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09"/>
  <workbookPr defaultThemeVersion="166925"/>
  <mc:AlternateContent xmlns:mc="http://schemas.openxmlformats.org/markup-compatibility/2006">
    <mc:Choice Requires="x15">
      <x15ac:absPath xmlns:x15ac="http://schemas.microsoft.com/office/spreadsheetml/2010/11/ac" url="https://modgovuk.sharepoint.com/sites/DES-Boats-Acquisition/Shared Documents/Vahana/01-Project Management/Vahana - ISS post 2024/5.DPQQ_Contract_Notice_SOTR/SOTR/Updated Pricing Sheets/"/>
    </mc:Choice>
  </mc:AlternateContent>
  <xr:revisionPtr revIDLastSave="1120" documentId="8_{F9393E71-B9A7-4B32-8B26-9EAB7025F94F}" xr6:coauthVersionLast="47" xr6:coauthVersionMax="47" xr10:uidLastSave="{A4472AB5-73B6-42F8-B131-9368768485A0}"/>
  <bookViews>
    <workbookView xWindow="28680" yWindow="-120" windowWidth="29040" windowHeight="17640" tabRatio="785" firstSheet="4" activeTab="4" xr2:uid="{00000000-000D-0000-FFFF-FFFF00000000}"/>
  </bookViews>
  <sheets>
    <sheet name="Cover Sheet" sheetId="3" r:id="rId1"/>
    <sheet name="Instructions" sheetId="2" r:id="rId2"/>
    <sheet name="Glossary of Terms" sheetId="37" r:id="rId3"/>
    <sheet name="Manufacture Dates" sheetId="35" r:id="rId4"/>
    <sheet name="0) Input Sheet" sheetId="33" r:id="rId5"/>
    <sheet name="Annex A to 0) Input Sheet" sheetId="39" r:id="rId6"/>
    <sheet name="1) 11m SWB Planned &amp; Unplanned" sheetId="5" r:id="rId7"/>
    <sheet name="2) 11m SWB Tariff Definitions" sheetId="36" r:id="rId8"/>
    <sheet name="3) 11m SWB Transportation" sheetId="38" r:id="rId9"/>
    <sheet name="4) Spares" sheetId="25" r:id="rId10"/>
    <sheet name="5) 11m SWB Calculation Sheet" sheetId="26" r:id="rId11"/>
    <sheet name="Consolidated Data" sheetId="29" state="hidden" r:id="rId12"/>
  </sheets>
  <definedNames>
    <definedName name="_xlnm.Print_Area" localSheetId="0">'Cover Sheet'!#REF!</definedName>
    <definedName name="_xlnm.Print_Area" localSheetId="1">Instructions!$B$3:$B$5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 i="26" l="1"/>
  <c r="B49" i="26"/>
  <c r="B39" i="26"/>
  <c r="F39" i="26" s="1"/>
  <c r="B38" i="26"/>
  <c r="F38" i="26" s="1"/>
  <c r="K248" i="25"/>
  <c r="F132" i="38"/>
  <c r="E132" i="38"/>
  <c r="F131" i="38"/>
  <c r="E131" i="38"/>
  <c r="F50" i="26"/>
  <c r="F49" i="26"/>
  <c r="B30" i="26"/>
  <c r="J30" i="26"/>
  <c r="J29" i="26"/>
  <c r="F30" i="26"/>
  <c r="F29" i="26"/>
  <c r="B29" i="26"/>
  <c r="F21" i="26"/>
  <c r="F20" i="26"/>
  <c r="K8" i="25"/>
  <c r="M8" i="25"/>
  <c r="K9" i="25"/>
  <c r="M9" i="25"/>
  <c r="K10" i="25"/>
  <c r="M10" i="25"/>
  <c r="K11" i="25"/>
  <c r="M11" i="25"/>
  <c r="K12" i="25"/>
  <c r="M12" i="25"/>
  <c r="K13" i="25"/>
  <c r="M13" i="25"/>
  <c r="K14" i="25"/>
  <c r="M14" i="25"/>
  <c r="K15" i="25"/>
  <c r="M15" i="25"/>
  <c r="K16" i="25"/>
  <c r="M16" i="25"/>
  <c r="K17" i="25"/>
  <c r="M17" i="25"/>
  <c r="K18" i="25"/>
  <c r="M18" i="25"/>
  <c r="K19" i="25"/>
  <c r="M19" i="25"/>
  <c r="K20" i="25"/>
  <c r="M20" i="25"/>
  <c r="K21" i="25"/>
  <c r="M21" i="25"/>
  <c r="K22" i="25"/>
  <c r="M22" i="25"/>
  <c r="K23" i="25"/>
  <c r="M23" i="25"/>
  <c r="K24" i="25"/>
  <c r="M24" i="25"/>
  <c r="K25" i="25"/>
  <c r="M25" i="25"/>
  <c r="K26" i="25"/>
  <c r="M26" i="25"/>
  <c r="K27" i="25"/>
  <c r="M27" i="25"/>
  <c r="K28" i="25"/>
  <c r="M28" i="25"/>
  <c r="K29" i="25"/>
  <c r="M29" i="25"/>
  <c r="K30" i="25"/>
  <c r="M30" i="25"/>
  <c r="K31" i="25"/>
  <c r="M31" i="25"/>
  <c r="K32" i="25"/>
  <c r="M32" i="25"/>
  <c r="K33" i="25"/>
  <c r="M33" i="25"/>
  <c r="K34" i="25"/>
  <c r="M34" i="25"/>
  <c r="K35" i="25"/>
  <c r="M35" i="25"/>
  <c r="K36" i="25"/>
  <c r="M36" i="25"/>
  <c r="K37" i="25"/>
  <c r="M37" i="25"/>
  <c r="K38" i="25"/>
  <c r="M38" i="25"/>
  <c r="K39" i="25"/>
  <c r="M39" i="25"/>
  <c r="K40" i="25"/>
  <c r="M40" i="25"/>
  <c r="K41" i="25"/>
  <c r="M41" i="25"/>
  <c r="K42" i="25"/>
  <c r="M42" i="25"/>
  <c r="K43" i="25"/>
  <c r="M43" i="25"/>
  <c r="K44" i="25"/>
  <c r="M44" i="25"/>
  <c r="K45" i="25"/>
  <c r="M45" i="25"/>
  <c r="K46" i="25"/>
  <c r="M46" i="25"/>
  <c r="K47" i="25"/>
  <c r="M47" i="25"/>
  <c r="K48" i="25"/>
  <c r="M48" i="25"/>
  <c r="K49" i="25"/>
  <c r="M49" i="25"/>
  <c r="K50" i="25"/>
  <c r="M50" i="25"/>
  <c r="K51" i="25"/>
  <c r="M51" i="25"/>
  <c r="K52" i="25"/>
  <c r="M52" i="25"/>
  <c r="K53" i="25"/>
  <c r="M53" i="25"/>
  <c r="K54" i="25"/>
  <c r="M54" i="25"/>
  <c r="K55" i="25"/>
  <c r="M55" i="25"/>
  <c r="K56" i="25"/>
  <c r="M56" i="25"/>
  <c r="K57" i="25"/>
  <c r="M57" i="25"/>
  <c r="K58" i="25"/>
  <c r="M58" i="25"/>
  <c r="K59" i="25"/>
  <c r="M59" i="25"/>
  <c r="K60" i="25"/>
  <c r="M60" i="25"/>
  <c r="K61" i="25"/>
  <c r="M61" i="25"/>
  <c r="K62" i="25"/>
  <c r="M62" i="25"/>
  <c r="K63" i="25"/>
  <c r="M63" i="25"/>
  <c r="K64" i="25"/>
  <c r="M64" i="25"/>
  <c r="K65" i="25"/>
  <c r="M65" i="25"/>
  <c r="K66" i="25"/>
  <c r="M66" i="25"/>
  <c r="K67" i="25"/>
  <c r="M67" i="25"/>
  <c r="K68" i="25"/>
  <c r="M68" i="25"/>
  <c r="K69" i="25"/>
  <c r="M69" i="25"/>
  <c r="K70" i="25"/>
  <c r="M70" i="25"/>
  <c r="K71" i="25"/>
  <c r="M71" i="25"/>
  <c r="K72" i="25"/>
  <c r="M72" i="25"/>
  <c r="K73" i="25"/>
  <c r="M73" i="25"/>
  <c r="K74" i="25"/>
  <c r="M74" i="25"/>
  <c r="K75" i="25"/>
  <c r="M75" i="25"/>
  <c r="K76" i="25"/>
  <c r="M76" i="25"/>
  <c r="K77" i="25"/>
  <c r="M77" i="25"/>
  <c r="K78" i="25"/>
  <c r="M78" i="25"/>
  <c r="K79" i="25"/>
  <c r="M79" i="25"/>
  <c r="K80" i="25"/>
  <c r="M80" i="25"/>
  <c r="K81" i="25"/>
  <c r="M81" i="25"/>
  <c r="K82" i="25"/>
  <c r="M82" i="25"/>
  <c r="K83" i="25"/>
  <c r="M83" i="25"/>
  <c r="K84" i="25"/>
  <c r="M84" i="25"/>
  <c r="K85" i="25"/>
  <c r="M85" i="25"/>
  <c r="K86" i="25"/>
  <c r="M86" i="25"/>
  <c r="K87" i="25"/>
  <c r="M87" i="25"/>
  <c r="K88" i="25"/>
  <c r="M88" i="25"/>
  <c r="K89" i="25"/>
  <c r="M89" i="25"/>
  <c r="K90" i="25"/>
  <c r="M90" i="25"/>
  <c r="K91" i="25"/>
  <c r="M91" i="25"/>
  <c r="K92" i="25"/>
  <c r="M92" i="25"/>
  <c r="K93" i="25"/>
  <c r="M93" i="25"/>
  <c r="K94" i="25"/>
  <c r="M94" i="25"/>
  <c r="K95" i="25"/>
  <c r="M95" i="25"/>
  <c r="K96" i="25"/>
  <c r="M96" i="25"/>
  <c r="K97" i="25"/>
  <c r="M97" i="25"/>
  <c r="K98" i="25"/>
  <c r="M98" i="25"/>
  <c r="K99" i="25"/>
  <c r="M99" i="25"/>
  <c r="K100" i="25"/>
  <c r="M100" i="25"/>
  <c r="K101" i="25"/>
  <c r="M101" i="25"/>
  <c r="K102" i="25"/>
  <c r="M102" i="25"/>
  <c r="K103" i="25"/>
  <c r="M103" i="25"/>
  <c r="K104" i="25"/>
  <c r="M104" i="25"/>
  <c r="K105" i="25"/>
  <c r="M105" i="25"/>
  <c r="K106" i="25"/>
  <c r="M106" i="25"/>
  <c r="K107" i="25"/>
  <c r="M107" i="25"/>
  <c r="K108" i="25"/>
  <c r="M108" i="25"/>
  <c r="K109" i="25"/>
  <c r="M109" i="25"/>
  <c r="K110" i="25"/>
  <c r="M110" i="25"/>
  <c r="K111" i="25"/>
  <c r="M111" i="25"/>
  <c r="K112" i="25"/>
  <c r="M112" i="25"/>
  <c r="K113" i="25"/>
  <c r="M113" i="25"/>
  <c r="K114" i="25"/>
  <c r="M114" i="25"/>
  <c r="K115" i="25"/>
  <c r="M115" i="25"/>
  <c r="K116" i="25"/>
  <c r="M116" i="25"/>
  <c r="K117" i="25"/>
  <c r="M117" i="25"/>
  <c r="K118" i="25"/>
  <c r="M118" i="25"/>
  <c r="K119" i="25"/>
  <c r="M119" i="25"/>
  <c r="K120" i="25"/>
  <c r="M120" i="25"/>
  <c r="K121" i="25"/>
  <c r="M121" i="25"/>
  <c r="K122" i="25"/>
  <c r="M122" i="25"/>
  <c r="K123" i="25"/>
  <c r="M123" i="25"/>
  <c r="K124" i="25"/>
  <c r="M124" i="25"/>
  <c r="K125" i="25"/>
  <c r="M125" i="25"/>
  <c r="K126" i="25"/>
  <c r="M126" i="25"/>
  <c r="K127" i="25"/>
  <c r="M127" i="25"/>
  <c r="K128" i="25"/>
  <c r="M128" i="25"/>
  <c r="K129" i="25"/>
  <c r="M129" i="25"/>
  <c r="K130" i="25"/>
  <c r="M130" i="25"/>
  <c r="K131" i="25"/>
  <c r="M131" i="25"/>
  <c r="K132" i="25"/>
  <c r="M132" i="25"/>
  <c r="K133" i="25"/>
  <c r="M133" i="25"/>
  <c r="K134" i="25"/>
  <c r="M134" i="25"/>
  <c r="K135" i="25"/>
  <c r="M135" i="25"/>
  <c r="K136" i="25"/>
  <c r="M136" i="25"/>
  <c r="K137" i="25"/>
  <c r="M137" i="25"/>
  <c r="K138" i="25"/>
  <c r="M138" i="25"/>
  <c r="K139" i="25"/>
  <c r="M139" i="25"/>
  <c r="K140" i="25"/>
  <c r="M140" i="25"/>
  <c r="K141" i="25"/>
  <c r="M141" i="25"/>
  <c r="K142" i="25"/>
  <c r="M142" i="25"/>
  <c r="K143" i="25"/>
  <c r="M143" i="25"/>
  <c r="K144" i="25"/>
  <c r="M144" i="25"/>
  <c r="K145" i="25"/>
  <c r="M145" i="25"/>
  <c r="K146" i="25"/>
  <c r="M146" i="25"/>
  <c r="K147" i="25"/>
  <c r="M147" i="25"/>
  <c r="K148" i="25"/>
  <c r="M148" i="25"/>
  <c r="K149" i="25"/>
  <c r="M149" i="25"/>
  <c r="K150" i="25"/>
  <c r="M150" i="25"/>
  <c r="K151" i="25"/>
  <c r="M151" i="25"/>
  <c r="K152" i="25"/>
  <c r="M152" i="25"/>
  <c r="K153" i="25"/>
  <c r="M153" i="25"/>
  <c r="K154" i="25"/>
  <c r="M154" i="25"/>
  <c r="K155" i="25"/>
  <c r="M155" i="25"/>
  <c r="K156" i="25"/>
  <c r="M156" i="25"/>
  <c r="K157" i="25"/>
  <c r="M157" i="25"/>
  <c r="K158" i="25"/>
  <c r="M158" i="25"/>
  <c r="K159" i="25"/>
  <c r="M159" i="25"/>
  <c r="K160" i="25"/>
  <c r="M160" i="25"/>
  <c r="K161" i="25"/>
  <c r="M161" i="25"/>
  <c r="K162" i="25"/>
  <c r="M162" i="25"/>
  <c r="K163" i="25"/>
  <c r="M163" i="25"/>
  <c r="K164" i="25"/>
  <c r="M164" i="25"/>
  <c r="K165" i="25"/>
  <c r="M165" i="25"/>
  <c r="K166" i="25"/>
  <c r="M166" i="25"/>
  <c r="K167" i="25"/>
  <c r="M167" i="25"/>
  <c r="K168" i="25"/>
  <c r="M168" i="25"/>
  <c r="K169" i="25"/>
  <c r="M169" i="25"/>
  <c r="K170" i="25"/>
  <c r="M170" i="25"/>
  <c r="K171" i="25"/>
  <c r="M171" i="25"/>
  <c r="K172" i="25"/>
  <c r="M172" i="25"/>
  <c r="K173" i="25"/>
  <c r="M173" i="25"/>
  <c r="K174" i="25"/>
  <c r="M174" i="25"/>
  <c r="K175" i="25"/>
  <c r="M175" i="25"/>
  <c r="K176" i="25"/>
  <c r="M176" i="25"/>
  <c r="K177" i="25"/>
  <c r="M177" i="25"/>
  <c r="K178" i="25"/>
  <c r="M178" i="25"/>
  <c r="K179" i="25"/>
  <c r="M179" i="25"/>
  <c r="K180" i="25"/>
  <c r="M180" i="25"/>
  <c r="K181" i="25"/>
  <c r="M181" i="25"/>
  <c r="K182" i="25"/>
  <c r="M182" i="25"/>
  <c r="K183" i="25"/>
  <c r="M183" i="25"/>
  <c r="K184" i="25"/>
  <c r="M184" i="25"/>
  <c r="K185" i="25"/>
  <c r="M185" i="25"/>
  <c r="K186" i="25"/>
  <c r="M186" i="25"/>
  <c r="K187" i="25"/>
  <c r="M187" i="25"/>
  <c r="K188" i="25"/>
  <c r="M188" i="25"/>
  <c r="K189" i="25"/>
  <c r="M189" i="25"/>
  <c r="K190" i="25"/>
  <c r="M190" i="25"/>
  <c r="K191" i="25"/>
  <c r="M191" i="25"/>
  <c r="K192" i="25"/>
  <c r="M192" i="25"/>
  <c r="K193" i="25"/>
  <c r="M193" i="25"/>
  <c r="K194" i="25"/>
  <c r="M194" i="25"/>
  <c r="K195" i="25"/>
  <c r="M195" i="25"/>
  <c r="K196" i="25"/>
  <c r="M196" i="25"/>
  <c r="K197" i="25"/>
  <c r="M197" i="25"/>
  <c r="K198" i="25"/>
  <c r="M198" i="25"/>
  <c r="K199" i="25"/>
  <c r="M199" i="25"/>
  <c r="K200" i="25"/>
  <c r="M200" i="25"/>
  <c r="K201" i="25"/>
  <c r="M201" i="25"/>
  <c r="K202" i="25"/>
  <c r="M202" i="25"/>
  <c r="K203" i="25"/>
  <c r="M203" i="25"/>
  <c r="K204" i="25"/>
  <c r="M204" i="25"/>
  <c r="K205" i="25"/>
  <c r="M205" i="25"/>
  <c r="K206" i="25"/>
  <c r="M206" i="25"/>
  <c r="K207" i="25"/>
  <c r="M207" i="25"/>
  <c r="K208" i="25"/>
  <c r="M208" i="25"/>
  <c r="K209" i="25"/>
  <c r="M209" i="25"/>
  <c r="K210" i="25"/>
  <c r="M210" i="25"/>
  <c r="K211" i="25"/>
  <c r="M211" i="25"/>
  <c r="K212" i="25"/>
  <c r="M212" i="25"/>
  <c r="K213" i="25"/>
  <c r="M213" i="25"/>
  <c r="K214" i="25"/>
  <c r="M214" i="25"/>
  <c r="K215" i="25"/>
  <c r="M215" i="25"/>
  <c r="K216" i="25"/>
  <c r="M216" i="25"/>
  <c r="K217" i="25"/>
  <c r="M217" i="25"/>
  <c r="K218" i="25"/>
  <c r="M218" i="25"/>
  <c r="K219" i="25"/>
  <c r="M219" i="25"/>
  <c r="K220" i="25"/>
  <c r="M220" i="25"/>
  <c r="K221" i="25"/>
  <c r="M221" i="25"/>
  <c r="K222" i="25"/>
  <c r="M222" i="25"/>
  <c r="K223" i="25"/>
  <c r="M223" i="25"/>
  <c r="K224" i="25"/>
  <c r="M224" i="25"/>
  <c r="K225" i="25"/>
  <c r="M225" i="25"/>
  <c r="K226" i="25"/>
  <c r="M226" i="25"/>
  <c r="K227" i="25"/>
  <c r="M227" i="25"/>
  <c r="K228" i="25"/>
  <c r="M228" i="25"/>
  <c r="K229" i="25"/>
  <c r="M229" i="25"/>
  <c r="K230" i="25"/>
  <c r="M230" i="25"/>
  <c r="K231" i="25"/>
  <c r="M231" i="25"/>
  <c r="K232" i="25"/>
  <c r="M232" i="25"/>
  <c r="K233" i="25"/>
  <c r="M233" i="25"/>
  <c r="K234" i="25"/>
  <c r="M234" i="25"/>
  <c r="K235" i="25"/>
  <c r="M235" i="25"/>
  <c r="K236" i="25"/>
  <c r="M236" i="25"/>
  <c r="K237" i="25"/>
  <c r="M237" i="25"/>
  <c r="K238" i="25"/>
  <c r="M238" i="25"/>
  <c r="K239" i="25"/>
  <c r="M239" i="25"/>
  <c r="K240" i="25"/>
  <c r="M240" i="25"/>
  <c r="K241" i="25"/>
  <c r="M241" i="25"/>
  <c r="K242" i="25"/>
  <c r="M242" i="25"/>
  <c r="K243" i="25"/>
  <c r="M243" i="25"/>
  <c r="K244" i="25"/>
  <c r="M244" i="25"/>
  <c r="K245" i="25"/>
  <c r="M245" i="25"/>
  <c r="K246" i="25"/>
  <c r="M246" i="25"/>
  <c r="K247" i="25"/>
  <c r="M247" i="25"/>
  <c r="K249" i="25"/>
  <c r="M249" i="25"/>
  <c r="K250" i="25"/>
  <c r="M250" i="25"/>
  <c r="K251" i="25"/>
  <c r="M251" i="25"/>
  <c r="K252" i="25"/>
  <c r="M252" i="25"/>
  <c r="K253" i="25"/>
  <c r="M253" i="25"/>
  <c r="K254" i="25"/>
  <c r="M254" i="25"/>
  <c r="K255" i="25"/>
  <c r="M255" i="25"/>
  <c r="K256" i="25"/>
  <c r="M256" i="25"/>
  <c r="K257" i="25"/>
  <c r="M257" i="25"/>
  <c r="K258" i="25"/>
  <c r="M258" i="25"/>
  <c r="K259" i="25"/>
  <c r="M259" i="25"/>
  <c r="K260" i="25"/>
  <c r="M260" i="25"/>
  <c r="K261" i="25"/>
  <c r="M261" i="25"/>
  <c r="K262" i="25"/>
  <c r="M262" i="25"/>
  <c r="K263" i="25"/>
  <c r="M263" i="25"/>
  <c r="K264" i="25"/>
  <c r="M264" i="25"/>
  <c r="K265" i="25"/>
  <c r="M265" i="25"/>
  <c r="K266" i="25"/>
  <c r="M266" i="25"/>
  <c r="K267" i="25"/>
  <c r="M267" i="25"/>
  <c r="K268" i="25"/>
  <c r="M268" i="25"/>
  <c r="K269" i="25"/>
  <c r="M269" i="25"/>
  <c r="K270" i="25"/>
  <c r="M270" i="25"/>
  <c r="K271" i="25"/>
  <c r="M271" i="25"/>
  <c r="K272" i="25"/>
  <c r="M272" i="25"/>
  <c r="K273" i="25"/>
  <c r="M273" i="25"/>
  <c r="K274" i="25"/>
  <c r="M274" i="25"/>
  <c r="K275" i="25"/>
  <c r="M275" i="25"/>
  <c r="K276" i="25"/>
  <c r="M276" i="25"/>
  <c r="K277" i="25"/>
  <c r="M277" i="25"/>
  <c r="K278" i="25"/>
  <c r="M278" i="25"/>
  <c r="K279" i="25"/>
  <c r="M279" i="25"/>
  <c r="K280" i="25"/>
  <c r="M280" i="25"/>
  <c r="K281" i="25"/>
  <c r="M281" i="25"/>
  <c r="K282" i="25"/>
  <c r="M282" i="25"/>
  <c r="K283" i="25"/>
  <c r="M283" i="25"/>
  <c r="K284" i="25"/>
  <c r="M284" i="25"/>
  <c r="K285" i="25"/>
  <c r="M285" i="25"/>
  <c r="K286" i="25"/>
  <c r="M286" i="25"/>
  <c r="K287" i="25"/>
  <c r="M287" i="25"/>
  <c r="H32" i="5"/>
  <c r="H33" i="5"/>
  <c r="H34" i="5"/>
  <c r="H35" i="5"/>
  <c r="H36" i="5"/>
  <c r="H37" i="5"/>
  <c r="H38" i="5"/>
  <c r="H39" i="5"/>
  <c r="H40" i="5"/>
  <c r="H41" i="5"/>
  <c r="H42" i="5"/>
  <c r="H43" i="5"/>
  <c r="H44" i="5"/>
  <c r="H45" i="5"/>
  <c r="H46" i="5"/>
  <c r="H47" i="5"/>
  <c r="H48" i="5"/>
  <c r="H31" i="5"/>
  <c r="G32" i="5"/>
  <c r="G33" i="5"/>
  <c r="G34" i="5"/>
  <c r="G35" i="5"/>
  <c r="G36" i="5"/>
  <c r="G37" i="5"/>
  <c r="G38" i="5"/>
  <c r="G39" i="5"/>
  <c r="G40" i="5"/>
  <c r="G41" i="5"/>
  <c r="G42" i="5"/>
  <c r="G43" i="5"/>
  <c r="G44" i="5"/>
  <c r="G45" i="5"/>
  <c r="G46" i="5"/>
  <c r="G47" i="5"/>
  <c r="G48" i="5"/>
  <c r="G31" i="5"/>
  <c r="E18" i="5" a="1"/>
  <c r="E18" i="5" s="1"/>
  <c r="D10" i="26" s="1"/>
  <c r="D18" i="5" a="1"/>
  <c r="D18" i="5" s="1"/>
  <c r="D9" i="26" s="1"/>
  <c r="H30" i="5" l="1"/>
  <c r="J10" i="26" s="1"/>
  <c r="G30" i="5"/>
  <c r="J9" i="26" s="1"/>
  <c r="M248" i="25"/>
  <c r="E5" i="5" a="1"/>
  <c r="E5" i="5" s="1"/>
  <c r="B10" i="26" s="1"/>
  <c r="D5" i="5" a="1"/>
  <c r="D5" i="5" s="1"/>
  <c r="B9" i="26" s="1"/>
  <c r="D38" i="35" l="1"/>
  <c r="D39" i="35"/>
  <c r="D40" i="35"/>
  <c r="D41" i="35"/>
  <c r="F10" i="26" l="1"/>
  <c r="C33" i="29" l="1"/>
  <c r="C34" i="29"/>
  <c r="C35" i="29"/>
  <c r="C36" i="29"/>
  <c r="C37" i="29"/>
  <c r="C38" i="29"/>
  <c r="D33" i="29"/>
  <c r="D34" i="29"/>
  <c r="M34" i="29" s="1"/>
  <c r="D35" i="29"/>
  <c r="D36" i="29"/>
  <c r="D37" i="29"/>
  <c r="D38" i="29"/>
  <c r="E33" i="29"/>
  <c r="E34" i="29"/>
  <c r="E35" i="29"/>
  <c r="M35" i="29" s="1"/>
  <c r="E36" i="29"/>
  <c r="E37" i="29"/>
  <c r="H33" i="29"/>
  <c r="J33" i="29"/>
  <c r="L33" i="29"/>
  <c r="L34" i="29"/>
  <c r="L35" i="29"/>
  <c r="C71" i="29"/>
  <c r="C72" i="29"/>
  <c r="C73" i="29"/>
  <c r="C74" i="29"/>
  <c r="C75" i="29"/>
  <c r="C4" i="29"/>
  <c r="K4" i="29" s="1"/>
  <c r="C5" i="29"/>
  <c r="C6" i="29"/>
  <c r="C7" i="29"/>
  <c r="I7" i="29"/>
  <c r="C8" i="29"/>
  <c r="C9" i="29"/>
  <c r="C10" i="29"/>
  <c r="I10" i="29" s="1"/>
  <c r="C11" i="29"/>
  <c r="K11" i="29" s="1"/>
  <c r="C12" i="29"/>
  <c r="I12" i="29" s="1"/>
  <c r="C13" i="29"/>
  <c r="I13" i="29"/>
  <c r="C14" i="29"/>
  <c r="C15" i="29"/>
  <c r="C16" i="29"/>
  <c r="K16" i="29" s="1"/>
  <c r="C17" i="29"/>
  <c r="K17" i="29" s="1"/>
  <c r="C18" i="29"/>
  <c r="K18" i="29"/>
  <c r="C19" i="29"/>
  <c r="C20" i="29"/>
  <c r="C21" i="29"/>
  <c r="C22" i="29"/>
  <c r="K22" i="29" s="1"/>
  <c r="C23" i="29"/>
  <c r="K23" i="29" s="1"/>
  <c r="C24" i="29"/>
  <c r="K24" i="29" s="1"/>
  <c r="C25" i="29"/>
  <c r="K25" i="29"/>
  <c r="C26" i="29"/>
  <c r="K26" i="29"/>
  <c r="C27" i="29"/>
  <c r="K27" i="29" s="1"/>
  <c r="C28" i="29"/>
  <c r="C29" i="29"/>
  <c r="C30" i="29"/>
  <c r="C31" i="29"/>
  <c r="C32" i="29"/>
  <c r="D4" i="29"/>
  <c r="D5" i="29"/>
  <c r="D6" i="29"/>
  <c r="D7" i="29"/>
  <c r="D8" i="29"/>
  <c r="D9" i="29"/>
  <c r="F9" i="29"/>
  <c r="D10" i="29"/>
  <c r="D11" i="29"/>
  <c r="D12" i="29"/>
  <c r="D13" i="29"/>
  <c r="M13" i="29" s="1"/>
  <c r="D14" i="29"/>
  <c r="D15" i="29"/>
  <c r="D16" i="29"/>
  <c r="D17" i="29"/>
  <c r="D18" i="29"/>
  <c r="D19" i="29"/>
  <c r="M19" i="29" s="1"/>
  <c r="D20" i="29"/>
  <c r="M20" i="29" s="1"/>
  <c r="D21" i="29"/>
  <c r="D22" i="29"/>
  <c r="D23" i="29"/>
  <c r="D24" i="29"/>
  <c r="D25" i="29"/>
  <c r="D26" i="29"/>
  <c r="D27" i="29"/>
  <c r="D28" i="29"/>
  <c r="D29" i="29"/>
  <c r="D30" i="29"/>
  <c r="D31" i="29"/>
  <c r="D32" i="29"/>
  <c r="E30" i="29"/>
  <c r="E32" i="29"/>
  <c r="E18" i="29"/>
  <c r="E20" i="29"/>
  <c r="E22" i="29"/>
  <c r="E24" i="29"/>
  <c r="E4" i="29"/>
  <c r="E5" i="29"/>
  <c r="E7" i="29"/>
  <c r="E11" i="29"/>
  <c r="E13" i="29"/>
  <c r="E15" i="29"/>
  <c r="E16" i="29"/>
  <c r="E26" i="29"/>
  <c r="E28" i="29"/>
  <c r="L17" i="29"/>
  <c r="L18" i="29"/>
  <c r="L22" i="29"/>
  <c r="L23" i="29"/>
  <c r="L24" i="29"/>
  <c r="L25" i="29"/>
  <c r="L26" i="29"/>
  <c r="L4" i="29"/>
  <c r="L5" i="29"/>
  <c r="L6" i="29"/>
  <c r="L10" i="29"/>
  <c r="L11" i="29"/>
  <c r="L12" i="29"/>
  <c r="L16" i="29"/>
  <c r="L27" i="29"/>
  <c r="F25" i="29"/>
  <c r="M25" i="29" s="1"/>
  <c r="H5" i="29"/>
  <c r="H6" i="29"/>
  <c r="H7" i="29"/>
  <c r="J7" i="29"/>
  <c r="H10" i="29"/>
  <c r="H4" i="29"/>
  <c r="H11" i="29"/>
  <c r="H12" i="29"/>
  <c r="H13" i="29"/>
  <c r="J5" i="29"/>
  <c r="J6" i="29"/>
  <c r="J10" i="29"/>
  <c r="J4" i="29"/>
  <c r="J11" i="29"/>
  <c r="J12" i="29"/>
  <c r="J13" i="29"/>
  <c r="C41" i="29"/>
  <c r="C42" i="29"/>
  <c r="C43" i="29"/>
  <c r="C44" i="29"/>
  <c r="C45" i="29"/>
  <c r="C46" i="29"/>
  <c r="C47" i="29"/>
  <c r="C48" i="29"/>
  <c r="C49" i="29"/>
  <c r="C50" i="29"/>
  <c r="C51" i="29"/>
  <c r="C52" i="29"/>
  <c r="C53" i="29"/>
  <c r="C54" i="29"/>
  <c r="C55" i="29"/>
  <c r="C56" i="29"/>
  <c r="C57" i="29"/>
  <c r="C58" i="29"/>
  <c r="C59" i="29"/>
  <c r="C60" i="29"/>
  <c r="C61" i="29"/>
  <c r="C62" i="29"/>
  <c r="C63" i="29"/>
  <c r="C64" i="29"/>
  <c r="C65" i="29"/>
  <c r="C66" i="29"/>
  <c r="C67" i="29"/>
  <c r="C68" i="29"/>
  <c r="C69" i="29"/>
  <c r="C70" i="29"/>
  <c r="F38" i="29"/>
  <c r="F31" i="29"/>
  <c r="F29" i="29"/>
  <c r="F27" i="29"/>
  <c r="F23" i="29"/>
  <c r="M23" i="29" s="1"/>
  <c r="F21" i="29"/>
  <c r="F4" i="29"/>
  <c r="F6" i="29"/>
  <c r="F10" i="29"/>
  <c r="F12" i="29"/>
  <c r="F14" i="29"/>
  <c r="F17" i="29"/>
  <c r="F19" i="29"/>
  <c r="M36" i="29"/>
  <c r="G11" i="29"/>
  <c r="G7" i="29"/>
  <c r="G33" i="29"/>
  <c r="I11" i="29"/>
  <c r="G12" i="29"/>
  <c r="K12" i="29"/>
  <c r="K35" i="29"/>
  <c r="I33" i="29"/>
  <c r="K33" i="29"/>
  <c r="I5" i="29"/>
  <c r="I6" i="29"/>
  <c r="G13" i="29"/>
  <c r="K6" i="29"/>
  <c r="G6" i="29"/>
  <c r="G5" i="29"/>
  <c r="K5" i="29"/>
  <c r="M38" i="29"/>
  <c r="M31" i="29"/>
  <c r="M15" i="29"/>
  <c r="M30" i="29"/>
  <c r="M8" i="29"/>
  <c r="M37" i="29"/>
  <c r="M27" i="29" l="1"/>
  <c r="M17" i="29"/>
  <c r="M21" i="29"/>
  <c r="M33" i="29"/>
  <c r="G4" i="29"/>
  <c r="G10" i="29"/>
  <c r="M14" i="29"/>
  <c r="M29" i="29"/>
  <c r="M26" i="29"/>
  <c r="I4" i="29"/>
  <c r="M12" i="29"/>
  <c r="M6" i="29"/>
  <c r="M28" i="29"/>
  <c r="M32" i="29"/>
  <c r="M9" i="29"/>
  <c r="M10" i="29"/>
  <c r="M7" i="29"/>
  <c r="M11" i="29"/>
  <c r="M16" i="29"/>
  <c r="M5" i="29"/>
  <c r="M24" i="29"/>
  <c r="M18" i="29"/>
  <c r="M4" i="29"/>
  <c r="M22" i="29"/>
  <c r="K34" i="29"/>
  <c r="J49" i="26" l="1"/>
  <c r="N9" i="26"/>
  <c r="P9" i="26" s="1"/>
  <c r="N29" i="26" l="1"/>
  <c r="N49" i="26"/>
  <c r="R49" i="26" l="1"/>
  <c r="J50" i="26"/>
  <c r="N10" i="26"/>
  <c r="P10" i="26" s="1"/>
  <c r="N30" i="26" l="1"/>
  <c r="N50" i="26"/>
  <c r="R50" i="26" l="1"/>
  <c r="J7" i="25" l="1"/>
  <c r="K6" i="25"/>
  <c r="B20" i="26" s="1"/>
  <c r="J20" i="26" s="1"/>
  <c r="B63" i="26" l="1"/>
  <c r="L6" i="25" l="1"/>
  <c r="M6" i="25" l="1"/>
  <c r="B21" i="26" s="1"/>
  <c r="J21" i="26" s="1"/>
  <c r="L7" i="25"/>
  <c r="B64" i="26" l="1"/>
  <c r="B66" i="2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<sst xmlns="http://schemas.openxmlformats.org/spreadsheetml/2006/main" count="2160" uniqueCount="1302">
  <si>
    <t>Workboats In Service Support</t>
  </si>
  <si>
    <t>708901450 - BOATS/0011 - DEFFORM 47 - Annex C
Schedule 02A SOTR Pricing - 11M SWB - Cover Sheet</t>
  </si>
  <si>
    <t>Table 0 - Input Sheet
Annex A to Table 0 - Input Sheet
Table 1 - 11m SWB Planned &amp; Unplanned
Table 2 - 11m SWB Tariff Definitions
Table 3 - 11m SWB Tariff Transportation
Table 4 - Spares
Table 5 - 11m SWB Calculations Sheet</t>
  </si>
  <si>
    <t>Schedule 02A SOTR Pricing Workboats - Interactive Workbook Guidance</t>
  </si>
  <si>
    <r>
      <rPr>
        <b/>
        <i/>
        <u/>
        <sz val="10"/>
        <rFont val="Arial"/>
        <family val="2"/>
      </rPr>
      <t>Workboats - Interactive Workbook Guidance</t>
    </r>
    <r>
      <rPr>
        <b/>
        <i/>
        <sz val="10"/>
        <rFont val="Arial"/>
        <family val="2"/>
      </rPr>
      <t xml:space="preserve">
</t>
    </r>
    <r>
      <rPr>
        <i/>
        <sz val="10"/>
        <rFont val="Arial"/>
        <family val="2"/>
      </rPr>
      <t xml:space="preserve">
To enable DE&amp;S Boats to assess the Tenderer's technical and commercial proposals in accordance with DEFFORM 47, the Authority has produced an interactive workbook.  
This workbook consists of 6 worksheets (excluding the Cover Sheet, Workbook Guidance, Glossary of Terms and Date of Manufacture).  Tables 0, Annex A to Table 0, 1, 2, 3 &amp; 4 make up the costs/price offer.  Each of the input worksheets covers a period of 2 years.
All prices are to be in (£) sterling.  All years shall be FIRM prices (i.e. not subject to variation).
Tenderers should familiarise themselves with the guidance detailed below prior to completing this workbook.</t>
    </r>
  </si>
  <si>
    <r>
      <rPr>
        <b/>
        <u/>
        <sz val="10"/>
        <rFont val="Arial"/>
        <family val="2"/>
      </rPr>
      <t xml:space="preserve">Workbook Guidance
</t>
    </r>
    <r>
      <rPr>
        <b/>
        <sz val="10"/>
        <rFont val="Arial"/>
        <family val="2"/>
      </rPr>
      <t xml:space="preserve">
</t>
    </r>
    <r>
      <rPr>
        <sz val="10"/>
        <rFont val="Arial"/>
        <family val="2"/>
      </rPr>
      <t>This tab provides instructions on how the Tenderer should complete the workbook.</t>
    </r>
    <r>
      <rPr>
        <b/>
        <sz val="10"/>
        <rFont val="Arial"/>
        <family val="2"/>
      </rPr>
      <t xml:space="preserve"> </t>
    </r>
    <r>
      <rPr>
        <sz val="10"/>
        <rFont val="Arial"/>
        <family val="2"/>
      </rPr>
      <t>The instruction tab will not form part of any resulting contract.</t>
    </r>
  </si>
  <si>
    <r>
      <rPr>
        <b/>
        <u/>
        <sz val="10"/>
        <rFont val="Arial"/>
        <family val="2"/>
      </rPr>
      <t xml:space="preserve">Glossary of Terms
</t>
    </r>
    <r>
      <rPr>
        <sz val="10"/>
        <rFont val="Arial"/>
        <family val="2"/>
      </rPr>
      <t>This worksheet provides an overview of the key terms and the definitions that have been used to generate the boat tariffs; the Tenderer should use these terms in conjunction with costing all tariffs.  This information will form part of any resulting contract.</t>
    </r>
  </si>
  <si>
    <r>
      <rPr>
        <b/>
        <u/>
        <sz val="10"/>
        <rFont val="Arial"/>
        <family val="2"/>
      </rPr>
      <t>Date of Manufacture</t>
    </r>
    <r>
      <rPr>
        <u/>
        <sz val="10"/>
        <rFont val="Arial"/>
        <family val="2"/>
      </rPr>
      <t xml:space="preserve">
</t>
    </r>
    <r>
      <rPr>
        <sz val="10"/>
        <rFont val="Arial"/>
        <family val="2"/>
      </rPr>
      <t>This worksheet provides an overview of the manufacture dates and 5 Annual Dates against each of the craft variants to be supported under this arrangement</t>
    </r>
  </si>
  <si>
    <r>
      <rPr>
        <b/>
        <u/>
        <sz val="10"/>
        <color theme="1"/>
        <rFont val="Arial"/>
        <family val="2"/>
      </rPr>
      <t>0) Input Sheet</t>
    </r>
    <r>
      <rPr>
        <sz val="10"/>
        <color theme="1"/>
        <rFont val="Arial"/>
        <family val="2"/>
      </rPr>
      <t xml:space="preserve">
The Tenderer is required to complete </t>
    </r>
    <r>
      <rPr>
        <u/>
        <sz val="10"/>
        <color theme="1"/>
        <rFont val="Arial"/>
        <family val="2"/>
      </rPr>
      <t>all</t>
    </r>
    <r>
      <rPr>
        <sz val="10"/>
        <color theme="1"/>
        <rFont val="Arial"/>
        <family val="2"/>
      </rPr>
      <t xml:space="preserve"> cells of the tables that are shaded soft apricot.  </t>
    </r>
    <r>
      <rPr>
        <b/>
        <sz val="10"/>
        <color theme="1"/>
        <rFont val="Arial"/>
        <family val="2"/>
      </rPr>
      <t>Failure to complete this action will result in a non-compliant bid.</t>
    </r>
    <r>
      <rPr>
        <sz val="10"/>
        <color theme="1"/>
        <rFont val="Arial"/>
        <family val="2"/>
      </rPr>
      <t xml:space="preserve">
Upon population of a soft apricot cell it will automatically turn green in order to denote completion
Firm Prices (£) should be entered to 2 decimal points</t>
    </r>
  </si>
  <si>
    <r>
      <rPr>
        <b/>
        <u/>
        <sz val="10"/>
        <color theme="1"/>
        <rFont val="Arial"/>
        <family val="2"/>
      </rPr>
      <t>Annex A to 0) Input Sheet</t>
    </r>
    <r>
      <rPr>
        <sz val="10"/>
        <color theme="1"/>
        <rFont val="Arial"/>
        <family val="2"/>
      </rPr>
      <t xml:space="preserve">
If the Tenderer has any sub-contractors then these should entered alongside the activity that they are conducting within the table provided</t>
    </r>
  </si>
  <si>
    <r>
      <rPr>
        <b/>
        <u/>
        <sz val="10"/>
        <color theme="1"/>
        <rFont val="Arial"/>
        <family val="2"/>
      </rPr>
      <t>Table 1 - Planned &amp; Unplanned</t>
    </r>
    <r>
      <rPr>
        <sz val="10"/>
        <color theme="1"/>
        <rFont val="Arial"/>
        <family val="2"/>
      </rPr>
      <t xml:space="preserve">
This worksheet provides an overview of both the planned maintenance (calendar &amp; hours) and unplanned maintenance (tariffs)</t>
    </r>
    <r>
      <rPr>
        <b/>
        <sz val="10"/>
        <color theme="1"/>
        <rFont val="Arial"/>
        <family val="2"/>
      </rPr>
      <t xml:space="preserve">
</t>
    </r>
    <r>
      <rPr>
        <sz val="10"/>
        <color theme="1"/>
        <rFont val="Arial"/>
        <family val="2"/>
      </rPr>
      <t xml:space="preserve">
The Tenderer is required to complete all cells of the tables that are shaded soft apricot.  </t>
    </r>
    <r>
      <rPr>
        <b/>
        <sz val="10"/>
        <color theme="1"/>
        <rFont val="Arial"/>
        <family val="2"/>
      </rPr>
      <t xml:space="preserve">Failure to complete this action will result in a non-compliant bid.
</t>
    </r>
    <r>
      <rPr>
        <sz val="10"/>
        <color theme="1"/>
        <rFont val="Arial"/>
        <family val="2"/>
      </rPr>
      <t xml:space="preserve">
Upon population of a soft apricot cell it will automatically turn green in order to denote completion.
Cells that are shaded blue contain a formula. As data is entered into soft apricot cells these will also turn green
Firm Prices (£) should be entered to 2 decimal points
</t>
    </r>
    <r>
      <rPr>
        <u/>
        <sz val="10"/>
        <color theme="1"/>
        <rFont val="Arial"/>
        <family val="2"/>
      </rPr>
      <t>This form should be completed in conjunction with both the 'Glossary of Terms' and Table 2 - Tariff Definitions</t>
    </r>
  </si>
  <si>
    <r>
      <rPr>
        <b/>
        <u/>
        <sz val="10"/>
        <color theme="1"/>
        <rFont val="Arial"/>
        <family val="2"/>
      </rPr>
      <t>Table 2 - Tariff Definitions</t>
    </r>
    <r>
      <rPr>
        <sz val="10"/>
        <color theme="1"/>
        <rFont val="Arial"/>
        <family val="2"/>
      </rPr>
      <t xml:space="preserve">
This worksheet provides a detailed description of the activities that make up the Tariffs detailed in Table 1 - Planned &amp; Unplanned.</t>
    </r>
  </si>
  <si>
    <r>
      <rPr>
        <b/>
        <u/>
        <sz val="10"/>
        <color theme="1"/>
        <rFont val="Arial"/>
        <family val="2"/>
      </rPr>
      <t xml:space="preserve">Table 3 - Transportation
</t>
    </r>
    <r>
      <rPr>
        <sz val="10"/>
        <color theme="1"/>
        <rFont val="Arial"/>
        <family val="2"/>
      </rPr>
      <t xml:space="preserve">
This worksheet provides known transport routes that will be covered in support of this craft. 
The Tenderer is required to complete all cells of the tables that are shaded soft apricot.  </t>
    </r>
    <r>
      <rPr>
        <b/>
        <sz val="10"/>
        <color theme="1"/>
        <rFont val="Arial"/>
        <family val="2"/>
      </rPr>
      <t xml:space="preserve">Failure to complete this action will result in a non-compliant bid.
</t>
    </r>
    <r>
      <rPr>
        <sz val="10"/>
        <color theme="1"/>
        <rFont val="Arial"/>
        <family val="2"/>
      </rPr>
      <t xml:space="preserve">
Upon population of a soft apricot cell it will automatically turn green in order to denote completion.
Firm Prices (£) should be entered to 2 decimal points</t>
    </r>
  </si>
  <si>
    <r>
      <rPr>
        <b/>
        <u/>
        <sz val="10"/>
        <color theme="1"/>
        <rFont val="Arial"/>
        <family val="2"/>
      </rPr>
      <t>Table 4 - Spares</t>
    </r>
    <r>
      <rPr>
        <sz val="10"/>
        <color theme="1"/>
        <rFont val="Arial"/>
        <family val="2"/>
      </rPr>
      <t xml:space="preserve">
This worksheet provides a list of known codified spares that will demanded by the user in order to cover maintenance NB. this captures spares for all 7 variants
The Tenderer is required to complete all cells of the tables that are shaded soft apricot.  </t>
    </r>
    <r>
      <rPr>
        <b/>
        <sz val="10"/>
        <color theme="1"/>
        <rFont val="Arial"/>
        <family val="2"/>
      </rPr>
      <t>Failure to complete this action will result in a non-compliant bid.</t>
    </r>
    <r>
      <rPr>
        <sz val="10"/>
        <color theme="1"/>
        <rFont val="Arial"/>
        <family val="2"/>
      </rPr>
      <t xml:space="preserve">
Upon population of a soft apricot cell it will automatically turn green in order to denote completion.
Cells that are shaded blue contain a formula. As data is entered into soft apricot cells these will also turn green
Firm Prices (£) should be entered to 2 decimal point.
</t>
    </r>
  </si>
  <si>
    <r>
      <rPr>
        <b/>
        <u/>
        <sz val="10"/>
        <color theme="1"/>
        <rFont val="Arial"/>
        <family val="2"/>
      </rPr>
      <t xml:space="preserve">Table 5 - Calculations Sheet 
</t>
    </r>
    <r>
      <rPr>
        <sz val="10"/>
        <color theme="1"/>
        <rFont val="Arial"/>
        <family val="2"/>
      </rPr>
      <t xml:space="preserve">
Information detailed on this worksheet will not form part of any resultant contract.
All cells that are shaded blue will extract automatically information inserted by the Tenderers in Tables 0 through to 4
All cells that are shaded white are fixed information inserted by the Authority and reflects the Authority’s estimated / future requirement.
All cells that are shaded green have a formula inserted and will calculate automatically the total price for that activity</t>
    </r>
  </si>
  <si>
    <t>BOATS SUPPORT GLOSSARY OF TERMS</t>
  </si>
  <si>
    <r>
      <t>ALLOW:</t>
    </r>
    <r>
      <rPr>
        <sz val="11"/>
        <color indexed="8"/>
        <rFont val="Arial"/>
        <family val="2"/>
      </rPr>
      <t xml:space="preserve"> work that may be encountered by the contractor, which is to be assumed for costing purposes. This covers discrete work packages that form an integral part of the tariff.  The contractor is to include the cost in their Firm Price.  Authority approval is not required to take up any ALLOW’s e.g. </t>
    </r>
    <r>
      <rPr>
        <i/>
        <sz val="11"/>
        <color indexed="63"/>
        <rFont val="Arial"/>
        <family val="2"/>
      </rPr>
      <t>The Contractor shall EXAMINE the Transmission (Gear Box) Oil Level ensuring that the oil level recorded is between the "Min" and "Max" levels.  The Contractor shall ALLOW the top up of Oil to meet the required level.</t>
    </r>
  </si>
  <si>
    <r>
      <rPr>
        <b/>
        <sz val="11"/>
        <color theme="1"/>
        <rFont val="Arial"/>
        <family val="2"/>
      </rPr>
      <t>CHECK:</t>
    </r>
    <r>
      <rPr>
        <sz val="11"/>
        <color theme="1"/>
        <rFont val="Arial"/>
        <family val="2"/>
      </rPr>
      <t xml:space="preserve"> the contractor shall visually inspect that the condition and operation of the system/equipment under consideration is safe and appropriate for use (1st &amp; 2nd Line)</t>
    </r>
  </si>
  <si>
    <r>
      <t>CLEAN:</t>
    </r>
    <r>
      <rPr>
        <sz val="11"/>
        <color indexed="8"/>
        <rFont val="Arial"/>
        <family val="2"/>
      </rPr>
      <t xml:space="preserve"> with reference to and in context with the individual specification as appropriate, the contractor shall remove all foreign matter to an appropriate standard for the process, equipment under consideration, and without damage to surrounding areas, equipments or surfaces. Firm price should include the costs for collection, storage and disposal of all fluids arising.</t>
    </r>
  </si>
  <si>
    <r>
      <t>EXAMINE:</t>
    </r>
    <r>
      <rPr>
        <sz val="11"/>
        <color indexed="8"/>
        <rFont val="Arial"/>
        <family val="2"/>
      </rPr>
      <t xml:space="preserve"> the contractor shall visually </t>
    </r>
    <r>
      <rPr>
        <sz val="11"/>
        <color indexed="63"/>
        <rFont val="Arial"/>
        <family val="2"/>
      </rPr>
      <t xml:space="preserve">inspect thoroughly in order to determine the nature or condition of the system/equipment under consideration.  System/equipment is to be in a functional condition with a life expectancy of at least one major (annual/bi-annual) boat planned upkeep period.   </t>
    </r>
  </si>
  <si>
    <r>
      <t>TEST:</t>
    </r>
    <r>
      <rPr>
        <sz val="11"/>
        <rFont val="Arial"/>
        <family val="2"/>
      </rPr>
      <t xml:space="preserve"> the contractor shall undertake a test, record the results and provide certification of the system/equipment in-line with the recognised procedures.   </t>
    </r>
  </si>
  <si>
    <r>
      <t>RE-PRESERVE COATINGS:</t>
    </r>
    <r>
      <rPr>
        <sz val="11"/>
        <rFont val="Arial"/>
        <family val="2"/>
      </rPr>
      <t xml:space="preserve"> the contractor shall prepare damaged/corroded surfaces, apply coatings to bare material, overcoat existing coatings where specified.  Work to be completed in accordance with paint specification instructions.</t>
    </r>
  </si>
  <si>
    <r>
      <t>REFURBISH:</t>
    </r>
    <r>
      <rPr>
        <sz val="11"/>
        <rFont val="Arial"/>
        <family val="2"/>
      </rPr>
      <t xml:space="preserve"> the contractor shall remove the unserviceable system/equipment and the defects identified are to be made good.  When refitted the </t>
    </r>
    <r>
      <rPr>
        <sz val="11"/>
        <color indexed="63"/>
        <rFont val="Arial"/>
        <family val="2"/>
      </rPr>
      <t xml:space="preserve">system/equipment is to be in a functional condition with a life expectancy of at least one major (annual/bi-annual) boat planned upkeep period.  </t>
    </r>
  </si>
  <si>
    <t xml:space="preserve"> </t>
  </si>
  <si>
    <r>
      <t>RENEW:</t>
    </r>
    <r>
      <rPr>
        <sz val="11"/>
        <rFont val="Arial"/>
        <family val="2"/>
      </rPr>
      <t xml:space="preserve"> the contractor shall remove the unserviceable system/equipment and supply and install a replacement one as specified in the work list.  When refitted the </t>
    </r>
    <r>
      <rPr>
        <sz val="11"/>
        <color indexed="63"/>
        <rFont val="Arial"/>
        <family val="2"/>
      </rPr>
      <t xml:space="preserve">system/equipment is to be in a functional condition with a life expectancy of at least one major (annual/bi-annual) boat planned upkeep period.  </t>
    </r>
  </si>
  <si>
    <r>
      <t>REPLACE:</t>
    </r>
    <r>
      <rPr>
        <sz val="11"/>
        <rFont val="Arial"/>
        <family val="2"/>
      </rPr>
      <t xml:space="preserve"> the contractor shall remove the system/equipment in order to complete the tariff.  Upon completion they are to reinstate the original system/equipment. When refitted the </t>
    </r>
    <r>
      <rPr>
        <sz val="11"/>
        <color indexed="63"/>
        <rFont val="Arial"/>
        <family val="2"/>
      </rPr>
      <t xml:space="preserve">system/equipment is to be in a functional condition with a life expectancy of at least one major (annual/bi-annual) boat planned upkeep period.  </t>
    </r>
  </si>
  <si>
    <r>
      <t>REPORT</t>
    </r>
    <r>
      <rPr>
        <sz val="11"/>
        <rFont val="Arial"/>
        <family val="2"/>
      </rPr>
      <t xml:space="preserve">: the contractor is to provide a written correspondence detailing the outcome of the tariff and provide the recommended remedial action (with costs) for the authorities’ approval.  </t>
    </r>
  </si>
  <si>
    <r>
      <t>SERVICE:</t>
    </r>
    <r>
      <rPr>
        <sz val="11"/>
        <rFont val="Arial"/>
        <family val="2"/>
      </rPr>
      <t xml:space="preserve"> the contractor shall carry out a service of the equipment/system in accordance with the manufactures recommended service schedule</t>
    </r>
  </si>
  <si>
    <r>
      <t>SURVEY:</t>
    </r>
    <r>
      <rPr>
        <sz val="11"/>
        <rFont val="Arial"/>
        <family val="2"/>
      </rPr>
      <t xml:space="preserve"> the contractor shall carry out an examination of the equipment/system by a suitably qualified and experienced person (SQEP) in order to establish if the equipment/system is in a functional condition </t>
    </r>
    <r>
      <rPr>
        <sz val="11"/>
        <color indexed="63"/>
        <rFont val="Arial"/>
        <family val="2"/>
      </rPr>
      <t xml:space="preserve">with a life expectancy of at least one major (annual/bi-annual) boat planned upkeep period.  </t>
    </r>
    <r>
      <rPr>
        <sz val="11"/>
        <rFont val="Arial"/>
        <family val="2"/>
      </rPr>
      <t xml:space="preserve">The contractor is to provide written correspondence detailing recommendation and actions for the authorities’ approval.  </t>
    </r>
    <r>
      <rPr>
        <sz val="11"/>
        <color indexed="63"/>
        <rFont val="Arial"/>
        <family val="2"/>
      </rPr>
      <t xml:space="preserve">   </t>
    </r>
  </si>
  <si>
    <r>
      <t>WEIGH:</t>
    </r>
    <r>
      <rPr>
        <sz val="11"/>
        <rFont val="Arial"/>
        <family val="2"/>
      </rPr>
      <t xml:space="preserve"> the contractor shall weigh the craft using a calibrated weighing device in a known light condition i.e. with fuel/water tanks empty and without loose equipment and record results and forward to the lead contractor for the class</t>
    </r>
  </si>
  <si>
    <r>
      <t xml:space="preserve">DISPOSE: </t>
    </r>
    <r>
      <rPr>
        <sz val="11"/>
        <rFont val="Arial"/>
        <family val="2"/>
      </rPr>
      <t xml:space="preserve">The Contractor shall efficiently, effectively and safely dispose of the platform, in accordance with all relevant legislation, regulations, terms and conditions, and the Contractor’s Safety and Environmental Management Plan. The Contractor shall also provide the Authority with evidence that this has taken place. All disposal activities shall be initiated by the Authority and shall be in the best interests of the Crown. </t>
    </r>
  </si>
  <si>
    <t>WORKBOATS - MANUFACTURE DATES</t>
  </si>
  <si>
    <t>This information can be used as a guideline to determine when certain calendar based maintenance is due.</t>
  </si>
  <si>
    <t>NOTE: Always consult equipment certification, build data and with the OEM to categorically determine the correct life of equipment and systems. This information can be obtained from the Authority on request.</t>
  </si>
  <si>
    <t>Variant</t>
  </si>
  <si>
    <t>Workboat Name/Number</t>
  </si>
  <si>
    <t>Year of Manufacture</t>
  </si>
  <si>
    <t>Indicative 5A Date</t>
  </si>
  <si>
    <t>HMS MAGPIE</t>
  </si>
  <si>
    <t>11m SWB</t>
  </si>
  <si>
    <t>SWB-01</t>
  </si>
  <si>
    <t>SWB-02</t>
  </si>
  <si>
    <t>SWB-03</t>
  </si>
  <si>
    <t>SWB-04</t>
  </si>
  <si>
    <t>SWB-05</t>
  </si>
  <si>
    <t>SWB-06</t>
  </si>
  <si>
    <t>SWB-07</t>
  </si>
  <si>
    <t>SWB-08</t>
  </si>
  <si>
    <t>SWB-09</t>
  </si>
  <si>
    <t>SWB-10</t>
  </si>
  <si>
    <t>15m RSB</t>
  </si>
  <si>
    <t>RNMB HEBE</t>
  </si>
  <si>
    <t>15m OTB</t>
  </si>
  <si>
    <t>OTB-01</t>
  </si>
  <si>
    <t>OTB-02</t>
  </si>
  <si>
    <t>OTB-03</t>
  </si>
  <si>
    <t>OTB-04</t>
  </si>
  <si>
    <t>OTB-05</t>
  </si>
  <si>
    <t>OTB-06</t>
  </si>
  <si>
    <t>OTB-07</t>
  </si>
  <si>
    <t>OTB-08</t>
  </si>
  <si>
    <t>13.8m PTB</t>
  </si>
  <si>
    <t>PTB-01</t>
  </si>
  <si>
    <t>PTB-02</t>
  </si>
  <si>
    <t>PTB-03</t>
  </si>
  <si>
    <t>15m DSB</t>
  </si>
  <si>
    <t>DSB-01</t>
  </si>
  <si>
    <t>DSB-02</t>
  </si>
  <si>
    <t>DSB-03</t>
  </si>
  <si>
    <t>DSB-04</t>
  </si>
  <si>
    <t>DSB-05</t>
  </si>
  <si>
    <t>DSB-06</t>
  </si>
  <si>
    <t>15m SMB</t>
  </si>
  <si>
    <t>SMB-01</t>
  </si>
  <si>
    <t>SMB-02</t>
  </si>
  <si>
    <t>SMB-03</t>
  </si>
  <si>
    <t>11m SSB</t>
  </si>
  <si>
    <t>SSB-01</t>
  </si>
  <si>
    <t>SSB-02</t>
  </si>
  <si>
    <t>SSB-03</t>
  </si>
  <si>
    <t>SCHEDULE 2A - TABLE 0 - 11M STANDARD WORKBOAT - INPUT SHEET</t>
  </si>
  <si>
    <t>ITEM No</t>
  </si>
  <si>
    <t>ACTIVITY</t>
  </si>
  <si>
    <t>YEAR 1
FY 24/25
FIRM Price
(ex VAT)</t>
  </si>
  <si>
    <t>YEAR 2
FY 25/26
FIRM Price
(ex VAT)</t>
  </si>
  <si>
    <t>The WAHR rates below shall apply to all Tarrif &amp; Non-Tariff work to cover general (non-specialist) Boat Maintenance/Repairs/Defects activities authorised by the Authority and shall be a firm rate, i.e. not subject to variation in any respect, and shall be inclusive of all overheads for contractors and sub-contractors, administrative fees (including, but not limited to procurement, engineering, quaility &amp; commerical scoping and PM support costs directly relating to the tariffed and non tariffed activity), overtime and profit.</t>
  </si>
  <si>
    <t>Maintenance, upkeep, defects and repair (for Planned &amp; Unplanned work)</t>
  </si>
  <si>
    <t>Material Handling Fee (as a percentage) - for materials required to conduct Boat Maintenance / Repairs / Defects</t>
  </si>
  <si>
    <t>The WAHR rates below shall apply to all PDS work authorised by the Authority and shall be a firm rate, i.e. not subject to variation in any respect, and shall be inclusive of all overheads for contractors and sub-contractors, administrative fees (including, but not limited to procurement, engineering, quaility &amp; commerical scoping and PM support costs directly relating to the PDS activity), overtime and profit.</t>
  </si>
  <si>
    <t>Design Office (for PDS work)</t>
  </si>
  <si>
    <t>Project Management (for PDS work)</t>
  </si>
  <si>
    <t>Administration (for PDS work)</t>
  </si>
  <si>
    <t>The WAHR rates below shall apply to all Technical Support tasks (including, but not limited to Documentation, Obsolescence, Reliability, Configuration, Security Management tasks) authorised by the Authority and shall be a firm rate, and shall be inclusive of all overheads for contractors and sub-contractors, administrative fees (including, but not limited to procurement, engineering, quaility &amp; commerical scoping and PM support costs directly relating to the non tariffed activity), overtime and profit.</t>
  </si>
  <si>
    <t>Technical Support</t>
  </si>
  <si>
    <t>Spares Handling Fee(s) - The percentage fees below shall apply to materiel/spares only, which do not have a Firm Price on Tab 4, and shall be a firm percentage, i.e. not subject to variation in any respect, and shall be inclusive of all overheads for contractors and sub-contractors, administrative fees (including, but not limited to procurement, engineering, quaility &amp; commerical scoping and PM support costs directly relating to the non tariffed activity), overtime and profit.</t>
  </si>
  <si>
    <t>Spares Handling Fee (as a percentage)</t>
  </si>
  <si>
    <t xml:space="preserve">The percentage fees below shall apply to specialist sub-contractor costs only, and shall include all admin fees relating to specialist sub-contractor management. Further Specialist Sub-Contractors may be identified by the Contractor and percentage fee shall only be applied subject to contract amendment. If a Specialist Sub-Contractor cost is included in a Tariff work task, the value used must be inclusive of the below percentage uplift. </t>
  </si>
  <si>
    <r>
      <t>Percentage uplift on Specialist Su</t>
    </r>
    <r>
      <rPr>
        <sz val="11"/>
        <rFont val="Arial"/>
        <family val="2"/>
      </rPr>
      <t>b Contractor costs for Specialist Subcontracotr activity not subject to a Firm Price elsewhere in Schedule 02A.</t>
    </r>
  </si>
  <si>
    <t xml:space="preserve">Storage of Boats and/or Fleet Spares (to include loading and unloading). </t>
  </si>
  <si>
    <t>Storage of 11m SWB (per boat, per week)</t>
  </si>
  <si>
    <t>Storage of Fleet Spares (per metre cubed (m³), per week)</t>
  </si>
  <si>
    <t>Travel and Subsistence Rates applicable to all Contractor's personnel for work carried out away from the Contractor's site (using the most economical method)</t>
  </si>
  <si>
    <t>Night Subsistence (per 24 hour period - inclusive of accommodation, meals and incidental expenses)</t>
  </si>
  <si>
    <t>Day Subsistence (5 to 10 hours away from the Contractor's site)</t>
  </si>
  <si>
    <t>Day Subsistence (more than 10 hours away from the Contractor's site)</t>
  </si>
  <si>
    <t>Car Hire - Rental (per day)</t>
  </si>
  <si>
    <t>Car Hire - Fuel (rate per mile)</t>
  </si>
  <si>
    <t>Private Car - Fuel (rate per mile)</t>
  </si>
  <si>
    <t>Public Transportation</t>
  </si>
  <si>
    <t>At Cost</t>
  </si>
  <si>
    <t>SCHEDULE 2A - ANNEX A TO TABLE 0 - 11M STANDARD WORKBOAT -SPECIALIST SUB-CONTRACTOR</t>
  </si>
  <si>
    <r>
      <t xml:space="preserve">Specialist Sub-Contractor costs - </t>
    </r>
    <r>
      <rPr>
        <sz val="11"/>
        <rFont val="Arial"/>
        <family val="2"/>
      </rPr>
      <t>The percentage fees on the input tab shall apply only to Specialist Sub-Contractors listed below.</t>
    </r>
    <r>
      <rPr>
        <b/>
        <sz val="11"/>
        <rFont val="Arial"/>
        <family val="2"/>
      </rPr>
      <t xml:space="preserve"> </t>
    </r>
    <r>
      <rPr>
        <sz val="11"/>
        <rFont val="Arial"/>
        <family val="2"/>
      </rPr>
      <t>Further Specialist Sub-Contractors may be identified by the Contractor and percentage fee shall only be applied subject to contract amendment.</t>
    </r>
    <r>
      <rPr>
        <b/>
        <sz val="11"/>
        <rFont val="Arial"/>
        <family val="2"/>
      </rPr>
      <t xml:space="preserve">  </t>
    </r>
    <r>
      <rPr>
        <sz val="11"/>
        <rFont val="Arial"/>
        <family val="2"/>
      </rPr>
      <t>The percentage fee on the input tab shall be firm, i.e. not subject to variation in any respect, and shall be inclusive of all overheads for contractors and sub-contractors, administrative fees, overtime and profit.</t>
    </r>
  </si>
  <si>
    <t>Specialist Sub-Contractor</t>
  </si>
  <si>
    <t>Activity Type</t>
  </si>
  <si>
    <t>SCHEDULE 2A - TABLE 1 - 11M STANDARD WORKBOAT - MENU OF TARIFF ITEMS - FIRM PRICES</t>
  </si>
  <si>
    <r>
      <rPr>
        <b/>
        <sz val="11"/>
        <rFont val="Arial"/>
        <family val="2"/>
      </rPr>
      <t>ITEM No</t>
    </r>
  </si>
  <si>
    <r>
      <rPr>
        <b/>
        <sz val="11"/>
        <rFont val="Arial"/>
        <family val="2"/>
      </rPr>
      <t>ACTIVITY</t>
    </r>
  </si>
  <si>
    <t>Time between occurences [Months]</t>
  </si>
  <si>
    <r>
      <rPr>
        <b/>
        <sz val="11"/>
        <rFont val="Arial"/>
        <family val="2"/>
      </rPr>
      <t>Calender Based Planned Craft Maintenance:</t>
    </r>
    <r>
      <rPr>
        <sz val="11"/>
        <rFont val="Arial"/>
        <family val="2"/>
      </rPr>
      <t xml:space="preserve"> Tariff rates provided by the Tenderer shall be a firm/fixed rate, i.e. not subject to variation in any respect, and shall be inclusive of all overheads for contractors and sub-contractors, administrative fees, overtime and profit.
Full Tariff Breakdown can be found at Table 2</t>
    </r>
  </si>
  <si>
    <t>Annualised Total for Calender Based Maintenance (per craft)</t>
  </si>
  <si>
    <t>SWB 1.1</t>
  </si>
  <si>
    <t>TEST Fresh Water</t>
  </si>
  <si>
    <t>SWB 1.2</t>
  </si>
  <si>
    <t>SERVICE Gearbox</t>
  </si>
  <si>
    <t>SWB 1.3</t>
  </si>
  <si>
    <t>SURVEY Harken Rail System</t>
  </si>
  <si>
    <t>SWB 1.4</t>
  </si>
  <si>
    <t>11M Standard Workboat Annual Upkeep</t>
  </si>
  <si>
    <t>SWB 1.5</t>
  </si>
  <si>
    <t>SERVICE Yanmar Main Engines</t>
  </si>
  <si>
    <t>SWB 1.6</t>
  </si>
  <si>
    <t>CLEAN and lubricate Gyro</t>
  </si>
  <si>
    <t>SWB 1.7</t>
  </si>
  <si>
    <t>Apply antifouling</t>
  </si>
  <si>
    <t>SWB 1.8</t>
  </si>
  <si>
    <t>Two Annual SERVICE Yanmar Main Engine</t>
  </si>
  <si>
    <t>SWB 1.9</t>
  </si>
  <si>
    <t>Three Annual SERVICE Maxwell Windlass</t>
  </si>
  <si>
    <t>SWB 1.10</t>
  </si>
  <si>
    <t>Four Annual SERVICE Yanmar Main Engine</t>
  </si>
  <si>
    <t>Time between occurences [Hours]</t>
  </si>
  <si>
    <r>
      <t xml:space="preserve">Hours Based Planned Craft Maintenance:  </t>
    </r>
    <r>
      <rPr>
        <sz val="11"/>
        <rFont val="Arial"/>
        <family val="2"/>
      </rPr>
      <t>Tariff rates provided by the Tenderer shall be a firm/fixed rate, i.e. not subject to variation in any respect, and shall be inclusive of all overheads for contractors and sub-contractors, administrative fees, overtime and profit.
Full Tariff Breakdown can be found at Table 2
For calculation purposes the Authority has assumed 250 hours useage per craft per year.</t>
    </r>
  </si>
  <si>
    <t>Annualised Total for Hours Based Maintenance (per craft)</t>
  </si>
  <si>
    <t>SWB 2.1</t>
  </si>
  <si>
    <t>250 Hour SERVICE Yanmar Main Engines</t>
  </si>
  <si>
    <t>SWB 2.2</t>
  </si>
  <si>
    <t>500 Hour SERVICE Yanmar Main Engine</t>
  </si>
  <si>
    <t>SWB 2.3</t>
  </si>
  <si>
    <t>750 Hour SERVICE Yanmar Main Engine</t>
  </si>
  <si>
    <t>SWB 2.4</t>
  </si>
  <si>
    <t>500 Hour SERVICE Hamilton Waterjet</t>
  </si>
  <si>
    <t>SWB 2.5</t>
  </si>
  <si>
    <t>1000 Hour SERVICE Hamilton Jet MECS</t>
  </si>
  <si>
    <t>SWB 2.6</t>
  </si>
  <si>
    <t>2000 Hour SERVICE Hamilton Jet MECS</t>
  </si>
  <si>
    <t>SWB 2.7</t>
  </si>
  <si>
    <t>Initial 2000 Hour SERVICE Hamilton Waterjet</t>
  </si>
  <si>
    <t>SWB 2.8</t>
  </si>
  <si>
    <t>3000 Hour SERVICE Hamilton Jet MECS</t>
  </si>
  <si>
    <t>SWB 2.9</t>
  </si>
  <si>
    <t>5000 Hour SERVICE Hamilton Waterjet</t>
  </si>
  <si>
    <t>Hours</t>
  </si>
  <si>
    <t>Materials (£)</t>
  </si>
  <si>
    <t>Specialist Sub-Contractor (£)</t>
  </si>
  <si>
    <r>
      <t xml:space="preserve">Emergent/Additional/Unplanned Tariffs  </t>
    </r>
    <r>
      <rPr>
        <sz val="11"/>
        <rFont val="Arial"/>
        <family val="2"/>
      </rPr>
      <t>Tariff rates provided by the Tenderer shall be a firm/fixed rate, i.e. not subject to variation in any respect, and shall be inclusive of all overheads for contractors and sub-contractors, administrative fees, overtime and profit.</t>
    </r>
    <r>
      <rPr>
        <b/>
        <sz val="11"/>
        <rFont val="Arial"/>
        <family val="2"/>
      </rPr>
      <t xml:space="preserve">
</t>
    </r>
    <r>
      <rPr>
        <sz val="11"/>
        <rFont val="Arial"/>
        <family val="2"/>
      </rPr>
      <t>Full Tariff Breakdown can be found at Table 2</t>
    </r>
  </si>
  <si>
    <t>Aggregated Value of Tariffs</t>
  </si>
  <si>
    <t>SWB 3.1</t>
  </si>
  <si>
    <t>Remove the wheelhouse back</t>
  </si>
  <si>
    <t>SWB 3.2</t>
  </si>
  <si>
    <t>REPLACE the wheelhouse back</t>
  </si>
  <si>
    <t>SWB 3.3</t>
  </si>
  <si>
    <t>Remove Yanmar engine</t>
  </si>
  <si>
    <t>SWB 3.4</t>
  </si>
  <si>
    <t>REPLACE Yanmar engine</t>
  </si>
  <si>
    <t>SWB 3.5</t>
  </si>
  <si>
    <t>Remove Hamilton Waterjet</t>
  </si>
  <si>
    <t>SWB 3.6</t>
  </si>
  <si>
    <t>REPLACE Hamilton Waterjet</t>
  </si>
  <si>
    <t>SWB 3.7</t>
  </si>
  <si>
    <t>Remove Palfinger Crane</t>
  </si>
  <si>
    <t>SWB 3.8</t>
  </si>
  <si>
    <t>REPLACE Palfinger Crane</t>
  </si>
  <si>
    <t>SWB 3.9</t>
  </si>
  <si>
    <t>Remove life raft</t>
  </si>
  <si>
    <t>SWB 3.10</t>
  </si>
  <si>
    <t>REPLACE life raft</t>
  </si>
  <si>
    <t>SWB 3.11</t>
  </si>
  <si>
    <t>Remove Henriksen Hook</t>
  </si>
  <si>
    <t>SWB 3.12</t>
  </si>
  <si>
    <t>REPLACE Henriksen Hook</t>
  </si>
  <si>
    <t>SWB 3.13</t>
  </si>
  <si>
    <t>Combat System Health CHECK</t>
  </si>
  <si>
    <t>SWB 3.14</t>
  </si>
  <si>
    <t>RENEW Yanmar engine</t>
  </si>
  <si>
    <t>SWB 3.15</t>
  </si>
  <si>
    <t>RENEW Hamilton Waterjet</t>
  </si>
  <si>
    <t>SWB 3.16</t>
  </si>
  <si>
    <t>RENEW Palfinger Crane</t>
  </si>
  <si>
    <t>SWB 3.17</t>
  </si>
  <si>
    <t>RENEW life raft</t>
  </si>
  <si>
    <t>SWB 3.18</t>
  </si>
  <si>
    <t>RENEW Henriksen Hook</t>
  </si>
  <si>
    <t>SCHEDULE 2A - TABLE 2 - 11M STANDARD WORKBOAT - MENU OF TARIFF ITEMS</t>
  </si>
  <si>
    <t>Tariff No.</t>
  </si>
  <si>
    <t>Statement of Technical Requirement</t>
  </si>
  <si>
    <t>Short Title</t>
  </si>
  <si>
    <t>Description</t>
  </si>
  <si>
    <t>1 &amp; 2</t>
  </si>
  <si>
    <t>Planned Maintenance Schedule and Servicing Tariffs</t>
  </si>
  <si>
    <t>FOUR MONTHLY UPKEEP</t>
  </si>
  <si>
    <t>The Contractor shall TEST the Fresh Water system and provide certificate.</t>
  </si>
  <si>
    <t>SIX MONTHLY UPKEEP</t>
  </si>
  <si>
    <t>The Contractor shall conduct 6 monthly SERVICE of 2 in number ZF 220 Gearboxes to include the following:
 - CHECK for oil leaks
 - CHECK oil level
 - CHECK external threaded fasteners
 - CHECK shift control linkage
 - CHECK suction filter
 - CLEAN transmission external
 - lubricate external moving parts
NOTE: Service operation is recommended to be performed by a ZF trained service agent.
IAW ZF220 INSTALLATION AND SERVICE MANUAL</t>
  </si>
  <si>
    <t>The Contractor shall SURVEY Harken Rail System for cracks, deformation, corrosion or wear and its connection structure and provide a certificate.
NOTE: Must be performed by appropriately trained personnel.
IAW TR31 Access Rail System User Manual.</t>
  </si>
  <si>
    <t>ANNUAL UPKEEP</t>
  </si>
  <si>
    <t>Arrival at Contractor</t>
  </si>
  <si>
    <t>The Contractor shall sign Part A of MOD Boats Form 2010B, thus taking formal custodianship of the platform and assuming responsibility for its material state until formal transfer back to the Authority.</t>
  </si>
  <si>
    <t>Conduct Dynamic Machinery Trials</t>
  </si>
  <si>
    <t xml:space="preserve">The Contractor shall conduct Dynamic Machinery Trials in order to identify the current state of the platform prior to the planned maintenance period. The Contractor and Authority shall agree identified defects and list on Dynamic Machinery Trial section of MOD Boats Form 2010B. The Contractor shall conduct a functional CHECK of all systems and equipments and provide a REPORT.
NOTE: Can be conducted alongside Condition SURVEY. </t>
  </si>
  <si>
    <t>Slip/Lift Vessel</t>
  </si>
  <si>
    <t>The Contractor shall lift the vessel from the water or road transportation in accordance with the lifting and docking plan into the Contractor’s permanent, environmentally controlled structure.</t>
  </si>
  <si>
    <t>Chock Vessel</t>
  </si>
  <si>
    <t>The Contractor shall securely chock the vessel in the repair yard for the duration of the maintenance period.</t>
  </si>
  <si>
    <t>Lay protective covering and final CLEAN on completion of all work</t>
  </si>
  <si>
    <t>The Contractor shall cover the deck and internal surfaces with a protective covering. On completion of all the work the Contractor shall remove the protective covering and CLEAN all sections of the vessel ready for delivery back to Authority.</t>
  </si>
  <si>
    <t>CLEAN hull, deck, superstructure.</t>
  </si>
  <si>
    <t>The Contractor shall CLEAN all areas of the hull (including jets, intakes), deck (including all deck furniture), and superstructure.</t>
  </si>
  <si>
    <t>Condition SURVEY</t>
  </si>
  <si>
    <r>
      <t xml:space="preserve">The Contractor shall SURVEY the hull, superstructure and weather deck including all fittings, appendages, condition of the antifouling / preservation and complete </t>
    </r>
    <r>
      <rPr>
        <b/>
        <sz val="11"/>
        <rFont val="Arial"/>
        <family val="2"/>
      </rPr>
      <t>DES Ships Boats Survey and Trials Form Part 1A</t>
    </r>
    <r>
      <rPr>
        <sz val="11"/>
        <rFont val="Arial"/>
        <family val="2"/>
      </rPr>
      <t>.</t>
    </r>
  </si>
  <si>
    <t>Report to Authority</t>
  </si>
  <si>
    <t>The Contractor shall complete Part B of MOD Boats Form 2010, containing all emergent work identified in Condition SURVEY, and return the form to the Authority.
NOTE: Emergent Work shall be communicated to the Authority with all necessary detail and a Firm Price, if feasible. If a Firm Price cannot be provided, the Contractor shall provide a budget price which must not be exceeded without further authorisation from the Authority. If more Emergent work is discovered for a task where a Firm Price has been agreed, the Contractor shall treat this as an additional Emergent Task. If the cost of the work exceeds £500 Materials, £500 Specialist Sub-Contractor, or 12 hours work, the Contractor shall provide the Authority with a breakdown of costs per task before commencing the task. The Contractor shall provide the Authority with an email detailing the issue and work required for an Emergent Task containing (but not limited to) a full description, photos, and (if necessary) videos to provide the Authority with sufficient detail to approve the work. If a task is time-sensitive, a phone call to describe the work required is sufficient, but must be followed up with the email detailed above within the same working day.</t>
  </si>
  <si>
    <t>SERVICE STAT-X System</t>
  </si>
  <si>
    <t>The Contractor shall conduct annual SERVICE of the STAT-X System and provide certification.</t>
  </si>
  <si>
    <t>CHECK Heat and Smoke Detector Heads</t>
  </si>
  <si>
    <t>The Contractor shall conduct functional CHECK of all Heat and Smoke Detector heads.</t>
  </si>
  <si>
    <t>Empty and CLEAN Black Water Tank</t>
  </si>
  <si>
    <t>The Contractor shall empty and CLEAN one in number Black Water Tank.</t>
  </si>
  <si>
    <t>CLEAN engine room bilges</t>
  </si>
  <si>
    <t>The Contractor shall deep CLEAN the engine room bilge.</t>
  </si>
  <si>
    <t>CLEAN jet compartment bilge</t>
  </si>
  <si>
    <t>The Contractor shall deep CLEAN the jet compartment bilge.</t>
  </si>
  <si>
    <t>SURVEY Flexible Hose Assemblies</t>
  </si>
  <si>
    <t>The Contractor shall visually SURVEY the condition of all Flexible Hose Assemblies and provide a REPORT.
NOTE: To be conducted IAW BR 2000(95)
NOTE: If any hoses require changing, all jubilee clip hoses require Certificate of Conformity; swaged end hoses require Certificate of Conformity and Pressure Test Certificate.</t>
  </si>
  <si>
    <t>CHECK and Re-grease Hatches and Doors</t>
  </si>
  <si>
    <t>The Contractor shall visually CHECK the condition and re-grease all Hatches and Doors.</t>
  </si>
  <si>
    <t>RENEW sacrificial hull anodes</t>
  </si>
  <si>
    <t>The Contractor shall RENEW sacrificial hull anodes and backing pads. On completion carry out earth bonding continuity TEST.</t>
  </si>
  <si>
    <t>SERVICE anchor windlass motor</t>
  </si>
  <si>
    <t>The Contractor shall SERVICE the anchor windlass motor.
NOTE: The motor should be serviced by a qualified technician.
IAW Maxwell Vetus RC10 User's Manual</t>
  </si>
  <si>
    <t>CLEAN and paint anchor windlass</t>
  </si>
  <si>
    <t>The Contractor shall CLEAN and remove any rust from anchor windlass casing and paint with a suitable coating.
IAW Maxwell Vetus RC10 User's Manual</t>
  </si>
  <si>
    <t>CHECK VHF DSC</t>
  </si>
  <si>
    <t>The Contractor shall CHECK for damages, salt deposits, corrosion and any foreign material on the VHF DSC and REPORT to the Authority.
IAW Sailor 6222 VHF DSC User Manual</t>
  </si>
  <si>
    <t>Electrical Health Check</t>
  </si>
  <si>
    <t>The Contractor shall carry out an Electrical Health Check to include earth bonding and continuity checks, inspect and CLEAN switchboard, inspect batteries, CLEAN and grease terminals, SERVICE electrical systems, and provide REPORT.</t>
  </si>
  <si>
    <t>CHECK Software/Firmware Updates</t>
  </si>
  <si>
    <t>The Contractor shall CHECK for Software and/or Firmware Updates on the following equipment/systems and REPORT:
 - Navtex Receiver
 - Furuno Radar Antenna
 - Bearing Repeater
 - Furuno Multi Function Display
 - Master Gyro Element
 - GPS
 - AIS
 - Powerview
 - Echo Sounder
 - Autopilot
 - Applanix POS
 - Sailor VHF DSC
 - Sailor mini-C GMDSS
 - Simrad SAL
 - Eaton UPS</t>
  </si>
  <si>
    <t>Main Engine Maintenance</t>
  </si>
  <si>
    <t>SEE MAIN ENGINE CALENDAR/HOURS BASED MAINTENANCE SCHEDULE.</t>
  </si>
  <si>
    <t>SERVICE Fresh Water System</t>
  </si>
  <si>
    <t>The Contractor shall conduct the following SERVICE of the fresh water system:
 - CHECK Vetus pressure switch
 - CHECK Vetus pre-pressure air cushion
 - Flush through FW system, chlorinate and provide certificate</t>
  </si>
  <si>
    <t>RENEW fuel/water separator filter</t>
  </si>
  <si>
    <t>The Contractor shall RENEW the Parker fuel/water separator filter</t>
  </si>
  <si>
    <t>CLEAN Gyro Cabinet</t>
  </si>
  <si>
    <t>The Contractor shall CLEAN the master gyro element panels and cabinet</t>
  </si>
  <si>
    <t>SERVICE Echo Sounder</t>
  </si>
  <si>
    <t>The Contractor shall conduct the following SERVICE of the Echo Sounder:
 - Unplug all cables from rear panel, CHECK contact surfaces are free from corrosion
 - CHECK connections at the power source for corrosion
 - CLEAN using high-quality contact-cleaning agent
 - CLEAN transducer face of marine growth</t>
  </si>
  <si>
    <t>SERVICE searchlight</t>
  </si>
  <si>
    <t>The Contractor shall conduct the following SERVICE of the Francis Searchlight:
 - CLEAN searchlight internals
 - CLEAN and lubricate external movement mechanisms
 - CHECK all seals and gaskets for degradation</t>
  </si>
  <si>
    <t>TEST Harken Rail</t>
  </si>
  <si>
    <t>The Contractor shall TEST the TR31 Harken Rail system
NOTE: Must be performed by appropriately trained personnel.
IAW TR31 Access Rail System User Manual.</t>
  </si>
  <si>
    <t>CHECK Life Saving Equipment</t>
  </si>
  <si>
    <t>The Contractor shall CHECK the expiry date on all Lifesaving Equipment.
NOTE: Raise task for RENEW or re-certification as required.</t>
  </si>
  <si>
    <t>CHECK Deck Rails</t>
  </si>
  <si>
    <t>The Contractor shall CHECK the Deck Rails for damage and corrosion.</t>
  </si>
  <si>
    <t>Annual SERVICE Gearboxes</t>
  </si>
  <si>
    <t>The Contractor shall conduct annual SERVICE of 2 in number ZF Gearboxes:
 - RENEW OIL FILTER
 - CHECK FLEXIBLE COUPLING
 - CHECK RESILIENT MOUNTS
 - CHECK INSTRUMENTS AND INDICATORS
 - RENEW ZINC ANODES
 - CHECK OIL COOLER
NOTE: Service operation is recommended to be performed by a ZF trained service agent.
IAW ZF220 INSTALLATION AND SERVICE MANUAL</t>
  </si>
  <si>
    <t>Annual SERVICE Palfinger Crane</t>
  </si>
  <si>
    <t>The Contractor shall conduct annual SERVICE of 1 in number PC2700M Palfinger Crane:
 - RENEW OIL FILTER PACKAGE
 - TEST HYDRAULIC OIL
 - CHECK CRANE BASE FIXING
 - CHECK ROPE WINCH ATTACHMENT
 - CHECK HYDRAULIC LINES/HOSES, SCREW JOINTS
 - GREASE ROPE WINCH (LIMIT SWITCH, BALANCE)
 - RENEW ROPE WINCH TRANSMISSION OIL
 - FUNCTIONAL CHECK RADIO REMOTE CONTROL
 - FUNCTIONAL CHECK ALL SAFETY EQUIPMENT
 - FUNCTIONAL CHECK ANCILLIARY EQUIPMENT
 - FUNCTIONAL CHECK PUMP PERFORMANCE (SPEED)
 - LUBRICATE AND FUNCTIONAL CHECK OPERATING LEVER
 - CHECK AND LUBRICATE LOAD HANDLING ATTACHMENT (HOOK, SHACKLE)
 - CHECK CRANE COLUMN BEARING CLEARANCE
 - GREASE EXTENSION BOOMS
 - CHECK AND GREASE WORM SLEWING DRIVE (CHECK LEVEL - LOWER WORM MUST RUN IN GREASE)
 - PROVIDE CERTIFICATE OF WORK
NOTE: IAW PC2700M O_M MANUAL
 Before any maintenance and lubrication the crane must always be shut down completely.
All service work must be carried out by PALFINGER MARINE service partners in compliance with the PALFINGER MARINE training documents and service records.
Every service and repair must be recorded in the service manual of the crane and signed or stamped by a PALFINGER MARINE service partner.</t>
  </si>
  <si>
    <t>Annual SERVICE Diesel Heater</t>
  </si>
  <si>
    <t>The Contractor shall conduct annual SERVICE of 1 in number Thermo 230 Diesel Heater</t>
  </si>
  <si>
    <t>Annual SERVICE Life Raft</t>
  </si>
  <si>
    <t>The Contractor shall conduct annual SERVICE of 1 in number Life Raft</t>
  </si>
  <si>
    <t>SURVEY Lifting Points</t>
  </si>
  <si>
    <t>The Contractor shall carry out a visual SURVEY of the lifting points iaw BR3027</t>
  </si>
  <si>
    <t>SURVEY Anchor and Chain</t>
  </si>
  <si>
    <t>The Contractor shall SURVEY Anchor and associated chain and warp</t>
  </si>
  <si>
    <t>Update Configuration Control Database</t>
  </si>
  <si>
    <t>The Contractor shall update the configuration control database to reflect the material state of the boat post-refit.</t>
  </si>
  <si>
    <t>Slip/lift Vessel</t>
  </si>
  <si>
    <t>The Contractor shall lift the vessel into the water or onto road transportation in accordance with the lifting and docking plan.</t>
  </si>
  <si>
    <t>Conduct Harbour Acceptance Trials and Sea Acceptance Trials</t>
  </si>
  <si>
    <r>
      <t xml:space="preserve">The Contractor shall conduct Harbour Acceptance Trials and Sea Acceptance Trials in accordance with </t>
    </r>
    <r>
      <rPr>
        <b/>
        <sz val="11"/>
        <rFont val="Arial"/>
        <family val="2"/>
      </rPr>
      <t>DES Ships Boats Survey and Trials Form 2A HATs and SATs</t>
    </r>
    <r>
      <rPr>
        <sz val="11"/>
        <rFont val="Arial"/>
        <family val="2"/>
      </rPr>
      <t>.</t>
    </r>
  </si>
  <si>
    <t>The Contractor shall complete Part C of MOD Boats Form 2010, ensuring that all requirements listed therein are performed, and return the form to the Authority for acceptance of the work carried out.</t>
  </si>
  <si>
    <t>Departure from Contractor</t>
  </si>
  <si>
    <t>Upon arrival at the boat's final post-refit destination, the Contractor shall gain the signature of an appropriate representative of the receiving unit in Part E of MOD Boats Form 2010, thus relinquishing formal custodianship of the platform and surrendering responsibility for its material state back to the Authority. The Contractor shall retain one copy of the form, and an additional copy shall remain with the boat.</t>
  </si>
  <si>
    <t>ANNUAL OR 250 HOUR UPKEEP (WHICHEVER OCCURS FIRST)</t>
  </si>
  <si>
    <t>SWB 1.5 &amp; SWB 2.1</t>
  </si>
  <si>
    <t>Annual SERVICE Yanmar Main Engines</t>
  </si>
  <si>
    <t>The Contractor shall conduct annual SERVICE of 2 in number Yanmar 8LV370:
 - DRAIN FUEL TANK
 - RENEW FUEL FILTER ELEMENT
 - RENEW ENGINE OIL
 - RENEW ENGINE OIL FILTER ELEMENT
 - CHECK SEAWATER IMPELLER
 - RENEW ZINC ANODES
 - RENEW COOLANT
 - CLEAN INTAKE SILENCER (AIR CLEANER) ELEMENT
 - CLEAN TURBOCHARGER
 - CLEAN EXHAUST/SEAWATER MIXING ELBOW
 - CHECK V-BELTS FOR DAMAGE AND TENSION
 - CHECK WIRING CONNECTIONS
 - CLEAN TURBOCHARGER BLOWER
NOTE: Service operation is recommended to be performed by a Yanmar trained service agent. IAW YANMAR 8LV370 SERVICE MANUAL</t>
  </si>
  <si>
    <t>TWO ANNUAL UPKEEP</t>
  </si>
  <si>
    <t>The Contractor shall CLEAN and lubricate the slip rings and brushes on the master gyro element</t>
  </si>
  <si>
    <t>The Contractor shall, REMOVE existing antifouling paint, prepare the hull surface and apply two coats overall of MOD approved antifouling in accordance with the coating manufacturer’s recommendations. ALLOW for painting Draught Marks.</t>
  </si>
  <si>
    <t>TWO ANNUAL OR 500 HOUR UPKEEP (WHICHEVER OCCURS FIRST)</t>
  </si>
  <si>
    <t>SWB 1.8 &amp; 2.2</t>
  </si>
  <si>
    <t>The Contractor shall conduct two annual SERVICE of 1 in number Yanmar 8LV370:
 - RENEW EXHAUST/WATER MIXING ELBOW
NOTE: Service operation is recommended to be performed by a Yanmar trained service agent. IAW YANMAR 8LV370 SERVICE MANUAL</t>
  </si>
  <si>
    <t>THREE ANNUAL UPKEEP</t>
  </si>
  <si>
    <t>The Contractor shall conduct three annual SERVICE of 1 in number RC10 Maxwell Windlass:
 - SERVICE Gearbox
NOTE: IAW MAXWELL RC10 WINDLASS MANUAL</t>
  </si>
  <si>
    <t>FOUR ANNUAL OR 750 HOUR UPKEEP (WHICHEVER OCCURS FIRST)</t>
  </si>
  <si>
    <t>SWB 1.10 &amp; 2.3</t>
  </si>
  <si>
    <t>The Contractor shall conduct four annual SERVICE of 1 in number Yanmar 8LV370:
 - CHECK PROPELLER SHAFT ALIGNMENT
 - CHECK AND CLEAN SEAWATER PASSAGES
NOTE: Service operation is recommended to be performed by a Yanmar trained service agent. IAW YANMAR 8LV370 SERVICE MANUAL</t>
  </si>
  <si>
    <t>HOURS BASED UPKEEP</t>
  </si>
  <si>
    <t>The Contractor shall conduct 500 hour SERVICE of 1 in number HJ292 Hamilton Waterjet:
 - LUBRICATE DRIVE SHAFT
NOTE: Service operation is recommended to be performed by a Hamilton Waterjet trained service agent. WATERJET HJ292 INSTALLATION AND SERVICE MANUAL</t>
  </si>
  <si>
    <t>t</t>
  </si>
  <si>
    <t>The Contractor shall conduct 1000 Hour Service on 1 in number Hamilton jet MECS:
 - CHECK and CLEAN JHPU filler/breather
 - EXAMINE cables and connectors
NOTE: Service operation is recommended to be performed by a Hamilton Waterjet trained service agent. HJ292 MECS CONTROLS MANUAL</t>
  </si>
  <si>
    <t>The Contractor shall conduct 2000 Hour Service on 1 in number Hamilton jet MECS:
 - RENEW JHPU oil filter
NOTE: Service operation is recommended to be performed by a Hamilton Waterjet trained service agent. HJ292 MECS CONTROLS MANUAL</t>
  </si>
  <si>
    <t>The Contractor shall conduct Initial 2000 hour SERVICE of 1 in number HJ292 Hamilton Waterjet:
 - EXAMINE COMPLETE UNIT
NOTE: Only to be conducted at initial 2000 hour interval following installation. Service operation is recommended to be performed by a Hamilton Waterjet trained service agent. WATERJET HJ292 INSTALLATION AND SERVICE MANUAL</t>
  </si>
  <si>
    <t>The Contractor shall conduct 3000 Hour Service on 1 in number Hamilton jet MECS:
 - EXAMINE JHPU
NOTE: Service operation is recommended to be performed by a Hamilton Waterjet trained service agent. HJ292 MECS CONTROLS MANUAL</t>
  </si>
  <si>
    <t>The Contractor shall conduct 5000 hour SERVICE of 1 in number HJ292 Hamilton Waterjet:
 - EXAMINE COMPLETE JET UNIT
NOTE: Service operation is recommended to be performed by a Hamilton Waterjet trained service agent. WATERJET HJ292 INSTALLATION AND SERVICE MANUAL</t>
  </si>
  <si>
    <t>The Contractor shall remove the wheelhouse back</t>
  </si>
  <si>
    <t>The Contractor shall REPLACE the wheelhouse back</t>
  </si>
  <si>
    <t>The Contractor shall remove one in number Yanmar engine</t>
  </si>
  <si>
    <t>The Contractor shall REPLACE one in number Yanmar engine</t>
  </si>
  <si>
    <t>The Contractor shall remove one in number Hamilton Waterjet</t>
  </si>
  <si>
    <t>The Contractor shall REPLACE one in number Hamilton Waterjet</t>
  </si>
  <si>
    <t>The Contractor shall remove Palfinger crane</t>
  </si>
  <si>
    <t>The Contractor shall REPLACE Palfinger crane</t>
  </si>
  <si>
    <t>The Contractor shall remove one in number life raft</t>
  </si>
  <si>
    <t>The Contractor shall REPLACE one in number life raft</t>
  </si>
  <si>
    <t>The Contractor shall remove one in number Henriksen Hook</t>
  </si>
  <si>
    <t>The Contractor shall REPLACE one in number Henriksen Hook</t>
  </si>
  <si>
    <t>The Contractor shall conduct a Combat System Health CHECK of the following equipments:
 - Heading repeater
 - Autopilot
 - Speed &amp; Distance log
 - VHF/DSC Radio
 - Echo Sounder
 - Loudhailer
 - AIS
 - NAVTEX
 - GPS 1 (PS)
 - GPS 2 (SB)
 - Inmarsat C
 - Gyro Compass
 - Handheld VHF
 - WECDIS (Port)
 - WECDIS (Starboard)</t>
  </si>
  <si>
    <t>The Contractor shall RENEW one in number Yanmar engine
NOTE: Remove and REPLACE not included in task</t>
  </si>
  <si>
    <t>The Contractor shall REWEW one in number Hamilton Waterjet
NOTE: Remove and REPLACE not included in task</t>
  </si>
  <si>
    <t>The Contractor shall RENEW one in number Palfinger Crane
NOTE: Remove and REPLACE not included in task</t>
  </si>
  <si>
    <t>The Contractor shall RENEW one in number life raft
NOTE: Remove and REPLACE not included in task</t>
  </si>
  <si>
    <t>The Contractor shall RENEW one in number Henriksen Hook
NOTE: Remove and REPLACE not included in task</t>
  </si>
  <si>
    <t>SCHEDULE 2A - TABLE 3 - 11M STANDARD WORKBOAT - TRANSPORTATION</t>
  </si>
  <si>
    <t>Tariff rates provided by the Contractors shall be a firm/fixed rate, i.e. not subject to variation in any respect, and shall be inclusive of all overheads for contractors and sub-contractors, administrative fees, overtime and profit.</t>
  </si>
  <si>
    <t>SWB Transport - 1</t>
  </si>
  <si>
    <t>BRNC Dartmouth</t>
  </si>
  <si>
    <t xml:space="preserve">The Contractor shall transport 11m SWB from the Authority's establishment to the Contractor's Site/Sub-contractor's premises and back (to include loading and unloading) </t>
  </si>
  <si>
    <t>SWB Transport - 2</t>
  </si>
  <si>
    <t>Horsea Island</t>
  </si>
  <si>
    <t>SWB Transport - 3</t>
  </si>
  <si>
    <t>Jupiter Point</t>
  </si>
  <si>
    <t>SWB Transport - 4</t>
  </si>
  <si>
    <t>Marchwood</t>
  </si>
  <si>
    <t>SWB Transport - 5</t>
  </si>
  <si>
    <t>HMNB Portsmouth</t>
  </si>
  <si>
    <t>SCHEDULE 2A - TABLE 4 - SPARES</t>
  </si>
  <si>
    <t>Item</t>
  </si>
  <si>
    <t>IMC</t>
  </si>
  <si>
    <t>NSC</t>
  </si>
  <si>
    <t>NATO Stock Number</t>
  </si>
  <si>
    <t>OEM's Part Number</t>
  </si>
  <si>
    <t>D of Q</t>
  </si>
  <si>
    <t>Estimated Useage Rate per Craft per Year</t>
  </si>
  <si>
    <t>Delivery Timescale
(Weeks)</t>
  </si>
  <si>
    <t>Price</t>
  </si>
  <si>
    <t>Total Price</t>
  </si>
  <si>
    <t>Annualised Total value of Spares (per craft)</t>
  </si>
  <si>
    <t>O499</t>
  </si>
  <si>
    <t>2040</t>
  </si>
  <si>
    <t>998865486</t>
  </si>
  <si>
    <t>CYLINDER ASSEMBLY REACTI</t>
  </si>
  <si>
    <t>GSSV14-150</t>
  </si>
  <si>
    <t>2090</t>
  </si>
  <si>
    <t>994942352</t>
  </si>
  <si>
    <t>BLADE WINDSHIELD WIPER</t>
  </si>
  <si>
    <t>B140 20 B</t>
  </si>
  <si>
    <t>996932154</t>
  </si>
  <si>
    <t>ARM WINDSHIELD WIPER</t>
  </si>
  <si>
    <t>P614 21 TJ</t>
  </si>
  <si>
    <t>997520300</t>
  </si>
  <si>
    <t>P614 20 TJ</t>
  </si>
  <si>
    <t>2805</t>
  </si>
  <si>
    <t>995637824</t>
  </si>
  <si>
    <t>PARTS KIT GASOLINE ENGIN</t>
  </si>
  <si>
    <t>104121315</t>
  </si>
  <si>
    <t>2910</t>
  </si>
  <si>
    <t>307002067</t>
  </si>
  <si>
    <t>FILTER FLUID</t>
  </si>
  <si>
    <t>119593-35110</t>
  </si>
  <si>
    <t>2940</t>
  </si>
  <si>
    <t>992584403</t>
  </si>
  <si>
    <t>AIR CLEANER INTAKE</t>
  </si>
  <si>
    <t>119173-18880</t>
  </si>
  <si>
    <t>3030</t>
  </si>
  <si>
    <t>991568270</t>
  </si>
  <si>
    <t>BELT V</t>
  </si>
  <si>
    <t>BX43 17X1092LI</t>
  </si>
  <si>
    <t>4020</t>
  </si>
  <si>
    <t>991559183</t>
  </si>
  <si>
    <t>FIBER ROPE ASSEMBLY SING</t>
  </si>
  <si>
    <t>JGM09143</t>
  </si>
  <si>
    <t>4140</t>
  </si>
  <si>
    <t>015611757</t>
  </si>
  <si>
    <t>IMPELLER FAN CENTRIFUGAL</t>
  </si>
  <si>
    <t>119574-42552</t>
  </si>
  <si>
    <t>5331</t>
  </si>
  <si>
    <t>015036250</t>
  </si>
  <si>
    <t>O-RING</t>
  </si>
  <si>
    <t>FTR13202</t>
  </si>
  <si>
    <t>5820</t>
  </si>
  <si>
    <t>016627678</t>
  </si>
  <si>
    <t>RECEIVER-TRANSMITTER RAD</t>
  </si>
  <si>
    <t>IC-M93D</t>
  </si>
  <si>
    <t>5920</t>
  </si>
  <si>
    <t>016471617</t>
  </si>
  <si>
    <t>FUSE ENCLOSED LINK</t>
  </si>
  <si>
    <t>5239</t>
  </si>
  <si>
    <t>5930</t>
  </si>
  <si>
    <t>016757126</t>
  </si>
  <si>
    <t>SWITCH LIQUID LEVEL</t>
  </si>
  <si>
    <t>35FA</t>
  </si>
  <si>
    <t>6220</t>
  </si>
  <si>
    <t>123779031</t>
  </si>
  <si>
    <t>LIGHT NAVIGATIONAL MARIN</t>
  </si>
  <si>
    <t>3802001000</t>
  </si>
  <si>
    <t>123911807</t>
  </si>
  <si>
    <t>3854001000</t>
  </si>
  <si>
    <t>123912727</t>
  </si>
  <si>
    <t>3851001000</t>
  </si>
  <si>
    <t>410035949</t>
  </si>
  <si>
    <t>2LT 980 740-001</t>
  </si>
  <si>
    <t>8465</t>
  </si>
  <si>
    <t>998481866</t>
  </si>
  <si>
    <t>BAG SPECIFIC PURPOSE CLO</t>
  </si>
  <si>
    <t>JGM09132</t>
  </si>
  <si>
    <t>9150</t>
  </si>
  <si>
    <t>124108949</t>
  </si>
  <si>
    <t>GREASE BALL AND ROLLER B</t>
  </si>
  <si>
    <t>LAGERMEISTER WHS 2002 400G</t>
  </si>
  <si>
    <t>5340</t>
  </si>
  <si>
    <t>995559553</t>
  </si>
  <si>
    <t>ANODE CORROSION PREVENTI</t>
  </si>
  <si>
    <t>AD60B</t>
  </si>
  <si>
    <t>999973916</t>
  </si>
  <si>
    <t>104121314</t>
  </si>
  <si>
    <t>3040</t>
  </si>
  <si>
    <t>016434916</t>
  </si>
  <si>
    <t>ACTUATOR MECHANICAL NONA</t>
  </si>
  <si>
    <t>112515</t>
  </si>
  <si>
    <t>4220</t>
  </si>
  <si>
    <t>993231306</t>
  </si>
  <si>
    <t>LIFE RAFT INFLATABLE</t>
  </si>
  <si>
    <t>RAF5020</t>
  </si>
  <si>
    <t>993482329</t>
  </si>
  <si>
    <t>RAF5022</t>
  </si>
  <si>
    <t>5315</t>
  </si>
  <si>
    <t>014464047</t>
  </si>
  <si>
    <t>PIN TOGGLE HEADED</t>
  </si>
  <si>
    <t>106503</t>
  </si>
  <si>
    <t>015254402</t>
  </si>
  <si>
    <t>PIN STRAIGHT HEADED</t>
  </si>
  <si>
    <t>104609</t>
  </si>
  <si>
    <t>992174175</t>
  </si>
  <si>
    <t>PLATE MOUNTING</t>
  </si>
  <si>
    <t>603350_1</t>
  </si>
  <si>
    <t>998753391</t>
  </si>
  <si>
    <t>603351</t>
  </si>
  <si>
    <t>5365</t>
  </si>
  <si>
    <t>014143065</t>
  </si>
  <si>
    <t>BUSHING BLANK</t>
  </si>
  <si>
    <t>104610</t>
  </si>
  <si>
    <t>016742404</t>
  </si>
  <si>
    <t>BUSHING SLEEVE</t>
  </si>
  <si>
    <t>111014</t>
  </si>
  <si>
    <t>5825</t>
  </si>
  <si>
    <t>996158813</t>
  </si>
  <si>
    <t>NAVIGATION SET SATELLITE</t>
  </si>
  <si>
    <t>000-10913-001</t>
  </si>
  <si>
    <t>5830</t>
  </si>
  <si>
    <t>015288996</t>
  </si>
  <si>
    <t>MICROPHONE STATION</t>
  </si>
  <si>
    <t>DM-2003</t>
  </si>
  <si>
    <t>5965</t>
  </si>
  <si>
    <t>015306565</t>
  </si>
  <si>
    <t>LOUDSPEAKER-MICROPHONE</t>
  </si>
  <si>
    <t>LH-3010</t>
  </si>
  <si>
    <t>5975</t>
  </si>
  <si>
    <t>992964096</t>
  </si>
  <si>
    <t>JUNCTION BOX</t>
  </si>
  <si>
    <t>603350_2</t>
  </si>
  <si>
    <t>991559745</t>
  </si>
  <si>
    <t>INJECTOR ASSEMBLY FUEL</t>
  </si>
  <si>
    <t>119798-53011</t>
  </si>
  <si>
    <t>2010</t>
  </si>
  <si>
    <t>982079681</t>
  </si>
  <si>
    <t>MODIFICATION KIT SHIP AN</t>
  </si>
  <si>
    <t>112243</t>
  </si>
  <si>
    <t>2030</t>
  </si>
  <si>
    <t>982086243</t>
  </si>
  <si>
    <t>PARTS KIT STEERING GEAR</t>
  </si>
  <si>
    <t>111522</t>
  </si>
  <si>
    <t>982086244</t>
  </si>
  <si>
    <t>111343</t>
  </si>
  <si>
    <t>015783748</t>
  </si>
  <si>
    <t>TAIL PIPE ASSEMBLY</t>
  </si>
  <si>
    <t>111239</t>
  </si>
  <si>
    <t>015901382</t>
  </si>
  <si>
    <t>112516</t>
  </si>
  <si>
    <t>2540</t>
  </si>
  <si>
    <t>993526360</t>
  </si>
  <si>
    <t>B160 24 B</t>
  </si>
  <si>
    <t>992172815</t>
  </si>
  <si>
    <t>104121313</t>
  </si>
  <si>
    <t>991559119</t>
  </si>
  <si>
    <t>PUMP FUEL METERING AND D</t>
  </si>
  <si>
    <t>119798-51010</t>
  </si>
  <si>
    <t>2920</t>
  </si>
  <si>
    <t>016775731</t>
  </si>
  <si>
    <t>GENERATOR ENGINE ACCESSO</t>
  </si>
  <si>
    <t>AVI150J1116HP</t>
  </si>
  <si>
    <t>991559121</t>
  </si>
  <si>
    <t>GLOW PLUG</t>
  </si>
  <si>
    <t>119798-77910</t>
  </si>
  <si>
    <t>2930</t>
  </si>
  <si>
    <t>995559549</t>
  </si>
  <si>
    <t>CORE ASSEMBLY FLUID COOL</t>
  </si>
  <si>
    <t>119798-18470</t>
  </si>
  <si>
    <t>996908631</t>
  </si>
  <si>
    <t>PUMP COOLING SYSTEM ENGI</t>
  </si>
  <si>
    <t>119798-42010</t>
  </si>
  <si>
    <t>145665586</t>
  </si>
  <si>
    <t>FILTER ELEMENT INTAKE AI</t>
  </si>
  <si>
    <t>A5L03</t>
  </si>
  <si>
    <t>151787110</t>
  </si>
  <si>
    <t>FILTER ELEMENT FLUID</t>
  </si>
  <si>
    <t>MF-100-1-P10N-B</t>
  </si>
  <si>
    <t>997520394</t>
  </si>
  <si>
    <t>HP0652A06ANP01</t>
  </si>
  <si>
    <t>2950</t>
  </si>
  <si>
    <t>992172717</t>
  </si>
  <si>
    <t>TURBO SUPERCHARGER ENGIN</t>
  </si>
  <si>
    <t>119798-18010</t>
  </si>
  <si>
    <t>2990</t>
  </si>
  <si>
    <t>015902846</t>
  </si>
  <si>
    <t>HEAT SHIELD EXHAUST</t>
  </si>
  <si>
    <t>104618</t>
  </si>
  <si>
    <t>993963281</t>
  </si>
  <si>
    <t>SENSOR CAM POSITION</t>
  </si>
  <si>
    <t>119798-91660</t>
  </si>
  <si>
    <t>995012572</t>
  </si>
  <si>
    <t>SENSOR CRANKSHAFT POSITI</t>
  </si>
  <si>
    <t>119798-91650</t>
  </si>
  <si>
    <t>996708807</t>
  </si>
  <si>
    <t>SENSOR ENGINE COOLANT TE</t>
  </si>
  <si>
    <t>119798-91700</t>
  </si>
  <si>
    <t>015615345</t>
  </si>
  <si>
    <t>203969</t>
  </si>
  <si>
    <t>004804396</t>
  </si>
  <si>
    <t>SHAFT SHOULDERED</t>
  </si>
  <si>
    <t>111203</t>
  </si>
  <si>
    <t>015255204</t>
  </si>
  <si>
    <t>SHAFT STRAIGHT</t>
  </si>
  <si>
    <t>111072</t>
  </si>
  <si>
    <t>3120</t>
  </si>
  <si>
    <t>015900702</t>
  </si>
  <si>
    <t>PARTS KIT BEARING REPLAC</t>
  </si>
  <si>
    <t>111240</t>
  </si>
  <si>
    <t>016427831</t>
  </si>
  <si>
    <t>111124</t>
  </si>
  <si>
    <t>016602351</t>
  </si>
  <si>
    <t>BEARING SET SLEEVE</t>
  </si>
  <si>
    <t>106627</t>
  </si>
  <si>
    <t>982040948</t>
  </si>
  <si>
    <t>104621</t>
  </si>
  <si>
    <t>982086248</t>
  </si>
  <si>
    <t>BEARING WASHER THRUST</t>
  </si>
  <si>
    <t>111479-1</t>
  </si>
  <si>
    <t>982086249</t>
  </si>
  <si>
    <t>111479-2</t>
  </si>
  <si>
    <t>982086251</t>
  </si>
  <si>
    <t>111479-3</t>
  </si>
  <si>
    <t>982086252</t>
  </si>
  <si>
    <t>111479-4</t>
  </si>
  <si>
    <t>982086353</t>
  </si>
  <si>
    <t>111483</t>
  </si>
  <si>
    <t>4320</t>
  </si>
  <si>
    <t>013916116</t>
  </si>
  <si>
    <t>RING WEARING</t>
  </si>
  <si>
    <t>104674</t>
  </si>
  <si>
    <t>014121691</t>
  </si>
  <si>
    <t>104211</t>
  </si>
  <si>
    <t>982086558</t>
  </si>
  <si>
    <t>ROTOR PUMP</t>
  </si>
  <si>
    <t>207777</t>
  </si>
  <si>
    <t>991566140</t>
  </si>
  <si>
    <t>PUMP RECIPROCATING</t>
  </si>
  <si>
    <t>RDG303A12</t>
  </si>
  <si>
    <t>991595431</t>
  </si>
  <si>
    <t>PLATE WEAR ROTARY PUMP</t>
  </si>
  <si>
    <t>119798-42340</t>
  </si>
  <si>
    <t>4330</t>
  </si>
  <si>
    <t>991623269</t>
  </si>
  <si>
    <t>INDICATOR FILTER WARNING</t>
  </si>
  <si>
    <t>DVA50HP01</t>
  </si>
  <si>
    <t>997317067</t>
  </si>
  <si>
    <t>BVA14P01</t>
  </si>
  <si>
    <t>4420</t>
  </si>
  <si>
    <t>992629753</t>
  </si>
  <si>
    <t>COOLER FLUID INDUSTRIAL</t>
  </si>
  <si>
    <t>119798-18460</t>
  </si>
  <si>
    <t>4720</t>
  </si>
  <si>
    <t>999794647</t>
  </si>
  <si>
    <t>HOSE PREFORMED</t>
  </si>
  <si>
    <t>119798-49480</t>
  </si>
  <si>
    <t>4730</t>
  </si>
  <si>
    <t>015464353</t>
  </si>
  <si>
    <t>FITTING LUBRICATION</t>
  </si>
  <si>
    <t>200917</t>
  </si>
  <si>
    <t>982072196</t>
  </si>
  <si>
    <t>ELBOW PIPE TO HOSE</t>
  </si>
  <si>
    <t>119773-13501</t>
  </si>
  <si>
    <t>991562784</t>
  </si>
  <si>
    <t>NIPPLE PIPE</t>
  </si>
  <si>
    <t>4HMK4SS</t>
  </si>
  <si>
    <t>5120</t>
  </si>
  <si>
    <t>222216265</t>
  </si>
  <si>
    <t>MALLET RUBBER</t>
  </si>
  <si>
    <t>GUMMIHAMMER 60X110MM 420GR.</t>
  </si>
  <si>
    <t>997521925</t>
  </si>
  <si>
    <t>ADAPTER TORQUE WRENCH</t>
  </si>
  <si>
    <t>119798-92100</t>
  </si>
  <si>
    <t>999798319</t>
  </si>
  <si>
    <t>WRENCH BOX</t>
  </si>
  <si>
    <t>119798-92120</t>
  </si>
  <si>
    <t>5305</t>
  </si>
  <si>
    <t>992265740</t>
  </si>
  <si>
    <t>SCREW CAP SOCKET HEAD</t>
  </si>
  <si>
    <t>ES1398</t>
  </si>
  <si>
    <t>5306</t>
  </si>
  <si>
    <t>993754038</t>
  </si>
  <si>
    <t>BOLT MACHINE</t>
  </si>
  <si>
    <t>26116-100504</t>
  </si>
  <si>
    <t>5310</t>
  </si>
  <si>
    <t>015254375</t>
  </si>
  <si>
    <t>NUT PLAIN HEXAGON</t>
  </si>
  <si>
    <t>112291</t>
  </si>
  <si>
    <t>121889781</t>
  </si>
  <si>
    <t>DIN934-M20-10</t>
  </si>
  <si>
    <t>410035575</t>
  </si>
  <si>
    <t>WASHER FLAT</t>
  </si>
  <si>
    <t>EK 198</t>
  </si>
  <si>
    <t>982066298</t>
  </si>
  <si>
    <t>WASHER SEAL</t>
  </si>
  <si>
    <t>201767</t>
  </si>
  <si>
    <t>014723193</t>
  </si>
  <si>
    <t>PIN STRAIGHT HEADLESS</t>
  </si>
  <si>
    <t>11148-1</t>
  </si>
  <si>
    <t>982048260</t>
  </si>
  <si>
    <t>PIN COTTER</t>
  </si>
  <si>
    <t>102834</t>
  </si>
  <si>
    <t>5325</t>
  </si>
  <si>
    <t>015272161</t>
  </si>
  <si>
    <t>RING RETAINING</t>
  </si>
  <si>
    <t>111126</t>
  </si>
  <si>
    <t>016227665</t>
  </si>
  <si>
    <t>104201</t>
  </si>
  <si>
    <t>5330</t>
  </si>
  <si>
    <t>013843049</t>
  </si>
  <si>
    <t>SEAL PLAIN</t>
  </si>
  <si>
    <t>JWKZADF</t>
  </si>
  <si>
    <t>014137457</t>
  </si>
  <si>
    <t>104617</t>
  </si>
  <si>
    <t>014476117</t>
  </si>
  <si>
    <t>SEAL NONMETALLIC ROUND S</t>
  </si>
  <si>
    <t>104190</t>
  </si>
  <si>
    <t>015256711</t>
  </si>
  <si>
    <t>111332</t>
  </si>
  <si>
    <t>015257499</t>
  </si>
  <si>
    <t>61528</t>
  </si>
  <si>
    <t>015257616</t>
  </si>
  <si>
    <t>61362</t>
  </si>
  <si>
    <t>982014728</t>
  </si>
  <si>
    <t>RING WIPER</t>
  </si>
  <si>
    <t>61353</t>
  </si>
  <si>
    <t>992449560</t>
  </si>
  <si>
    <t>GASKET</t>
  </si>
  <si>
    <t>119798-33110</t>
  </si>
  <si>
    <t>994719826</t>
  </si>
  <si>
    <t>119798-44250</t>
  </si>
  <si>
    <t>996708805</t>
  </si>
  <si>
    <t>INSULATION THERMAL SPECI</t>
  </si>
  <si>
    <t>119798-18340</t>
  </si>
  <si>
    <t>998448681</t>
  </si>
  <si>
    <t>119798-33120</t>
  </si>
  <si>
    <t>982040937</t>
  </si>
  <si>
    <t>104916</t>
  </si>
  <si>
    <t>991561590</t>
  </si>
  <si>
    <t>119798-18450</t>
  </si>
  <si>
    <t>015254302</t>
  </si>
  <si>
    <t>TRANSOM PLATE</t>
  </si>
  <si>
    <t>111037</t>
  </si>
  <si>
    <t>015254328</t>
  </si>
  <si>
    <t>STEERING CRANK</t>
  </si>
  <si>
    <t>109241</t>
  </si>
  <si>
    <t>145636713</t>
  </si>
  <si>
    <t>CLAMP LOOP</t>
  </si>
  <si>
    <t>119773-13300</t>
  </si>
  <si>
    <t>993091622</t>
  </si>
  <si>
    <t>CRANK HAND</t>
  </si>
  <si>
    <t>29140017</t>
  </si>
  <si>
    <t>994719828</t>
  </si>
  <si>
    <t>MOUNT RESILIENT UTILITY</t>
  </si>
  <si>
    <t>119798-08310</t>
  </si>
  <si>
    <t>5342</t>
  </si>
  <si>
    <t>015748761</t>
  </si>
  <si>
    <t>111654</t>
  </si>
  <si>
    <t>982086560</t>
  </si>
  <si>
    <t>111209</t>
  </si>
  <si>
    <t>999593972</t>
  </si>
  <si>
    <t>SPACER</t>
  </si>
  <si>
    <t>HT9430M</t>
  </si>
  <si>
    <t>123854231</t>
  </si>
  <si>
    <t>RECEIVER RADIO</t>
  </si>
  <si>
    <t>NCR-333</t>
  </si>
  <si>
    <t>226281813</t>
  </si>
  <si>
    <t>S403027-001</t>
  </si>
  <si>
    <t>5840</t>
  </si>
  <si>
    <t>145898412</t>
  </si>
  <si>
    <t>ANTENNA-RECEIVER-TRANSMI</t>
  </si>
  <si>
    <t>DRS4D-NXT</t>
  </si>
  <si>
    <t>5845</t>
  </si>
  <si>
    <t>992174153</t>
  </si>
  <si>
    <t>TRANSDUCER SONAR</t>
  </si>
  <si>
    <t>000-14051-001</t>
  </si>
  <si>
    <t>999694197</t>
  </si>
  <si>
    <t>SOUNDING SET SONAR</t>
  </si>
  <si>
    <t>5493100-11A</t>
  </si>
  <si>
    <t>016757715</t>
  </si>
  <si>
    <t>5260</t>
  </si>
  <si>
    <t>992963924</t>
  </si>
  <si>
    <t>127677-77110</t>
  </si>
  <si>
    <t>997316415</t>
  </si>
  <si>
    <t>119578-77080</t>
  </si>
  <si>
    <t>5950</t>
  </si>
  <si>
    <t>016828348</t>
  </si>
  <si>
    <t>COIL ELECTRICAL</t>
  </si>
  <si>
    <t>2EV15C2 (24V)</t>
  </si>
  <si>
    <t>226226307</t>
  </si>
  <si>
    <t>HANDSET</t>
  </si>
  <si>
    <t>406201A-00500</t>
  </si>
  <si>
    <t>5985</t>
  </si>
  <si>
    <t>016630900</t>
  </si>
  <si>
    <t>ANTENNA</t>
  </si>
  <si>
    <t>000-12326-001</t>
  </si>
  <si>
    <t>016828168</t>
  </si>
  <si>
    <t>FA-SC59V</t>
  </si>
  <si>
    <t>332046911</t>
  </si>
  <si>
    <t>NAW-333</t>
  </si>
  <si>
    <t>999879116</t>
  </si>
  <si>
    <t>AMB/5010</t>
  </si>
  <si>
    <t>5998</t>
  </si>
  <si>
    <t>012568639</t>
  </si>
  <si>
    <t>CIRCUIT CARD ASSEMBLY</t>
  </si>
  <si>
    <t>640004873</t>
  </si>
  <si>
    <t>INTERFACE UNIT INPUT-OUT</t>
  </si>
  <si>
    <t>2020109</t>
  </si>
  <si>
    <t>640004874</t>
  </si>
  <si>
    <t>2020108</t>
  </si>
  <si>
    <t>6130</t>
  </si>
  <si>
    <t>124104271</t>
  </si>
  <si>
    <t>CHARGER BATTERY</t>
  </si>
  <si>
    <t>88935</t>
  </si>
  <si>
    <t>6150</t>
  </si>
  <si>
    <t>994748972</t>
  </si>
  <si>
    <t>CABLE ASSEMBLY SPECIAL P</t>
  </si>
  <si>
    <t>100000071</t>
  </si>
  <si>
    <t>123911805</t>
  </si>
  <si>
    <t>3854161000</t>
  </si>
  <si>
    <t>6320</t>
  </si>
  <si>
    <t>992346609</t>
  </si>
  <si>
    <t>INDICATOR MULTIPLE SHIP</t>
  </si>
  <si>
    <t>000-14126-001</t>
  </si>
  <si>
    <t>992799726</t>
  </si>
  <si>
    <t>INDICATOR SHIP'S DISTANC</t>
  </si>
  <si>
    <t>000-14049-001</t>
  </si>
  <si>
    <t>6605</t>
  </si>
  <si>
    <t>998458384</t>
  </si>
  <si>
    <t>SPEED LOG SYSTEM DOPPLER</t>
  </si>
  <si>
    <t>000-14050-001</t>
  </si>
  <si>
    <t>999124957</t>
  </si>
  <si>
    <t>COMPUTER NAVIGATIONAL</t>
  </si>
  <si>
    <t>000-10187-001</t>
  </si>
  <si>
    <t>6685</t>
  </si>
  <si>
    <t>016574104</t>
  </si>
  <si>
    <t>THERMOCOUPLE IMMERSION</t>
  </si>
  <si>
    <t>DT800</t>
  </si>
  <si>
    <t>991855756</t>
  </si>
  <si>
    <t>TRANSMITTER PRESSURE</t>
  </si>
  <si>
    <t>119798-91120</t>
  </si>
  <si>
    <t>995951307</t>
  </si>
  <si>
    <t>SENSOR AMBIENT TEMPERATU</t>
  </si>
  <si>
    <t>119798-91630</t>
  </si>
  <si>
    <t>7025</t>
  </si>
  <si>
    <t>016075597</t>
  </si>
  <si>
    <t>MOUSE DATA ENTRY</t>
  </si>
  <si>
    <t>M570</t>
  </si>
  <si>
    <t>016746050</t>
  </si>
  <si>
    <t>KEYBOARD DATA ENTRY</t>
  </si>
  <si>
    <t>G84-4100LCMEU-2</t>
  </si>
  <si>
    <t>124046831</t>
  </si>
  <si>
    <t>REPRODUCER DISK MEDIA</t>
  </si>
  <si>
    <t>GP57EB40</t>
  </si>
  <si>
    <t>251628082</t>
  </si>
  <si>
    <t>DISPLAY UNIT</t>
  </si>
  <si>
    <t>HD 19T21 MMD</t>
  </si>
  <si>
    <t>7050</t>
  </si>
  <si>
    <t>251623253</t>
  </si>
  <si>
    <t>COMPUTER SUBASSEMBLY</t>
  </si>
  <si>
    <t>HT 00262 OPT-A1</t>
  </si>
  <si>
    <t>992367862</t>
  </si>
  <si>
    <t>ANCHOR MARINE FLUKED</t>
  </si>
  <si>
    <t>57432</t>
  </si>
  <si>
    <t>992963938</t>
  </si>
  <si>
    <t>COVER BOAT</t>
  </si>
  <si>
    <t>022-0116</t>
  </si>
  <si>
    <t>993579468</t>
  </si>
  <si>
    <t>57930</t>
  </si>
  <si>
    <t>993586333</t>
  </si>
  <si>
    <t>57950</t>
  </si>
  <si>
    <t>993628343</t>
  </si>
  <si>
    <t>COVER SHAFT</t>
  </si>
  <si>
    <t>3018588</t>
  </si>
  <si>
    <t>171272481</t>
  </si>
  <si>
    <t>MOTOR WINDSHIELD WIPER E</t>
  </si>
  <si>
    <t>XA2166.32</t>
  </si>
  <si>
    <t>171272614</t>
  </si>
  <si>
    <t>HOUSING WINDSHIELD WIPER</t>
  </si>
  <si>
    <t>2115</t>
  </si>
  <si>
    <t>991592194</t>
  </si>
  <si>
    <t>CRADLE JASON'S</t>
  </si>
  <si>
    <t>KITCRADLE6STD</t>
  </si>
  <si>
    <t>994443395</t>
  </si>
  <si>
    <t>B160 26 B</t>
  </si>
  <si>
    <t>995640357</t>
  </si>
  <si>
    <t>P614-22TJ</t>
  </si>
  <si>
    <t>2530</t>
  </si>
  <si>
    <t>661630740</t>
  </si>
  <si>
    <t>63703</t>
  </si>
  <si>
    <t>2815</t>
  </si>
  <si>
    <t>997518807</t>
  </si>
  <si>
    <t>ENGINE DIESEL</t>
  </si>
  <si>
    <t>6AYEM-GT</t>
  </si>
  <si>
    <t>998463716</t>
  </si>
  <si>
    <t>6LY440AEWBSPA</t>
  </si>
  <si>
    <t>013978508</t>
  </si>
  <si>
    <t>17-3-3032-1</t>
  </si>
  <si>
    <t>016255216</t>
  </si>
  <si>
    <t>63699</t>
  </si>
  <si>
    <t>016909695</t>
  </si>
  <si>
    <t>340VTEB</t>
  </si>
  <si>
    <t>016909858</t>
  </si>
  <si>
    <t>VT34EB</t>
  </si>
  <si>
    <t>150197493</t>
  </si>
  <si>
    <t>HRR10506</t>
  </si>
  <si>
    <t>307002066</t>
  </si>
  <si>
    <t>119593-35410</t>
  </si>
  <si>
    <t>991605229</t>
  </si>
  <si>
    <t>119581-55160</t>
  </si>
  <si>
    <t>991614821</t>
  </si>
  <si>
    <t>748661-51500</t>
  </si>
  <si>
    <t>992746844</t>
  </si>
  <si>
    <t>148661-53010</t>
  </si>
  <si>
    <t>997520298</t>
  </si>
  <si>
    <t>148661-55110</t>
  </si>
  <si>
    <t>996158387</t>
  </si>
  <si>
    <t>STARTER ENGINE ELECTRICA</t>
  </si>
  <si>
    <t>148660-77080</t>
  </si>
  <si>
    <t>998924805</t>
  </si>
  <si>
    <t>SOLENOID ELECTRICAL</t>
  </si>
  <si>
    <t>30.02.02.050H</t>
  </si>
  <si>
    <t>991559123</t>
  </si>
  <si>
    <t>119798-42200</t>
  </si>
  <si>
    <t>992609679</t>
  </si>
  <si>
    <t>PARTS KIT ENGINE WATER P</t>
  </si>
  <si>
    <t>21.03.02.017H</t>
  </si>
  <si>
    <t>992905280</t>
  </si>
  <si>
    <t>748661-42011</t>
  </si>
  <si>
    <t>995697163</t>
  </si>
  <si>
    <t>IMPELLER WATER PUMP ENGI</t>
  </si>
  <si>
    <t>148018-42032</t>
  </si>
  <si>
    <t>998986094</t>
  </si>
  <si>
    <t>30.02.04.020H</t>
  </si>
  <si>
    <t>991847020</t>
  </si>
  <si>
    <t>AF-PAD-P6-12</t>
  </si>
  <si>
    <t>992873197</t>
  </si>
  <si>
    <t>126618-18360</t>
  </si>
  <si>
    <t>996708533</t>
  </si>
  <si>
    <t>148620-35400</t>
  </si>
  <si>
    <t>995176668</t>
  </si>
  <si>
    <t>MUFFLER INTAKE</t>
  </si>
  <si>
    <t>126687-18350</t>
  </si>
  <si>
    <t>999050942</t>
  </si>
  <si>
    <t>PIPE EXHAUST</t>
  </si>
  <si>
    <t>148616-18550</t>
  </si>
  <si>
    <t>999819664</t>
  </si>
  <si>
    <t>INSULATION VEHICULAR</t>
  </si>
  <si>
    <t>148616-18920</t>
  </si>
  <si>
    <t>3020</t>
  </si>
  <si>
    <t>982085101</t>
  </si>
  <si>
    <t>GUARD MECHANICAL DRIVE</t>
  </si>
  <si>
    <t>107252</t>
  </si>
  <si>
    <t>991568268</t>
  </si>
  <si>
    <t>6PK1173</t>
  </si>
  <si>
    <t>993187505</t>
  </si>
  <si>
    <t>BELT POSITIVE DRIVE</t>
  </si>
  <si>
    <t>148999-77800</t>
  </si>
  <si>
    <t>3110</t>
  </si>
  <si>
    <t>999586858</t>
  </si>
  <si>
    <t>BEARING BALL ANNULAR</t>
  </si>
  <si>
    <t>201447</t>
  </si>
  <si>
    <t>997585210</t>
  </si>
  <si>
    <t>BEARING SLEEVE</t>
  </si>
  <si>
    <t>111202</t>
  </si>
  <si>
    <t>3940</t>
  </si>
  <si>
    <t>251624064</t>
  </si>
  <si>
    <t>ADAPTER HOISTING</t>
  </si>
  <si>
    <t>HH171973</t>
  </si>
  <si>
    <t>998448340</t>
  </si>
  <si>
    <t>SLING EYE</t>
  </si>
  <si>
    <t>NPN249-T</t>
  </si>
  <si>
    <t>4010</t>
  </si>
  <si>
    <t>998461332</t>
  </si>
  <si>
    <t>CHAIN ASSEMBLY SINGLE LE</t>
  </si>
  <si>
    <t>3017571</t>
  </si>
  <si>
    <t>999594882</t>
  </si>
  <si>
    <t>3017567</t>
  </si>
  <si>
    <t>4210</t>
  </si>
  <si>
    <t>992609693</t>
  </si>
  <si>
    <t>BLANKET FIRE</t>
  </si>
  <si>
    <t>FBB110-HP</t>
  </si>
  <si>
    <t>124101278</t>
  </si>
  <si>
    <t>PUMP UNIT CENTRIFUGAL</t>
  </si>
  <si>
    <t>360301077P</t>
  </si>
  <si>
    <t>991691486</t>
  </si>
  <si>
    <t>PARTS KIT CENTRIFUGAL PU</t>
  </si>
  <si>
    <t>21.03.02.043P</t>
  </si>
  <si>
    <t>150192552</t>
  </si>
  <si>
    <t>BRACKET FILTER MOUNTING</t>
  </si>
  <si>
    <t>M1162AN#220013</t>
  </si>
  <si>
    <t>150194822</t>
  </si>
  <si>
    <t>COVER FLUID FILTER</t>
  </si>
  <si>
    <t>DI-B150PL</t>
  </si>
  <si>
    <t>150197117</t>
  </si>
  <si>
    <t>STRAINER SEDIMENT</t>
  </si>
  <si>
    <t>1162#220008</t>
  </si>
  <si>
    <t>4630</t>
  </si>
  <si>
    <t>996707332</t>
  </si>
  <si>
    <t>PUMPING UNIT SEWAGE</t>
  </si>
  <si>
    <t>KPM500</t>
  </si>
  <si>
    <t>4710</t>
  </si>
  <si>
    <t>999042184</t>
  </si>
  <si>
    <t>TUBE ASSEMBLY METAL</t>
  </si>
  <si>
    <t>148661-59020</t>
  </si>
  <si>
    <t>015038042</t>
  </si>
  <si>
    <t>COVER FLUID STRAINER</t>
  </si>
  <si>
    <t>FTR13201</t>
  </si>
  <si>
    <t>016909466</t>
  </si>
  <si>
    <t>FTR33025</t>
  </si>
  <si>
    <t>016909824</t>
  </si>
  <si>
    <t>STRAINER ELEMENT SEDIMEN</t>
  </si>
  <si>
    <t>FTR05</t>
  </si>
  <si>
    <t>150196440</t>
  </si>
  <si>
    <t>1162#220011</t>
  </si>
  <si>
    <t>150197109</t>
  </si>
  <si>
    <t>CE02-A115IE6L</t>
  </si>
  <si>
    <t>150197112</t>
  </si>
  <si>
    <t>CE02-A060IE3L</t>
  </si>
  <si>
    <t>150197118</t>
  </si>
  <si>
    <t>PLUG PIPE</t>
  </si>
  <si>
    <t>KIT1281TN#000002</t>
  </si>
  <si>
    <t>994265852</t>
  </si>
  <si>
    <t>EXPANSION JOINT PIPE</t>
  </si>
  <si>
    <t>126684-18901</t>
  </si>
  <si>
    <t>996158383</t>
  </si>
  <si>
    <t>148620-35310</t>
  </si>
  <si>
    <t>4820</t>
  </si>
  <si>
    <t>991574077</t>
  </si>
  <si>
    <t>VALVE ASSEMBLY MANIFOLD</t>
  </si>
  <si>
    <t>MSBG2NAT</t>
  </si>
  <si>
    <t>991644911</t>
  </si>
  <si>
    <t>VALVE SAFETY RELIEF</t>
  </si>
  <si>
    <t>329390000</t>
  </si>
  <si>
    <t>993666864</t>
  </si>
  <si>
    <t>VALVE GLOBE</t>
  </si>
  <si>
    <t>SS-3NBS8MM</t>
  </si>
  <si>
    <t>994363244</t>
  </si>
  <si>
    <t>992503529</t>
  </si>
  <si>
    <t>ADAPTER MECHANICAL PULLE</t>
  </si>
  <si>
    <t>133688-92100</t>
  </si>
  <si>
    <t>150197108</t>
  </si>
  <si>
    <t>SCREW MACHINE</t>
  </si>
  <si>
    <t>VBULLO#500I38</t>
  </si>
  <si>
    <t>150197111</t>
  </si>
  <si>
    <t>VBULLO#500I40</t>
  </si>
  <si>
    <t>982085102</t>
  </si>
  <si>
    <t>030829</t>
  </si>
  <si>
    <t>150197113</t>
  </si>
  <si>
    <t>WASHER LOCK</t>
  </si>
  <si>
    <t>VGROWE#500063</t>
  </si>
  <si>
    <t>150197119</t>
  </si>
  <si>
    <t>VGROWE#500062</t>
  </si>
  <si>
    <t>982066301</t>
  </si>
  <si>
    <t>WASHER SPRING TENSION</t>
  </si>
  <si>
    <t>201392</t>
  </si>
  <si>
    <t>993541317</t>
  </si>
  <si>
    <t>135410-35890</t>
  </si>
  <si>
    <t>998924725</t>
  </si>
  <si>
    <t>201063</t>
  </si>
  <si>
    <t>991731632</t>
  </si>
  <si>
    <t>148660-42451</t>
  </si>
  <si>
    <t>992383247</t>
  </si>
  <si>
    <t>119798-42020</t>
  </si>
  <si>
    <t>993526338</t>
  </si>
  <si>
    <t>148628-35321</t>
  </si>
  <si>
    <t>996158385</t>
  </si>
  <si>
    <t>148660-43201</t>
  </si>
  <si>
    <t>998445619</t>
  </si>
  <si>
    <t>148661-11820</t>
  </si>
  <si>
    <t>013843044</t>
  </si>
  <si>
    <t>200978</t>
  </si>
  <si>
    <t>013843045</t>
  </si>
  <si>
    <t>HMHRADQ</t>
  </si>
  <si>
    <t>016255196</t>
  </si>
  <si>
    <t>200998</t>
  </si>
  <si>
    <t>016909472</t>
  </si>
  <si>
    <t>O-RING SET</t>
  </si>
  <si>
    <t>FTR3302</t>
  </si>
  <si>
    <t>150197110</t>
  </si>
  <si>
    <t>ORI249CR70</t>
  </si>
  <si>
    <t>150197114</t>
  </si>
  <si>
    <t>ORI263CR70</t>
  </si>
  <si>
    <t>995559037</t>
  </si>
  <si>
    <t>24326-001900</t>
  </si>
  <si>
    <t>016757055</t>
  </si>
  <si>
    <t>RETAINER COVER</t>
  </si>
  <si>
    <t>NGA4120065HS0BA</t>
  </si>
  <si>
    <t>016910108</t>
  </si>
  <si>
    <t>CAP FILLER OPENING</t>
  </si>
  <si>
    <t>FTR3301</t>
  </si>
  <si>
    <t>150197115</t>
  </si>
  <si>
    <t>M1162AN#220008</t>
  </si>
  <si>
    <t>150197116</t>
  </si>
  <si>
    <t>COVER ACCESS</t>
  </si>
  <si>
    <t>DI-B087PL</t>
  </si>
  <si>
    <t>998865512</t>
  </si>
  <si>
    <t>AD45</t>
  </si>
  <si>
    <t>993083237</t>
  </si>
  <si>
    <t>BUSHING NONMETALLIC</t>
  </si>
  <si>
    <t>111480</t>
  </si>
  <si>
    <t>016630844</t>
  </si>
  <si>
    <t>TRANSPONDER UNIT</t>
  </si>
  <si>
    <t>000-12249-001</t>
  </si>
  <si>
    <t>998458388</t>
  </si>
  <si>
    <t>000-14130-001</t>
  </si>
  <si>
    <t>015288992</t>
  </si>
  <si>
    <t>INTERCOMMUNICATION STATI</t>
  </si>
  <si>
    <t>LH-3000</t>
  </si>
  <si>
    <t>200113715</t>
  </si>
  <si>
    <t>LH-5000</t>
  </si>
  <si>
    <t>171225795</t>
  </si>
  <si>
    <t>MEGA100</t>
  </si>
  <si>
    <t>991958373</t>
  </si>
  <si>
    <t>FUSE LINK ELECTRICAL</t>
  </si>
  <si>
    <t>FB20</t>
  </si>
  <si>
    <t>996708091</t>
  </si>
  <si>
    <t>0287025.PXCN</t>
  </si>
  <si>
    <t>999947260</t>
  </si>
  <si>
    <t>119578-77090</t>
  </si>
  <si>
    <t>016726214</t>
  </si>
  <si>
    <t>40FA</t>
  </si>
  <si>
    <t>016726219</t>
  </si>
  <si>
    <t>37FA</t>
  </si>
  <si>
    <t>124097210</t>
  </si>
  <si>
    <t>SWITCH PRESSURE</t>
  </si>
  <si>
    <t>300202039H</t>
  </si>
  <si>
    <t>5995</t>
  </si>
  <si>
    <t>992366266</t>
  </si>
  <si>
    <t>603350_3</t>
  </si>
  <si>
    <t>994844021</t>
  </si>
  <si>
    <t>21.02.01.109H</t>
  </si>
  <si>
    <t>6105</t>
  </si>
  <si>
    <t>124097370</t>
  </si>
  <si>
    <t>MOTOR CONTROL</t>
  </si>
  <si>
    <t>340805026P</t>
  </si>
  <si>
    <t>6140</t>
  </si>
  <si>
    <t>992172001</t>
  </si>
  <si>
    <t>BATTERY STORAGE</t>
  </si>
  <si>
    <t>DC24MF</t>
  </si>
  <si>
    <t>993613740</t>
  </si>
  <si>
    <t>BP-285</t>
  </si>
  <si>
    <t>995075005</t>
  </si>
  <si>
    <t>DP-12120</t>
  </si>
  <si>
    <t>016760134</t>
  </si>
  <si>
    <t>SEARCHLIGHT</t>
  </si>
  <si>
    <t>30004-24</t>
  </si>
  <si>
    <t>123912731</t>
  </si>
  <si>
    <t>3850001000</t>
  </si>
  <si>
    <t>124076838</t>
  </si>
  <si>
    <t>3541403000</t>
  </si>
  <si>
    <t>124105117</t>
  </si>
  <si>
    <t>3858001000</t>
  </si>
  <si>
    <t>991568172</t>
  </si>
  <si>
    <t>723731</t>
  </si>
  <si>
    <t>6230</t>
  </si>
  <si>
    <t>992171887</t>
  </si>
  <si>
    <t>A2960</t>
  </si>
  <si>
    <t>997028435</t>
  </si>
  <si>
    <t>CONTROL SEARCHLIGHT</t>
  </si>
  <si>
    <t>C20624-01</t>
  </si>
  <si>
    <t>6240</t>
  </si>
  <si>
    <t>992383205</t>
  </si>
  <si>
    <t>COVER LAMP</t>
  </si>
  <si>
    <t>C10233-01</t>
  </si>
  <si>
    <t>6350</t>
  </si>
  <si>
    <t>150198656</t>
  </si>
  <si>
    <t>HORN SIGNAL</t>
  </si>
  <si>
    <t>15000313</t>
  </si>
  <si>
    <t>016705570</t>
  </si>
  <si>
    <t>INDICATOR COURSE</t>
  </si>
  <si>
    <t>HR80</t>
  </si>
  <si>
    <t>226280275</t>
  </si>
  <si>
    <t>CONTROL UNIT NAVIGATION</t>
  </si>
  <si>
    <t>000-10182-001</t>
  </si>
  <si>
    <t>991574073</t>
  </si>
  <si>
    <t>GAGE PRESSURE DIAL INDIC</t>
  </si>
  <si>
    <t>108035-0030-0-400</t>
  </si>
  <si>
    <t>991687714</t>
  </si>
  <si>
    <t>GAGE AND VALVE ASSEMBLY</t>
  </si>
  <si>
    <t>SOPFAB-P4598-01</t>
  </si>
  <si>
    <t>991824099</t>
  </si>
  <si>
    <t>SOPFAB-P4582-01-2</t>
  </si>
  <si>
    <t>993403696</t>
  </si>
  <si>
    <t>SOPFAB-P4582-01-1</t>
  </si>
  <si>
    <t>994723507</t>
  </si>
  <si>
    <t>108035-0010-0-400</t>
  </si>
  <si>
    <t>997545664</t>
  </si>
  <si>
    <t>SOPFAB-P4599-01</t>
  </si>
  <si>
    <t>998980997</t>
  </si>
  <si>
    <t>108035-0020-0-400</t>
  </si>
  <si>
    <t>7690</t>
  </si>
  <si>
    <t>993187511</t>
  </si>
  <si>
    <t>MARKER IDENTIFICATION</t>
  </si>
  <si>
    <t>EB12471</t>
  </si>
  <si>
    <t>998447286</t>
  </si>
  <si>
    <t>DCPK6500M2</t>
  </si>
  <si>
    <t>9905</t>
  </si>
  <si>
    <t>410035946</t>
  </si>
  <si>
    <t>SIGN</t>
  </si>
  <si>
    <t>EB12005</t>
  </si>
  <si>
    <t>410035950</t>
  </si>
  <si>
    <t>EB12023</t>
  </si>
  <si>
    <t>410035951</t>
  </si>
  <si>
    <t>EB3247</t>
  </si>
  <si>
    <t>410035952</t>
  </si>
  <si>
    <t>EB3391</t>
  </si>
  <si>
    <t>SCHEDULE 2A - TABLE 5 - 11M STANDARD WORKBOAT - CALCULATION SHEET</t>
  </si>
  <si>
    <t>CONTRACTOR UPKEEP (Table 0 and Table 1 refer)</t>
  </si>
  <si>
    <t xml:space="preserve">PLANNED MAINTENANCE </t>
  </si>
  <si>
    <t xml:space="preserve">UNPLANNED MAINTENANCE </t>
  </si>
  <si>
    <t>Annualised cost of calendar based work packages</t>
  </si>
  <si>
    <t>+</t>
  </si>
  <si>
    <t>Annualised cost of hours based work packages</t>
  </si>
  <si>
    <t>Estimated Emergent/Additonal Package]</t>
  </si>
  <si>
    <t>x</t>
  </si>
  <si>
    <t>Estimated No. of boat years In-Service</t>
  </si>
  <si>
    <t>Aggregated Cost of Tariffs</t>
  </si>
  <si>
    <t>[Defect Rectification Hours (Ad Hoc Tasking)</t>
  </si>
  <si>
    <t xml:space="preserve">WAHR </t>
  </si>
  <si>
    <t>=</t>
  </si>
  <si>
    <t>Total</t>
  </si>
  <si>
    <t>Year 1</t>
  </si>
  <si>
    <t>Year 2</t>
  </si>
  <si>
    <t>Value derived from the Annualised Total inputted by the Tenderer in Table 1 -  Row 5</t>
  </si>
  <si>
    <t>Value derived from the Annualised Total inputted by the Tenderer in Table 1 -  Row 18</t>
  </si>
  <si>
    <t>This percentage is derived from an assumption made by by the Authority on the estimated EM/EX package</t>
  </si>
  <si>
    <t>Number is derived from estimated number of refits undertaken per contract year</t>
  </si>
  <si>
    <t>Value derivred from by the Tenderers input to Table1 - Row 30</t>
  </si>
  <si>
    <t>The estimated total number of hours per annum that the Authority will require for defect rectification and the completion of Ad Hoc Tasking inc. PDS</t>
  </si>
  <si>
    <t>Value derived from the Tenderers input into Table 0 - Item No. 1.1</t>
  </si>
  <si>
    <t>SPARES (Tables 0 &amp; 4 refer)</t>
  </si>
  <si>
    <t>ONGOING PROVISION OF SPARES</t>
  </si>
  <si>
    <t>MISCELLANEOUS SPARES</t>
  </si>
  <si>
    <t>Annualised Consumable Spares per boat</t>
  </si>
  <si>
    <t>[Materiel/Spares Handling Rate</t>
  </si>
  <si>
    <t>Estimated Value of Purchases]</t>
  </si>
  <si>
    <t>Value derived from the Annualised Total inputted by the Tenderer in Table 3 - Row 7</t>
  </si>
  <si>
    <t>This is 100% plus the Tenderer input into Table 0 - Item No. 4.1</t>
  </si>
  <si>
    <t>The estimated cost price of uncosted spares per annum that the Authority may require</t>
  </si>
  <si>
    <t>POST DESIGN SERVICES (Table 0 refers)</t>
  </si>
  <si>
    <t xml:space="preserve">Design - WAHR </t>
  </si>
  <si>
    <t>Estimated No. of PDS Hours</t>
  </si>
  <si>
    <t xml:space="preserve">Project Management - WAHR </t>
  </si>
  <si>
    <t xml:space="preserve">Administration - WAHR </t>
  </si>
  <si>
    <t>Value derived from the Tenderers inputted by the Tenderer in Table 0 - Item No. 2.1</t>
  </si>
  <si>
    <t>This is the estimated number of hours assigned by the Authority to PDS tasks</t>
  </si>
  <si>
    <t>Value derived from the Tenderers inputted by the Tenderer in Table 0 - Item No. 2.2</t>
  </si>
  <si>
    <t>Value derived from the Tenderers inputted by the Tenderer in Table 0 - Item No. 2.3</t>
  </si>
  <si>
    <t>TECHNICAL SUPPORT TASKS (Table 0 refers)</t>
  </si>
  <si>
    <t>Estimated No. of Hours</t>
  </si>
  <si>
    <t>Value derived from the Tenderers inputted by the Tenderer in Table 0 - Item No. 3.1</t>
  </si>
  <si>
    <t>This is the estimated number of hours assigned by the Authority to Techical tasks</t>
  </si>
  <si>
    <t>MISCELLANEOUS (Table 0 &amp; 3 refers)</t>
  </si>
  <si>
    <t>TRANSPORTATION</t>
  </si>
  <si>
    <t>STORAGE</t>
  </si>
  <si>
    <t>T&amp;S</t>
  </si>
  <si>
    <t>Transportation</t>
  </si>
  <si>
    <t>Estimated No. of Occurences</t>
  </si>
  <si>
    <t>Storage (Boat)</t>
  </si>
  <si>
    <t>Estimated No. of Weeks</t>
  </si>
  <si>
    <t>Fleet Spares</t>
  </si>
  <si>
    <t>Travel &amp; Subsistence</t>
  </si>
  <si>
    <t>Average Value from the Tenderers input in Table 5 - Row 6 - 10</t>
  </si>
  <si>
    <t>This is the estimated number of occurences assigned by the Authority</t>
  </si>
  <si>
    <t>Value derived from the Tenderers inputted by the Tenderer in Table 0 - Item No. 6.1</t>
  </si>
  <si>
    <t>This is the estimated number of weeks assigned by the Authority</t>
  </si>
  <si>
    <t>Value derived from the Tenderers inputted by the Tenderer in Table 0 - Item No. 6.2</t>
  </si>
  <si>
    <t>Sum of all  Tenderers input into 'Table 0 - Rates' Item No. 7.1 to 7.4
Table 1 - Item 7.5. multiplied by 100 miles 
Table 1 Item 7.6 multiplied 100 miles</t>
  </si>
  <si>
    <t xml:space="preserve">TOTAL VALUE </t>
  </si>
  <si>
    <t>Boat and associated equipment &amp; documentation</t>
  </si>
  <si>
    <t>Water Cooled Engine</t>
  </si>
  <si>
    <t>Air Cooled Engine</t>
  </si>
  <si>
    <t>Jet Wash</t>
  </si>
  <si>
    <t>Portable Generator</t>
  </si>
  <si>
    <t>Maintenance Cradle</t>
  </si>
  <si>
    <t>HHB 1</t>
  </si>
  <si>
    <t>HHB 2</t>
  </si>
  <si>
    <t>HHB 3</t>
  </si>
  <si>
    <t>HHB 4</t>
  </si>
  <si>
    <t>HHB 5</t>
  </si>
  <si>
    <t>HHB 6</t>
  </si>
  <si>
    <t>HHB 7</t>
  </si>
  <si>
    <t>HHB 8</t>
  </si>
  <si>
    <t>HHB 9</t>
  </si>
  <si>
    <t>HHB 10</t>
  </si>
  <si>
    <t>HHB 11</t>
  </si>
  <si>
    <t>HHB 12</t>
  </si>
  <si>
    <t>HHB 13</t>
  </si>
  <si>
    <t>HHB 14</t>
  </si>
  <si>
    <t>HHB 15</t>
  </si>
  <si>
    <t>HHB 16</t>
  </si>
  <si>
    <t>HHB 17</t>
  </si>
  <si>
    <t>HHB 18</t>
  </si>
  <si>
    <t>HHB 19</t>
  </si>
  <si>
    <t>HHB 20</t>
  </si>
  <si>
    <t>HHB 21</t>
  </si>
  <si>
    <t>HHB 22</t>
  </si>
  <si>
    <t>HHB 23</t>
  </si>
  <si>
    <t>HHB 24</t>
  </si>
  <si>
    <t>HHB 30</t>
  </si>
  <si>
    <t>HHB 31</t>
  </si>
  <si>
    <t>HHB 32</t>
  </si>
  <si>
    <t>HHB 33</t>
  </si>
  <si>
    <t>HHB 34</t>
  </si>
  <si>
    <t>HHB 25 (Option)</t>
  </si>
  <si>
    <t>HHB 26 (Option)</t>
  </si>
  <si>
    <t>HHB 27 (Option)</t>
  </si>
  <si>
    <t>HHB 28 (Option)</t>
  </si>
  <si>
    <t>HHB 29 (Option)</t>
  </si>
  <si>
    <t>HHB 35 (Option)</t>
  </si>
  <si>
    <t>HHB-1</t>
  </si>
  <si>
    <t>RM Poole
Hamworthy
Dorset
BH15 4NQ</t>
  </si>
  <si>
    <t>HHB-2</t>
  </si>
  <si>
    <t>HHB-3</t>
  </si>
  <si>
    <t>HHB-4</t>
  </si>
  <si>
    <t>HHB-5</t>
  </si>
  <si>
    <t>HHB-6</t>
  </si>
  <si>
    <t>HHB-13</t>
  </si>
  <si>
    <t>HHB-14</t>
  </si>
  <si>
    <t>HHB-15</t>
  </si>
  <si>
    <t>HHB-16</t>
  </si>
  <si>
    <t>HHB-17</t>
  </si>
  <si>
    <t>HHB-7</t>
  </si>
  <si>
    <t>Hereford Garrison
Credenhill
Herefordshire
HJR4 7DD</t>
  </si>
  <si>
    <t>HHB-8</t>
  </si>
  <si>
    <t>HHB-9</t>
  </si>
  <si>
    <t>HHB-10</t>
  </si>
  <si>
    <t>HHB-11</t>
  </si>
  <si>
    <t>HHB-12</t>
  </si>
  <si>
    <t>HHB-18</t>
  </si>
  <si>
    <t>HHB-19</t>
  </si>
  <si>
    <t>HHB-20</t>
  </si>
  <si>
    <t>HHB-21</t>
  </si>
  <si>
    <t>HHB-22</t>
  </si>
  <si>
    <t>HHB-23</t>
  </si>
  <si>
    <t>HHB-24</t>
  </si>
  <si>
    <t>HHB-30</t>
  </si>
  <si>
    <t>HHB-31</t>
  </si>
  <si>
    <t>HHB-32</t>
  </si>
  <si>
    <t>HHB-33</t>
  </si>
  <si>
    <t>HHB-34</t>
  </si>
  <si>
    <t>HHB-35
(Option Boat)</t>
  </si>
  <si>
    <t>HHB-25
(Option Boat)</t>
  </si>
  <si>
    <t>RM Tamar
HMNB Devonport
Plymouth
PL2 2BG</t>
  </si>
  <si>
    <t>HHB-26
(Option Boat)</t>
  </si>
  <si>
    <t>HHB-27
(Option Boat)</t>
  </si>
  <si>
    <t>HHB-28
(Option Boat)</t>
  </si>
  <si>
    <t>HHB-29
(Option Boat)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</si>
</sst>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quot;£&quot;#,##0.00"/>
    <numFmt numFmtId="44" formatCode="_-&quot;£&quot;* #,##0.00_-;\-&quot;£&quot;* #,##0.00_-;_-&quot;£&quot;* &quot;-&quot;??_-;_-@_-"/>
    <numFmt numFmtId="164" formatCode="&quot;£&quot;#,##0.00"/>
    <numFmt numFmtId="165" formatCode="0.0"/>
    <numFmt numFmtId="166" formatCode="0.0%"/>
  </numFmts>
  <fonts count="34">
    <font>
      <sz val="11"/>
      <color theme="1"/>
      <name val="Calibri"/>
      <family val="2"/>
      <scheme val="minor"/>
    </font>
    <font>
      <b/>
      <sz val="10"/>
      <name val="Arial"/>
      <family val="2"/>
    </font>
    <font>
      <b/>
      <sz val="11"/>
      <name val="Arial"/>
      <family val="2"/>
    </font>
    <font>
      <b/>
      <sz val="11"/>
      <color theme="1"/>
      <name val="Arial"/>
      <family val="2"/>
    </font>
    <font>
      <sz val="11"/>
      <name val="Arial"/>
      <family val="2"/>
    </font>
    <font>
      <b/>
      <sz val="11"/>
      <color indexed="8"/>
      <name val="Arial"/>
      <family val="2"/>
    </font>
    <font>
      <sz val="11"/>
      <color indexed="8"/>
      <name val="Arial"/>
      <family val="2"/>
    </font>
    <font>
      <sz val="11"/>
      <color theme="1"/>
      <name val="Arial"/>
      <family val="2"/>
    </font>
    <font>
      <sz val="10"/>
      <name val="Arial"/>
      <family val="2"/>
    </font>
    <font>
      <sz val="10"/>
      <name val="Arial"/>
      <family val="2"/>
    </font>
    <font>
      <sz val="16"/>
      <name val="Arial"/>
      <family val="2"/>
    </font>
    <font>
      <b/>
      <sz val="11"/>
      <color rgb="FF000000"/>
      <name val="Arial"/>
      <family val="2"/>
    </font>
    <font>
      <sz val="11"/>
      <color rgb="FF000000"/>
      <name val="Arial"/>
      <family val="2"/>
    </font>
    <font>
      <sz val="10"/>
      <color theme="1"/>
      <name val="Arial"/>
      <family val="2"/>
    </font>
    <font>
      <b/>
      <u/>
      <sz val="10"/>
      <color theme="1"/>
      <name val="Arial"/>
      <family val="2"/>
    </font>
    <font>
      <u/>
      <sz val="10"/>
      <color theme="1"/>
      <name val="Arial"/>
      <family val="2"/>
    </font>
    <font>
      <b/>
      <sz val="10"/>
      <color theme="1"/>
      <name val="Arial"/>
      <family val="2"/>
    </font>
    <font>
      <b/>
      <i/>
      <sz val="18"/>
      <name val="Arial"/>
      <family val="2"/>
    </font>
    <font>
      <b/>
      <u/>
      <sz val="14"/>
      <name val="Arial"/>
      <family val="2"/>
    </font>
    <font>
      <b/>
      <sz val="12"/>
      <color theme="0"/>
      <name val="Arial"/>
      <family val="2"/>
    </font>
    <font>
      <b/>
      <sz val="12"/>
      <name val="Arial"/>
      <family val="2"/>
    </font>
    <font>
      <b/>
      <i/>
      <sz val="10"/>
      <name val="Arial"/>
      <family val="2"/>
    </font>
    <font>
      <b/>
      <i/>
      <u/>
      <sz val="10"/>
      <name val="Arial"/>
      <family val="2"/>
    </font>
    <font>
      <i/>
      <sz val="10"/>
      <name val="Arial"/>
      <family val="2"/>
    </font>
    <font>
      <b/>
      <u/>
      <sz val="10"/>
      <name val="Arial"/>
      <family val="2"/>
    </font>
    <font>
      <sz val="11"/>
      <color theme="1"/>
      <name val="Calibri"/>
      <family val="2"/>
      <scheme val="minor"/>
    </font>
    <font>
      <sz val="11"/>
      <color rgb="FF222222"/>
      <name val="Arial"/>
      <family val="2"/>
    </font>
    <font>
      <sz val="11"/>
      <color indexed="63"/>
      <name val="Arial"/>
      <family val="2"/>
    </font>
    <font>
      <sz val="8"/>
      <name val="Calibri"/>
      <family val="2"/>
      <scheme val="minor"/>
    </font>
    <font>
      <i/>
      <sz val="11"/>
      <color indexed="63"/>
      <name val="Arial"/>
      <family val="2"/>
    </font>
    <font>
      <u/>
      <sz val="10"/>
      <name val="Arial"/>
      <family val="2"/>
    </font>
    <font>
      <sz val="11"/>
      <name val="Calibri"/>
      <family val="2"/>
      <scheme val="minor"/>
    </font>
    <font>
      <sz val="12"/>
      <color theme="1"/>
      <name val="Calibri"/>
      <family val="2"/>
      <scheme val="minor"/>
    </font>
    <font>
      <sz val="14"/>
      <name val="Arial"/>
      <family val="2"/>
    </font>
  </fonts>
  <fills count="23">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CC66"/>
        <bgColor indexed="64"/>
      </patternFill>
    </fill>
    <fill>
      <patternFill patternType="solid">
        <fgColor indexed="9"/>
        <bgColor indexed="64"/>
      </patternFill>
    </fill>
    <fill>
      <patternFill patternType="solid">
        <fgColor indexed="2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49998474074526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indexed="8"/>
        <bgColor indexed="64"/>
      </patternFill>
    </fill>
    <fill>
      <patternFill patternType="solid">
        <fgColor indexed="43"/>
        <bgColor indexed="64"/>
      </patternFill>
    </fill>
    <fill>
      <patternFill patternType="solid">
        <fgColor rgb="FFF2DCDB"/>
        <bgColor rgb="FF000000"/>
      </patternFill>
    </fill>
    <fill>
      <patternFill patternType="solid">
        <fgColor theme="7" tint="0.59999389629810485"/>
        <bgColor indexed="64"/>
      </patternFill>
    </fill>
    <fill>
      <patternFill patternType="solid">
        <fgColor rgb="FFFFFF99"/>
        <bgColor indexed="64"/>
      </patternFill>
    </fill>
    <fill>
      <patternFill patternType="solid">
        <fgColor rgb="FFFCE4D6"/>
        <bgColor rgb="FF000000"/>
      </patternFill>
    </fill>
    <fill>
      <patternFill patternType="solid">
        <fgColor rgb="FFFFFFFF"/>
        <bgColor rgb="FF000000"/>
      </patternFill>
    </fill>
    <fill>
      <patternFill patternType="solid">
        <fgColor rgb="FFFFCC66"/>
        <bgColor rgb="FF000000"/>
      </patternFill>
    </fill>
  </fills>
  <borders count="25">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s>
  <cellStyleXfs count="5">
    <xf numFmtId="0" fontId="0" fillId="0" borderId="0"/>
    <xf numFmtId="0" fontId="8" fillId="0" borderId="0" applyFill="0" applyBorder="0"/>
    <xf numFmtId="0" fontId="9" fillId="0" borderId="0" applyFill="0" applyBorder="0"/>
    <xf numFmtId="44" fontId="8" fillId="0" borderId="0" applyFont="0" applyFill="0" applyBorder="0" applyAlignment="0" applyProtection="0"/>
    <xf numFmtId="9" fontId="25" fillId="0" borderId="0" applyFont="0" applyFill="0" applyBorder="0" applyAlignment="0" applyProtection="0"/>
  </cellStyleXfs>
  <cellXfs count="223">
    <xf numFmtId="0" fontId="0" fillId="0" borderId="0" xfId="0"/>
    <xf numFmtId="0" fontId="4" fillId="0" borderId="4" xfId="0" applyFont="1" applyBorder="1" applyAlignment="1">
      <alignment horizontal="center" vertical="top" wrapText="1"/>
    </xf>
    <xf numFmtId="0" fontId="6" fillId="5" borderId="4" xfId="0" applyFont="1" applyFill="1" applyBorder="1" applyAlignment="1" applyProtection="1">
      <alignment horizontal="center" vertical="center" wrapText="1"/>
      <protection locked="0"/>
    </xf>
    <xf numFmtId="7" fontId="7" fillId="5" borderId="4" xfId="0" applyNumberFormat="1" applyFont="1" applyFill="1" applyBorder="1" applyAlignment="1" applyProtection="1">
      <alignment horizontal="center" vertical="center" wrapText="1"/>
      <protection locked="0"/>
    </xf>
    <xf numFmtId="0" fontId="6" fillId="5" borderId="4" xfId="0" applyFont="1" applyFill="1" applyBorder="1" applyAlignment="1" applyProtection="1">
      <alignment horizontal="left" vertical="center" wrapText="1"/>
      <protection locked="0"/>
    </xf>
    <xf numFmtId="164" fontId="4" fillId="5" borderId="4" xfId="3" applyNumberFormat="1" applyFont="1" applyFill="1" applyBorder="1" applyAlignment="1" applyProtection="1">
      <alignment horizontal="center" vertical="center" wrapText="1"/>
      <protection locked="0"/>
    </xf>
    <xf numFmtId="0" fontId="0" fillId="2" borderId="0" xfId="0" applyFill="1" applyAlignment="1">
      <alignment horizontal="center" vertical="center"/>
    </xf>
    <xf numFmtId="0" fontId="0" fillId="2" borderId="0" xfId="0" applyFill="1" applyAlignment="1">
      <alignment horizontal="left" vertical="center"/>
    </xf>
    <xf numFmtId="0" fontId="0" fillId="2" borderId="4" xfId="0" applyFill="1" applyBorder="1" applyAlignment="1">
      <alignment horizontal="left" vertical="center"/>
    </xf>
    <xf numFmtId="164" fontId="0" fillId="2" borderId="4" xfId="0" applyNumberFormat="1" applyFill="1" applyBorder="1" applyAlignment="1">
      <alignment horizontal="left" vertical="center"/>
    </xf>
    <xf numFmtId="164" fontId="0" fillId="2" borderId="0" xfId="0" applyNumberFormat="1" applyFill="1" applyAlignment="1">
      <alignment horizontal="left" vertical="center"/>
    </xf>
    <xf numFmtId="4" fontId="0" fillId="2" borderId="0" xfId="0" applyNumberFormat="1" applyFill="1" applyAlignment="1">
      <alignment horizontal="left" vertical="center"/>
    </xf>
    <xf numFmtId="164" fontId="0" fillId="4" borderId="4" xfId="0" applyNumberFormat="1" applyFill="1" applyBorder="1" applyAlignment="1">
      <alignment horizontal="left" vertical="center"/>
    </xf>
    <xf numFmtId="0" fontId="0" fillId="4" borderId="0" xfId="0" applyFill="1" applyAlignment="1">
      <alignment horizontal="left" vertical="center"/>
    </xf>
    <xf numFmtId="44" fontId="0" fillId="2" borderId="4" xfId="0" applyNumberFormat="1" applyFill="1" applyBorder="1" applyAlignment="1">
      <alignment horizontal="center" vertical="center" wrapText="1"/>
    </xf>
    <xf numFmtId="0" fontId="4" fillId="0" borderId="4" xfId="0" applyFont="1" applyBorder="1" applyAlignment="1">
      <alignment horizontal="center" vertical="center" wrapText="1"/>
    </xf>
    <xf numFmtId="164" fontId="4" fillId="8" borderId="4" xfId="0" applyNumberFormat="1" applyFont="1" applyFill="1" applyBorder="1" applyAlignment="1">
      <alignment horizontal="center" vertical="center" wrapText="1"/>
    </xf>
    <xf numFmtId="0" fontId="6" fillId="0" borderId="0" xfId="0" applyFont="1" applyAlignment="1">
      <alignment vertical="center" wrapText="1"/>
    </xf>
    <xf numFmtId="164" fontId="4" fillId="8" borderId="4" xfId="3" applyNumberFormat="1" applyFont="1" applyFill="1" applyBorder="1" applyAlignment="1" applyProtection="1">
      <alignment horizontal="center" vertical="center" wrapText="1"/>
    </xf>
    <xf numFmtId="0" fontId="6" fillId="0" borderId="0" xfId="0" applyFont="1" applyAlignment="1">
      <alignment horizontal="center" vertical="center" wrapText="1"/>
    </xf>
    <xf numFmtId="2" fontId="6" fillId="0" borderId="0" xfId="0" applyNumberFormat="1" applyFont="1" applyAlignment="1">
      <alignment vertical="center" wrapText="1"/>
    </xf>
    <xf numFmtId="1" fontId="6" fillId="0" borderId="0" xfId="0" applyNumberFormat="1" applyFont="1" applyAlignment="1">
      <alignment vertical="center" wrapText="1"/>
    </xf>
    <xf numFmtId="0" fontId="11" fillId="0" borderId="4" xfId="0" applyFont="1" applyBorder="1" applyAlignment="1">
      <alignment horizontal="center" vertical="top" wrapText="1"/>
    </xf>
    <xf numFmtId="0" fontId="11" fillId="3" borderId="4" xfId="0" applyFont="1" applyFill="1" applyBorder="1" applyAlignment="1">
      <alignment horizontal="center" vertical="center" wrapText="1"/>
    </xf>
    <xf numFmtId="0" fontId="7" fillId="0" borderId="0" xfId="0" applyFont="1" applyAlignment="1">
      <alignment horizontal="center"/>
    </xf>
    <xf numFmtId="7" fontId="4" fillId="8" borderId="4" xfId="0" applyNumberFormat="1" applyFont="1" applyFill="1" applyBorder="1" applyAlignment="1">
      <alignment horizontal="center" vertical="center" wrapText="1"/>
    </xf>
    <xf numFmtId="165" fontId="12" fillId="0" borderId="4" xfId="0" applyNumberFormat="1" applyFont="1" applyBorder="1" applyAlignment="1">
      <alignment horizontal="center" vertical="center" wrapText="1"/>
    </xf>
    <xf numFmtId="0" fontId="0" fillId="0" borderId="0" xfId="0" applyAlignment="1">
      <alignment horizontal="center" vertical="center"/>
    </xf>
    <xf numFmtId="0" fontId="1" fillId="2" borderId="1" xfId="1" applyFont="1" applyFill="1" applyBorder="1" applyAlignment="1">
      <alignment vertical="center" wrapText="1"/>
    </xf>
    <xf numFmtId="0" fontId="7" fillId="2" borderId="0" xfId="0" applyFont="1" applyFill="1" applyAlignment="1">
      <alignment horizontal="center" vertical="center"/>
    </xf>
    <xf numFmtId="0" fontId="7" fillId="2" borderId="0" xfId="0" applyFont="1" applyFill="1" applyAlignment="1">
      <alignment horizontal="left" vertical="center"/>
    </xf>
    <xf numFmtId="0" fontId="7" fillId="8" borderId="4" xfId="0" applyFont="1" applyFill="1" applyBorder="1" applyAlignment="1">
      <alignment horizontal="center" vertical="center" wrapText="1"/>
    </xf>
    <xf numFmtId="0" fontId="7" fillId="2" borderId="0" xfId="0" applyFont="1" applyFill="1" applyAlignment="1">
      <alignment horizontal="center" vertical="center" wrapText="1"/>
    </xf>
    <xf numFmtId="164" fontId="7" fillId="8" borderId="4" xfId="0" applyNumberFormat="1" applyFont="1" applyFill="1" applyBorder="1" applyAlignment="1">
      <alignment horizontal="center" vertical="center"/>
    </xf>
    <xf numFmtId="7" fontId="7" fillId="10" borderId="4" xfId="0" applyNumberFormat="1" applyFont="1" applyFill="1" applyBorder="1" applyAlignment="1">
      <alignment horizontal="center" vertical="center"/>
    </xf>
    <xf numFmtId="0" fontId="7" fillId="9" borderId="1" xfId="0" applyFont="1" applyFill="1" applyBorder="1" applyAlignment="1">
      <alignment horizontal="center" vertical="top" wrapText="1"/>
    </xf>
    <xf numFmtId="0" fontId="7" fillId="2" borderId="4" xfId="0" applyFont="1" applyFill="1" applyBorder="1" applyAlignment="1">
      <alignment horizontal="center" vertical="center" wrapText="1"/>
    </xf>
    <xf numFmtId="0" fontId="7" fillId="10" borderId="4" xfId="0" applyFont="1" applyFill="1" applyBorder="1" applyAlignment="1">
      <alignment horizontal="center" vertical="center" wrapText="1"/>
    </xf>
    <xf numFmtId="7" fontId="7" fillId="8" borderId="4" xfId="0" applyNumberFormat="1" applyFont="1" applyFill="1" applyBorder="1" applyAlignment="1">
      <alignment horizontal="center" vertical="center"/>
    </xf>
    <xf numFmtId="0" fontId="7" fillId="2" borderId="4" xfId="0" applyFont="1" applyFill="1" applyBorder="1" applyAlignment="1">
      <alignment horizontal="center" vertical="center"/>
    </xf>
    <xf numFmtId="0" fontId="7" fillId="2" borderId="0" xfId="0" applyFont="1" applyFill="1" applyAlignment="1">
      <alignment horizontal="left" vertical="top"/>
    </xf>
    <xf numFmtId="0" fontId="3" fillId="2" borderId="0" xfId="0" applyFont="1" applyFill="1" applyAlignment="1">
      <alignment horizontal="center" vertical="center"/>
    </xf>
    <xf numFmtId="0" fontId="2" fillId="0" borderId="4" xfId="0" applyFont="1" applyBorder="1" applyAlignment="1">
      <alignment horizontal="center" vertical="center" wrapText="1"/>
    </xf>
    <xf numFmtId="0" fontId="2" fillId="3" borderId="4" xfId="0" applyFont="1" applyFill="1" applyBorder="1" applyAlignment="1">
      <alignment horizontal="center" vertical="center" wrapText="1"/>
    </xf>
    <xf numFmtId="0" fontId="3" fillId="4" borderId="4" xfId="0" applyFont="1" applyFill="1" applyBorder="1" applyAlignment="1">
      <alignment horizontal="center" vertical="center"/>
    </xf>
    <xf numFmtId="0" fontId="10" fillId="4" borderId="0" xfId="2" applyFont="1" applyFill="1" applyAlignment="1">
      <alignment horizontal="center"/>
    </xf>
    <xf numFmtId="0" fontId="10" fillId="4" borderId="0" xfId="2" applyFont="1" applyFill="1" applyAlignment="1">
      <alignment horizontal="center" vertical="top"/>
    </xf>
    <xf numFmtId="0" fontId="10" fillId="2" borderId="0" xfId="2" applyFont="1" applyFill="1" applyAlignment="1">
      <alignment horizontal="center"/>
    </xf>
    <xf numFmtId="0" fontId="17" fillId="2" borderId="0" xfId="2" applyFont="1" applyFill="1" applyAlignment="1">
      <alignment horizontal="center" vertical="center"/>
    </xf>
    <xf numFmtId="0" fontId="8" fillId="6" borderId="0" xfId="1" applyFill="1" applyBorder="1"/>
    <xf numFmtId="0" fontId="8" fillId="12" borderId="0" xfId="1" applyFill="1" applyBorder="1"/>
    <xf numFmtId="0" fontId="20" fillId="12" borderId="0" xfId="1" applyFont="1" applyFill="1" applyBorder="1" applyAlignment="1">
      <alignment horizontal="center" vertical="center" wrapText="1"/>
    </xf>
    <xf numFmtId="0" fontId="8" fillId="12" borderId="0" xfId="1" applyFill="1" applyBorder="1" applyAlignment="1">
      <alignment vertical="center"/>
    </xf>
    <xf numFmtId="0" fontId="21" fillId="6" borderId="1" xfId="1" applyFont="1" applyFill="1" applyBorder="1" applyAlignment="1">
      <alignment vertical="center" wrapText="1"/>
    </xf>
    <xf numFmtId="0" fontId="8" fillId="6" borderId="0" xfId="1" applyFill="1" applyBorder="1" applyAlignment="1">
      <alignment vertical="center"/>
    </xf>
    <xf numFmtId="0" fontId="8" fillId="12" borderId="0" xfId="1" applyFill="1" applyBorder="1" applyAlignment="1">
      <alignment vertical="center" wrapText="1"/>
    </xf>
    <xf numFmtId="0" fontId="13" fillId="12" borderId="0" xfId="0" applyFont="1" applyFill="1" applyAlignment="1">
      <alignment vertical="top" wrapText="1"/>
    </xf>
    <xf numFmtId="0" fontId="13" fillId="2" borderId="0" xfId="0" applyFont="1" applyFill="1" applyAlignment="1">
      <alignment vertical="top" wrapText="1"/>
    </xf>
    <xf numFmtId="0" fontId="13" fillId="12" borderId="0" xfId="0" applyFont="1" applyFill="1"/>
    <xf numFmtId="0" fontId="13" fillId="2" borderId="0" xfId="0" applyFont="1" applyFill="1"/>
    <xf numFmtId="0" fontId="8" fillId="6" borderId="0" xfId="1" applyFill="1" applyAlignment="1">
      <alignment vertical="center" wrapText="1"/>
    </xf>
    <xf numFmtId="0" fontId="1" fillId="2" borderId="0" xfId="1" applyFont="1" applyFill="1" applyBorder="1" applyAlignment="1">
      <alignment vertical="center" wrapText="1"/>
    </xf>
    <xf numFmtId="9" fontId="7" fillId="2" borderId="4" xfId="0" applyNumberFormat="1" applyFont="1" applyFill="1" applyBorder="1" applyAlignment="1">
      <alignment horizontal="center" vertical="center"/>
    </xf>
    <xf numFmtId="9" fontId="7" fillId="2" borderId="4" xfId="4" applyFont="1" applyFill="1" applyBorder="1" applyAlignment="1">
      <alignment horizontal="center" vertical="center"/>
    </xf>
    <xf numFmtId="0" fontId="8" fillId="6" borderId="0" xfId="1" applyFill="1" applyBorder="1" applyAlignment="1">
      <alignment vertical="center" wrapText="1"/>
    </xf>
    <xf numFmtId="164" fontId="7" fillId="8" borderId="4" xfId="0" applyNumberFormat="1" applyFont="1" applyFill="1" applyBorder="1" applyAlignment="1">
      <alignment horizontal="center" vertical="center" wrapText="1"/>
    </xf>
    <xf numFmtId="164" fontId="7" fillId="10" borderId="4" xfId="0" applyNumberFormat="1" applyFont="1" applyFill="1" applyBorder="1" applyAlignment="1">
      <alignment horizontal="center" vertical="center" wrapText="1"/>
    </xf>
    <xf numFmtId="166" fontId="7" fillId="8" borderId="4" xfId="4" applyNumberFormat="1" applyFont="1" applyFill="1" applyBorder="1" applyAlignment="1">
      <alignment horizontal="center" vertical="center" wrapText="1"/>
    </xf>
    <xf numFmtId="0" fontId="2" fillId="3" borderId="4" xfId="0" applyFont="1" applyFill="1" applyBorder="1" applyAlignment="1">
      <alignment horizontal="center" vertical="center"/>
    </xf>
    <xf numFmtId="0" fontId="4" fillId="0" borderId="4" xfId="0" applyFont="1" applyBorder="1" applyAlignment="1">
      <alignment horizontal="left" vertical="center" wrapText="1"/>
    </xf>
    <xf numFmtId="0" fontId="4" fillId="0" borderId="4" xfId="0" applyFont="1" applyBorder="1" applyAlignment="1">
      <alignment horizontal="left" vertical="center"/>
    </xf>
    <xf numFmtId="0" fontId="2" fillId="13" borderId="5" xfId="0" applyFont="1" applyFill="1" applyBorder="1" applyAlignment="1">
      <alignment horizontal="left" vertical="center" wrapText="1"/>
    </xf>
    <xf numFmtId="0" fontId="2" fillId="13" borderId="7" xfId="0" applyFont="1" applyFill="1" applyBorder="1" applyAlignment="1">
      <alignment horizontal="left" vertical="center" wrapText="1"/>
    </xf>
    <xf numFmtId="0" fontId="2" fillId="13" borderId="6" xfId="0" applyFont="1" applyFill="1" applyBorder="1" applyAlignment="1">
      <alignment horizontal="left" vertical="center" wrapText="1"/>
    </xf>
    <xf numFmtId="164" fontId="2" fillId="13" borderId="5" xfId="0" applyNumberFormat="1" applyFont="1" applyFill="1" applyBorder="1" applyAlignment="1">
      <alignment horizontal="left" vertical="center" wrapText="1"/>
    </xf>
    <xf numFmtId="0" fontId="6" fillId="2" borderId="4" xfId="0" applyFont="1" applyFill="1" applyBorder="1" applyAlignment="1">
      <alignment horizontal="center" vertical="center" wrapText="1"/>
    </xf>
    <xf numFmtId="0" fontId="13" fillId="2" borderId="1" xfId="0" applyFont="1" applyFill="1" applyBorder="1" applyAlignment="1">
      <alignment vertical="center" wrapText="1"/>
    </xf>
    <xf numFmtId="0" fontId="26" fillId="2" borderId="0" xfId="1" applyFont="1" applyFill="1" applyAlignment="1">
      <alignment vertical="center" wrapText="1"/>
    </xf>
    <xf numFmtId="0" fontId="11" fillId="3" borderId="6" xfId="0" applyFont="1" applyFill="1" applyBorder="1" applyAlignment="1">
      <alignment horizontal="center" vertical="center" wrapText="1"/>
    </xf>
    <xf numFmtId="164" fontId="7" fillId="5" borderId="4" xfId="0" applyNumberFormat="1" applyFont="1" applyFill="1" applyBorder="1" applyAlignment="1" applyProtection="1">
      <alignment horizontal="center" vertical="center" wrapText="1"/>
      <protection locked="0"/>
    </xf>
    <xf numFmtId="0" fontId="7" fillId="5" borderId="4" xfId="0" applyFont="1" applyFill="1" applyBorder="1" applyAlignment="1" applyProtection="1">
      <alignment horizontal="center" vertical="center" wrapText="1"/>
      <protection locked="0"/>
    </xf>
    <xf numFmtId="7" fontId="7" fillId="8" borderId="4" xfId="0" applyNumberFormat="1" applyFont="1" applyFill="1" applyBorder="1" applyAlignment="1" applyProtection="1">
      <alignment horizontal="center" vertical="center" wrapText="1"/>
      <protection locked="0"/>
    </xf>
    <xf numFmtId="0" fontId="7" fillId="2" borderId="0" xfId="1" applyFont="1" applyFill="1"/>
    <xf numFmtId="0" fontId="11" fillId="2" borderId="0" xfId="1" applyFont="1" applyFill="1" applyAlignment="1">
      <alignment vertical="center"/>
    </xf>
    <xf numFmtId="0" fontId="11" fillId="18" borderId="4" xfId="1" applyFont="1" applyFill="1" applyBorder="1" applyAlignment="1">
      <alignment vertical="center" wrapText="1"/>
    </xf>
    <xf numFmtId="0" fontId="12" fillId="2" borderId="0" xfId="1" applyFont="1" applyFill="1" applyAlignment="1">
      <alignment vertical="center" wrapText="1"/>
    </xf>
    <xf numFmtId="0" fontId="7" fillId="18" borderId="4" xfId="1" applyFont="1" applyFill="1" applyBorder="1" applyAlignment="1">
      <alignment vertical="center"/>
    </xf>
    <xf numFmtId="0" fontId="11" fillId="2" borderId="0" xfId="1" applyFont="1" applyFill="1" applyAlignment="1">
      <alignment vertical="center" wrapText="1"/>
    </xf>
    <xf numFmtId="0" fontId="2" fillId="18" borderId="4" xfId="1" applyFont="1" applyFill="1" applyBorder="1" applyAlignment="1">
      <alignment vertical="center" wrapText="1"/>
    </xf>
    <xf numFmtId="0" fontId="4" fillId="2" borderId="0" xfId="1" applyFont="1" applyFill="1" applyAlignment="1">
      <alignment vertical="center" wrapText="1"/>
    </xf>
    <xf numFmtId="0" fontId="2" fillId="2" borderId="0" xfId="1" applyFont="1" applyFill="1" applyAlignment="1">
      <alignment vertical="center" wrapText="1"/>
    </xf>
    <xf numFmtId="0" fontId="7" fillId="2" borderId="0" xfId="1" applyFont="1" applyFill="1" applyAlignment="1">
      <alignment wrapText="1"/>
    </xf>
    <xf numFmtId="0" fontId="6" fillId="2" borderId="0" xfId="1" applyFont="1" applyFill="1"/>
    <xf numFmtId="0" fontId="2" fillId="18" borderId="4" xfId="1" applyFont="1" applyFill="1" applyBorder="1" applyAlignment="1">
      <alignment horizontal="left" vertical="center" wrapText="1"/>
    </xf>
    <xf numFmtId="0" fontId="19" fillId="11" borderId="0" xfId="1" applyFont="1" applyFill="1" applyBorder="1" applyAlignment="1">
      <alignment horizontal="center" vertical="center" wrapText="1"/>
    </xf>
    <xf numFmtId="0" fontId="4" fillId="2" borderId="0" xfId="1" applyFont="1" applyFill="1"/>
    <xf numFmtId="0" fontId="2" fillId="15" borderId="4" xfId="0" applyFont="1" applyFill="1" applyBorder="1" applyAlignment="1">
      <alignment horizontal="center" wrapText="1"/>
    </xf>
    <xf numFmtId="0" fontId="4" fillId="6" borderId="0" xfId="0" applyFont="1" applyFill="1" applyAlignment="1">
      <alignment vertical="top" wrapText="1"/>
    </xf>
    <xf numFmtId="0" fontId="4" fillId="0" borderId="0" xfId="0" applyFont="1" applyAlignment="1">
      <alignment vertical="top" wrapText="1"/>
    </xf>
    <xf numFmtId="0" fontId="2" fillId="0" borderId="0" xfId="0" applyFont="1" applyAlignment="1">
      <alignment horizontal="center" vertical="center" wrapText="1"/>
    </xf>
    <xf numFmtId="0" fontId="2" fillId="7" borderId="4" xfId="0" applyFont="1" applyFill="1" applyBorder="1" applyAlignment="1">
      <alignment horizontal="center" wrapText="1"/>
    </xf>
    <xf numFmtId="0" fontId="2" fillId="16" borderId="4" xfId="0" applyFont="1" applyFill="1" applyBorder="1" applyAlignment="1">
      <alignment horizontal="center" vertical="center" wrapText="1"/>
    </xf>
    <xf numFmtId="0" fontId="2" fillId="15" borderId="4" xfId="0" applyFont="1" applyFill="1" applyBorder="1" applyAlignment="1">
      <alignment horizontal="center" vertical="center" wrapText="1"/>
    </xf>
    <xf numFmtId="0" fontId="2" fillId="0" borderId="0" xfId="0" applyFont="1" applyAlignment="1">
      <alignment wrapText="1"/>
    </xf>
    <xf numFmtId="0" fontId="4" fillId="0" borderId="4" xfId="0" applyFont="1" applyBorder="1" applyAlignment="1">
      <alignment vertical="center" wrapText="1"/>
    </xf>
    <xf numFmtId="0" fontId="4" fillId="2" borderId="4" xfId="1" applyFont="1" applyFill="1" applyBorder="1" applyAlignment="1">
      <alignment vertical="center" wrapText="1"/>
    </xf>
    <xf numFmtId="0" fontId="4" fillId="0" borderId="2" xfId="0" applyFont="1" applyBorder="1" applyAlignment="1">
      <alignment vertical="center" wrapText="1"/>
    </xf>
    <xf numFmtId="164" fontId="2" fillId="0" borderId="0" xfId="0" applyNumberFormat="1" applyFont="1" applyAlignment="1">
      <alignment wrapText="1"/>
    </xf>
    <xf numFmtId="0" fontId="4" fillId="0" borderId="4" xfId="0" applyFont="1" applyBorder="1" applyAlignment="1">
      <alignment wrapText="1"/>
    </xf>
    <xf numFmtId="0" fontId="4" fillId="0" borderId="0" xfId="0" applyFont="1" applyAlignment="1">
      <alignment horizontal="center" vertical="center" wrapText="1"/>
    </xf>
    <xf numFmtId="0" fontId="4" fillId="0" borderId="0" xfId="0" applyFont="1" applyAlignment="1">
      <alignment vertical="center" wrapText="1"/>
    </xf>
    <xf numFmtId="0" fontId="2" fillId="7" borderId="4" xfId="0" applyFont="1" applyFill="1" applyBorder="1" applyAlignment="1">
      <alignment horizontal="center" vertical="center" wrapText="1"/>
    </xf>
    <xf numFmtId="2" fontId="4" fillId="0" borderId="0" xfId="0" applyNumberFormat="1" applyFont="1" applyAlignment="1">
      <alignment vertical="top" wrapText="1"/>
    </xf>
    <xf numFmtId="44" fontId="4" fillId="0" borderId="0" xfId="0" applyNumberFormat="1" applyFont="1" applyAlignment="1">
      <alignment horizontal="left" vertical="top"/>
    </xf>
    <xf numFmtId="164" fontId="4" fillId="0" borderId="4" xfId="0" applyNumberFormat="1" applyFont="1" applyBorder="1" applyAlignment="1">
      <alignment horizontal="center" vertical="center" wrapText="1"/>
    </xf>
    <xf numFmtId="164" fontId="6" fillId="5" borderId="4" xfId="0" applyNumberFormat="1" applyFont="1" applyFill="1" applyBorder="1" applyAlignment="1" applyProtection="1">
      <alignment horizontal="center" vertical="center" wrapText="1"/>
      <protection locked="0"/>
    </xf>
    <xf numFmtId="2" fontId="4" fillId="2" borderId="4" xfId="3" applyNumberFormat="1" applyFont="1" applyFill="1" applyBorder="1" applyAlignment="1" applyProtection="1">
      <alignment horizontal="center" vertical="center" wrapText="1"/>
    </xf>
    <xf numFmtId="1" fontId="4" fillId="2" borderId="4" xfId="3" applyNumberFormat="1" applyFont="1" applyFill="1" applyBorder="1" applyAlignment="1" applyProtection="1">
      <alignment horizontal="center" vertical="center" wrapText="1"/>
    </xf>
    <xf numFmtId="0" fontId="6" fillId="2" borderId="4" xfId="0" applyFont="1" applyFill="1" applyBorder="1" applyAlignment="1" applyProtection="1">
      <alignment horizontal="left" vertical="center" wrapText="1"/>
      <protection locked="0"/>
    </xf>
    <xf numFmtId="0" fontId="7" fillId="2" borderId="4" xfId="0" applyFont="1" applyFill="1" applyBorder="1" applyAlignment="1" applyProtection="1">
      <alignment horizontal="center" vertical="center" wrapText="1"/>
      <protection locked="0"/>
    </xf>
    <xf numFmtId="7" fontId="7" fillId="2" borderId="5" xfId="0" applyNumberFormat="1" applyFont="1" applyFill="1" applyBorder="1" applyAlignment="1" applyProtection="1">
      <alignment horizontal="left" vertical="center" wrapText="1"/>
      <protection locked="0"/>
    </xf>
    <xf numFmtId="1" fontId="7" fillId="2" borderId="4" xfId="0" applyNumberFormat="1" applyFont="1" applyFill="1" applyBorder="1" applyAlignment="1" applyProtection="1">
      <alignment horizontal="center" vertical="center" wrapText="1"/>
      <protection locked="0"/>
    </xf>
    <xf numFmtId="7" fontId="7" fillId="2" borderId="4" xfId="0" applyNumberFormat="1" applyFont="1" applyFill="1" applyBorder="1" applyAlignment="1" applyProtection="1">
      <alignment horizontal="left" vertical="center" wrapText="1"/>
      <protection locked="0"/>
    </xf>
    <xf numFmtId="0" fontId="8" fillId="2" borderId="1" xfId="1" applyFill="1" applyBorder="1" applyAlignment="1">
      <alignment vertical="center" wrapText="1"/>
    </xf>
    <xf numFmtId="0" fontId="31" fillId="0" borderId="4" xfId="0" applyFont="1" applyBorder="1"/>
    <xf numFmtId="0" fontId="32" fillId="0" borderId="0" xfId="0" applyFont="1"/>
    <xf numFmtId="0" fontId="2" fillId="16" borderId="1" xfId="0" applyFont="1" applyFill="1" applyBorder="1" applyAlignment="1">
      <alignment vertical="center"/>
    </xf>
    <xf numFmtId="0" fontId="2" fillId="16" borderId="12" xfId="0" applyFont="1" applyFill="1" applyBorder="1" applyAlignment="1">
      <alignment vertical="center"/>
    </xf>
    <xf numFmtId="0" fontId="4" fillId="0" borderId="4" xfId="0" applyFont="1" applyBorder="1"/>
    <xf numFmtId="0" fontId="19" fillId="0" borderId="0" xfId="0" applyFont="1" applyAlignment="1">
      <alignment horizontal="center" vertical="center" wrapText="1"/>
    </xf>
    <xf numFmtId="0" fontId="19" fillId="2" borderId="0" xfId="0" applyFont="1" applyFill="1" applyAlignment="1">
      <alignment horizontal="center" vertical="center" wrapText="1"/>
    </xf>
    <xf numFmtId="0" fontId="4" fillId="2" borderId="4" xfId="1" applyFont="1" applyFill="1" applyBorder="1" applyAlignment="1">
      <alignment horizontal="center" vertical="center"/>
    </xf>
    <xf numFmtId="14" fontId="4" fillId="2" borderId="4" xfId="1" applyNumberFormat="1" applyFont="1" applyFill="1" applyBorder="1" applyAlignment="1">
      <alignment horizontal="center" vertical="center"/>
    </xf>
    <xf numFmtId="0" fontId="2" fillId="3" borderId="4" xfId="1" applyFont="1" applyFill="1" applyBorder="1" applyAlignment="1">
      <alignment horizontal="center" vertical="center"/>
    </xf>
    <xf numFmtId="0" fontId="4" fillId="2" borderId="0" xfId="1" applyFont="1" applyFill="1" applyAlignment="1">
      <alignment horizontal="center" vertical="center"/>
    </xf>
    <xf numFmtId="0" fontId="4" fillId="0" borderId="5" xfId="0" applyFont="1" applyBorder="1" applyAlignment="1">
      <alignment vertical="center" wrapText="1"/>
    </xf>
    <xf numFmtId="0" fontId="4" fillId="0" borderId="6" xfId="0" applyFont="1" applyBorder="1" applyAlignment="1">
      <alignment vertical="center" wrapText="1"/>
    </xf>
    <xf numFmtId="164" fontId="7" fillId="2" borderId="4" xfId="0" applyNumberFormat="1" applyFont="1" applyFill="1" applyBorder="1" applyAlignment="1">
      <alignment horizontal="center" vertical="center" wrapText="1"/>
    </xf>
    <xf numFmtId="0" fontId="2" fillId="19" borderId="7" xfId="0" applyFont="1" applyFill="1" applyBorder="1" applyAlignment="1">
      <alignment horizontal="left" vertical="center" wrapText="1"/>
    </xf>
    <xf numFmtId="0" fontId="4" fillId="19" borderId="5" xfId="0" applyFont="1" applyFill="1" applyBorder="1" applyAlignment="1">
      <alignment horizontal="left" vertical="center" wrapText="1"/>
    </xf>
    <xf numFmtId="0" fontId="4" fillId="0" borderId="20" xfId="0" applyFont="1" applyBorder="1" applyAlignment="1">
      <alignment wrapText="1"/>
    </xf>
    <xf numFmtId="0" fontId="12" fillId="21" borderId="20" xfId="0" applyFont="1" applyFill="1" applyBorder="1" applyAlignment="1">
      <alignment wrapText="1"/>
    </xf>
    <xf numFmtId="0" fontId="4" fillId="0" borderId="20" xfId="0" applyFont="1" applyBorder="1"/>
    <xf numFmtId="0" fontId="4" fillId="21" borderId="20" xfId="0" applyFont="1" applyFill="1" applyBorder="1" applyAlignment="1">
      <alignment wrapText="1"/>
    </xf>
    <xf numFmtId="0" fontId="4" fillId="21" borderId="20" xfId="0" applyFont="1" applyFill="1" applyBorder="1"/>
    <xf numFmtId="0" fontId="12" fillId="0" borderId="20" xfId="0" applyFont="1" applyBorder="1"/>
    <xf numFmtId="0" fontId="2" fillId="20" borderId="4" xfId="0" applyFont="1" applyFill="1" applyBorder="1" applyAlignment="1">
      <alignment horizontal="center" vertical="center"/>
    </xf>
    <xf numFmtId="0" fontId="4" fillId="21" borderId="3" xfId="0" applyFont="1" applyFill="1" applyBorder="1" applyAlignment="1">
      <alignment horizontal="center" vertical="center"/>
    </xf>
    <xf numFmtId="0" fontId="2" fillId="20" borderId="3" xfId="0" applyFont="1" applyFill="1" applyBorder="1" applyAlignment="1">
      <alignment horizontal="center" vertical="center"/>
    </xf>
    <xf numFmtId="0" fontId="4" fillId="21" borderId="3" xfId="0" applyFont="1" applyFill="1" applyBorder="1" applyAlignment="1">
      <alignment horizontal="center"/>
    </xf>
    <xf numFmtId="164" fontId="4" fillId="22" borderId="20" xfId="0" applyNumberFormat="1" applyFont="1" applyFill="1" applyBorder="1"/>
    <xf numFmtId="0" fontId="17" fillId="2" borderId="0" xfId="2" applyFont="1" applyFill="1" applyAlignment="1">
      <alignment horizontal="left" vertical="center"/>
    </xf>
    <xf numFmtId="0" fontId="18" fillId="2" borderId="0" xfId="2" applyFont="1" applyFill="1" applyBorder="1" applyAlignment="1">
      <alignment horizontal="left" vertical="center" wrapText="1"/>
    </xf>
    <xf numFmtId="0" fontId="33" fillId="2" borderId="0" xfId="2" applyFont="1" applyFill="1" applyBorder="1" applyAlignment="1">
      <alignment horizontal="left" vertical="center" wrapText="1"/>
    </xf>
    <xf numFmtId="0" fontId="19" fillId="11" borderId="0" xfId="1" applyFont="1" applyFill="1" applyBorder="1" applyAlignment="1">
      <alignment horizontal="center" vertical="center" wrapText="1"/>
    </xf>
    <xf numFmtId="0" fontId="19" fillId="11" borderId="4" xfId="0" applyFont="1" applyFill="1" applyBorder="1" applyAlignment="1">
      <alignment horizontal="center" vertical="center" wrapText="1"/>
    </xf>
    <xf numFmtId="0" fontId="4" fillId="20" borderId="7" xfId="0" applyFont="1" applyFill="1" applyBorder="1" applyAlignment="1">
      <alignment wrapText="1"/>
    </xf>
    <xf numFmtId="0" fontId="4" fillId="20" borderId="6" xfId="0" applyFont="1" applyFill="1" applyBorder="1" applyAlignment="1">
      <alignment wrapText="1"/>
    </xf>
    <xf numFmtId="0" fontId="19" fillId="11" borderId="23" xfId="0" applyFont="1" applyFill="1" applyBorder="1" applyAlignment="1">
      <alignment horizontal="center" vertical="center" wrapText="1"/>
    </xf>
    <xf numFmtId="0" fontId="19" fillId="11" borderId="24" xfId="0" applyFont="1" applyFill="1" applyBorder="1" applyAlignment="1">
      <alignment horizontal="center" vertical="center" wrapText="1"/>
    </xf>
    <xf numFmtId="0" fontId="2" fillId="16" borderId="21" xfId="0" applyFont="1" applyFill="1" applyBorder="1" applyAlignment="1">
      <alignment horizontal="left" vertical="center" wrapText="1"/>
    </xf>
    <xf numFmtId="0" fontId="2" fillId="16" borderId="22" xfId="0" applyFont="1" applyFill="1" applyBorder="1" applyAlignment="1">
      <alignment horizontal="left" vertical="center" wrapText="1"/>
    </xf>
    <xf numFmtId="0" fontId="11" fillId="3" borderId="5"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2" fillId="19" borderId="5" xfId="0" applyFont="1" applyFill="1" applyBorder="1" applyAlignment="1">
      <alignment horizontal="left" vertical="center" wrapText="1"/>
    </xf>
    <xf numFmtId="0" fontId="2" fillId="19" borderId="7" xfId="0" applyFont="1" applyFill="1" applyBorder="1" applyAlignment="1">
      <alignment horizontal="left" vertical="center" wrapText="1"/>
    </xf>
    <xf numFmtId="0" fontId="2" fillId="19" borderId="6" xfId="0" applyFont="1" applyFill="1" applyBorder="1" applyAlignment="1">
      <alignment horizontal="left" vertical="center" wrapText="1"/>
    </xf>
    <xf numFmtId="1" fontId="11" fillId="19" borderId="2" xfId="0" applyNumberFormat="1" applyFont="1" applyFill="1" applyBorder="1" applyAlignment="1">
      <alignment horizontal="center" vertical="center" wrapText="1"/>
    </xf>
    <xf numFmtId="1" fontId="11" fillId="19" borderId="3" xfId="0" applyNumberFormat="1" applyFont="1" applyFill="1" applyBorder="1" applyAlignment="1">
      <alignment horizontal="center" vertical="center" wrapText="1"/>
    </xf>
    <xf numFmtId="0" fontId="19" fillId="11" borderId="8" xfId="0" applyFont="1" applyFill="1" applyBorder="1" applyAlignment="1">
      <alignment horizontal="center" vertical="center" wrapText="1"/>
    </xf>
    <xf numFmtId="0" fontId="19" fillId="11" borderId="9" xfId="0" applyFont="1" applyFill="1" applyBorder="1" applyAlignment="1">
      <alignment horizontal="center" vertical="center" wrapText="1"/>
    </xf>
    <xf numFmtId="0" fontId="4" fillId="19" borderId="4" xfId="0" applyFont="1" applyFill="1" applyBorder="1" applyAlignment="1">
      <alignment horizontal="left" vertical="center" wrapText="1"/>
    </xf>
    <xf numFmtId="0" fontId="4" fillId="19" borderId="5" xfId="0" applyFont="1" applyFill="1" applyBorder="1" applyAlignment="1">
      <alignment horizontal="left" vertical="center" wrapText="1"/>
    </xf>
    <xf numFmtId="0" fontId="4" fillId="19" borderId="6" xfId="0" applyFont="1" applyFill="1" applyBorder="1" applyAlignment="1">
      <alignment horizontal="left" vertical="center" wrapText="1"/>
    </xf>
    <xf numFmtId="0" fontId="2" fillId="19" borderId="4" xfId="0" applyFont="1" applyFill="1" applyBorder="1" applyAlignment="1">
      <alignment horizontal="left" vertical="center" wrapText="1"/>
    </xf>
    <xf numFmtId="0" fontId="2" fillId="7" borderId="2" xfId="0" applyFont="1" applyFill="1" applyBorder="1" applyAlignment="1">
      <alignment horizontal="center" vertical="center" wrapText="1"/>
    </xf>
    <xf numFmtId="0" fontId="2" fillId="7" borderId="17"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18" xfId="0" applyFont="1" applyFill="1" applyBorder="1" applyAlignment="1">
      <alignment horizontal="center" vertical="center" wrapText="1"/>
    </xf>
    <xf numFmtId="0" fontId="2" fillId="7" borderId="19"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2" fillId="7" borderId="20" xfId="0" applyFont="1" applyFill="1" applyBorder="1" applyAlignment="1">
      <alignment horizontal="center" vertical="center" wrapText="1"/>
    </xf>
    <xf numFmtId="0" fontId="2" fillId="16" borderId="5" xfId="0" applyFont="1" applyFill="1" applyBorder="1" applyAlignment="1">
      <alignment horizontal="left" vertical="center" wrapText="1"/>
    </xf>
    <xf numFmtId="0" fontId="2" fillId="16" borderId="6" xfId="0" applyFont="1" applyFill="1" applyBorder="1" applyAlignment="1">
      <alignment horizontal="left" vertical="center" wrapText="1"/>
    </xf>
    <xf numFmtId="0" fontId="2" fillId="17" borderId="5" xfId="0" applyFont="1" applyFill="1" applyBorder="1" applyAlignment="1">
      <alignment horizontal="center" vertical="top" wrapText="1"/>
    </xf>
    <xf numFmtId="0" fontId="2" fillId="17" borderId="7" xfId="0" applyFont="1" applyFill="1" applyBorder="1" applyAlignment="1">
      <alignment horizontal="center" vertical="top" wrapText="1"/>
    </xf>
    <xf numFmtId="0" fontId="2" fillId="17" borderId="6" xfId="0" applyFont="1" applyFill="1" applyBorder="1" applyAlignment="1">
      <alignment horizontal="center" vertical="top"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3" xfId="0" applyFont="1" applyBorder="1" applyAlignment="1">
      <alignment horizontal="center" vertical="center" wrapText="1"/>
    </xf>
    <xf numFmtId="0" fontId="2" fillId="3" borderId="2"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7" borderId="4" xfId="0" applyFont="1" applyFill="1" applyBorder="1" applyAlignment="1">
      <alignment horizontal="center" vertical="center" wrapText="1"/>
    </xf>
    <xf numFmtId="2" fontId="5" fillId="7" borderId="4" xfId="0" applyNumberFormat="1" applyFont="1" applyFill="1" applyBorder="1" applyAlignment="1">
      <alignment horizontal="center" vertical="center" wrapText="1"/>
    </xf>
    <xf numFmtId="1" fontId="5" fillId="7" borderId="4" xfId="0" applyNumberFormat="1" applyFont="1" applyFill="1" applyBorder="1" applyAlignment="1">
      <alignment horizontal="center" vertical="center" wrapText="1"/>
    </xf>
    <xf numFmtId="0" fontId="2" fillId="13" borderId="5" xfId="0" applyFont="1" applyFill="1" applyBorder="1" applyAlignment="1">
      <alignment horizontal="center" vertical="center" wrapText="1"/>
    </xf>
    <xf numFmtId="0" fontId="2" fillId="13" borderId="7" xfId="0" applyFont="1" applyFill="1" applyBorder="1" applyAlignment="1">
      <alignment horizontal="center" vertical="center" wrapText="1"/>
    </xf>
    <xf numFmtId="0" fontId="2" fillId="13" borderId="6" xfId="0" applyFont="1" applyFill="1" applyBorder="1" applyAlignment="1">
      <alignment horizontal="center" vertical="center" wrapText="1"/>
    </xf>
    <xf numFmtId="164" fontId="4" fillId="8" borderId="5" xfId="0" applyNumberFormat="1" applyFont="1" applyFill="1" applyBorder="1" applyAlignment="1">
      <alignment horizontal="center" vertical="center" wrapText="1"/>
    </xf>
    <xf numFmtId="164" fontId="4" fillId="8" borderId="6" xfId="0" applyNumberFormat="1" applyFont="1" applyFill="1" applyBorder="1" applyAlignment="1">
      <alignment horizontal="center" vertical="center" wrapText="1"/>
    </xf>
    <xf numFmtId="0" fontId="4" fillId="13" borderId="4" xfId="0" applyFont="1" applyFill="1" applyBorder="1" applyAlignment="1">
      <alignment horizontal="left" vertical="center" wrapText="1"/>
    </xf>
    <xf numFmtId="0" fontId="2" fillId="13" borderId="4" xfId="0" applyFont="1" applyFill="1" applyBorder="1" applyAlignment="1">
      <alignment horizontal="left"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14" borderId="10" xfId="1" applyFont="1" applyFill="1" applyBorder="1" applyAlignment="1">
      <alignment horizontal="center" vertical="center" wrapText="1"/>
    </xf>
    <xf numFmtId="0" fontId="2" fillId="14" borderId="11" xfId="1" applyFont="1" applyFill="1" applyBorder="1" applyAlignment="1">
      <alignment horizontal="center" vertical="center" wrapText="1"/>
    </xf>
    <xf numFmtId="0" fontId="2" fillId="14" borderId="12" xfId="1" applyFont="1" applyFill="1" applyBorder="1" applyAlignment="1">
      <alignment horizontal="center" vertical="center" wrapText="1"/>
    </xf>
    <xf numFmtId="0" fontId="3" fillId="4" borderId="4" xfId="0" applyFont="1" applyFill="1" applyBorder="1" applyAlignment="1">
      <alignment horizontal="center" vertical="center"/>
    </xf>
    <xf numFmtId="0" fontId="19" fillId="11" borderId="13" xfId="0" applyFont="1" applyFill="1" applyBorder="1" applyAlignment="1">
      <alignment horizontal="center" vertical="center" wrapText="1"/>
    </xf>
    <xf numFmtId="0" fontId="19" fillId="11" borderId="0" xfId="0" applyFont="1" applyFill="1" applyAlignment="1">
      <alignment horizontal="center" vertical="center" wrapText="1"/>
    </xf>
    <xf numFmtId="0" fontId="7" fillId="9" borderId="14" xfId="0" applyFont="1" applyFill="1" applyBorder="1" applyAlignment="1">
      <alignment horizontal="center" vertical="top" wrapText="1"/>
    </xf>
    <xf numFmtId="0" fontId="7" fillId="9" borderId="15" xfId="0" applyFont="1" applyFill="1" applyBorder="1" applyAlignment="1">
      <alignment horizontal="center" vertical="top" wrapText="1"/>
    </xf>
    <xf numFmtId="0" fontId="7" fillId="9" borderId="16" xfId="0" applyFont="1" applyFill="1" applyBorder="1" applyAlignment="1">
      <alignment horizontal="center" vertical="top" wrapText="1"/>
    </xf>
    <xf numFmtId="0" fontId="3" fillId="4" borderId="5"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6" xfId="0" applyFont="1" applyFill="1" applyBorder="1" applyAlignment="1">
      <alignment horizontal="center" vertical="center"/>
    </xf>
    <xf numFmtId="0" fontId="1" fillId="14" borderId="11" xfId="1" applyFont="1" applyFill="1" applyBorder="1" applyAlignment="1">
      <alignment horizontal="center" vertical="center" wrapText="1"/>
    </xf>
    <xf numFmtId="0" fontId="1" fillId="14" borderId="12" xfId="1" applyFont="1" applyFill="1" applyBorder="1" applyAlignment="1">
      <alignment horizontal="center" vertical="center" wrapText="1"/>
    </xf>
    <xf numFmtId="10" fontId="4" fillId="22" borderId="20" xfId="0" applyNumberFormat="1" applyFont="1" applyFill="1" applyBorder="1"/>
  </cellXfs>
  <cellStyles count="5">
    <cellStyle name="Currency 2" xfId="3" xr:uid="{00000000-0005-0000-0000-000000000000}"/>
    <cellStyle name="Normal" xfId="0" builtinId="0"/>
    <cellStyle name="Normal 2" xfId="1" xr:uid="{00000000-0005-0000-0000-000002000000}"/>
    <cellStyle name="Normal_CSS0064_Schedule_02_SoTR_P6_a_AAB-v1" xfId="2" xr:uid="{00000000-0005-0000-0000-000003000000}"/>
    <cellStyle name="Per cent" xfId="4" builtinId="5"/>
  </cellStyles>
  <dxfs count="10">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s>
  <tableStyles count="0" defaultTableStyle="TableStyleMedium2" defaultPivotStyle="PivotStyleLight16"/>
  <colors>
    <mruColors>
      <color rgb="FFFFFF99"/>
      <color rgb="FFFFCC66"/>
      <color rgb="FFFFCC00"/>
      <color rgb="FFFFC30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134937</xdr:colOff>
      <xdr:row>4</xdr:row>
      <xdr:rowOff>51597</xdr:rowOff>
    </xdr:from>
    <xdr:to>
      <xdr:col>11</xdr:col>
      <xdr:colOff>1188244</xdr:colOff>
      <xdr:row>6</xdr:row>
      <xdr:rowOff>257175</xdr:rowOff>
    </xdr:to>
    <xdr:pic>
      <xdr:nvPicPr>
        <xdr:cNvPr id="2" name="Picture 1">
          <a:extLst>
            <a:ext uri="{FF2B5EF4-FFF2-40B4-BE49-F238E27FC236}">
              <a16:creationId xmlns:a16="http://schemas.microsoft.com/office/drawing/2014/main" id="{4D037D40-914D-4E72-AF26-AB63E0EB37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35762" y="1127922"/>
          <a:ext cx="1662907" cy="7961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C1:L16"/>
  <sheetViews>
    <sheetView zoomScaleNormal="100" zoomScalePageLayoutView="90" workbookViewId="0">
      <selection activeCell="O17" sqref="O17"/>
    </sheetView>
  </sheetViews>
  <sheetFormatPr defaultRowHeight="20.45"/>
  <cols>
    <col min="1" max="8" width="9.140625" style="45"/>
    <col min="9" max="9" width="16.7109375" style="45" customWidth="1"/>
    <col min="10" max="10" width="9.140625" style="45" customWidth="1"/>
    <col min="11" max="11" width="9.140625" style="45"/>
    <col min="12" max="12" width="21.140625" style="45" customWidth="1"/>
    <col min="13" max="252" width="9.140625" style="45"/>
    <col min="253" max="253" width="18.7109375" style="45" customWidth="1"/>
    <col min="254" max="254" width="0.42578125" style="45" customWidth="1"/>
    <col min="255" max="508" width="9.140625" style="45"/>
    <col min="509" max="509" width="18.7109375" style="45" customWidth="1"/>
    <col min="510" max="510" width="0.42578125" style="45" customWidth="1"/>
    <col min="511" max="764" width="9.140625" style="45"/>
    <col min="765" max="765" width="18.7109375" style="45" customWidth="1"/>
    <col min="766" max="766" width="0.42578125" style="45" customWidth="1"/>
    <col min="767" max="1020" width="9.140625" style="45"/>
    <col min="1021" max="1021" width="18.7109375" style="45" customWidth="1"/>
    <col min="1022" max="1022" width="0.42578125" style="45" customWidth="1"/>
    <col min="1023" max="1276" width="9.140625" style="45"/>
    <col min="1277" max="1277" width="18.7109375" style="45" customWidth="1"/>
    <col min="1278" max="1278" width="0.42578125" style="45" customWidth="1"/>
    <col min="1279" max="1532" width="9.140625" style="45"/>
    <col min="1533" max="1533" width="18.7109375" style="45" customWidth="1"/>
    <col min="1534" max="1534" width="0.42578125" style="45" customWidth="1"/>
    <col min="1535" max="1788" width="9.140625" style="45"/>
    <col min="1789" max="1789" width="18.7109375" style="45" customWidth="1"/>
    <col min="1790" max="1790" width="0.42578125" style="45" customWidth="1"/>
    <col min="1791" max="2044" width="9.140625" style="45"/>
    <col min="2045" max="2045" width="18.7109375" style="45" customWidth="1"/>
    <col min="2046" max="2046" width="0.42578125" style="45" customWidth="1"/>
    <col min="2047" max="2300" width="9.140625" style="45"/>
    <col min="2301" max="2301" width="18.7109375" style="45" customWidth="1"/>
    <col min="2302" max="2302" width="0.42578125" style="45" customWidth="1"/>
    <col min="2303" max="2556" width="9.140625" style="45"/>
    <col min="2557" max="2557" width="18.7109375" style="45" customWidth="1"/>
    <col min="2558" max="2558" width="0.42578125" style="45" customWidth="1"/>
    <col min="2559" max="2812" width="9.140625" style="45"/>
    <col min="2813" max="2813" width="18.7109375" style="45" customWidth="1"/>
    <col min="2814" max="2814" width="0.42578125" style="45" customWidth="1"/>
    <col min="2815" max="3068" width="9.140625" style="45"/>
    <col min="3069" max="3069" width="18.7109375" style="45" customWidth="1"/>
    <col min="3070" max="3070" width="0.42578125" style="45" customWidth="1"/>
    <col min="3071" max="3324" width="9.140625" style="45"/>
    <col min="3325" max="3325" width="18.7109375" style="45" customWidth="1"/>
    <col min="3326" max="3326" width="0.42578125" style="45" customWidth="1"/>
    <col min="3327" max="3580" width="9.140625" style="45"/>
    <col min="3581" max="3581" width="18.7109375" style="45" customWidth="1"/>
    <col min="3582" max="3582" width="0.42578125" style="45" customWidth="1"/>
    <col min="3583" max="3836" width="9.140625" style="45"/>
    <col min="3837" max="3837" width="18.7109375" style="45" customWidth="1"/>
    <col min="3838" max="3838" width="0.42578125" style="45" customWidth="1"/>
    <col min="3839" max="4092" width="9.140625" style="45"/>
    <col min="4093" max="4093" width="18.7109375" style="45" customWidth="1"/>
    <col min="4094" max="4094" width="0.42578125" style="45" customWidth="1"/>
    <col min="4095" max="4348" width="9.140625" style="45"/>
    <col min="4349" max="4349" width="18.7109375" style="45" customWidth="1"/>
    <col min="4350" max="4350" width="0.42578125" style="45" customWidth="1"/>
    <col min="4351" max="4604" width="9.140625" style="45"/>
    <col min="4605" max="4605" width="18.7109375" style="45" customWidth="1"/>
    <col min="4606" max="4606" width="0.42578125" style="45" customWidth="1"/>
    <col min="4607" max="4860" width="9.140625" style="45"/>
    <col min="4861" max="4861" width="18.7109375" style="45" customWidth="1"/>
    <col min="4862" max="4862" width="0.42578125" style="45" customWidth="1"/>
    <col min="4863" max="5116" width="9.140625" style="45"/>
    <col min="5117" max="5117" width="18.7109375" style="45" customWidth="1"/>
    <col min="5118" max="5118" width="0.42578125" style="45" customWidth="1"/>
    <col min="5119" max="5372" width="9.140625" style="45"/>
    <col min="5373" max="5373" width="18.7109375" style="45" customWidth="1"/>
    <col min="5374" max="5374" width="0.42578125" style="45" customWidth="1"/>
    <col min="5375" max="5628" width="9.140625" style="45"/>
    <col min="5629" max="5629" width="18.7109375" style="45" customWidth="1"/>
    <col min="5630" max="5630" width="0.42578125" style="45" customWidth="1"/>
    <col min="5631" max="5884" width="9.140625" style="45"/>
    <col min="5885" max="5885" width="18.7109375" style="45" customWidth="1"/>
    <col min="5886" max="5886" width="0.42578125" style="45" customWidth="1"/>
    <col min="5887" max="6140" width="9.140625" style="45"/>
    <col min="6141" max="6141" width="18.7109375" style="45" customWidth="1"/>
    <col min="6142" max="6142" width="0.42578125" style="45" customWidth="1"/>
    <col min="6143" max="6396" width="9.140625" style="45"/>
    <col min="6397" max="6397" width="18.7109375" style="45" customWidth="1"/>
    <col min="6398" max="6398" width="0.42578125" style="45" customWidth="1"/>
    <col min="6399" max="6652" width="9.140625" style="45"/>
    <col min="6653" max="6653" width="18.7109375" style="45" customWidth="1"/>
    <col min="6654" max="6654" width="0.42578125" style="45" customWidth="1"/>
    <col min="6655" max="6908" width="9.140625" style="45"/>
    <col min="6909" max="6909" width="18.7109375" style="45" customWidth="1"/>
    <col min="6910" max="6910" width="0.42578125" style="45" customWidth="1"/>
    <col min="6911" max="7164" width="9.140625" style="45"/>
    <col min="7165" max="7165" width="18.7109375" style="45" customWidth="1"/>
    <col min="7166" max="7166" width="0.42578125" style="45" customWidth="1"/>
    <col min="7167" max="7420" width="9.140625" style="45"/>
    <col min="7421" max="7421" width="18.7109375" style="45" customWidth="1"/>
    <col min="7422" max="7422" width="0.42578125" style="45" customWidth="1"/>
    <col min="7423" max="7676" width="9.140625" style="45"/>
    <col min="7677" max="7677" width="18.7109375" style="45" customWidth="1"/>
    <col min="7678" max="7678" width="0.42578125" style="45" customWidth="1"/>
    <col min="7679" max="7932" width="9.140625" style="45"/>
    <col min="7933" max="7933" width="18.7109375" style="45" customWidth="1"/>
    <col min="7934" max="7934" width="0.42578125" style="45" customWidth="1"/>
    <col min="7935" max="8188" width="9.140625" style="45"/>
    <col min="8189" max="8189" width="18.7109375" style="45" customWidth="1"/>
    <col min="8190" max="8190" width="0.42578125" style="45" customWidth="1"/>
    <col min="8191" max="8444" width="9.140625" style="45"/>
    <col min="8445" max="8445" width="18.7109375" style="45" customWidth="1"/>
    <col min="8446" max="8446" width="0.42578125" style="45" customWidth="1"/>
    <col min="8447" max="8700" width="9.140625" style="45"/>
    <col min="8701" max="8701" width="18.7109375" style="45" customWidth="1"/>
    <col min="8702" max="8702" width="0.42578125" style="45" customWidth="1"/>
    <col min="8703" max="8956" width="9.140625" style="45"/>
    <col min="8957" max="8957" width="18.7109375" style="45" customWidth="1"/>
    <col min="8958" max="8958" width="0.42578125" style="45" customWidth="1"/>
    <col min="8959" max="9212" width="9.140625" style="45"/>
    <col min="9213" max="9213" width="18.7109375" style="45" customWidth="1"/>
    <col min="9214" max="9214" width="0.42578125" style="45" customWidth="1"/>
    <col min="9215" max="9468" width="9.140625" style="45"/>
    <col min="9469" max="9469" width="18.7109375" style="45" customWidth="1"/>
    <col min="9470" max="9470" width="0.42578125" style="45" customWidth="1"/>
    <col min="9471" max="9724" width="9.140625" style="45"/>
    <col min="9725" max="9725" width="18.7109375" style="45" customWidth="1"/>
    <col min="9726" max="9726" width="0.42578125" style="45" customWidth="1"/>
    <col min="9727" max="9980" width="9.140625" style="45"/>
    <col min="9981" max="9981" width="18.7109375" style="45" customWidth="1"/>
    <col min="9982" max="9982" width="0.42578125" style="45" customWidth="1"/>
    <col min="9983" max="10236" width="9.140625" style="45"/>
    <col min="10237" max="10237" width="18.7109375" style="45" customWidth="1"/>
    <col min="10238" max="10238" width="0.42578125" style="45" customWidth="1"/>
    <col min="10239" max="10492" width="9.140625" style="45"/>
    <col min="10493" max="10493" width="18.7109375" style="45" customWidth="1"/>
    <col min="10494" max="10494" width="0.42578125" style="45" customWidth="1"/>
    <col min="10495" max="10748" width="9.140625" style="45"/>
    <col min="10749" max="10749" width="18.7109375" style="45" customWidth="1"/>
    <col min="10750" max="10750" width="0.42578125" style="45" customWidth="1"/>
    <col min="10751" max="11004" width="9.140625" style="45"/>
    <col min="11005" max="11005" width="18.7109375" style="45" customWidth="1"/>
    <col min="11006" max="11006" width="0.42578125" style="45" customWidth="1"/>
    <col min="11007" max="11260" width="9.140625" style="45"/>
    <col min="11261" max="11261" width="18.7109375" style="45" customWidth="1"/>
    <col min="11262" max="11262" width="0.42578125" style="45" customWidth="1"/>
    <col min="11263" max="11516" width="9.140625" style="45"/>
    <col min="11517" max="11517" width="18.7109375" style="45" customWidth="1"/>
    <col min="11518" max="11518" width="0.42578125" style="45" customWidth="1"/>
    <col min="11519" max="11772" width="9.140625" style="45"/>
    <col min="11773" max="11773" width="18.7109375" style="45" customWidth="1"/>
    <col min="11774" max="11774" width="0.42578125" style="45" customWidth="1"/>
    <col min="11775" max="12028" width="9.140625" style="45"/>
    <col min="12029" max="12029" width="18.7109375" style="45" customWidth="1"/>
    <col min="12030" max="12030" width="0.42578125" style="45" customWidth="1"/>
    <col min="12031" max="12284" width="9.140625" style="45"/>
    <col min="12285" max="12285" width="18.7109375" style="45" customWidth="1"/>
    <col min="12286" max="12286" width="0.42578125" style="45" customWidth="1"/>
    <col min="12287" max="12540" width="9.140625" style="45"/>
    <col min="12541" max="12541" width="18.7109375" style="45" customWidth="1"/>
    <col min="12542" max="12542" width="0.42578125" style="45" customWidth="1"/>
    <col min="12543" max="12796" width="9.140625" style="45"/>
    <col min="12797" max="12797" width="18.7109375" style="45" customWidth="1"/>
    <col min="12798" max="12798" width="0.42578125" style="45" customWidth="1"/>
    <col min="12799" max="13052" width="9.140625" style="45"/>
    <col min="13053" max="13053" width="18.7109375" style="45" customWidth="1"/>
    <col min="13054" max="13054" width="0.42578125" style="45" customWidth="1"/>
    <col min="13055" max="13308" width="9.140625" style="45"/>
    <col min="13309" max="13309" width="18.7109375" style="45" customWidth="1"/>
    <col min="13310" max="13310" width="0.42578125" style="45" customWidth="1"/>
    <col min="13311" max="13564" width="9.140625" style="45"/>
    <col min="13565" max="13565" width="18.7109375" style="45" customWidth="1"/>
    <col min="13566" max="13566" width="0.42578125" style="45" customWidth="1"/>
    <col min="13567" max="13820" width="9.140625" style="45"/>
    <col min="13821" max="13821" width="18.7109375" style="45" customWidth="1"/>
    <col min="13822" max="13822" width="0.42578125" style="45" customWidth="1"/>
    <col min="13823" max="14076" width="9.140625" style="45"/>
    <col min="14077" max="14077" width="18.7109375" style="45" customWidth="1"/>
    <col min="14078" max="14078" width="0.42578125" style="45" customWidth="1"/>
    <col min="14079" max="14332" width="9.140625" style="45"/>
    <col min="14333" max="14333" width="18.7109375" style="45" customWidth="1"/>
    <col min="14334" max="14334" width="0.42578125" style="45" customWidth="1"/>
    <col min="14335" max="14588" width="9.140625" style="45"/>
    <col min="14589" max="14589" width="18.7109375" style="45" customWidth="1"/>
    <col min="14590" max="14590" width="0.42578125" style="45" customWidth="1"/>
    <col min="14591" max="14844" width="9.140625" style="45"/>
    <col min="14845" max="14845" width="18.7109375" style="45" customWidth="1"/>
    <col min="14846" max="14846" width="0.42578125" style="45" customWidth="1"/>
    <col min="14847" max="15100" width="9.140625" style="45"/>
    <col min="15101" max="15101" width="18.7109375" style="45" customWidth="1"/>
    <col min="15102" max="15102" width="0.42578125" style="45" customWidth="1"/>
    <col min="15103" max="15356" width="9.140625" style="45"/>
    <col min="15357" max="15357" width="18.7109375" style="45" customWidth="1"/>
    <col min="15358" max="15358" width="0.42578125" style="45" customWidth="1"/>
    <col min="15359" max="15612" width="9.140625" style="45"/>
    <col min="15613" max="15613" width="18.7109375" style="45" customWidth="1"/>
    <col min="15614" max="15614" width="0.42578125" style="45" customWidth="1"/>
    <col min="15615" max="15868" width="9.140625" style="45"/>
    <col min="15869" max="15869" width="18.7109375" style="45" customWidth="1"/>
    <col min="15870" max="15870" width="0.42578125" style="45" customWidth="1"/>
    <col min="15871" max="16124" width="9.140625" style="45"/>
    <col min="16125" max="16125" width="18.7109375" style="45" customWidth="1"/>
    <col min="16126" max="16126" width="0.42578125" style="45" customWidth="1"/>
    <col min="16127" max="16384" width="9.140625" style="45"/>
  </cols>
  <sheetData>
    <row r="1" spans="3:12" ht="20.25" customHeight="1"/>
    <row r="2" spans="3:12" ht="24" customHeight="1"/>
    <row r="3" spans="3:12" ht="20.25" customHeight="1"/>
    <row r="4" spans="3:12" s="46" customFormat="1"/>
    <row r="5" spans="3:12" s="46" customFormat="1" ht="22.9">
      <c r="C5" s="151" t="s">
        <v>0</v>
      </c>
      <c r="D5" s="151"/>
      <c r="E5" s="151"/>
      <c r="F5" s="151"/>
      <c r="G5" s="151"/>
      <c r="H5" s="151"/>
      <c r="I5" s="48"/>
      <c r="J5" s="47"/>
      <c r="K5" s="47"/>
      <c r="L5" s="47"/>
    </row>
    <row r="6" spans="3:12" ht="22.9">
      <c r="C6" s="151"/>
      <c r="D6" s="151"/>
      <c r="E6" s="151"/>
      <c r="F6" s="151"/>
      <c r="G6" s="151"/>
      <c r="H6" s="151"/>
      <c r="I6" s="48"/>
      <c r="J6" s="47"/>
      <c r="K6" s="47"/>
      <c r="L6" s="47"/>
    </row>
    <row r="7" spans="3:12" ht="48.75" customHeight="1">
      <c r="C7" s="152" t="s">
        <v>1</v>
      </c>
      <c r="D7" s="152"/>
      <c r="E7" s="152"/>
      <c r="F7" s="152"/>
      <c r="G7" s="152"/>
      <c r="H7" s="152"/>
      <c r="I7" s="152"/>
      <c r="J7" s="152"/>
      <c r="K7" s="152"/>
      <c r="L7" s="152"/>
    </row>
    <row r="8" spans="3:12">
      <c r="C8" s="153" t="s">
        <v>2</v>
      </c>
      <c r="D8" s="153"/>
      <c r="E8" s="153"/>
      <c r="F8" s="153"/>
      <c r="G8" s="153"/>
      <c r="H8" s="153"/>
      <c r="I8" s="153"/>
      <c r="J8" s="153"/>
      <c r="K8" s="153"/>
      <c r="L8" s="153"/>
    </row>
    <row r="9" spans="3:12">
      <c r="C9" s="153"/>
      <c r="D9" s="153"/>
      <c r="E9" s="153"/>
      <c r="F9" s="153"/>
      <c r="G9" s="153"/>
      <c r="H9" s="153"/>
      <c r="I9" s="153"/>
      <c r="J9" s="153"/>
      <c r="K9" s="153"/>
      <c r="L9" s="153"/>
    </row>
    <row r="10" spans="3:12">
      <c r="C10" s="153"/>
      <c r="D10" s="153"/>
      <c r="E10" s="153"/>
      <c r="F10" s="153"/>
      <c r="G10" s="153"/>
      <c r="H10" s="153"/>
      <c r="I10" s="153"/>
      <c r="J10" s="153"/>
      <c r="K10" s="153"/>
      <c r="L10" s="153"/>
    </row>
    <row r="11" spans="3:12">
      <c r="C11" s="153"/>
      <c r="D11" s="153"/>
      <c r="E11" s="153"/>
      <c r="F11" s="153"/>
      <c r="G11" s="153"/>
      <c r="H11" s="153"/>
      <c r="I11" s="153"/>
      <c r="J11" s="153"/>
      <c r="K11" s="153"/>
      <c r="L11" s="153"/>
    </row>
    <row r="12" spans="3:12">
      <c r="C12" s="153"/>
      <c r="D12" s="153"/>
      <c r="E12" s="153"/>
      <c r="F12" s="153"/>
      <c r="G12" s="153"/>
      <c r="H12" s="153"/>
      <c r="I12" s="153"/>
      <c r="J12" s="153"/>
      <c r="K12" s="153"/>
      <c r="L12" s="153"/>
    </row>
    <row r="13" spans="3:12">
      <c r="C13" s="153"/>
      <c r="D13" s="153"/>
      <c r="E13" s="153"/>
      <c r="F13" s="153"/>
      <c r="G13" s="153"/>
      <c r="H13" s="153"/>
      <c r="I13" s="153"/>
      <c r="J13" s="153"/>
      <c r="K13" s="153"/>
      <c r="L13" s="153"/>
    </row>
    <row r="14" spans="3:12">
      <c r="C14" s="153"/>
      <c r="D14" s="153"/>
      <c r="E14" s="153"/>
      <c r="F14" s="153"/>
      <c r="G14" s="153"/>
      <c r="H14" s="153"/>
      <c r="I14" s="153"/>
      <c r="J14" s="153"/>
      <c r="K14" s="153"/>
      <c r="L14" s="153"/>
    </row>
    <row r="15" spans="3:12">
      <c r="C15" s="153"/>
      <c r="D15" s="153"/>
      <c r="E15" s="153"/>
      <c r="F15" s="153"/>
      <c r="G15" s="153"/>
      <c r="H15" s="153"/>
      <c r="I15" s="153"/>
      <c r="J15" s="153"/>
      <c r="K15" s="153"/>
      <c r="L15" s="153"/>
    </row>
    <row r="16" spans="3:12">
      <c r="C16" s="153"/>
      <c r="D16" s="153"/>
      <c r="E16" s="153"/>
      <c r="F16" s="153"/>
      <c r="G16" s="153"/>
      <c r="H16" s="153"/>
      <c r="I16" s="153"/>
      <c r="J16" s="153"/>
      <c r="K16" s="153"/>
      <c r="L16" s="153"/>
    </row>
  </sheetData>
  <sheetProtection selectLockedCells="1" selectUnlockedCells="1"/>
  <mergeCells count="3">
    <mergeCell ref="C5:H6"/>
    <mergeCell ref="C7:L7"/>
    <mergeCell ref="C8:L16"/>
  </mergeCells>
  <pageMargins left="0.7" right="0.7" top="0.75" bottom="0.75" header="0.3" footer="0.3"/>
  <pageSetup paperSize="9" scale="10" orientation="portrait" r:id="rId1"/>
  <headerFooter>
    <oddHeader>&amp;L&amp;"Arial,Regular"CSS/0103&amp;C&amp;"Arial,Regular"OFFICIAL-SENSITIVE-COMMERCIAL
(when completed)&amp;R&amp;"Arial,Regular"&amp;A</oddHeader>
    <oddFooter>&amp;C&amp;"Arial,Regular"OFFICIAL-SENSITIVE-COMMERCIAL
(when completed)&amp;R&amp;P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M287"/>
  <sheetViews>
    <sheetView showZeros="0" zoomScaleNormal="100" zoomScalePageLayoutView="80" workbookViewId="0">
      <pane ySplit="4" topLeftCell="A5" activePane="bottomLeft" state="frozen"/>
      <selection pane="bottomLeft" activeCell="O19" sqref="O19"/>
    </sheetView>
  </sheetViews>
  <sheetFormatPr defaultRowHeight="13.9"/>
  <cols>
    <col min="1" max="1" width="7.7109375" style="19" customWidth="1"/>
    <col min="2" max="3" width="9.28515625" style="20" customWidth="1"/>
    <col min="4" max="4" width="23.5703125" style="21" customWidth="1"/>
    <col min="5" max="5" width="56.7109375" style="19" customWidth="1"/>
    <col min="6" max="6" width="42.42578125" style="19" customWidth="1"/>
    <col min="7" max="7" width="17.5703125" style="19" customWidth="1"/>
    <col min="8" max="8" width="13.42578125" style="19" customWidth="1"/>
    <col min="9" max="9" width="13.140625" style="19" customWidth="1"/>
    <col min="10" max="13" width="11.28515625" style="19" customWidth="1"/>
    <col min="14" max="14" width="12.140625" style="17" customWidth="1"/>
    <col min="15" max="254" width="9.140625" style="17"/>
    <col min="255" max="255" width="5.28515625" style="17" customWidth="1"/>
    <col min="256" max="256" width="6" style="17" customWidth="1"/>
    <col min="257" max="257" width="20.5703125" style="17" bestFit="1" customWidth="1"/>
    <col min="258" max="258" width="0" style="17" hidden="1" customWidth="1"/>
    <col min="259" max="259" width="32.85546875" style="17" customWidth="1"/>
    <col min="260" max="260" width="11.7109375" style="17" customWidth="1"/>
    <col min="261" max="261" width="11.28515625" style="17" customWidth="1"/>
    <col min="262" max="262" width="11.7109375" style="17" customWidth="1"/>
    <col min="263" max="263" width="15.28515625" style="17" customWidth="1"/>
    <col min="264" max="264" width="14.140625" style="17" customWidth="1"/>
    <col min="265" max="265" width="13.7109375" style="17" customWidth="1"/>
    <col min="266" max="266" width="15.7109375" style="17" customWidth="1"/>
    <col min="267" max="267" width="14" style="17" customWidth="1"/>
    <col min="268" max="268" width="15.7109375" style="17" customWidth="1"/>
    <col min="269" max="269" width="14" style="17" customWidth="1"/>
    <col min="270" max="270" width="12.140625" style="17" customWidth="1"/>
    <col min="271" max="510" width="9.140625" style="17"/>
    <col min="511" max="511" width="5.28515625" style="17" customWidth="1"/>
    <col min="512" max="512" width="6" style="17" customWidth="1"/>
    <col min="513" max="513" width="20.5703125" style="17" bestFit="1" customWidth="1"/>
    <col min="514" max="514" width="0" style="17" hidden="1" customWidth="1"/>
    <col min="515" max="515" width="32.85546875" style="17" customWidth="1"/>
    <col min="516" max="516" width="11.7109375" style="17" customWidth="1"/>
    <col min="517" max="517" width="11.28515625" style="17" customWidth="1"/>
    <col min="518" max="518" width="11.7109375" style="17" customWidth="1"/>
    <col min="519" max="519" width="15.28515625" style="17" customWidth="1"/>
    <col min="520" max="520" width="14.140625" style="17" customWidth="1"/>
    <col min="521" max="521" width="13.7109375" style="17" customWidth="1"/>
    <col min="522" max="522" width="15.7109375" style="17" customWidth="1"/>
    <col min="523" max="523" width="14" style="17" customWidth="1"/>
    <col min="524" max="524" width="15.7109375" style="17" customWidth="1"/>
    <col min="525" max="525" width="14" style="17" customWidth="1"/>
    <col min="526" max="526" width="12.140625" style="17" customWidth="1"/>
    <col min="527" max="766" width="9.140625" style="17"/>
    <col min="767" max="767" width="5.28515625" style="17" customWidth="1"/>
    <col min="768" max="768" width="6" style="17" customWidth="1"/>
    <col min="769" max="769" width="20.5703125" style="17" bestFit="1" customWidth="1"/>
    <col min="770" max="770" width="0" style="17" hidden="1" customWidth="1"/>
    <col min="771" max="771" width="32.85546875" style="17" customWidth="1"/>
    <col min="772" max="772" width="11.7109375" style="17" customWidth="1"/>
    <col min="773" max="773" width="11.28515625" style="17" customWidth="1"/>
    <col min="774" max="774" width="11.7109375" style="17" customWidth="1"/>
    <col min="775" max="775" width="15.28515625" style="17" customWidth="1"/>
    <col min="776" max="776" width="14.140625" style="17" customWidth="1"/>
    <col min="777" max="777" width="13.7109375" style="17" customWidth="1"/>
    <col min="778" max="778" width="15.7109375" style="17" customWidth="1"/>
    <col min="779" max="779" width="14" style="17" customWidth="1"/>
    <col min="780" max="780" width="15.7109375" style="17" customWidth="1"/>
    <col min="781" max="781" width="14" style="17" customWidth="1"/>
    <col min="782" max="782" width="12.140625" style="17" customWidth="1"/>
    <col min="783" max="1022" width="9.140625" style="17"/>
    <col min="1023" max="1023" width="5.28515625" style="17" customWidth="1"/>
    <col min="1024" max="1024" width="6" style="17" customWidth="1"/>
    <col min="1025" max="1025" width="20.5703125" style="17" bestFit="1" customWidth="1"/>
    <col min="1026" max="1026" width="0" style="17" hidden="1" customWidth="1"/>
    <col min="1027" max="1027" width="32.85546875" style="17" customWidth="1"/>
    <col min="1028" max="1028" width="11.7109375" style="17" customWidth="1"/>
    <col min="1029" max="1029" width="11.28515625" style="17" customWidth="1"/>
    <col min="1030" max="1030" width="11.7109375" style="17" customWidth="1"/>
    <col min="1031" max="1031" width="15.28515625" style="17" customWidth="1"/>
    <col min="1032" max="1032" width="14.140625" style="17" customWidth="1"/>
    <col min="1033" max="1033" width="13.7109375" style="17" customWidth="1"/>
    <col min="1034" max="1034" width="15.7109375" style="17" customWidth="1"/>
    <col min="1035" max="1035" width="14" style="17" customWidth="1"/>
    <col min="1036" max="1036" width="15.7109375" style="17" customWidth="1"/>
    <col min="1037" max="1037" width="14" style="17" customWidth="1"/>
    <col min="1038" max="1038" width="12.140625" style="17" customWidth="1"/>
    <col min="1039" max="1278" width="9.140625" style="17"/>
    <col min="1279" max="1279" width="5.28515625" style="17" customWidth="1"/>
    <col min="1280" max="1280" width="6" style="17" customWidth="1"/>
    <col min="1281" max="1281" width="20.5703125" style="17" bestFit="1" customWidth="1"/>
    <col min="1282" max="1282" width="0" style="17" hidden="1" customWidth="1"/>
    <col min="1283" max="1283" width="32.85546875" style="17" customWidth="1"/>
    <col min="1284" max="1284" width="11.7109375" style="17" customWidth="1"/>
    <col min="1285" max="1285" width="11.28515625" style="17" customWidth="1"/>
    <col min="1286" max="1286" width="11.7109375" style="17" customWidth="1"/>
    <col min="1287" max="1287" width="15.28515625" style="17" customWidth="1"/>
    <col min="1288" max="1288" width="14.140625" style="17" customWidth="1"/>
    <col min="1289" max="1289" width="13.7109375" style="17" customWidth="1"/>
    <col min="1290" max="1290" width="15.7109375" style="17" customWidth="1"/>
    <col min="1291" max="1291" width="14" style="17" customWidth="1"/>
    <col min="1292" max="1292" width="15.7109375" style="17" customWidth="1"/>
    <col min="1293" max="1293" width="14" style="17" customWidth="1"/>
    <col min="1294" max="1294" width="12.140625" style="17" customWidth="1"/>
    <col min="1295" max="1534" width="9.140625" style="17"/>
    <col min="1535" max="1535" width="5.28515625" style="17" customWidth="1"/>
    <col min="1536" max="1536" width="6" style="17" customWidth="1"/>
    <col min="1537" max="1537" width="20.5703125" style="17" bestFit="1" customWidth="1"/>
    <col min="1538" max="1538" width="0" style="17" hidden="1" customWidth="1"/>
    <col min="1539" max="1539" width="32.85546875" style="17" customWidth="1"/>
    <col min="1540" max="1540" width="11.7109375" style="17" customWidth="1"/>
    <col min="1541" max="1541" width="11.28515625" style="17" customWidth="1"/>
    <col min="1542" max="1542" width="11.7109375" style="17" customWidth="1"/>
    <col min="1543" max="1543" width="15.28515625" style="17" customWidth="1"/>
    <col min="1544" max="1544" width="14.140625" style="17" customWidth="1"/>
    <col min="1545" max="1545" width="13.7109375" style="17" customWidth="1"/>
    <col min="1546" max="1546" width="15.7109375" style="17" customWidth="1"/>
    <col min="1547" max="1547" width="14" style="17" customWidth="1"/>
    <col min="1548" max="1548" width="15.7109375" style="17" customWidth="1"/>
    <col min="1549" max="1549" width="14" style="17" customWidth="1"/>
    <col min="1550" max="1550" width="12.140625" style="17" customWidth="1"/>
    <col min="1551" max="1790" width="9.140625" style="17"/>
    <col min="1791" max="1791" width="5.28515625" style="17" customWidth="1"/>
    <col min="1792" max="1792" width="6" style="17" customWidth="1"/>
    <col min="1793" max="1793" width="20.5703125" style="17" bestFit="1" customWidth="1"/>
    <col min="1794" max="1794" width="0" style="17" hidden="1" customWidth="1"/>
    <col min="1795" max="1795" width="32.85546875" style="17" customWidth="1"/>
    <col min="1796" max="1796" width="11.7109375" style="17" customWidth="1"/>
    <col min="1797" max="1797" width="11.28515625" style="17" customWidth="1"/>
    <col min="1798" max="1798" width="11.7109375" style="17" customWidth="1"/>
    <col min="1799" max="1799" width="15.28515625" style="17" customWidth="1"/>
    <col min="1800" max="1800" width="14.140625" style="17" customWidth="1"/>
    <col min="1801" max="1801" width="13.7109375" style="17" customWidth="1"/>
    <col min="1802" max="1802" width="15.7109375" style="17" customWidth="1"/>
    <col min="1803" max="1803" width="14" style="17" customWidth="1"/>
    <col min="1804" max="1804" width="15.7109375" style="17" customWidth="1"/>
    <col min="1805" max="1805" width="14" style="17" customWidth="1"/>
    <col min="1806" max="1806" width="12.140625" style="17" customWidth="1"/>
    <col min="1807" max="2046" width="9.140625" style="17"/>
    <col min="2047" max="2047" width="5.28515625" style="17" customWidth="1"/>
    <col min="2048" max="2048" width="6" style="17" customWidth="1"/>
    <col min="2049" max="2049" width="20.5703125" style="17" bestFit="1" customWidth="1"/>
    <col min="2050" max="2050" width="0" style="17" hidden="1" customWidth="1"/>
    <col min="2051" max="2051" width="32.85546875" style="17" customWidth="1"/>
    <col min="2052" max="2052" width="11.7109375" style="17" customWidth="1"/>
    <col min="2053" max="2053" width="11.28515625" style="17" customWidth="1"/>
    <col min="2054" max="2054" width="11.7109375" style="17" customWidth="1"/>
    <col min="2055" max="2055" width="15.28515625" style="17" customWidth="1"/>
    <col min="2056" max="2056" width="14.140625" style="17" customWidth="1"/>
    <col min="2057" max="2057" width="13.7109375" style="17" customWidth="1"/>
    <col min="2058" max="2058" width="15.7109375" style="17" customWidth="1"/>
    <col min="2059" max="2059" width="14" style="17" customWidth="1"/>
    <col min="2060" max="2060" width="15.7109375" style="17" customWidth="1"/>
    <col min="2061" max="2061" width="14" style="17" customWidth="1"/>
    <col min="2062" max="2062" width="12.140625" style="17" customWidth="1"/>
    <col min="2063" max="2302" width="9.140625" style="17"/>
    <col min="2303" max="2303" width="5.28515625" style="17" customWidth="1"/>
    <col min="2304" max="2304" width="6" style="17" customWidth="1"/>
    <col min="2305" max="2305" width="20.5703125" style="17" bestFit="1" customWidth="1"/>
    <col min="2306" max="2306" width="0" style="17" hidden="1" customWidth="1"/>
    <col min="2307" max="2307" width="32.85546875" style="17" customWidth="1"/>
    <col min="2308" max="2308" width="11.7109375" style="17" customWidth="1"/>
    <col min="2309" max="2309" width="11.28515625" style="17" customWidth="1"/>
    <col min="2310" max="2310" width="11.7109375" style="17" customWidth="1"/>
    <col min="2311" max="2311" width="15.28515625" style="17" customWidth="1"/>
    <col min="2312" max="2312" width="14.140625" style="17" customWidth="1"/>
    <col min="2313" max="2313" width="13.7109375" style="17" customWidth="1"/>
    <col min="2314" max="2314" width="15.7109375" style="17" customWidth="1"/>
    <col min="2315" max="2315" width="14" style="17" customWidth="1"/>
    <col min="2316" max="2316" width="15.7109375" style="17" customWidth="1"/>
    <col min="2317" max="2317" width="14" style="17" customWidth="1"/>
    <col min="2318" max="2318" width="12.140625" style="17" customWidth="1"/>
    <col min="2319" max="2558" width="9.140625" style="17"/>
    <col min="2559" max="2559" width="5.28515625" style="17" customWidth="1"/>
    <col min="2560" max="2560" width="6" style="17" customWidth="1"/>
    <col min="2561" max="2561" width="20.5703125" style="17" bestFit="1" customWidth="1"/>
    <col min="2562" max="2562" width="0" style="17" hidden="1" customWidth="1"/>
    <col min="2563" max="2563" width="32.85546875" style="17" customWidth="1"/>
    <col min="2564" max="2564" width="11.7109375" style="17" customWidth="1"/>
    <col min="2565" max="2565" width="11.28515625" style="17" customWidth="1"/>
    <col min="2566" max="2566" width="11.7109375" style="17" customWidth="1"/>
    <col min="2567" max="2567" width="15.28515625" style="17" customWidth="1"/>
    <col min="2568" max="2568" width="14.140625" style="17" customWidth="1"/>
    <col min="2569" max="2569" width="13.7109375" style="17" customWidth="1"/>
    <col min="2570" max="2570" width="15.7109375" style="17" customWidth="1"/>
    <col min="2571" max="2571" width="14" style="17" customWidth="1"/>
    <col min="2572" max="2572" width="15.7109375" style="17" customWidth="1"/>
    <col min="2573" max="2573" width="14" style="17" customWidth="1"/>
    <col min="2574" max="2574" width="12.140625" style="17" customWidth="1"/>
    <col min="2575" max="2814" width="9.140625" style="17"/>
    <col min="2815" max="2815" width="5.28515625" style="17" customWidth="1"/>
    <col min="2816" max="2816" width="6" style="17" customWidth="1"/>
    <col min="2817" max="2817" width="20.5703125" style="17" bestFit="1" customWidth="1"/>
    <col min="2818" max="2818" width="0" style="17" hidden="1" customWidth="1"/>
    <col min="2819" max="2819" width="32.85546875" style="17" customWidth="1"/>
    <col min="2820" max="2820" width="11.7109375" style="17" customWidth="1"/>
    <col min="2821" max="2821" width="11.28515625" style="17" customWidth="1"/>
    <col min="2822" max="2822" width="11.7109375" style="17" customWidth="1"/>
    <col min="2823" max="2823" width="15.28515625" style="17" customWidth="1"/>
    <col min="2824" max="2824" width="14.140625" style="17" customWidth="1"/>
    <col min="2825" max="2825" width="13.7109375" style="17" customWidth="1"/>
    <col min="2826" max="2826" width="15.7109375" style="17" customWidth="1"/>
    <col min="2827" max="2827" width="14" style="17" customWidth="1"/>
    <col min="2828" max="2828" width="15.7109375" style="17" customWidth="1"/>
    <col min="2829" max="2829" width="14" style="17" customWidth="1"/>
    <col min="2830" max="2830" width="12.140625" style="17" customWidth="1"/>
    <col min="2831" max="3070" width="9.140625" style="17"/>
    <col min="3071" max="3071" width="5.28515625" style="17" customWidth="1"/>
    <col min="3072" max="3072" width="6" style="17" customWidth="1"/>
    <col min="3073" max="3073" width="20.5703125" style="17" bestFit="1" customWidth="1"/>
    <col min="3074" max="3074" width="0" style="17" hidden="1" customWidth="1"/>
    <col min="3075" max="3075" width="32.85546875" style="17" customWidth="1"/>
    <col min="3076" max="3076" width="11.7109375" style="17" customWidth="1"/>
    <col min="3077" max="3077" width="11.28515625" style="17" customWidth="1"/>
    <col min="3078" max="3078" width="11.7109375" style="17" customWidth="1"/>
    <col min="3079" max="3079" width="15.28515625" style="17" customWidth="1"/>
    <col min="3080" max="3080" width="14.140625" style="17" customWidth="1"/>
    <col min="3081" max="3081" width="13.7109375" style="17" customWidth="1"/>
    <col min="3082" max="3082" width="15.7109375" style="17" customWidth="1"/>
    <col min="3083" max="3083" width="14" style="17" customWidth="1"/>
    <col min="3084" max="3084" width="15.7109375" style="17" customWidth="1"/>
    <col min="3085" max="3085" width="14" style="17" customWidth="1"/>
    <col min="3086" max="3086" width="12.140625" style="17" customWidth="1"/>
    <col min="3087" max="3326" width="9.140625" style="17"/>
    <col min="3327" max="3327" width="5.28515625" style="17" customWidth="1"/>
    <col min="3328" max="3328" width="6" style="17" customWidth="1"/>
    <col min="3329" max="3329" width="20.5703125" style="17" bestFit="1" customWidth="1"/>
    <col min="3330" max="3330" width="0" style="17" hidden="1" customWidth="1"/>
    <col min="3331" max="3331" width="32.85546875" style="17" customWidth="1"/>
    <col min="3332" max="3332" width="11.7109375" style="17" customWidth="1"/>
    <col min="3333" max="3333" width="11.28515625" style="17" customWidth="1"/>
    <col min="3334" max="3334" width="11.7109375" style="17" customWidth="1"/>
    <col min="3335" max="3335" width="15.28515625" style="17" customWidth="1"/>
    <col min="3336" max="3336" width="14.140625" style="17" customWidth="1"/>
    <col min="3337" max="3337" width="13.7109375" style="17" customWidth="1"/>
    <col min="3338" max="3338" width="15.7109375" style="17" customWidth="1"/>
    <col min="3339" max="3339" width="14" style="17" customWidth="1"/>
    <col min="3340" max="3340" width="15.7109375" style="17" customWidth="1"/>
    <col min="3341" max="3341" width="14" style="17" customWidth="1"/>
    <col min="3342" max="3342" width="12.140625" style="17" customWidth="1"/>
    <col min="3343" max="3582" width="9.140625" style="17"/>
    <col min="3583" max="3583" width="5.28515625" style="17" customWidth="1"/>
    <col min="3584" max="3584" width="6" style="17" customWidth="1"/>
    <col min="3585" max="3585" width="20.5703125" style="17" bestFit="1" customWidth="1"/>
    <col min="3586" max="3586" width="0" style="17" hidden="1" customWidth="1"/>
    <col min="3587" max="3587" width="32.85546875" style="17" customWidth="1"/>
    <col min="3588" max="3588" width="11.7109375" style="17" customWidth="1"/>
    <col min="3589" max="3589" width="11.28515625" style="17" customWidth="1"/>
    <col min="3590" max="3590" width="11.7109375" style="17" customWidth="1"/>
    <col min="3591" max="3591" width="15.28515625" style="17" customWidth="1"/>
    <col min="3592" max="3592" width="14.140625" style="17" customWidth="1"/>
    <col min="3593" max="3593" width="13.7109375" style="17" customWidth="1"/>
    <col min="3594" max="3594" width="15.7109375" style="17" customWidth="1"/>
    <col min="3595" max="3595" width="14" style="17" customWidth="1"/>
    <col min="3596" max="3596" width="15.7109375" style="17" customWidth="1"/>
    <col min="3597" max="3597" width="14" style="17" customWidth="1"/>
    <col min="3598" max="3598" width="12.140625" style="17" customWidth="1"/>
    <col min="3599" max="3838" width="9.140625" style="17"/>
    <col min="3839" max="3839" width="5.28515625" style="17" customWidth="1"/>
    <col min="3840" max="3840" width="6" style="17" customWidth="1"/>
    <col min="3841" max="3841" width="20.5703125" style="17" bestFit="1" customWidth="1"/>
    <col min="3842" max="3842" width="0" style="17" hidden="1" customWidth="1"/>
    <col min="3843" max="3843" width="32.85546875" style="17" customWidth="1"/>
    <col min="3844" max="3844" width="11.7109375" style="17" customWidth="1"/>
    <col min="3845" max="3845" width="11.28515625" style="17" customWidth="1"/>
    <col min="3846" max="3846" width="11.7109375" style="17" customWidth="1"/>
    <col min="3847" max="3847" width="15.28515625" style="17" customWidth="1"/>
    <col min="3848" max="3848" width="14.140625" style="17" customWidth="1"/>
    <col min="3849" max="3849" width="13.7109375" style="17" customWidth="1"/>
    <col min="3850" max="3850" width="15.7109375" style="17" customWidth="1"/>
    <col min="3851" max="3851" width="14" style="17" customWidth="1"/>
    <col min="3852" max="3852" width="15.7109375" style="17" customWidth="1"/>
    <col min="3853" max="3853" width="14" style="17" customWidth="1"/>
    <col min="3854" max="3854" width="12.140625" style="17" customWidth="1"/>
    <col min="3855" max="4094" width="9.140625" style="17"/>
    <col min="4095" max="4095" width="5.28515625" style="17" customWidth="1"/>
    <col min="4096" max="4096" width="6" style="17" customWidth="1"/>
    <col min="4097" max="4097" width="20.5703125" style="17" bestFit="1" customWidth="1"/>
    <col min="4098" max="4098" width="0" style="17" hidden="1" customWidth="1"/>
    <col min="4099" max="4099" width="32.85546875" style="17" customWidth="1"/>
    <col min="4100" max="4100" width="11.7109375" style="17" customWidth="1"/>
    <col min="4101" max="4101" width="11.28515625" style="17" customWidth="1"/>
    <col min="4102" max="4102" width="11.7109375" style="17" customWidth="1"/>
    <col min="4103" max="4103" width="15.28515625" style="17" customWidth="1"/>
    <col min="4104" max="4104" width="14.140625" style="17" customWidth="1"/>
    <col min="4105" max="4105" width="13.7109375" style="17" customWidth="1"/>
    <col min="4106" max="4106" width="15.7109375" style="17" customWidth="1"/>
    <col min="4107" max="4107" width="14" style="17" customWidth="1"/>
    <col min="4108" max="4108" width="15.7109375" style="17" customWidth="1"/>
    <col min="4109" max="4109" width="14" style="17" customWidth="1"/>
    <col min="4110" max="4110" width="12.140625" style="17" customWidth="1"/>
    <col min="4111" max="4350" width="9.140625" style="17"/>
    <col min="4351" max="4351" width="5.28515625" style="17" customWidth="1"/>
    <col min="4352" max="4352" width="6" style="17" customWidth="1"/>
    <col min="4353" max="4353" width="20.5703125" style="17" bestFit="1" customWidth="1"/>
    <col min="4354" max="4354" width="0" style="17" hidden="1" customWidth="1"/>
    <col min="4355" max="4355" width="32.85546875" style="17" customWidth="1"/>
    <col min="4356" max="4356" width="11.7109375" style="17" customWidth="1"/>
    <col min="4357" max="4357" width="11.28515625" style="17" customWidth="1"/>
    <col min="4358" max="4358" width="11.7109375" style="17" customWidth="1"/>
    <col min="4359" max="4359" width="15.28515625" style="17" customWidth="1"/>
    <col min="4360" max="4360" width="14.140625" style="17" customWidth="1"/>
    <col min="4361" max="4361" width="13.7109375" style="17" customWidth="1"/>
    <col min="4362" max="4362" width="15.7109375" style="17" customWidth="1"/>
    <col min="4363" max="4363" width="14" style="17" customWidth="1"/>
    <col min="4364" max="4364" width="15.7109375" style="17" customWidth="1"/>
    <col min="4365" max="4365" width="14" style="17" customWidth="1"/>
    <col min="4366" max="4366" width="12.140625" style="17" customWidth="1"/>
    <col min="4367" max="4606" width="9.140625" style="17"/>
    <col min="4607" max="4607" width="5.28515625" style="17" customWidth="1"/>
    <col min="4608" max="4608" width="6" style="17" customWidth="1"/>
    <col min="4609" max="4609" width="20.5703125" style="17" bestFit="1" customWidth="1"/>
    <col min="4610" max="4610" width="0" style="17" hidden="1" customWidth="1"/>
    <col min="4611" max="4611" width="32.85546875" style="17" customWidth="1"/>
    <col min="4612" max="4612" width="11.7109375" style="17" customWidth="1"/>
    <col min="4613" max="4613" width="11.28515625" style="17" customWidth="1"/>
    <col min="4614" max="4614" width="11.7109375" style="17" customWidth="1"/>
    <col min="4615" max="4615" width="15.28515625" style="17" customWidth="1"/>
    <col min="4616" max="4616" width="14.140625" style="17" customWidth="1"/>
    <col min="4617" max="4617" width="13.7109375" style="17" customWidth="1"/>
    <col min="4618" max="4618" width="15.7109375" style="17" customWidth="1"/>
    <col min="4619" max="4619" width="14" style="17" customWidth="1"/>
    <col min="4620" max="4620" width="15.7109375" style="17" customWidth="1"/>
    <col min="4621" max="4621" width="14" style="17" customWidth="1"/>
    <col min="4622" max="4622" width="12.140625" style="17" customWidth="1"/>
    <col min="4623" max="4862" width="9.140625" style="17"/>
    <col min="4863" max="4863" width="5.28515625" style="17" customWidth="1"/>
    <col min="4864" max="4864" width="6" style="17" customWidth="1"/>
    <col min="4865" max="4865" width="20.5703125" style="17" bestFit="1" customWidth="1"/>
    <col min="4866" max="4866" width="0" style="17" hidden="1" customWidth="1"/>
    <col min="4867" max="4867" width="32.85546875" style="17" customWidth="1"/>
    <col min="4868" max="4868" width="11.7109375" style="17" customWidth="1"/>
    <col min="4869" max="4869" width="11.28515625" style="17" customWidth="1"/>
    <col min="4870" max="4870" width="11.7109375" style="17" customWidth="1"/>
    <col min="4871" max="4871" width="15.28515625" style="17" customWidth="1"/>
    <col min="4872" max="4872" width="14.140625" style="17" customWidth="1"/>
    <col min="4873" max="4873" width="13.7109375" style="17" customWidth="1"/>
    <col min="4874" max="4874" width="15.7109375" style="17" customWidth="1"/>
    <col min="4875" max="4875" width="14" style="17" customWidth="1"/>
    <col min="4876" max="4876" width="15.7109375" style="17" customWidth="1"/>
    <col min="4877" max="4877" width="14" style="17" customWidth="1"/>
    <col min="4878" max="4878" width="12.140625" style="17" customWidth="1"/>
    <col min="4879" max="5118" width="9.140625" style="17"/>
    <col min="5119" max="5119" width="5.28515625" style="17" customWidth="1"/>
    <col min="5120" max="5120" width="6" style="17" customWidth="1"/>
    <col min="5121" max="5121" width="20.5703125" style="17" bestFit="1" customWidth="1"/>
    <col min="5122" max="5122" width="0" style="17" hidden="1" customWidth="1"/>
    <col min="5123" max="5123" width="32.85546875" style="17" customWidth="1"/>
    <col min="5124" max="5124" width="11.7109375" style="17" customWidth="1"/>
    <col min="5125" max="5125" width="11.28515625" style="17" customWidth="1"/>
    <col min="5126" max="5126" width="11.7109375" style="17" customWidth="1"/>
    <col min="5127" max="5127" width="15.28515625" style="17" customWidth="1"/>
    <col min="5128" max="5128" width="14.140625" style="17" customWidth="1"/>
    <col min="5129" max="5129" width="13.7109375" style="17" customWidth="1"/>
    <col min="5130" max="5130" width="15.7109375" style="17" customWidth="1"/>
    <col min="5131" max="5131" width="14" style="17" customWidth="1"/>
    <col min="5132" max="5132" width="15.7109375" style="17" customWidth="1"/>
    <col min="5133" max="5133" width="14" style="17" customWidth="1"/>
    <col min="5134" max="5134" width="12.140625" style="17" customWidth="1"/>
    <col min="5135" max="5374" width="9.140625" style="17"/>
    <col min="5375" max="5375" width="5.28515625" style="17" customWidth="1"/>
    <col min="5376" max="5376" width="6" style="17" customWidth="1"/>
    <col min="5377" max="5377" width="20.5703125" style="17" bestFit="1" customWidth="1"/>
    <col min="5378" max="5378" width="0" style="17" hidden="1" customWidth="1"/>
    <col min="5379" max="5379" width="32.85546875" style="17" customWidth="1"/>
    <col min="5380" max="5380" width="11.7109375" style="17" customWidth="1"/>
    <col min="5381" max="5381" width="11.28515625" style="17" customWidth="1"/>
    <col min="5382" max="5382" width="11.7109375" style="17" customWidth="1"/>
    <col min="5383" max="5383" width="15.28515625" style="17" customWidth="1"/>
    <col min="5384" max="5384" width="14.140625" style="17" customWidth="1"/>
    <col min="5385" max="5385" width="13.7109375" style="17" customWidth="1"/>
    <col min="5386" max="5386" width="15.7109375" style="17" customWidth="1"/>
    <col min="5387" max="5387" width="14" style="17" customWidth="1"/>
    <col min="5388" max="5388" width="15.7109375" style="17" customWidth="1"/>
    <col min="5389" max="5389" width="14" style="17" customWidth="1"/>
    <col min="5390" max="5390" width="12.140625" style="17" customWidth="1"/>
    <col min="5391" max="5630" width="9.140625" style="17"/>
    <col min="5631" max="5631" width="5.28515625" style="17" customWidth="1"/>
    <col min="5632" max="5632" width="6" style="17" customWidth="1"/>
    <col min="5633" max="5633" width="20.5703125" style="17" bestFit="1" customWidth="1"/>
    <col min="5634" max="5634" width="0" style="17" hidden="1" customWidth="1"/>
    <col min="5635" max="5635" width="32.85546875" style="17" customWidth="1"/>
    <col min="5636" max="5636" width="11.7109375" style="17" customWidth="1"/>
    <col min="5637" max="5637" width="11.28515625" style="17" customWidth="1"/>
    <col min="5638" max="5638" width="11.7109375" style="17" customWidth="1"/>
    <col min="5639" max="5639" width="15.28515625" style="17" customWidth="1"/>
    <col min="5640" max="5640" width="14.140625" style="17" customWidth="1"/>
    <col min="5641" max="5641" width="13.7109375" style="17" customWidth="1"/>
    <col min="5642" max="5642" width="15.7109375" style="17" customWidth="1"/>
    <col min="5643" max="5643" width="14" style="17" customWidth="1"/>
    <col min="5644" max="5644" width="15.7109375" style="17" customWidth="1"/>
    <col min="5645" max="5645" width="14" style="17" customWidth="1"/>
    <col min="5646" max="5646" width="12.140625" style="17" customWidth="1"/>
    <col min="5647" max="5886" width="9.140625" style="17"/>
    <col min="5887" max="5887" width="5.28515625" style="17" customWidth="1"/>
    <col min="5888" max="5888" width="6" style="17" customWidth="1"/>
    <col min="5889" max="5889" width="20.5703125" style="17" bestFit="1" customWidth="1"/>
    <col min="5890" max="5890" width="0" style="17" hidden="1" customWidth="1"/>
    <col min="5891" max="5891" width="32.85546875" style="17" customWidth="1"/>
    <col min="5892" max="5892" width="11.7109375" style="17" customWidth="1"/>
    <col min="5893" max="5893" width="11.28515625" style="17" customWidth="1"/>
    <col min="5894" max="5894" width="11.7109375" style="17" customWidth="1"/>
    <col min="5895" max="5895" width="15.28515625" style="17" customWidth="1"/>
    <col min="5896" max="5896" width="14.140625" style="17" customWidth="1"/>
    <col min="5897" max="5897" width="13.7109375" style="17" customWidth="1"/>
    <col min="5898" max="5898" width="15.7109375" style="17" customWidth="1"/>
    <col min="5899" max="5899" width="14" style="17" customWidth="1"/>
    <col min="5900" max="5900" width="15.7109375" style="17" customWidth="1"/>
    <col min="5901" max="5901" width="14" style="17" customWidth="1"/>
    <col min="5902" max="5902" width="12.140625" style="17" customWidth="1"/>
    <col min="5903" max="6142" width="9.140625" style="17"/>
    <col min="6143" max="6143" width="5.28515625" style="17" customWidth="1"/>
    <col min="6144" max="6144" width="6" style="17" customWidth="1"/>
    <col min="6145" max="6145" width="20.5703125" style="17" bestFit="1" customWidth="1"/>
    <col min="6146" max="6146" width="0" style="17" hidden="1" customWidth="1"/>
    <col min="6147" max="6147" width="32.85546875" style="17" customWidth="1"/>
    <col min="6148" max="6148" width="11.7109375" style="17" customWidth="1"/>
    <col min="6149" max="6149" width="11.28515625" style="17" customWidth="1"/>
    <col min="6150" max="6150" width="11.7109375" style="17" customWidth="1"/>
    <col min="6151" max="6151" width="15.28515625" style="17" customWidth="1"/>
    <col min="6152" max="6152" width="14.140625" style="17" customWidth="1"/>
    <col min="6153" max="6153" width="13.7109375" style="17" customWidth="1"/>
    <col min="6154" max="6154" width="15.7109375" style="17" customWidth="1"/>
    <col min="6155" max="6155" width="14" style="17" customWidth="1"/>
    <col min="6156" max="6156" width="15.7109375" style="17" customWidth="1"/>
    <col min="6157" max="6157" width="14" style="17" customWidth="1"/>
    <col min="6158" max="6158" width="12.140625" style="17" customWidth="1"/>
    <col min="6159" max="6398" width="9.140625" style="17"/>
    <col min="6399" max="6399" width="5.28515625" style="17" customWidth="1"/>
    <col min="6400" max="6400" width="6" style="17" customWidth="1"/>
    <col min="6401" max="6401" width="20.5703125" style="17" bestFit="1" customWidth="1"/>
    <col min="6402" max="6402" width="0" style="17" hidden="1" customWidth="1"/>
    <col min="6403" max="6403" width="32.85546875" style="17" customWidth="1"/>
    <col min="6404" max="6404" width="11.7109375" style="17" customWidth="1"/>
    <col min="6405" max="6405" width="11.28515625" style="17" customWidth="1"/>
    <col min="6406" max="6406" width="11.7109375" style="17" customWidth="1"/>
    <col min="6407" max="6407" width="15.28515625" style="17" customWidth="1"/>
    <col min="6408" max="6408" width="14.140625" style="17" customWidth="1"/>
    <col min="6409" max="6409" width="13.7109375" style="17" customWidth="1"/>
    <col min="6410" max="6410" width="15.7109375" style="17" customWidth="1"/>
    <col min="6411" max="6411" width="14" style="17" customWidth="1"/>
    <col min="6412" max="6412" width="15.7109375" style="17" customWidth="1"/>
    <col min="6413" max="6413" width="14" style="17" customWidth="1"/>
    <col min="6414" max="6414" width="12.140625" style="17" customWidth="1"/>
    <col min="6415" max="6654" width="9.140625" style="17"/>
    <col min="6655" max="6655" width="5.28515625" style="17" customWidth="1"/>
    <col min="6656" max="6656" width="6" style="17" customWidth="1"/>
    <col min="6657" max="6657" width="20.5703125" style="17" bestFit="1" customWidth="1"/>
    <col min="6658" max="6658" width="0" style="17" hidden="1" customWidth="1"/>
    <col min="6659" max="6659" width="32.85546875" style="17" customWidth="1"/>
    <col min="6660" max="6660" width="11.7109375" style="17" customWidth="1"/>
    <col min="6661" max="6661" width="11.28515625" style="17" customWidth="1"/>
    <col min="6662" max="6662" width="11.7109375" style="17" customWidth="1"/>
    <col min="6663" max="6663" width="15.28515625" style="17" customWidth="1"/>
    <col min="6664" max="6664" width="14.140625" style="17" customWidth="1"/>
    <col min="6665" max="6665" width="13.7109375" style="17" customWidth="1"/>
    <col min="6666" max="6666" width="15.7109375" style="17" customWidth="1"/>
    <col min="6667" max="6667" width="14" style="17" customWidth="1"/>
    <col min="6668" max="6668" width="15.7109375" style="17" customWidth="1"/>
    <col min="6669" max="6669" width="14" style="17" customWidth="1"/>
    <col min="6670" max="6670" width="12.140625" style="17" customWidth="1"/>
    <col min="6671" max="6910" width="9.140625" style="17"/>
    <col min="6911" max="6911" width="5.28515625" style="17" customWidth="1"/>
    <col min="6912" max="6912" width="6" style="17" customWidth="1"/>
    <col min="6913" max="6913" width="20.5703125" style="17" bestFit="1" customWidth="1"/>
    <col min="6914" max="6914" width="0" style="17" hidden="1" customWidth="1"/>
    <col min="6915" max="6915" width="32.85546875" style="17" customWidth="1"/>
    <col min="6916" max="6916" width="11.7109375" style="17" customWidth="1"/>
    <col min="6917" max="6917" width="11.28515625" style="17" customWidth="1"/>
    <col min="6918" max="6918" width="11.7109375" style="17" customWidth="1"/>
    <col min="6919" max="6919" width="15.28515625" style="17" customWidth="1"/>
    <col min="6920" max="6920" width="14.140625" style="17" customWidth="1"/>
    <col min="6921" max="6921" width="13.7109375" style="17" customWidth="1"/>
    <col min="6922" max="6922" width="15.7109375" style="17" customWidth="1"/>
    <col min="6923" max="6923" width="14" style="17" customWidth="1"/>
    <col min="6924" max="6924" width="15.7109375" style="17" customWidth="1"/>
    <col min="6925" max="6925" width="14" style="17" customWidth="1"/>
    <col min="6926" max="6926" width="12.140625" style="17" customWidth="1"/>
    <col min="6927" max="7166" width="9.140625" style="17"/>
    <col min="7167" max="7167" width="5.28515625" style="17" customWidth="1"/>
    <col min="7168" max="7168" width="6" style="17" customWidth="1"/>
    <col min="7169" max="7169" width="20.5703125" style="17" bestFit="1" customWidth="1"/>
    <col min="7170" max="7170" width="0" style="17" hidden="1" customWidth="1"/>
    <col min="7171" max="7171" width="32.85546875" style="17" customWidth="1"/>
    <col min="7172" max="7172" width="11.7109375" style="17" customWidth="1"/>
    <col min="7173" max="7173" width="11.28515625" style="17" customWidth="1"/>
    <col min="7174" max="7174" width="11.7109375" style="17" customWidth="1"/>
    <col min="7175" max="7175" width="15.28515625" style="17" customWidth="1"/>
    <col min="7176" max="7176" width="14.140625" style="17" customWidth="1"/>
    <col min="7177" max="7177" width="13.7109375" style="17" customWidth="1"/>
    <col min="7178" max="7178" width="15.7109375" style="17" customWidth="1"/>
    <col min="7179" max="7179" width="14" style="17" customWidth="1"/>
    <col min="7180" max="7180" width="15.7109375" style="17" customWidth="1"/>
    <col min="7181" max="7181" width="14" style="17" customWidth="1"/>
    <col min="7182" max="7182" width="12.140625" style="17" customWidth="1"/>
    <col min="7183" max="7422" width="9.140625" style="17"/>
    <col min="7423" max="7423" width="5.28515625" style="17" customWidth="1"/>
    <col min="7424" max="7424" width="6" style="17" customWidth="1"/>
    <col min="7425" max="7425" width="20.5703125" style="17" bestFit="1" customWidth="1"/>
    <col min="7426" max="7426" width="0" style="17" hidden="1" customWidth="1"/>
    <col min="7427" max="7427" width="32.85546875" style="17" customWidth="1"/>
    <col min="7428" max="7428" width="11.7109375" style="17" customWidth="1"/>
    <col min="7429" max="7429" width="11.28515625" style="17" customWidth="1"/>
    <col min="7430" max="7430" width="11.7109375" style="17" customWidth="1"/>
    <col min="7431" max="7431" width="15.28515625" style="17" customWidth="1"/>
    <col min="7432" max="7432" width="14.140625" style="17" customWidth="1"/>
    <col min="7433" max="7433" width="13.7109375" style="17" customWidth="1"/>
    <col min="7434" max="7434" width="15.7109375" style="17" customWidth="1"/>
    <col min="7435" max="7435" width="14" style="17" customWidth="1"/>
    <col min="7436" max="7436" width="15.7109375" style="17" customWidth="1"/>
    <col min="7437" max="7437" width="14" style="17" customWidth="1"/>
    <col min="7438" max="7438" width="12.140625" style="17" customWidth="1"/>
    <col min="7439" max="7678" width="9.140625" style="17"/>
    <col min="7679" max="7679" width="5.28515625" style="17" customWidth="1"/>
    <col min="7680" max="7680" width="6" style="17" customWidth="1"/>
    <col min="7681" max="7681" width="20.5703125" style="17" bestFit="1" customWidth="1"/>
    <col min="7682" max="7682" width="0" style="17" hidden="1" customWidth="1"/>
    <col min="7683" max="7683" width="32.85546875" style="17" customWidth="1"/>
    <col min="7684" max="7684" width="11.7109375" style="17" customWidth="1"/>
    <col min="7685" max="7685" width="11.28515625" style="17" customWidth="1"/>
    <col min="7686" max="7686" width="11.7109375" style="17" customWidth="1"/>
    <col min="7687" max="7687" width="15.28515625" style="17" customWidth="1"/>
    <col min="7688" max="7688" width="14.140625" style="17" customWidth="1"/>
    <col min="7689" max="7689" width="13.7109375" style="17" customWidth="1"/>
    <col min="7690" max="7690" width="15.7109375" style="17" customWidth="1"/>
    <col min="7691" max="7691" width="14" style="17" customWidth="1"/>
    <col min="7692" max="7692" width="15.7109375" style="17" customWidth="1"/>
    <col min="7693" max="7693" width="14" style="17" customWidth="1"/>
    <col min="7694" max="7694" width="12.140625" style="17" customWidth="1"/>
    <col min="7695" max="7934" width="9.140625" style="17"/>
    <col min="7935" max="7935" width="5.28515625" style="17" customWidth="1"/>
    <col min="7936" max="7936" width="6" style="17" customWidth="1"/>
    <col min="7937" max="7937" width="20.5703125" style="17" bestFit="1" customWidth="1"/>
    <col min="7938" max="7938" width="0" style="17" hidden="1" customWidth="1"/>
    <col min="7939" max="7939" width="32.85546875" style="17" customWidth="1"/>
    <col min="7940" max="7940" width="11.7109375" style="17" customWidth="1"/>
    <col min="7941" max="7941" width="11.28515625" style="17" customWidth="1"/>
    <col min="7942" max="7942" width="11.7109375" style="17" customWidth="1"/>
    <col min="7943" max="7943" width="15.28515625" style="17" customWidth="1"/>
    <col min="7944" max="7944" width="14.140625" style="17" customWidth="1"/>
    <col min="7945" max="7945" width="13.7109375" style="17" customWidth="1"/>
    <col min="7946" max="7946" width="15.7109375" style="17" customWidth="1"/>
    <col min="7947" max="7947" width="14" style="17" customWidth="1"/>
    <col min="7948" max="7948" width="15.7109375" style="17" customWidth="1"/>
    <col min="7949" max="7949" width="14" style="17" customWidth="1"/>
    <col min="7950" max="7950" width="12.140625" style="17" customWidth="1"/>
    <col min="7951" max="8190" width="9.140625" style="17"/>
    <col min="8191" max="8191" width="5.28515625" style="17" customWidth="1"/>
    <col min="8192" max="8192" width="6" style="17" customWidth="1"/>
    <col min="8193" max="8193" width="20.5703125" style="17" bestFit="1" customWidth="1"/>
    <col min="8194" max="8194" width="0" style="17" hidden="1" customWidth="1"/>
    <col min="8195" max="8195" width="32.85546875" style="17" customWidth="1"/>
    <col min="8196" max="8196" width="11.7109375" style="17" customWidth="1"/>
    <col min="8197" max="8197" width="11.28515625" style="17" customWidth="1"/>
    <col min="8198" max="8198" width="11.7109375" style="17" customWidth="1"/>
    <col min="8199" max="8199" width="15.28515625" style="17" customWidth="1"/>
    <col min="8200" max="8200" width="14.140625" style="17" customWidth="1"/>
    <col min="8201" max="8201" width="13.7109375" style="17" customWidth="1"/>
    <col min="8202" max="8202" width="15.7109375" style="17" customWidth="1"/>
    <col min="8203" max="8203" width="14" style="17" customWidth="1"/>
    <col min="8204" max="8204" width="15.7109375" style="17" customWidth="1"/>
    <col min="8205" max="8205" width="14" style="17" customWidth="1"/>
    <col min="8206" max="8206" width="12.140625" style="17" customWidth="1"/>
    <col min="8207" max="8446" width="9.140625" style="17"/>
    <col min="8447" max="8447" width="5.28515625" style="17" customWidth="1"/>
    <col min="8448" max="8448" width="6" style="17" customWidth="1"/>
    <col min="8449" max="8449" width="20.5703125" style="17" bestFit="1" customWidth="1"/>
    <col min="8450" max="8450" width="0" style="17" hidden="1" customWidth="1"/>
    <col min="8451" max="8451" width="32.85546875" style="17" customWidth="1"/>
    <col min="8452" max="8452" width="11.7109375" style="17" customWidth="1"/>
    <col min="8453" max="8453" width="11.28515625" style="17" customWidth="1"/>
    <col min="8454" max="8454" width="11.7109375" style="17" customWidth="1"/>
    <col min="8455" max="8455" width="15.28515625" style="17" customWidth="1"/>
    <col min="8456" max="8456" width="14.140625" style="17" customWidth="1"/>
    <col min="8457" max="8457" width="13.7109375" style="17" customWidth="1"/>
    <col min="8458" max="8458" width="15.7109375" style="17" customWidth="1"/>
    <col min="8459" max="8459" width="14" style="17" customWidth="1"/>
    <col min="8460" max="8460" width="15.7109375" style="17" customWidth="1"/>
    <col min="8461" max="8461" width="14" style="17" customWidth="1"/>
    <col min="8462" max="8462" width="12.140625" style="17" customWidth="1"/>
    <col min="8463" max="8702" width="9.140625" style="17"/>
    <col min="8703" max="8703" width="5.28515625" style="17" customWidth="1"/>
    <col min="8704" max="8704" width="6" style="17" customWidth="1"/>
    <col min="8705" max="8705" width="20.5703125" style="17" bestFit="1" customWidth="1"/>
    <col min="8706" max="8706" width="0" style="17" hidden="1" customWidth="1"/>
    <col min="8707" max="8707" width="32.85546875" style="17" customWidth="1"/>
    <col min="8708" max="8708" width="11.7109375" style="17" customWidth="1"/>
    <col min="8709" max="8709" width="11.28515625" style="17" customWidth="1"/>
    <col min="8710" max="8710" width="11.7109375" style="17" customWidth="1"/>
    <col min="8711" max="8711" width="15.28515625" style="17" customWidth="1"/>
    <col min="8712" max="8712" width="14.140625" style="17" customWidth="1"/>
    <col min="8713" max="8713" width="13.7109375" style="17" customWidth="1"/>
    <col min="8714" max="8714" width="15.7109375" style="17" customWidth="1"/>
    <col min="8715" max="8715" width="14" style="17" customWidth="1"/>
    <col min="8716" max="8716" width="15.7109375" style="17" customWidth="1"/>
    <col min="8717" max="8717" width="14" style="17" customWidth="1"/>
    <col min="8718" max="8718" width="12.140625" style="17" customWidth="1"/>
    <col min="8719" max="8958" width="9.140625" style="17"/>
    <col min="8959" max="8959" width="5.28515625" style="17" customWidth="1"/>
    <col min="8960" max="8960" width="6" style="17" customWidth="1"/>
    <col min="8961" max="8961" width="20.5703125" style="17" bestFit="1" customWidth="1"/>
    <col min="8962" max="8962" width="0" style="17" hidden="1" customWidth="1"/>
    <col min="8963" max="8963" width="32.85546875" style="17" customWidth="1"/>
    <col min="8964" max="8964" width="11.7109375" style="17" customWidth="1"/>
    <col min="8965" max="8965" width="11.28515625" style="17" customWidth="1"/>
    <col min="8966" max="8966" width="11.7109375" style="17" customWidth="1"/>
    <col min="8967" max="8967" width="15.28515625" style="17" customWidth="1"/>
    <col min="8968" max="8968" width="14.140625" style="17" customWidth="1"/>
    <col min="8969" max="8969" width="13.7109375" style="17" customWidth="1"/>
    <col min="8970" max="8970" width="15.7109375" style="17" customWidth="1"/>
    <col min="8971" max="8971" width="14" style="17" customWidth="1"/>
    <col min="8972" max="8972" width="15.7109375" style="17" customWidth="1"/>
    <col min="8973" max="8973" width="14" style="17" customWidth="1"/>
    <col min="8974" max="8974" width="12.140625" style="17" customWidth="1"/>
    <col min="8975" max="9214" width="9.140625" style="17"/>
    <col min="9215" max="9215" width="5.28515625" style="17" customWidth="1"/>
    <col min="9216" max="9216" width="6" style="17" customWidth="1"/>
    <col min="9217" max="9217" width="20.5703125" style="17" bestFit="1" customWidth="1"/>
    <col min="9218" max="9218" width="0" style="17" hidden="1" customWidth="1"/>
    <col min="9219" max="9219" width="32.85546875" style="17" customWidth="1"/>
    <col min="9220" max="9220" width="11.7109375" style="17" customWidth="1"/>
    <col min="9221" max="9221" width="11.28515625" style="17" customWidth="1"/>
    <col min="9222" max="9222" width="11.7109375" style="17" customWidth="1"/>
    <col min="9223" max="9223" width="15.28515625" style="17" customWidth="1"/>
    <col min="9224" max="9224" width="14.140625" style="17" customWidth="1"/>
    <col min="9225" max="9225" width="13.7109375" style="17" customWidth="1"/>
    <col min="9226" max="9226" width="15.7109375" style="17" customWidth="1"/>
    <col min="9227" max="9227" width="14" style="17" customWidth="1"/>
    <col min="9228" max="9228" width="15.7109375" style="17" customWidth="1"/>
    <col min="9229" max="9229" width="14" style="17" customWidth="1"/>
    <col min="9230" max="9230" width="12.140625" style="17" customWidth="1"/>
    <col min="9231" max="9470" width="9.140625" style="17"/>
    <col min="9471" max="9471" width="5.28515625" style="17" customWidth="1"/>
    <col min="9472" max="9472" width="6" style="17" customWidth="1"/>
    <col min="9473" max="9473" width="20.5703125" style="17" bestFit="1" customWidth="1"/>
    <col min="9474" max="9474" width="0" style="17" hidden="1" customWidth="1"/>
    <col min="9475" max="9475" width="32.85546875" style="17" customWidth="1"/>
    <col min="9476" max="9476" width="11.7109375" style="17" customWidth="1"/>
    <col min="9477" max="9477" width="11.28515625" style="17" customWidth="1"/>
    <col min="9478" max="9478" width="11.7109375" style="17" customWidth="1"/>
    <col min="9479" max="9479" width="15.28515625" style="17" customWidth="1"/>
    <col min="9480" max="9480" width="14.140625" style="17" customWidth="1"/>
    <col min="9481" max="9481" width="13.7109375" style="17" customWidth="1"/>
    <col min="9482" max="9482" width="15.7109375" style="17" customWidth="1"/>
    <col min="9483" max="9483" width="14" style="17" customWidth="1"/>
    <col min="9484" max="9484" width="15.7109375" style="17" customWidth="1"/>
    <col min="9485" max="9485" width="14" style="17" customWidth="1"/>
    <col min="9486" max="9486" width="12.140625" style="17" customWidth="1"/>
    <col min="9487" max="9726" width="9.140625" style="17"/>
    <col min="9727" max="9727" width="5.28515625" style="17" customWidth="1"/>
    <col min="9728" max="9728" width="6" style="17" customWidth="1"/>
    <col min="9729" max="9729" width="20.5703125" style="17" bestFit="1" customWidth="1"/>
    <col min="9730" max="9730" width="0" style="17" hidden="1" customWidth="1"/>
    <col min="9731" max="9731" width="32.85546875" style="17" customWidth="1"/>
    <col min="9732" max="9732" width="11.7109375" style="17" customWidth="1"/>
    <col min="9733" max="9733" width="11.28515625" style="17" customWidth="1"/>
    <col min="9734" max="9734" width="11.7109375" style="17" customWidth="1"/>
    <col min="9735" max="9735" width="15.28515625" style="17" customWidth="1"/>
    <col min="9736" max="9736" width="14.140625" style="17" customWidth="1"/>
    <col min="9737" max="9737" width="13.7109375" style="17" customWidth="1"/>
    <col min="9738" max="9738" width="15.7109375" style="17" customWidth="1"/>
    <col min="9739" max="9739" width="14" style="17" customWidth="1"/>
    <col min="9740" max="9740" width="15.7109375" style="17" customWidth="1"/>
    <col min="9741" max="9741" width="14" style="17" customWidth="1"/>
    <col min="9742" max="9742" width="12.140625" style="17" customWidth="1"/>
    <col min="9743" max="9982" width="9.140625" style="17"/>
    <col min="9983" max="9983" width="5.28515625" style="17" customWidth="1"/>
    <col min="9984" max="9984" width="6" style="17" customWidth="1"/>
    <col min="9985" max="9985" width="20.5703125" style="17" bestFit="1" customWidth="1"/>
    <col min="9986" max="9986" width="0" style="17" hidden="1" customWidth="1"/>
    <col min="9987" max="9987" width="32.85546875" style="17" customWidth="1"/>
    <col min="9988" max="9988" width="11.7109375" style="17" customWidth="1"/>
    <col min="9989" max="9989" width="11.28515625" style="17" customWidth="1"/>
    <col min="9990" max="9990" width="11.7109375" style="17" customWidth="1"/>
    <col min="9991" max="9991" width="15.28515625" style="17" customWidth="1"/>
    <col min="9992" max="9992" width="14.140625" style="17" customWidth="1"/>
    <col min="9993" max="9993" width="13.7109375" style="17" customWidth="1"/>
    <col min="9994" max="9994" width="15.7109375" style="17" customWidth="1"/>
    <col min="9995" max="9995" width="14" style="17" customWidth="1"/>
    <col min="9996" max="9996" width="15.7109375" style="17" customWidth="1"/>
    <col min="9997" max="9997" width="14" style="17" customWidth="1"/>
    <col min="9998" max="9998" width="12.140625" style="17" customWidth="1"/>
    <col min="9999" max="10238" width="9.140625" style="17"/>
    <col min="10239" max="10239" width="5.28515625" style="17" customWidth="1"/>
    <col min="10240" max="10240" width="6" style="17" customWidth="1"/>
    <col min="10241" max="10241" width="20.5703125" style="17" bestFit="1" customWidth="1"/>
    <col min="10242" max="10242" width="0" style="17" hidden="1" customWidth="1"/>
    <col min="10243" max="10243" width="32.85546875" style="17" customWidth="1"/>
    <col min="10244" max="10244" width="11.7109375" style="17" customWidth="1"/>
    <col min="10245" max="10245" width="11.28515625" style="17" customWidth="1"/>
    <col min="10246" max="10246" width="11.7109375" style="17" customWidth="1"/>
    <col min="10247" max="10247" width="15.28515625" style="17" customWidth="1"/>
    <col min="10248" max="10248" width="14.140625" style="17" customWidth="1"/>
    <col min="10249" max="10249" width="13.7109375" style="17" customWidth="1"/>
    <col min="10250" max="10250" width="15.7109375" style="17" customWidth="1"/>
    <col min="10251" max="10251" width="14" style="17" customWidth="1"/>
    <col min="10252" max="10252" width="15.7109375" style="17" customWidth="1"/>
    <col min="10253" max="10253" width="14" style="17" customWidth="1"/>
    <col min="10254" max="10254" width="12.140625" style="17" customWidth="1"/>
    <col min="10255" max="10494" width="9.140625" style="17"/>
    <col min="10495" max="10495" width="5.28515625" style="17" customWidth="1"/>
    <col min="10496" max="10496" width="6" style="17" customWidth="1"/>
    <col min="10497" max="10497" width="20.5703125" style="17" bestFit="1" customWidth="1"/>
    <col min="10498" max="10498" width="0" style="17" hidden="1" customWidth="1"/>
    <col min="10499" max="10499" width="32.85546875" style="17" customWidth="1"/>
    <col min="10500" max="10500" width="11.7109375" style="17" customWidth="1"/>
    <col min="10501" max="10501" width="11.28515625" style="17" customWidth="1"/>
    <col min="10502" max="10502" width="11.7109375" style="17" customWidth="1"/>
    <col min="10503" max="10503" width="15.28515625" style="17" customWidth="1"/>
    <col min="10504" max="10504" width="14.140625" style="17" customWidth="1"/>
    <col min="10505" max="10505" width="13.7109375" style="17" customWidth="1"/>
    <col min="10506" max="10506" width="15.7109375" style="17" customWidth="1"/>
    <col min="10507" max="10507" width="14" style="17" customWidth="1"/>
    <col min="10508" max="10508" width="15.7109375" style="17" customWidth="1"/>
    <col min="10509" max="10509" width="14" style="17" customWidth="1"/>
    <col min="10510" max="10510" width="12.140625" style="17" customWidth="1"/>
    <col min="10511" max="10750" width="9.140625" style="17"/>
    <col min="10751" max="10751" width="5.28515625" style="17" customWidth="1"/>
    <col min="10752" max="10752" width="6" style="17" customWidth="1"/>
    <col min="10753" max="10753" width="20.5703125" style="17" bestFit="1" customWidth="1"/>
    <col min="10754" max="10754" width="0" style="17" hidden="1" customWidth="1"/>
    <col min="10755" max="10755" width="32.85546875" style="17" customWidth="1"/>
    <col min="10756" max="10756" width="11.7109375" style="17" customWidth="1"/>
    <col min="10757" max="10757" width="11.28515625" style="17" customWidth="1"/>
    <col min="10758" max="10758" width="11.7109375" style="17" customWidth="1"/>
    <col min="10759" max="10759" width="15.28515625" style="17" customWidth="1"/>
    <col min="10760" max="10760" width="14.140625" style="17" customWidth="1"/>
    <col min="10761" max="10761" width="13.7109375" style="17" customWidth="1"/>
    <col min="10762" max="10762" width="15.7109375" style="17" customWidth="1"/>
    <col min="10763" max="10763" width="14" style="17" customWidth="1"/>
    <col min="10764" max="10764" width="15.7109375" style="17" customWidth="1"/>
    <col min="10765" max="10765" width="14" style="17" customWidth="1"/>
    <col min="10766" max="10766" width="12.140625" style="17" customWidth="1"/>
    <col min="10767" max="11006" width="9.140625" style="17"/>
    <col min="11007" max="11007" width="5.28515625" style="17" customWidth="1"/>
    <col min="11008" max="11008" width="6" style="17" customWidth="1"/>
    <col min="11009" max="11009" width="20.5703125" style="17" bestFit="1" customWidth="1"/>
    <col min="11010" max="11010" width="0" style="17" hidden="1" customWidth="1"/>
    <col min="11011" max="11011" width="32.85546875" style="17" customWidth="1"/>
    <col min="11012" max="11012" width="11.7109375" style="17" customWidth="1"/>
    <col min="11013" max="11013" width="11.28515625" style="17" customWidth="1"/>
    <col min="11014" max="11014" width="11.7109375" style="17" customWidth="1"/>
    <col min="11015" max="11015" width="15.28515625" style="17" customWidth="1"/>
    <col min="11016" max="11016" width="14.140625" style="17" customWidth="1"/>
    <col min="11017" max="11017" width="13.7109375" style="17" customWidth="1"/>
    <col min="11018" max="11018" width="15.7109375" style="17" customWidth="1"/>
    <col min="11019" max="11019" width="14" style="17" customWidth="1"/>
    <col min="11020" max="11020" width="15.7109375" style="17" customWidth="1"/>
    <col min="11021" max="11021" width="14" style="17" customWidth="1"/>
    <col min="11022" max="11022" width="12.140625" style="17" customWidth="1"/>
    <col min="11023" max="11262" width="9.140625" style="17"/>
    <col min="11263" max="11263" width="5.28515625" style="17" customWidth="1"/>
    <col min="11264" max="11264" width="6" style="17" customWidth="1"/>
    <col min="11265" max="11265" width="20.5703125" style="17" bestFit="1" customWidth="1"/>
    <col min="11266" max="11266" width="0" style="17" hidden="1" customWidth="1"/>
    <col min="11267" max="11267" width="32.85546875" style="17" customWidth="1"/>
    <col min="11268" max="11268" width="11.7109375" style="17" customWidth="1"/>
    <col min="11269" max="11269" width="11.28515625" style="17" customWidth="1"/>
    <col min="11270" max="11270" width="11.7109375" style="17" customWidth="1"/>
    <col min="11271" max="11271" width="15.28515625" style="17" customWidth="1"/>
    <col min="11272" max="11272" width="14.140625" style="17" customWidth="1"/>
    <col min="11273" max="11273" width="13.7109375" style="17" customWidth="1"/>
    <col min="11274" max="11274" width="15.7109375" style="17" customWidth="1"/>
    <col min="11275" max="11275" width="14" style="17" customWidth="1"/>
    <col min="11276" max="11276" width="15.7109375" style="17" customWidth="1"/>
    <col min="11277" max="11277" width="14" style="17" customWidth="1"/>
    <col min="11278" max="11278" width="12.140625" style="17" customWidth="1"/>
    <col min="11279" max="11518" width="9.140625" style="17"/>
    <col min="11519" max="11519" width="5.28515625" style="17" customWidth="1"/>
    <col min="11520" max="11520" width="6" style="17" customWidth="1"/>
    <col min="11521" max="11521" width="20.5703125" style="17" bestFit="1" customWidth="1"/>
    <col min="11522" max="11522" width="0" style="17" hidden="1" customWidth="1"/>
    <col min="11523" max="11523" width="32.85546875" style="17" customWidth="1"/>
    <col min="11524" max="11524" width="11.7109375" style="17" customWidth="1"/>
    <col min="11525" max="11525" width="11.28515625" style="17" customWidth="1"/>
    <col min="11526" max="11526" width="11.7109375" style="17" customWidth="1"/>
    <col min="11527" max="11527" width="15.28515625" style="17" customWidth="1"/>
    <col min="11528" max="11528" width="14.140625" style="17" customWidth="1"/>
    <col min="11529" max="11529" width="13.7109375" style="17" customWidth="1"/>
    <col min="11530" max="11530" width="15.7109375" style="17" customWidth="1"/>
    <col min="11531" max="11531" width="14" style="17" customWidth="1"/>
    <col min="11532" max="11532" width="15.7109375" style="17" customWidth="1"/>
    <col min="11533" max="11533" width="14" style="17" customWidth="1"/>
    <col min="11534" max="11534" width="12.140625" style="17" customWidth="1"/>
    <col min="11535" max="11774" width="9.140625" style="17"/>
    <col min="11775" max="11775" width="5.28515625" style="17" customWidth="1"/>
    <col min="11776" max="11776" width="6" style="17" customWidth="1"/>
    <col min="11777" max="11777" width="20.5703125" style="17" bestFit="1" customWidth="1"/>
    <col min="11778" max="11778" width="0" style="17" hidden="1" customWidth="1"/>
    <col min="11779" max="11779" width="32.85546875" style="17" customWidth="1"/>
    <col min="11780" max="11780" width="11.7109375" style="17" customWidth="1"/>
    <col min="11781" max="11781" width="11.28515625" style="17" customWidth="1"/>
    <col min="11782" max="11782" width="11.7109375" style="17" customWidth="1"/>
    <col min="11783" max="11783" width="15.28515625" style="17" customWidth="1"/>
    <col min="11784" max="11784" width="14.140625" style="17" customWidth="1"/>
    <col min="11785" max="11785" width="13.7109375" style="17" customWidth="1"/>
    <col min="11786" max="11786" width="15.7109375" style="17" customWidth="1"/>
    <col min="11787" max="11787" width="14" style="17" customWidth="1"/>
    <col min="11788" max="11788" width="15.7109375" style="17" customWidth="1"/>
    <col min="11789" max="11789" width="14" style="17" customWidth="1"/>
    <col min="11790" max="11790" width="12.140625" style="17" customWidth="1"/>
    <col min="11791" max="12030" width="9.140625" style="17"/>
    <col min="12031" max="12031" width="5.28515625" style="17" customWidth="1"/>
    <col min="12032" max="12032" width="6" style="17" customWidth="1"/>
    <col min="12033" max="12033" width="20.5703125" style="17" bestFit="1" customWidth="1"/>
    <col min="12034" max="12034" width="0" style="17" hidden="1" customWidth="1"/>
    <col min="12035" max="12035" width="32.85546875" style="17" customWidth="1"/>
    <col min="12036" max="12036" width="11.7109375" style="17" customWidth="1"/>
    <col min="12037" max="12037" width="11.28515625" style="17" customWidth="1"/>
    <col min="12038" max="12038" width="11.7109375" style="17" customWidth="1"/>
    <col min="12039" max="12039" width="15.28515625" style="17" customWidth="1"/>
    <col min="12040" max="12040" width="14.140625" style="17" customWidth="1"/>
    <col min="12041" max="12041" width="13.7109375" style="17" customWidth="1"/>
    <col min="12042" max="12042" width="15.7109375" style="17" customWidth="1"/>
    <col min="12043" max="12043" width="14" style="17" customWidth="1"/>
    <col min="12044" max="12044" width="15.7109375" style="17" customWidth="1"/>
    <col min="12045" max="12045" width="14" style="17" customWidth="1"/>
    <col min="12046" max="12046" width="12.140625" style="17" customWidth="1"/>
    <col min="12047" max="12286" width="9.140625" style="17"/>
    <col min="12287" max="12287" width="5.28515625" style="17" customWidth="1"/>
    <col min="12288" max="12288" width="6" style="17" customWidth="1"/>
    <col min="12289" max="12289" width="20.5703125" style="17" bestFit="1" customWidth="1"/>
    <col min="12290" max="12290" width="0" style="17" hidden="1" customWidth="1"/>
    <col min="12291" max="12291" width="32.85546875" style="17" customWidth="1"/>
    <col min="12292" max="12292" width="11.7109375" style="17" customWidth="1"/>
    <col min="12293" max="12293" width="11.28515625" style="17" customWidth="1"/>
    <col min="12294" max="12294" width="11.7109375" style="17" customWidth="1"/>
    <col min="12295" max="12295" width="15.28515625" style="17" customWidth="1"/>
    <col min="12296" max="12296" width="14.140625" style="17" customWidth="1"/>
    <col min="12297" max="12297" width="13.7109375" style="17" customWidth="1"/>
    <col min="12298" max="12298" width="15.7109375" style="17" customWidth="1"/>
    <col min="12299" max="12299" width="14" style="17" customWidth="1"/>
    <col min="12300" max="12300" width="15.7109375" style="17" customWidth="1"/>
    <col min="12301" max="12301" width="14" style="17" customWidth="1"/>
    <col min="12302" max="12302" width="12.140625" style="17" customWidth="1"/>
    <col min="12303" max="12542" width="9.140625" style="17"/>
    <col min="12543" max="12543" width="5.28515625" style="17" customWidth="1"/>
    <col min="12544" max="12544" width="6" style="17" customWidth="1"/>
    <col min="12545" max="12545" width="20.5703125" style="17" bestFit="1" customWidth="1"/>
    <col min="12546" max="12546" width="0" style="17" hidden="1" customWidth="1"/>
    <col min="12547" max="12547" width="32.85546875" style="17" customWidth="1"/>
    <col min="12548" max="12548" width="11.7109375" style="17" customWidth="1"/>
    <col min="12549" max="12549" width="11.28515625" style="17" customWidth="1"/>
    <col min="12550" max="12550" width="11.7109375" style="17" customWidth="1"/>
    <col min="12551" max="12551" width="15.28515625" style="17" customWidth="1"/>
    <col min="12552" max="12552" width="14.140625" style="17" customWidth="1"/>
    <col min="12553" max="12553" width="13.7109375" style="17" customWidth="1"/>
    <col min="12554" max="12554" width="15.7109375" style="17" customWidth="1"/>
    <col min="12555" max="12555" width="14" style="17" customWidth="1"/>
    <col min="12556" max="12556" width="15.7109375" style="17" customWidth="1"/>
    <col min="12557" max="12557" width="14" style="17" customWidth="1"/>
    <col min="12558" max="12558" width="12.140625" style="17" customWidth="1"/>
    <col min="12559" max="12798" width="9.140625" style="17"/>
    <col min="12799" max="12799" width="5.28515625" style="17" customWidth="1"/>
    <col min="12800" max="12800" width="6" style="17" customWidth="1"/>
    <col min="12801" max="12801" width="20.5703125" style="17" bestFit="1" customWidth="1"/>
    <col min="12802" max="12802" width="0" style="17" hidden="1" customWidth="1"/>
    <col min="12803" max="12803" width="32.85546875" style="17" customWidth="1"/>
    <col min="12804" max="12804" width="11.7109375" style="17" customWidth="1"/>
    <col min="12805" max="12805" width="11.28515625" style="17" customWidth="1"/>
    <col min="12806" max="12806" width="11.7109375" style="17" customWidth="1"/>
    <col min="12807" max="12807" width="15.28515625" style="17" customWidth="1"/>
    <col min="12808" max="12808" width="14.140625" style="17" customWidth="1"/>
    <col min="12809" max="12809" width="13.7109375" style="17" customWidth="1"/>
    <col min="12810" max="12810" width="15.7109375" style="17" customWidth="1"/>
    <col min="12811" max="12811" width="14" style="17" customWidth="1"/>
    <col min="12812" max="12812" width="15.7109375" style="17" customWidth="1"/>
    <col min="12813" max="12813" width="14" style="17" customWidth="1"/>
    <col min="12814" max="12814" width="12.140625" style="17" customWidth="1"/>
    <col min="12815" max="13054" width="9.140625" style="17"/>
    <col min="13055" max="13055" width="5.28515625" style="17" customWidth="1"/>
    <col min="13056" max="13056" width="6" style="17" customWidth="1"/>
    <col min="13057" max="13057" width="20.5703125" style="17" bestFit="1" customWidth="1"/>
    <col min="13058" max="13058" width="0" style="17" hidden="1" customWidth="1"/>
    <col min="13059" max="13059" width="32.85546875" style="17" customWidth="1"/>
    <col min="13060" max="13060" width="11.7109375" style="17" customWidth="1"/>
    <col min="13061" max="13061" width="11.28515625" style="17" customWidth="1"/>
    <col min="13062" max="13062" width="11.7109375" style="17" customWidth="1"/>
    <col min="13063" max="13063" width="15.28515625" style="17" customWidth="1"/>
    <col min="13064" max="13064" width="14.140625" style="17" customWidth="1"/>
    <col min="13065" max="13065" width="13.7109375" style="17" customWidth="1"/>
    <col min="13066" max="13066" width="15.7109375" style="17" customWidth="1"/>
    <col min="13067" max="13067" width="14" style="17" customWidth="1"/>
    <col min="13068" max="13068" width="15.7109375" style="17" customWidth="1"/>
    <col min="13069" max="13069" width="14" style="17" customWidth="1"/>
    <col min="13070" max="13070" width="12.140625" style="17" customWidth="1"/>
    <col min="13071" max="13310" width="9.140625" style="17"/>
    <col min="13311" max="13311" width="5.28515625" style="17" customWidth="1"/>
    <col min="13312" max="13312" width="6" style="17" customWidth="1"/>
    <col min="13313" max="13313" width="20.5703125" style="17" bestFit="1" customWidth="1"/>
    <col min="13314" max="13314" width="0" style="17" hidden="1" customWidth="1"/>
    <col min="13315" max="13315" width="32.85546875" style="17" customWidth="1"/>
    <col min="13316" max="13316" width="11.7109375" style="17" customWidth="1"/>
    <col min="13317" max="13317" width="11.28515625" style="17" customWidth="1"/>
    <col min="13318" max="13318" width="11.7109375" style="17" customWidth="1"/>
    <col min="13319" max="13319" width="15.28515625" style="17" customWidth="1"/>
    <col min="13320" max="13320" width="14.140625" style="17" customWidth="1"/>
    <col min="13321" max="13321" width="13.7109375" style="17" customWidth="1"/>
    <col min="13322" max="13322" width="15.7109375" style="17" customWidth="1"/>
    <col min="13323" max="13323" width="14" style="17" customWidth="1"/>
    <col min="13324" max="13324" width="15.7109375" style="17" customWidth="1"/>
    <col min="13325" max="13325" width="14" style="17" customWidth="1"/>
    <col min="13326" max="13326" width="12.140625" style="17" customWidth="1"/>
    <col min="13327" max="13566" width="9.140625" style="17"/>
    <col min="13567" max="13567" width="5.28515625" style="17" customWidth="1"/>
    <col min="13568" max="13568" width="6" style="17" customWidth="1"/>
    <col min="13569" max="13569" width="20.5703125" style="17" bestFit="1" customWidth="1"/>
    <col min="13570" max="13570" width="0" style="17" hidden="1" customWidth="1"/>
    <col min="13571" max="13571" width="32.85546875" style="17" customWidth="1"/>
    <col min="13572" max="13572" width="11.7109375" style="17" customWidth="1"/>
    <col min="13573" max="13573" width="11.28515625" style="17" customWidth="1"/>
    <col min="13574" max="13574" width="11.7109375" style="17" customWidth="1"/>
    <col min="13575" max="13575" width="15.28515625" style="17" customWidth="1"/>
    <col min="13576" max="13576" width="14.140625" style="17" customWidth="1"/>
    <col min="13577" max="13577" width="13.7109375" style="17" customWidth="1"/>
    <col min="13578" max="13578" width="15.7109375" style="17" customWidth="1"/>
    <col min="13579" max="13579" width="14" style="17" customWidth="1"/>
    <col min="13580" max="13580" width="15.7109375" style="17" customWidth="1"/>
    <col min="13581" max="13581" width="14" style="17" customWidth="1"/>
    <col min="13582" max="13582" width="12.140625" style="17" customWidth="1"/>
    <col min="13583" max="13822" width="9.140625" style="17"/>
    <col min="13823" max="13823" width="5.28515625" style="17" customWidth="1"/>
    <col min="13824" max="13824" width="6" style="17" customWidth="1"/>
    <col min="13825" max="13825" width="20.5703125" style="17" bestFit="1" customWidth="1"/>
    <col min="13826" max="13826" width="0" style="17" hidden="1" customWidth="1"/>
    <col min="13827" max="13827" width="32.85546875" style="17" customWidth="1"/>
    <col min="13828" max="13828" width="11.7109375" style="17" customWidth="1"/>
    <col min="13829" max="13829" width="11.28515625" style="17" customWidth="1"/>
    <col min="13830" max="13830" width="11.7109375" style="17" customWidth="1"/>
    <col min="13831" max="13831" width="15.28515625" style="17" customWidth="1"/>
    <col min="13832" max="13832" width="14.140625" style="17" customWidth="1"/>
    <col min="13833" max="13833" width="13.7109375" style="17" customWidth="1"/>
    <col min="13834" max="13834" width="15.7109375" style="17" customWidth="1"/>
    <col min="13835" max="13835" width="14" style="17" customWidth="1"/>
    <col min="13836" max="13836" width="15.7109375" style="17" customWidth="1"/>
    <col min="13837" max="13837" width="14" style="17" customWidth="1"/>
    <col min="13838" max="13838" width="12.140625" style="17" customWidth="1"/>
    <col min="13839" max="14078" width="9.140625" style="17"/>
    <col min="14079" max="14079" width="5.28515625" style="17" customWidth="1"/>
    <col min="14080" max="14080" width="6" style="17" customWidth="1"/>
    <col min="14081" max="14081" width="20.5703125" style="17" bestFit="1" customWidth="1"/>
    <col min="14082" max="14082" width="0" style="17" hidden="1" customWidth="1"/>
    <col min="14083" max="14083" width="32.85546875" style="17" customWidth="1"/>
    <col min="14084" max="14084" width="11.7109375" style="17" customWidth="1"/>
    <col min="14085" max="14085" width="11.28515625" style="17" customWidth="1"/>
    <col min="14086" max="14086" width="11.7109375" style="17" customWidth="1"/>
    <col min="14087" max="14087" width="15.28515625" style="17" customWidth="1"/>
    <col min="14088" max="14088" width="14.140625" style="17" customWidth="1"/>
    <col min="14089" max="14089" width="13.7109375" style="17" customWidth="1"/>
    <col min="14090" max="14090" width="15.7109375" style="17" customWidth="1"/>
    <col min="14091" max="14091" width="14" style="17" customWidth="1"/>
    <col min="14092" max="14092" width="15.7109375" style="17" customWidth="1"/>
    <col min="14093" max="14093" width="14" style="17" customWidth="1"/>
    <col min="14094" max="14094" width="12.140625" style="17" customWidth="1"/>
    <col min="14095" max="14334" width="9.140625" style="17"/>
    <col min="14335" max="14335" width="5.28515625" style="17" customWidth="1"/>
    <col min="14336" max="14336" width="6" style="17" customWidth="1"/>
    <col min="14337" max="14337" width="20.5703125" style="17" bestFit="1" customWidth="1"/>
    <col min="14338" max="14338" width="0" style="17" hidden="1" customWidth="1"/>
    <col min="14339" max="14339" width="32.85546875" style="17" customWidth="1"/>
    <col min="14340" max="14340" width="11.7109375" style="17" customWidth="1"/>
    <col min="14341" max="14341" width="11.28515625" style="17" customWidth="1"/>
    <col min="14342" max="14342" width="11.7109375" style="17" customWidth="1"/>
    <col min="14343" max="14343" width="15.28515625" style="17" customWidth="1"/>
    <col min="14344" max="14344" width="14.140625" style="17" customWidth="1"/>
    <col min="14345" max="14345" width="13.7109375" style="17" customWidth="1"/>
    <col min="14346" max="14346" width="15.7109375" style="17" customWidth="1"/>
    <col min="14347" max="14347" width="14" style="17" customWidth="1"/>
    <col min="14348" max="14348" width="15.7109375" style="17" customWidth="1"/>
    <col min="14349" max="14349" width="14" style="17" customWidth="1"/>
    <col min="14350" max="14350" width="12.140625" style="17" customWidth="1"/>
    <col min="14351" max="14590" width="9.140625" style="17"/>
    <col min="14591" max="14591" width="5.28515625" style="17" customWidth="1"/>
    <col min="14592" max="14592" width="6" style="17" customWidth="1"/>
    <col min="14593" max="14593" width="20.5703125" style="17" bestFit="1" customWidth="1"/>
    <col min="14594" max="14594" width="0" style="17" hidden="1" customWidth="1"/>
    <col min="14595" max="14595" width="32.85546875" style="17" customWidth="1"/>
    <col min="14596" max="14596" width="11.7109375" style="17" customWidth="1"/>
    <col min="14597" max="14597" width="11.28515625" style="17" customWidth="1"/>
    <col min="14598" max="14598" width="11.7109375" style="17" customWidth="1"/>
    <col min="14599" max="14599" width="15.28515625" style="17" customWidth="1"/>
    <col min="14600" max="14600" width="14.140625" style="17" customWidth="1"/>
    <col min="14601" max="14601" width="13.7109375" style="17" customWidth="1"/>
    <col min="14602" max="14602" width="15.7109375" style="17" customWidth="1"/>
    <col min="14603" max="14603" width="14" style="17" customWidth="1"/>
    <col min="14604" max="14604" width="15.7109375" style="17" customWidth="1"/>
    <col min="14605" max="14605" width="14" style="17" customWidth="1"/>
    <col min="14606" max="14606" width="12.140625" style="17" customWidth="1"/>
    <col min="14607" max="14846" width="9.140625" style="17"/>
    <col min="14847" max="14847" width="5.28515625" style="17" customWidth="1"/>
    <col min="14848" max="14848" width="6" style="17" customWidth="1"/>
    <col min="14849" max="14849" width="20.5703125" style="17" bestFit="1" customWidth="1"/>
    <col min="14850" max="14850" width="0" style="17" hidden="1" customWidth="1"/>
    <col min="14851" max="14851" width="32.85546875" style="17" customWidth="1"/>
    <col min="14852" max="14852" width="11.7109375" style="17" customWidth="1"/>
    <col min="14853" max="14853" width="11.28515625" style="17" customWidth="1"/>
    <col min="14854" max="14854" width="11.7109375" style="17" customWidth="1"/>
    <col min="14855" max="14855" width="15.28515625" style="17" customWidth="1"/>
    <col min="14856" max="14856" width="14.140625" style="17" customWidth="1"/>
    <col min="14857" max="14857" width="13.7109375" style="17" customWidth="1"/>
    <col min="14858" max="14858" width="15.7109375" style="17" customWidth="1"/>
    <col min="14859" max="14859" width="14" style="17" customWidth="1"/>
    <col min="14860" max="14860" width="15.7109375" style="17" customWidth="1"/>
    <col min="14861" max="14861" width="14" style="17" customWidth="1"/>
    <col min="14862" max="14862" width="12.140625" style="17" customWidth="1"/>
    <col min="14863" max="15102" width="9.140625" style="17"/>
    <col min="15103" max="15103" width="5.28515625" style="17" customWidth="1"/>
    <col min="15104" max="15104" width="6" style="17" customWidth="1"/>
    <col min="15105" max="15105" width="20.5703125" style="17" bestFit="1" customWidth="1"/>
    <col min="15106" max="15106" width="0" style="17" hidden="1" customWidth="1"/>
    <col min="15107" max="15107" width="32.85546875" style="17" customWidth="1"/>
    <col min="15108" max="15108" width="11.7109375" style="17" customWidth="1"/>
    <col min="15109" max="15109" width="11.28515625" style="17" customWidth="1"/>
    <col min="15110" max="15110" width="11.7109375" style="17" customWidth="1"/>
    <col min="15111" max="15111" width="15.28515625" style="17" customWidth="1"/>
    <col min="15112" max="15112" width="14.140625" style="17" customWidth="1"/>
    <col min="15113" max="15113" width="13.7109375" style="17" customWidth="1"/>
    <col min="15114" max="15114" width="15.7109375" style="17" customWidth="1"/>
    <col min="15115" max="15115" width="14" style="17" customWidth="1"/>
    <col min="15116" max="15116" width="15.7109375" style="17" customWidth="1"/>
    <col min="15117" max="15117" width="14" style="17" customWidth="1"/>
    <col min="15118" max="15118" width="12.140625" style="17" customWidth="1"/>
    <col min="15119" max="15358" width="9.140625" style="17"/>
    <col min="15359" max="15359" width="5.28515625" style="17" customWidth="1"/>
    <col min="15360" max="15360" width="6" style="17" customWidth="1"/>
    <col min="15361" max="15361" width="20.5703125" style="17" bestFit="1" customWidth="1"/>
    <col min="15362" max="15362" width="0" style="17" hidden="1" customWidth="1"/>
    <col min="15363" max="15363" width="32.85546875" style="17" customWidth="1"/>
    <col min="15364" max="15364" width="11.7109375" style="17" customWidth="1"/>
    <col min="15365" max="15365" width="11.28515625" style="17" customWidth="1"/>
    <col min="15366" max="15366" width="11.7109375" style="17" customWidth="1"/>
    <col min="15367" max="15367" width="15.28515625" style="17" customWidth="1"/>
    <col min="15368" max="15368" width="14.140625" style="17" customWidth="1"/>
    <col min="15369" max="15369" width="13.7109375" style="17" customWidth="1"/>
    <col min="15370" max="15370" width="15.7109375" style="17" customWidth="1"/>
    <col min="15371" max="15371" width="14" style="17" customWidth="1"/>
    <col min="15372" max="15372" width="15.7109375" style="17" customWidth="1"/>
    <col min="15373" max="15373" width="14" style="17" customWidth="1"/>
    <col min="15374" max="15374" width="12.140625" style="17" customWidth="1"/>
    <col min="15375" max="15614" width="9.140625" style="17"/>
    <col min="15615" max="15615" width="5.28515625" style="17" customWidth="1"/>
    <col min="15616" max="15616" width="6" style="17" customWidth="1"/>
    <col min="15617" max="15617" width="20.5703125" style="17" bestFit="1" customWidth="1"/>
    <col min="15618" max="15618" width="0" style="17" hidden="1" customWidth="1"/>
    <col min="15619" max="15619" width="32.85546875" style="17" customWidth="1"/>
    <col min="15620" max="15620" width="11.7109375" style="17" customWidth="1"/>
    <col min="15621" max="15621" width="11.28515625" style="17" customWidth="1"/>
    <col min="15622" max="15622" width="11.7109375" style="17" customWidth="1"/>
    <col min="15623" max="15623" width="15.28515625" style="17" customWidth="1"/>
    <col min="15624" max="15624" width="14.140625" style="17" customWidth="1"/>
    <col min="15625" max="15625" width="13.7109375" style="17" customWidth="1"/>
    <col min="15626" max="15626" width="15.7109375" style="17" customWidth="1"/>
    <col min="15627" max="15627" width="14" style="17" customWidth="1"/>
    <col min="15628" max="15628" width="15.7109375" style="17" customWidth="1"/>
    <col min="15629" max="15629" width="14" style="17" customWidth="1"/>
    <col min="15630" max="15630" width="12.140625" style="17" customWidth="1"/>
    <col min="15631" max="15870" width="9.140625" style="17"/>
    <col min="15871" max="15871" width="5.28515625" style="17" customWidth="1"/>
    <col min="15872" max="15872" width="6" style="17" customWidth="1"/>
    <col min="15873" max="15873" width="20.5703125" style="17" bestFit="1" customWidth="1"/>
    <col min="15874" max="15874" width="0" style="17" hidden="1" customWidth="1"/>
    <col min="15875" max="15875" width="32.85546875" style="17" customWidth="1"/>
    <col min="15876" max="15876" width="11.7109375" style="17" customWidth="1"/>
    <col min="15877" max="15877" width="11.28515625" style="17" customWidth="1"/>
    <col min="15878" max="15878" width="11.7109375" style="17" customWidth="1"/>
    <col min="15879" max="15879" width="15.28515625" style="17" customWidth="1"/>
    <col min="15880" max="15880" width="14.140625" style="17" customWidth="1"/>
    <col min="15881" max="15881" width="13.7109375" style="17" customWidth="1"/>
    <col min="15882" max="15882" width="15.7109375" style="17" customWidth="1"/>
    <col min="15883" max="15883" width="14" style="17" customWidth="1"/>
    <col min="15884" max="15884" width="15.7109375" style="17" customWidth="1"/>
    <col min="15885" max="15885" width="14" style="17" customWidth="1"/>
    <col min="15886" max="15886" width="12.140625" style="17" customWidth="1"/>
    <col min="15887" max="16126" width="9.140625" style="17"/>
    <col min="16127" max="16127" width="5.28515625" style="17" customWidth="1"/>
    <col min="16128" max="16128" width="6" style="17" customWidth="1"/>
    <col min="16129" max="16129" width="20.5703125" style="17" bestFit="1" customWidth="1"/>
    <col min="16130" max="16130" width="0" style="17" hidden="1" customWidth="1"/>
    <col min="16131" max="16131" width="32.85546875" style="17" customWidth="1"/>
    <col min="16132" max="16132" width="11.7109375" style="17" customWidth="1"/>
    <col min="16133" max="16133" width="11.28515625" style="17" customWidth="1"/>
    <col min="16134" max="16134" width="11.7109375" style="17" customWidth="1"/>
    <col min="16135" max="16135" width="15.28515625" style="17" customWidth="1"/>
    <col min="16136" max="16136" width="14.140625" style="17" customWidth="1"/>
    <col min="16137" max="16137" width="13.7109375" style="17" customWidth="1"/>
    <col min="16138" max="16138" width="15.7109375" style="17" customWidth="1"/>
    <col min="16139" max="16139" width="14" style="17" customWidth="1"/>
    <col min="16140" max="16140" width="15.7109375" style="17" customWidth="1"/>
    <col min="16141" max="16141" width="14" style="17" customWidth="1"/>
    <col min="16142" max="16142" width="12.140625" style="17" customWidth="1"/>
    <col min="16143" max="16380" width="9.140625" style="17"/>
    <col min="16381" max="16382" width="9.140625" style="17" customWidth="1"/>
    <col min="16383" max="16384" width="9.140625" style="17"/>
  </cols>
  <sheetData>
    <row r="1" spans="1:13" customFormat="1" ht="29.25" customHeight="1">
      <c r="A1" s="169" t="s">
        <v>350</v>
      </c>
      <c r="B1" s="170"/>
      <c r="C1" s="170"/>
      <c r="D1" s="170"/>
      <c r="E1" s="170"/>
      <c r="F1" s="170"/>
      <c r="G1" s="170"/>
      <c r="H1" s="170"/>
      <c r="I1" s="170"/>
      <c r="J1" s="170"/>
      <c r="K1" s="170"/>
      <c r="L1" s="170"/>
      <c r="M1" s="170"/>
    </row>
    <row r="2" spans="1:13" ht="9.75" customHeight="1">
      <c r="A2" s="195"/>
      <c r="B2" s="195"/>
      <c r="C2" s="195"/>
      <c r="D2" s="195"/>
      <c r="E2" s="195"/>
      <c r="F2" s="195"/>
      <c r="G2" s="195"/>
      <c r="H2" s="195"/>
      <c r="I2" s="195"/>
      <c r="J2" s="195"/>
      <c r="K2" s="195"/>
      <c r="L2" s="195"/>
      <c r="M2" s="195"/>
    </row>
    <row r="3" spans="1:13" ht="78.75" customHeight="1">
      <c r="A3" s="196" t="s">
        <v>351</v>
      </c>
      <c r="B3" s="197" t="s">
        <v>352</v>
      </c>
      <c r="C3" s="197" t="s">
        <v>353</v>
      </c>
      <c r="D3" s="198" t="s">
        <v>354</v>
      </c>
      <c r="E3" s="196" t="s">
        <v>206</v>
      </c>
      <c r="F3" s="196" t="s">
        <v>355</v>
      </c>
      <c r="G3" s="196" t="s">
        <v>356</v>
      </c>
      <c r="H3" s="196" t="s">
        <v>357</v>
      </c>
      <c r="I3" s="196" t="s">
        <v>358</v>
      </c>
      <c r="J3" s="206" t="s">
        <v>83</v>
      </c>
      <c r="K3" s="207"/>
      <c r="L3" s="206" t="s">
        <v>84</v>
      </c>
      <c r="M3" s="207"/>
    </row>
    <row r="4" spans="1:13" ht="32.450000000000003" customHeight="1">
      <c r="A4" s="196"/>
      <c r="B4" s="197"/>
      <c r="C4" s="197"/>
      <c r="D4" s="198"/>
      <c r="E4" s="196"/>
      <c r="F4" s="196"/>
      <c r="G4" s="196"/>
      <c r="H4" s="196"/>
      <c r="I4" s="196"/>
      <c r="J4" s="43" t="s">
        <v>359</v>
      </c>
      <c r="K4" s="43" t="s">
        <v>360</v>
      </c>
      <c r="L4" s="43" t="s">
        <v>359</v>
      </c>
      <c r="M4" s="43" t="s">
        <v>360</v>
      </c>
    </row>
    <row r="5" spans="1:13" ht="26.25" customHeight="1">
      <c r="A5" s="204" t="s">
        <v>338</v>
      </c>
      <c r="B5" s="205"/>
      <c r="C5" s="205"/>
      <c r="D5" s="205"/>
      <c r="E5" s="205"/>
      <c r="F5" s="205"/>
      <c r="G5" s="205"/>
      <c r="H5" s="205"/>
      <c r="I5" s="205"/>
      <c r="J5" s="205"/>
      <c r="K5" s="205"/>
      <c r="L5" s="205"/>
      <c r="M5" s="205"/>
    </row>
    <row r="6" spans="1:13" ht="112.5" hidden="1" customHeight="1">
      <c r="A6" s="71"/>
      <c r="B6" s="72"/>
      <c r="C6" s="72"/>
      <c r="D6" s="72"/>
      <c r="E6" s="72"/>
      <c r="F6" s="72"/>
      <c r="G6" s="72"/>
      <c r="H6" s="72"/>
      <c r="I6" s="73"/>
      <c r="J6" s="74"/>
      <c r="K6" s="74">
        <f t="shared" ref="K6:M6" si="0">SUM(K8:K62)</f>
        <v>0</v>
      </c>
      <c r="L6" s="74">
        <f t="shared" si="0"/>
        <v>0</v>
      </c>
      <c r="M6" s="74">
        <f t="shared" si="0"/>
        <v>0</v>
      </c>
    </row>
    <row r="7" spans="1:13">
      <c r="A7" s="199" t="s">
        <v>361</v>
      </c>
      <c r="B7" s="200"/>
      <c r="C7" s="200"/>
      <c r="D7" s="200"/>
      <c r="E7" s="200"/>
      <c r="F7" s="200"/>
      <c r="G7" s="200"/>
      <c r="H7" s="200"/>
      <c r="I7" s="201"/>
      <c r="J7" s="202">
        <f>SUM(K8:K62)</f>
        <v>0</v>
      </c>
      <c r="K7" s="203"/>
      <c r="L7" s="202">
        <f>SUM(M8:M62)</f>
        <v>0</v>
      </c>
      <c r="M7" s="203"/>
    </row>
    <row r="8" spans="1:13">
      <c r="A8" s="75">
        <v>1</v>
      </c>
      <c r="B8" s="116" t="s">
        <v>362</v>
      </c>
      <c r="C8" s="116" t="s">
        <v>363</v>
      </c>
      <c r="D8" s="117" t="s">
        <v>364</v>
      </c>
      <c r="E8" s="118" t="s">
        <v>365</v>
      </c>
      <c r="F8" s="118" t="s">
        <v>366</v>
      </c>
      <c r="G8" s="2"/>
      <c r="H8" s="119">
        <v>1</v>
      </c>
      <c r="I8" s="2"/>
      <c r="J8" s="5"/>
      <c r="K8" s="18">
        <f>H8*J8</f>
        <v>0</v>
      </c>
      <c r="L8" s="5"/>
      <c r="M8" s="18">
        <f t="shared" ref="M8:M27" si="1">H8*L8</f>
        <v>0</v>
      </c>
    </row>
    <row r="9" spans="1:13">
      <c r="A9" s="75">
        <v>2</v>
      </c>
      <c r="B9" s="116" t="s">
        <v>362</v>
      </c>
      <c r="C9" s="116" t="s">
        <v>367</v>
      </c>
      <c r="D9" s="117" t="s">
        <v>368</v>
      </c>
      <c r="E9" s="118" t="s">
        <v>369</v>
      </c>
      <c r="F9" s="118" t="s">
        <v>370</v>
      </c>
      <c r="G9" s="2"/>
      <c r="H9" s="119">
        <v>1</v>
      </c>
      <c r="I9" s="2"/>
      <c r="J9" s="5"/>
      <c r="K9" s="18">
        <f t="shared" ref="K9:K27" si="2">H9*J9</f>
        <v>0</v>
      </c>
      <c r="L9" s="5"/>
      <c r="M9" s="18">
        <f>H9*L9</f>
        <v>0</v>
      </c>
    </row>
    <row r="10" spans="1:13">
      <c r="A10" s="75">
        <v>3</v>
      </c>
      <c r="B10" s="116" t="s">
        <v>362</v>
      </c>
      <c r="C10" s="116" t="s">
        <v>367</v>
      </c>
      <c r="D10" s="117" t="s">
        <v>371</v>
      </c>
      <c r="E10" s="118" t="s">
        <v>372</v>
      </c>
      <c r="F10" s="118" t="s">
        <v>373</v>
      </c>
      <c r="G10" s="2"/>
      <c r="H10" s="119">
        <v>1</v>
      </c>
      <c r="I10" s="2"/>
      <c r="J10" s="5"/>
      <c r="K10" s="18">
        <f t="shared" si="2"/>
        <v>0</v>
      </c>
      <c r="L10" s="5"/>
      <c r="M10" s="18">
        <f t="shared" si="1"/>
        <v>0</v>
      </c>
    </row>
    <row r="11" spans="1:13">
      <c r="A11" s="75">
        <v>4</v>
      </c>
      <c r="B11" s="116" t="s">
        <v>362</v>
      </c>
      <c r="C11" s="116" t="s">
        <v>367</v>
      </c>
      <c r="D11" s="117" t="s">
        <v>374</v>
      </c>
      <c r="E11" s="118" t="s">
        <v>372</v>
      </c>
      <c r="F11" s="118" t="s">
        <v>375</v>
      </c>
      <c r="G11" s="2"/>
      <c r="H11" s="119">
        <v>1</v>
      </c>
      <c r="I11" s="2"/>
      <c r="J11" s="5"/>
      <c r="K11" s="18">
        <f t="shared" si="2"/>
        <v>0</v>
      </c>
      <c r="L11" s="5"/>
      <c r="M11" s="18">
        <f t="shared" si="1"/>
        <v>0</v>
      </c>
    </row>
    <row r="12" spans="1:13">
      <c r="A12" s="75">
        <v>5</v>
      </c>
      <c r="B12" s="116" t="s">
        <v>362</v>
      </c>
      <c r="C12" s="116" t="s">
        <v>376</v>
      </c>
      <c r="D12" s="117" t="s">
        <v>377</v>
      </c>
      <c r="E12" s="118" t="s">
        <v>378</v>
      </c>
      <c r="F12" s="118" t="s">
        <v>379</v>
      </c>
      <c r="G12" s="2"/>
      <c r="H12" s="119">
        <v>1</v>
      </c>
      <c r="I12" s="2"/>
      <c r="J12" s="5"/>
      <c r="K12" s="18">
        <f t="shared" si="2"/>
        <v>0</v>
      </c>
      <c r="L12" s="5"/>
      <c r="M12" s="18">
        <f t="shared" si="1"/>
        <v>0</v>
      </c>
    </row>
    <row r="13" spans="1:13">
      <c r="A13" s="75">
        <v>6</v>
      </c>
      <c r="B13" s="116" t="s">
        <v>362</v>
      </c>
      <c r="C13" s="116" t="s">
        <v>380</v>
      </c>
      <c r="D13" s="117" t="s">
        <v>381</v>
      </c>
      <c r="E13" s="118" t="s">
        <v>382</v>
      </c>
      <c r="F13" s="118" t="s">
        <v>383</v>
      </c>
      <c r="G13" s="2"/>
      <c r="H13" s="119">
        <v>1</v>
      </c>
      <c r="I13" s="2"/>
      <c r="J13" s="5"/>
      <c r="K13" s="18">
        <f t="shared" si="2"/>
        <v>0</v>
      </c>
      <c r="L13" s="5"/>
      <c r="M13" s="18">
        <f t="shared" si="1"/>
        <v>0</v>
      </c>
    </row>
    <row r="14" spans="1:13">
      <c r="A14" s="75">
        <v>7</v>
      </c>
      <c r="B14" s="116" t="s">
        <v>362</v>
      </c>
      <c r="C14" s="116" t="s">
        <v>384</v>
      </c>
      <c r="D14" s="117" t="s">
        <v>385</v>
      </c>
      <c r="E14" s="118" t="s">
        <v>386</v>
      </c>
      <c r="F14" s="118" t="s">
        <v>387</v>
      </c>
      <c r="G14" s="2"/>
      <c r="H14" s="119">
        <v>1</v>
      </c>
      <c r="I14" s="2"/>
      <c r="J14" s="5"/>
      <c r="K14" s="18">
        <f t="shared" si="2"/>
        <v>0</v>
      </c>
      <c r="L14" s="5"/>
      <c r="M14" s="18">
        <f t="shared" si="1"/>
        <v>0</v>
      </c>
    </row>
    <row r="15" spans="1:13">
      <c r="A15" s="75">
        <v>8</v>
      </c>
      <c r="B15" s="116" t="s">
        <v>362</v>
      </c>
      <c r="C15" s="116" t="s">
        <v>388</v>
      </c>
      <c r="D15" s="117" t="s">
        <v>389</v>
      </c>
      <c r="E15" s="118" t="s">
        <v>390</v>
      </c>
      <c r="F15" s="118" t="s">
        <v>391</v>
      </c>
      <c r="G15" s="4"/>
      <c r="H15" s="119">
        <v>1</v>
      </c>
      <c r="I15" s="2"/>
      <c r="J15" s="5"/>
      <c r="K15" s="18">
        <f t="shared" si="2"/>
        <v>0</v>
      </c>
      <c r="L15" s="5"/>
      <c r="M15" s="18">
        <f t="shared" si="1"/>
        <v>0</v>
      </c>
    </row>
    <row r="16" spans="1:13">
      <c r="A16" s="75">
        <v>9</v>
      </c>
      <c r="B16" s="116" t="s">
        <v>362</v>
      </c>
      <c r="C16" s="116" t="s">
        <v>392</v>
      </c>
      <c r="D16" s="117" t="s">
        <v>393</v>
      </c>
      <c r="E16" s="118" t="s">
        <v>394</v>
      </c>
      <c r="F16" s="118" t="s">
        <v>395</v>
      </c>
      <c r="G16" s="4"/>
      <c r="H16" s="119">
        <v>1</v>
      </c>
      <c r="I16" s="2"/>
      <c r="J16" s="5"/>
      <c r="K16" s="18">
        <f t="shared" si="2"/>
        <v>0</v>
      </c>
      <c r="L16" s="5"/>
      <c r="M16" s="18">
        <f t="shared" si="1"/>
        <v>0</v>
      </c>
    </row>
    <row r="17" spans="1:13">
      <c r="A17" s="75">
        <v>10</v>
      </c>
      <c r="B17" s="116" t="s">
        <v>362</v>
      </c>
      <c r="C17" s="116" t="s">
        <v>396</v>
      </c>
      <c r="D17" s="117" t="s">
        <v>397</v>
      </c>
      <c r="E17" s="118" t="s">
        <v>398</v>
      </c>
      <c r="F17" s="118" t="s">
        <v>399</v>
      </c>
      <c r="G17" s="4"/>
      <c r="H17" s="119">
        <v>1</v>
      </c>
      <c r="I17" s="2"/>
      <c r="J17" s="5"/>
      <c r="K17" s="18">
        <f t="shared" si="2"/>
        <v>0</v>
      </c>
      <c r="L17" s="5"/>
      <c r="M17" s="18">
        <f t="shared" si="1"/>
        <v>0</v>
      </c>
    </row>
    <row r="18" spans="1:13">
      <c r="A18" s="75">
        <v>11</v>
      </c>
      <c r="B18" s="116" t="s">
        <v>362</v>
      </c>
      <c r="C18" s="116" t="s">
        <v>400</v>
      </c>
      <c r="D18" s="117" t="s">
        <v>401</v>
      </c>
      <c r="E18" s="118" t="s">
        <v>402</v>
      </c>
      <c r="F18" s="118" t="s">
        <v>403</v>
      </c>
      <c r="G18" s="4"/>
      <c r="H18" s="119">
        <v>1</v>
      </c>
      <c r="I18" s="2"/>
      <c r="J18" s="5"/>
      <c r="K18" s="18">
        <f t="shared" si="2"/>
        <v>0</v>
      </c>
      <c r="L18" s="5"/>
      <c r="M18" s="18">
        <f t="shared" si="1"/>
        <v>0</v>
      </c>
    </row>
    <row r="19" spans="1:13">
      <c r="A19" s="75">
        <v>12</v>
      </c>
      <c r="B19" s="116" t="s">
        <v>362</v>
      </c>
      <c r="C19" s="116" t="s">
        <v>404</v>
      </c>
      <c r="D19" s="117" t="s">
        <v>405</v>
      </c>
      <c r="E19" s="118" t="s">
        <v>406</v>
      </c>
      <c r="F19" s="118" t="s">
        <v>407</v>
      </c>
      <c r="G19" s="4"/>
      <c r="H19" s="119">
        <v>1</v>
      </c>
      <c r="I19" s="2"/>
      <c r="J19" s="5"/>
      <c r="K19" s="18">
        <f t="shared" si="2"/>
        <v>0</v>
      </c>
      <c r="L19" s="5"/>
      <c r="M19" s="18">
        <f t="shared" si="1"/>
        <v>0</v>
      </c>
    </row>
    <row r="20" spans="1:13">
      <c r="A20" s="75">
        <v>13</v>
      </c>
      <c r="B20" s="116" t="s">
        <v>362</v>
      </c>
      <c r="C20" s="116" t="s">
        <v>408</v>
      </c>
      <c r="D20" s="117" t="s">
        <v>409</v>
      </c>
      <c r="E20" s="118" t="s">
        <v>410</v>
      </c>
      <c r="F20" s="118" t="s">
        <v>411</v>
      </c>
      <c r="G20" s="4"/>
      <c r="H20" s="119">
        <v>1</v>
      </c>
      <c r="I20" s="2"/>
      <c r="J20" s="5"/>
      <c r="K20" s="18">
        <f t="shared" si="2"/>
        <v>0</v>
      </c>
      <c r="L20" s="5"/>
      <c r="M20" s="18">
        <f t="shared" si="1"/>
        <v>0</v>
      </c>
    </row>
    <row r="21" spans="1:13">
      <c r="A21" s="75">
        <v>14</v>
      </c>
      <c r="B21" s="116" t="s">
        <v>362</v>
      </c>
      <c r="C21" s="116" t="s">
        <v>412</v>
      </c>
      <c r="D21" s="117" t="s">
        <v>413</v>
      </c>
      <c r="E21" s="118" t="s">
        <v>414</v>
      </c>
      <c r="F21" s="118" t="s">
        <v>415</v>
      </c>
      <c r="G21" s="4"/>
      <c r="H21" s="119">
        <v>1</v>
      </c>
      <c r="I21" s="2"/>
      <c r="J21" s="5"/>
      <c r="K21" s="18">
        <f t="shared" si="2"/>
        <v>0</v>
      </c>
      <c r="L21" s="5"/>
      <c r="M21" s="18">
        <f t="shared" si="1"/>
        <v>0</v>
      </c>
    </row>
    <row r="22" spans="1:13">
      <c r="A22" s="75">
        <v>15</v>
      </c>
      <c r="B22" s="116" t="s">
        <v>362</v>
      </c>
      <c r="C22" s="116" t="s">
        <v>416</v>
      </c>
      <c r="D22" s="117" t="s">
        <v>417</v>
      </c>
      <c r="E22" s="118" t="s">
        <v>418</v>
      </c>
      <c r="F22" s="118" t="s">
        <v>419</v>
      </c>
      <c r="G22" s="4"/>
      <c r="H22" s="119">
        <v>1</v>
      </c>
      <c r="I22" s="2"/>
      <c r="J22" s="5"/>
      <c r="K22" s="18">
        <f t="shared" si="2"/>
        <v>0</v>
      </c>
      <c r="L22" s="5"/>
      <c r="M22" s="18">
        <f t="shared" si="1"/>
        <v>0</v>
      </c>
    </row>
    <row r="23" spans="1:13">
      <c r="A23" s="75">
        <v>16</v>
      </c>
      <c r="B23" s="116" t="s">
        <v>362</v>
      </c>
      <c r="C23" s="116" t="s">
        <v>416</v>
      </c>
      <c r="D23" s="117" t="s">
        <v>420</v>
      </c>
      <c r="E23" s="118" t="s">
        <v>418</v>
      </c>
      <c r="F23" s="118" t="s">
        <v>421</v>
      </c>
      <c r="G23" s="4"/>
      <c r="H23" s="119">
        <v>1</v>
      </c>
      <c r="I23" s="2"/>
      <c r="J23" s="5"/>
      <c r="K23" s="18">
        <f t="shared" si="2"/>
        <v>0</v>
      </c>
      <c r="L23" s="5"/>
      <c r="M23" s="18">
        <f t="shared" si="1"/>
        <v>0</v>
      </c>
    </row>
    <row r="24" spans="1:13">
      <c r="A24" s="75">
        <v>17</v>
      </c>
      <c r="B24" s="116" t="s">
        <v>362</v>
      </c>
      <c r="C24" s="116" t="s">
        <v>416</v>
      </c>
      <c r="D24" s="117" t="s">
        <v>422</v>
      </c>
      <c r="E24" s="118" t="s">
        <v>418</v>
      </c>
      <c r="F24" s="118" t="s">
        <v>423</v>
      </c>
      <c r="G24" s="4"/>
      <c r="H24" s="119">
        <v>1</v>
      </c>
      <c r="I24" s="2"/>
      <c r="J24" s="5"/>
      <c r="K24" s="18">
        <f t="shared" si="2"/>
        <v>0</v>
      </c>
      <c r="L24" s="5"/>
      <c r="M24" s="18">
        <f t="shared" si="1"/>
        <v>0</v>
      </c>
    </row>
    <row r="25" spans="1:13">
      <c r="A25" s="75">
        <v>18</v>
      </c>
      <c r="B25" s="116" t="s">
        <v>362</v>
      </c>
      <c r="C25" s="116" t="s">
        <v>416</v>
      </c>
      <c r="D25" s="117" t="s">
        <v>424</v>
      </c>
      <c r="E25" s="118" t="s">
        <v>418</v>
      </c>
      <c r="F25" s="118" t="s">
        <v>425</v>
      </c>
      <c r="G25" s="4"/>
      <c r="H25" s="119">
        <v>1</v>
      </c>
      <c r="I25" s="2"/>
      <c r="J25" s="5"/>
      <c r="K25" s="18">
        <f t="shared" si="2"/>
        <v>0</v>
      </c>
      <c r="L25" s="5"/>
      <c r="M25" s="18">
        <f t="shared" si="1"/>
        <v>0</v>
      </c>
    </row>
    <row r="26" spans="1:13">
      <c r="A26" s="75">
        <v>19</v>
      </c>
      <c r="B26" s="116" t="s">
        <v>362</v>
      </c>
      <c r="C26" s="116" t="s">
        <v>426</v>
      </c>
      <c r="D26" s="117" t="s">
        <v>427</v>
      </c>
      <c r="E26" s="118" t="s">
        <v>428</v>
      </c>
      <c r="F26" s="118" t="s">
        <v>429</v>
      </c>
      <c r="G26" s="4"/>
      <c r="H26" s="119">
        <v>1</v>
      </c>
      <c r="I26" s="2"/>
      <c r="J26" s="5"/>
      <c r="K26" s="18">
        <f t="shared" si="2"/>
        <v>0</v>
      </c>
      <c r="L26" s="5"/>
      <c r="M26" s="18">
        <f t="shared" si="1"/>
        <v>0</v>
      </c>
    </row>
    <row r="27" spans="1:13">
      <c r="A27" s="75">
        <v>20</v>
      </c>
      <c r="B27" s="116" t="s">
        <v>362</v>
      </c>
      <c r="C27" s="116" t="s">
        <v>430</v>
      </c>
      <c r="D27" s="117" t="s">
        <v>431</v>
      </c>
      <c r="E27" s="118" t="s">
        <v>432</v>
      </c>
      <c r="F27" s="118" t="s">
        <v>433</v>
      </c>
      <c r="G27" s="4"/>
      <c r="H27" s="119">
        <v>1</v>
      </c>
      <c r="I27" s="2"/>
      <c r="J27" s="5"/>
      <c r="K27" s="18">
        <f t="shared" si="2"/>
        <v>0</v>
      </c>
      <c r="L27" s="5"/>
      <c r="M27" s="18">
        <f t="shared" si="1"/>
        <v>0</v>
      </c>
    </row>
    <row r="28" spans="1:13">
      <c r="A28" s="75">
        <v>21</v>
      </c>
      <c r="B28" s="116" t="s">
        <v>362</v>
      </c>
      <c r="C28" s="116" t="s">
        <v>434</v>
      </c>
      <c r="D28" s="117" t="s">
        <v>435</v>
      </c>
      <c r="E28" s="118" t="s">
        <v>436</v>
      </c>
      <c r="F28" s="118" t="s">
        <v>437</v>
      </c>
      <c r="G28" s="4"/>
      <c r="H28" s="119">
        <v>1</v>
      </c>
      <c r="I28" s="2"/>
      <c r="J28" s="5"/>
      <c r="K28" s="18">
        <f t="shared" ref="K28:K62" si="3">H28*J28</f>
        <v>0</v>
      </c>
      <c r="L28" s="5"/>
      <c r="M28" s="18">
        <f t="shared" ref="M28:M62" si="4">H28*L28</f>
        <v>0</v>
      </c>
    </row>
    <row r="29" spans="1:13">
      <c r="A29" s="75">
        <v>22</v>
      </c>
      <c r="B29" s="116" t="s">
        <v>362</v>
      </c>
      <c r="C29" s="116" t="s">
        <v>376</v>
      </c>
      <c r="D29" s="117" t="s">
        <v>438</v>
      </c>
      <c r="E29" s="118" t="s">
        <v>378</v>
      </c>
      <c r="F29" s="118" t="s">
        <v>439</v>
      </c>
      <c r="G29" s="4"/>
      <c r="H29" s="119">
        <v>1</v>
      </c>
      <c r="I29" s="2"/>
      <c r="J29" s="5"/>
      <c r="K29" s="18">
        <f t="shared" si="3"/>
        <v>0</v>
      </c>
      <c r="L29" s="5"/>
      <c r="M29" s="18">
        <f t="shared" si="4"/>
        <v>0</v>
      </c>
    </row>
    <row r="30" spans="1:13">
      <c r="A30" s="75">
        <v>23</v>
      </c>
      <c r="B30" s="116" t="s">
        <v>362</v>
      </c>
      <c r="C30" s="116" t="s">
        <v>440</v>
      </c>
      <c r="D30" s="117" t="s">
        <v>441</v>
      </c>
      <c r="E30" s="118" t="s">
        <v>442</v>
      </c>
      <c r="F30" s="118" t="s">
        <v>443</v>
      </c>
      <c r="G30" s="4"/>
      <c r="H30" s="119">
        <v>1</v>
      </c>
      <c r="I30" s="2"/>
      <c r="J30" s="5"/>
      <c r="K30" s="18">
        <f t="shared" si="3"/>
        <v>0</v>
      </c>
      <c r="L30" s="5"/>
      <c r="M30" s="18">
        <f t="shared" si="4"/>
        <v>0</v>
      </c>
    </row>
    <row r="31" spans="1:13">
      <c r="A31" s="75">
        <v>24</v>
      </c>
      <c r="B31" s="116" t="s">
        <v>362</v>
      </c>
      <c r="C31" s="116" t="s">
        <v>444</v>
      </c>
      <c r="D31" s="117" t="s">
        <v>445</v>
      </c>
      <c r="E31" s="118" t="s">
        <v>446</v>
      </c>
      <c r="F31" s="118" t="s">
        <v>447</v>
      </c>
      <c r="G31" s="4"/>
      <c r="H31" s="119">
        <v>1</v>
      </c>
      <c r="I31" s="2"/>
      <c r="J31" s="5"/>
      <c r="K31" s="18">
        <f t="shared" si="3"/>
        <v>0</v>
      </c>
      <c r="L31" s="5"/>
      <c r="M31" s="18">
        <f t="shared" si="4"/>
        <v>0</v>
      </c>
    </row>
    <row r="32" spans="1:13">
      <c r="A32" s="75">
        <v>25</v>
      </c>
      <c r="B32" s="116" t="s">
        <v>362</v>
      </c>
      <c r="C32" s="116" t="s">
        <v>444</v>
      </c>
      <c r="D32" s="117" t="s">
        <v>448</v>
      </c>
      <c r="E32" s="118" t="s">
        <v>446</v>
      </c>
      <c r="F32" s="118" t="s">
        <v>449</v>
      </c>
      <c r="G32" s="4"/>
      <c r="H32" s="119">
        <v>1</v>
      </c>
      <c r="I32" s="2"/>
      <c r="J32" s="5"/>
      <c r="K32" s="18">
        <f t="shared" si="3"/>
        <v>0</v>
      </c>
      <c r="L32" s="5"/>
      <c r="M32" s="18">
        <f t="shared" si="4"/>
        <v>0</v>
      </c>
    </row>
    <row r="33" spans="1:13">
      <c r="A33" s="75">
        <v>26</v>
      </c>
      <c r="B33" s="116" t="s">
        <v>362</v>
      </c>
      <c r="C33" s="116" t="s">
        <v>450</v>
      </c>
      <c r="D33" s="117" t="s">
        <v>451</v>
      </c>
      <c r="E33" s="118" t="s">
        <v>452</v>
      </c>
      <c r="F33" s="118" t="s">
        <v>453</v>
      </c>
      <c r="G33" s="4"/>
      <c r="H33" s="119">
        <v>1</v>
      </c>
      <c r="I33" s="2"/>
      <c r="J33" s="5"/>
      <c r="K33" s="18">
        <f t="shared" si="3"/>
        <v>0</v>
      </c>
      <c r="L33" s="5"/>
      <c r="M33" s="18">
        <f t="shared" si="4"/>
        <v>0</v>
      </c>
    </row>
    <row r="34" spans="1:13">
      <c r="A34" s="75">
        <v>27</v>
      </c>
      <c r="B34" s="116" t="s">
        <v>362</v>
      </c>
      <c r="C34" s="116" t="s">
        <v>450</v>
      </c>
      <c r="D34" s="117" t="s">
        <v>454</v>
      </c>
      <c r="E34" s="118" t="s">
        <v>455</v>
      </c>
      <c r="F34" s="118" t="s">
        <v>456</v>
      </c>
      <c r="G34" s="4"/>
      <c r="H34" s="119">
        <v>1</v>
      </c>
      <c r="I34" s="2"/>
      <c r="J34" s="5"/>
      <c r="K34" s="18">
        <f t="shared" si="3"/>
        <v>0</v>
      </c>
      <c r="L34" s="5"/>
      <c r="M34" s="18">
        <f t="shared" si="4"/>
        <v>0</v>
      </c>
    </row>
    <row r="35" spans="1:13">
      <c r="A35" s="75">
        <v>28</v>
      </c>
      <c r="B35" s="116" t="s">
        <v>362</v>
      </c>
      <c r="C35" s="116" t="s">
        <v>434</v>
      </c>
      <c r="D35" s="117" t="s">
        <v>457</v>
      </c>
      <c r="E35" s="118" t="s">
        <v>458</v>
      </c>
      <c r="F35" s="118" t="s">
        <v>459</v>
      </c>
      <c r="G35" s="4"/>
      <c r="H35" s="119">
        <v>1</v>
      </c>
      <c r="I35" s="2"/>
      <c r="J35" s="5"/>
      <c r="K35" s="18">
        <f t="shared" si="3"/>
        <v>0</v>
      </c>
      <c r="L35" s="5"/>
      <c r="M35" s="18">
        <f t="shared" si="4"/>
        <v>0</v>
      </c>
    </row>
    <row r="36" spans="1:13">
      <c r="A36" s="75">
        <v>29</v>
      </c>
      <c r="B36" s="116" t="s">
        <v>362</v>
      </c>
      <c r="C36" s="116" t="s">
        <v>434</v>
      </c>
      <c r="D36" s="117" t="s">
        <v>460</v>
      </c>
      <c r="E36" s="118" t="s">
        <v>458</v>
      </c>
      <c r="F36" s="118" t="s">
        <v>461</v>
      </c>
      <c r="G36" s="4"/>
      <c r="H36" s="119">
        <v>1</v>
      </c>
      <c r="I36" s="2"/>
      <c r="J36" s="5"/>
      <c r="K36" s="18">
        <f t="shared" si="3"/>
        <v>0</v>
      </c>
      <c r="L36" s="5"/>
      <c r="M36" s="18">
        <f t="shared" si="4"/>
        <v>0</v>
      </c>
    </row>
    <row r="37" spans="1:13">
      <c r="A37" s="75">
        <v>30</v>
      </c>
      <c r="B37" s="116" t="s">
        <v>362</v>
      </c>
      <c r="C37" s="116" t="s">
        <v>462</v>
      </c>
      <c r="D37" s="117" t="s">
        <v>463</v>
      </c>
      <c r="E37" s="118" t="s">
        <v>464</v>
      </c>
      <c r="F37" s="118" t="s">
        <v>465</v>
      </c>
      <c r="G37" s="4"/>
      <c r="H37" s="119">
        <v>1</v>
      </c>
      <c r="I37" s="2"/>
      <c r="J37" s="5"/>
      <c r="K37" s="18">
        <f t="shared" si="3"/>
        <v>0</v>
      </c>
      <c r="L37" s="5"/>
      <c r="M37" s="18">
        <f t="shared" si="4"/>
        <v>0</v>
      </c>
    </row>
    <row r="38" spans="1:13">
      <c r="A38" s="75">
        <v>31</v>
      </c>
      <c r="B38" s="116" t="s">
        <v>362</v>
      </c>
      <c r="C38" s="116" t="s">
        <v>462</v>
      </c>
      <c r="D38" s="117" t="s">
        <v>466</v>
      </c>
      <c r="E38" s="118" t="s">
        <v>467</v>
      </c>
      <c r="F38" s="118" t="s">
        <v>468</v>
      </c>
      <c r="G38" s="4"/>
      <c r="H38" s="119">
        <v>1</v>
      </c>
      <c r="I38" s="2"/>
      <c r="J38" s="5"/>
      <c r="K38" s="18">
        <f t="shared" si="3"/>
        <v>0</v>
      </c>
      <c r="L38" s="5"/>
      <c r="M38" s="18">
        <f t="shared" si="4"/>
        <v>0</v>
      </c>
    </row>
    <row r="39" spans="1:13">
      <c r="A39" s="75">
        <v>32</v>
      </c>
      <c r="B39" s="116" t="s">
        <v>362</v>
      </c>
      <c r="C39" s="116" t="s">
        <v>469</v>
      </c>
      <c r="D39" s="117" t="s">
        <v>470</v>
      </c>
      <c r="E39" s="118" t="s">
        <v>471</v>
      </c>
      <c r="F39" s="118" t="s">
        <v>472</v>
      </c>
      <c r="G39" s="4"/>
      <c r="H39" s="119">
        <v>1</v>
      </c>
      <c r="I39" s="2"/>
      <c r="J39" s="5"/>
      <c r="K39" s="18">
        <f t="shared" si="3"/>
        <v>0</v>
      </c>
      <c r="L39" s="5"/>
      <c r="M39" s="18">
        <f t="shared" si="4"/>
        <v>0</v>
      </c>
    </row>
    <row r="40" spans="1:13">
      <c r="A40" s="75">
        <v>33</v>
      </c>
      <c r="B40" s="116" t="s">
        <v>362</v>
      </c>
      <c r="C40" s="116" t="s">
        <v>473</v>
      </c>
      <c r="D40" s="117" t="s">
        <v>474</v>
      </c>
      <c r="E40" s="118" t="s">
        <v>475</v>
      </c>
      <c r="F40" s="118" t="s">
        <v>476</v>
      </c>
      <c r="G40" s="4"/>
      <c r="H40" s="119">
        <v>1</v>
      </c>
      <c r="I40" s="2"/>
      <c r="J40" s="5"/>
      <c r="K40" s="18">
        <f t="shared" si="3"/>
        <v>0</v>
      </c>
      <c r="L40" s="5"/>
      <c r="M40" s="18">
        <f t="shared" si="4"/>
        <v>0</v>
      </c>
    </row>
    <row r="41" spans="1:13">
      <c r="A41" s="75">
        <v>34</v>
      </c>
      <c r="B41" s="116" t="s">
        <v>362</v>
      </c>
      <c r="C41" s="116" t="s">
        <v>477</v>
      </c>
      <c r="D41" s="117" t="s">
        <v>478</v>
      </c>
      <c r="E41" s="118" t="s">
        <v>479</v>
      </c>
      <c r="F41" s="118" t="s">
        <v>480</v>
      </c>
      <c r="G41" s="4"/>
      <c r="H41" s="119">
        <v>1</v>
      </c>
      <c r="I41" s="2"/>
      <c r="J41" s="5"/>
      <c r="K41" s="18">
        <f t="shared" si="3"/>
        <v>0</v>
      </c>
      <c r="L41" s="5"/>
      <c r="M41" s="18">
        <f t="shared" si="4"/>
        <v>0</v>
      </c>
    </row>
    <row r="42" spans="1:13">
      <c r="A42" s="75">
        <v>35</v>
      </c>
      <c r="B42" s="116" t="s">
        <v>362</v>
      </c>
      <c r="C42" s="116" t="s">
        <v>481</v>
      </c>
      <c r="D42" s="117" t="s">
        <v>482</v>
      </c>
      <c r="E42" s="118" t="s">
        <v>483</v>
      </c>
      <c r="F42" s="118" t="s">
        <v>484</v>
      </c>
      <c r="G42" s="4"/>
      <c r="H42" s="119">
        <v>1</v>
      </c>
      <c r="I42" s="2"/>
      <c r="J42" s="5"/>
      <c r="K42" s="18">
        <f t="shared" si="3"/>
        <v>0</v>
      </c>
      <c r="L42" s="5"/>
      <c r="M42" s="18">
        <f t="shared" si="4"/>
        <v>0</v>
      </c>
    </row>
    <row r="43" spans="1:13">
      <c r="A43" s="75">
        <v>36</v>
      </c>
      <c r="B43" s="116" t="s">
        <v>362</v>
      </c>
      <c r="C43" s="116" t="s">
        <v>380</v>
      </c>
      <c r="D43" s="117" t="s">
        <v>485</v>
      </c>
      <c r="E43" s="118" t="s">
        <v>486</v>
      </c>
      <c r="F43" s="118" t="s">
        <v>487</v>
      </c>
      <c r="G43" s="4"/>
      <c r="H43" s="119">
        <v>1</v>
      </c>
      <c r="I43" s="2"/>
      <c r="J43" s="5"/>
      <c r="K43" s="18">
        <f t="shared" si="3"/>
        <v>0</v>
      </c>
      <c r="L43" s="5"/>
      <c r="M43" s="18">
        <f t="shared" si="4"/>
        <v>0</v>
      </c>
    </row>
    <row r="44" spans="1:13">
      <c r="A44" s="75">
        <v>37</v>
      </c>
      <c r="B44" s="116" t="s">
        <v>362</v>
      </c>
      <c r="C44" s="116" t="s">
        <v>488</v>
      </c>
      <c r="D44" s="117" t="s">
        <v>489</v>
      </c>
      <c r="E44" s="118" t="s">
        <v>490</v>
      </c>
      <c r="F44" s="118" t="s">
        <v>491</v>
      </c>
      <c r="G44" s="4"/>
      <c r="H44" s="119">
        <v>1</v>
      </c>
      <c r="I44" s="2"/>
      <c r="J44" s="5"/>
      <c r="K44" s="18">
        <f t="shared" si="3"/>
        <v>0</v>
      </c>
      <c r="L44" s="5"/>
      <c r="M44" s="18">
        <f t="shared" si="4"/>
        <v>0</v>
      </c>
    </row>
    <row r="45" spans="1:13">
      <c r="A45" s="75">
        <v>38</v>
      </c>
      <c r="B45" s="116" t="s">
        <v>362</v>
      </c>
      <c r="C45" s="116" t="s">
        <v>492</v>
      </c>
      <c r="D45" s="117" t="s">
        <v>493</v>
      </c>
      <c r="E45" s="118" t="s">
        <v>494</v>
      </c>
      <c r="F45" s="118" t="s">
        <v>495</v>
      </c>
      <c r="G45" s="4"/>
      <c r="H45" s="119">
        <v>1</v>
      </c>
      <c r="I45" s="2"/>
      <c r="J45" s="5"/>
      <c r="K45" s="18">
        <f t="shared" si="3"/>
        <v>0</v>
      </c>
      <c r="L45" s="5"/>
      <c r="M45" s="18">
        <f t="shared" si="4"/>
        <v>0</v>
      </c>
    </row>
    <row r="46" spans="1:13">
      <c r="A46" s="75">
        <v>39</v>
      </c>
      <c r="B46" s="116" t="s">
        <v>362</v>
      </c>
      <c r="C46" s="116" t="s">
        <v>492</v>
      </c>
      <c r="D46" s="117" t="s">
        <v>496</v>
      </c>
      <c r="E46" s="118" t="s">
        <v>494</v>
      </c>
      <c r="F46" s="118" t="s">
        <v>497</v>
      </c>
      <c r="G46" s="4"/>
      <c r="H46" s="119">
        <v>1</v>
      </c>
      <c r="I46" s="2"/>
      <c r="J46" s="5"/>
      <c r="K46" s="18">
        <f t="shared" si="3"/>
        <v>0</v>
      </c>
      <c r="L46" s="5"/>
      <c r="M46" s="18">
        <f t="shared" si="4"/>
        <v>0</v>
      </c>
    </row>
    <row r="47" spans="1:13">
      <c r="A47" s="75">
        <v>40</v>
      </c>
      <c r="B47" s="116" t="s">
        <v>362</v>
      </c>
      <c r="C47" s="116" t="s">
        <v>363</v>
      </c>
      <c r="D47" s="117" t="s">
        <v>498</v>
      </c>
      <c r="E47" s="118" t="s">
        <v>499</v>
      </c>
      <c r="F47" s="118" t="s">
        <v>500</v>
      </c>
      <c r="G47" s="4"/>
      <c r="H47" s="119">
        <v>1</v>
      </c>
      <c r="I47" s="2"/>
      <c r="J47" s="5"/>
      <c r="K47" s="18">
        <f t="shared" si="3"/>
        <v>0</v>
      </c>
      <c r="L47" s="5"/>
      <c r="M47" s="18">
        <f t="shared" si="4"/>
        <v>0</v>
      </c>
    </row>
    <row r="48" spans="1:13">
      <c r="A48" s="75">
        <v>41</v>
      </c>
      <c r="B48" s="116" t="s">
        <v>362</v>
      </c>
      <c r="C48" s="116" t="s">
        <v>363</v>
      </c>
      <c r="D48" s="117" t="s">
        <v>501</v>
      </c>
      <c r="E48" s="118" t="s">
        <v>365</v>
      </c>
      <c r="F48" s="118" t="s">
        <v>502</v>
      </c>
      <c r="G48" s="4"/>
      <c r="H48" s="119">
        <v>1</v>
      </c>
      <c r="I48" s="2"/>
      <c r="J48" s="5"/>
      <c r="K48" s="18">
        <f t="shared" si="3"/>
        <v>0</v>
      </c>
      <c r="L48" s="5"/>
      <c r="M48" s="18">
        <f t="shared" si="4"/>
        <v>0</v>
      </c>
    </row>
    <row r="49" spans="1:13">
      <c r="A49" s="75">
        <v>42</v>
      </c>
      <c r="B49" s="116" t="s">
        <v>362</v>
      </c>
      <c r="C49" s="116" t="s">
        <v>503</v>
      </c>
      <c r="D49" s="117" t="s">
        <v>504</v>
      </c>
      <c r="E49" s="118" t="s">
        <v>369</v>
      </c>
      <c r="F49" s="118" t="s">
        <v>505</v>
      </c>
      <c r="G49" s="4"/>
      <c r="H49" s="119">
        <v>1</v>
      </c>
      <c r="I49" s="2"/>
      <c r="J49" s="5"/>
      <c r="K49" s="18">
        <f t="shared" si="3"/>
        <v>0</v>
      </c>
      <c r="L49" s="5"/>
      <c r="M49" s="18">
        <f t="shared" si="4"/>
        <v>0</v>
      </c>
    </row>
    <row r="50" spans="1:13">
      <c r="A50" s="75">
        <v>43</v>
      </c>
      <c r="B50" s="116" t="s">
        <v>362</v>
      </c>
      <c r="C50" s="116" t="s">
        <v>376</v>
      </c>
      <c r="D50" s="117" t="s">
        <v>506</v>
      </c>
      <c r="E50" s="118" t="s">
        <v>378</v>
      </c>
      <c r="F50" s="118" t="s">
        <v>507</v>
      </c>
      <c r="G50" s="4"/>
      <c r="H50" s="119">
        <v>1</v>
      </c>
      <c r="I50" s="2"/>
      <c r="J50" s="5"/>
      <c r="K50" s="18">
        <f t="shared" si="3"/>
        <v>0</v>
      </c>
      <c r="L50" s="5"/>
      <c r="M50" s="18">
        <f t="shared" si="4"/>
        <v>0</v>
      </c>
    </row>
    <row r="51" spans="1:13">
      <c r="A51" s="75">
        <v>44</v>
      </c>
      <c r="B51" s="116" t="s">
        <v>362</v>
      </c>
      <c r="C51" s="116" t="s">
        <v>380</v>
      </c>
      <c r="D51" s="117" t="s">
        <v>508</v>
      </c>
      <c r="E51" s="118" t="s">
        <v>509</v>
      </c>
      <c r="F51" s="118" t="s">
        <v>510</v>
      </c>
      <c r="G51" s="4"/>
      <c r="H51" s="119">
        <v>1</v>
      </c>
      <c r="I51" s="2"/>
      <c r="J51" s="5"/>
      <c r="K51" s="18">
        <f t="shared" si="3"/>
        <v>0</v>
      </c>
      <c r="L51" s="5"/>
      <c r="M51" s="18">
        <f t="shared" si="4"/>
        <v>0</v>
      </c>
    </row>
    <row r="52" spans="1:13">
      <c r="A52" s="75">
        <v>45</v>
      </c>
      <c r="B52" s="116" t="s">
        <v>362</v>
      </c>
      <c r="C52" s="116" t="s">
        <v>511</v>
      </c>
      <c r="D52" s="117" t="s">
        <v>512</v>
      </c>
      <c r="E52" s="118" t="s">
        <v>513</v>
      </c>
      <c r="F52" s="118" t="s">
        <v>514</v>
      </c>
      <c r="G52" s="4"/>
      <c r="H52" s="119">
        <v>1</v>
      </c>
      <c r="I52" s="2"/>
      <c r="J52" s="5"/>
      <c r="K52" s="18">
        <f t="shared" si="3"/>
        <v>0</v>
      </c>
      <c r="L52" s="5"/>
      <c r="M52" s="18">
        <f t="shared" si="4"/>
        <v>0</v>
      </c>
    </row>
    <row r="53" spans="1:13">
      <c r="A53" s="75">
        <v>46</v>
      </c>
      <c r="B53" s="116" t="s">
        <v>362</v>
      </c>
      <c r="C53" s="116" t="s">
        <v>511</v>
      </c>
      <c r="D53" s="117" t="s">
        <v>515</v>
      </c>
      <c r="E53" s="118" t="s">
        <v>516</v>
      </c>
      <c r="F53" s="118" t="s">
        <v>517</v>
      </c>
      <c r="G53" s="4"/>
      <c r="H53" s="119">
        <v>1</v>
      </c>
      <c r="I53" s="2"/>
      <c r="J53" s="5"/>
      <c r="K53" s="18">
        <f t="shared" si="3"/>
        <v>0</v>
      </c>
      <c r="L53" s="5"/>
      <c r="M53" s="18">
        <f t="shared" si="4"/>
        <v>0</v>
      </c>
    </row>
    <row r="54" spans="1:13">
      <c r="A54" s="75">
        <v>47</v>
      </c>
      <c r="B54" s="116" t="s">
        <v>362</v>
      </c>
      <c r="C54" s="116" t="s">
        <v>518</v>
      </c>
      <c r="D54" s="117" t="s">
        <v>519</v>
      </c>
      <c r="E54" s="118" t="s">
        <v>520</v>
      </c>
      <c r="F54" s="118" t="s">
        <v>521</v>
      </c>
      <c r="G54" s="4"/>
      <c r="H54" s="119">
        <v>1</v>
      </c>
      <c r="I54" s="2"/>
      <c r="J54" s="5"/>
      <c r="K54" s="18">
        <f t="shared" si="3"/>
        <v>0</v>
      </c>
      <c r="L54" s="5"/>
      <c r="M54" s="18">
        <f t="shared" si="4"/>
        <v>0</v>
      </c>
    </row>
    <row r="55" spans="1:13">
      <c r="A55" s="75">
        <v>48</v>
      </c>
      <c r="B55" s="116" t="s">
        <v>362</v>
      </c>
      <c r="C55" s="116" t="s">
        <v>518</v>
      </c>
      <c r="D55" s="117" t="s">
        <v>522</v>
      </c>
      <c r="E55" s="118" t="s">
        <v>523</v>
      </c>
      <c r="F55" s="118" t="s">
        <v>524</v>
      </c>
      <c r="G55" s="4"/>
      <c r="H55" s="119">
        <v>1</v>
      </c>
      <c r="I55" s="2"/>
      <c r="J55" s="5"/>
      <c r="K55" s="18">
        <f t="shared" si="3"/>
        <v>0</v>
      </c>
      <c r="L55" s="5"/>
      <c r="M55" s="18">
        <f t="shared" si="4"/>
        <v>0</v>
      </c>
    </row>
    <row r="56" spans="1:13">
      <c r="A56" s="75">
        <v>49</v>
      </c>
      <c r="B56" s="116" t="s">
        <v>362</v>
      </c>
      <c r="C56" s="116" t="s">
        <v>384</v>
      </c>
      <c r="D56" s="117" t="s">
        <v>525</v>
      </c>
      <c r="E56" s="118" t="s">
        <v>526</v>
      </c>
      <c r="F56" s="118" t="s">
        <v>527</v>
      </c>
      <c r="G56" s="4"/>
      <c r="H56" s="119">
        <v>1</v>
      </c>
      <c r="I56" s="2"/>
      <c r="J56" s="5"/>
      <c r="K56" s="18">
        <f t="shared" si="3"/>
        <v>0</v>
      </c>
      <c r="L56" s="5"/>
      <c r="M56" s="18">
        <f t="shared" si="4"/>
        <v>0</v>
      </c>
    </row>
    <row r="57" spans="1:13">
      <c r="A57" s="75">
        <v>50</v>
      </c>
      <c r="B57" s="116" t="s">
        <v>362</v>
      </c>
      <c r="C57" s="116" t="s">
        <v>384</v>
      </c>
      <c r="D57" s="117" t="s">
        <v>528</v>
      </c>
      <c r="E57" s="118" t="s">
        <v>529</v>
      </c>
      <c r="F57" s="118" t="s">
        <v>530</v>
      </c>
      <c r="G57" s="4"/>
      <c r="H57" s="119">
        <v>1</v>
      </c>
      <c r="I57" s="2"/>
      <c r="J57" s="5"/>
      <c r="K57" s="18">
        <f t="shared" si="3"/>
        <v>0</v>
      </c>
      <c r="L57" s="5"/>
      <c r="M57" s="18">
        <f t="shared" si="4"/>
        <v>0</v>
      </c>
    </row>
    <row r="58" spans="1:13">
      <c r="A58" s="75">
        <v>51</v>
      </c>
      <c r="B58" s="116" t="s">
        <v>362</v>
      </c>
      <c r="C58" s="116" t="s">
        <v>384</v>
      </c>
      <c r="D58" s="117" t="s">
        <v>531</v>
      </c>
      <c r="E58" s="118" t="s">
        <v>529</v>
      </c>
      <c r="F58" s="118" t="s">
        <v>532</v>
      </c>
      <c r="G58" s="4"/>
      <c r="H58" s="119">
        <v>1</v>
      </c>
      <c r="I58" s="2"/>
      <c r="J58" s="5"/>
      <c r="K58" s="18">
        <f t="shared" si="3"/>
        <v>0</v>
      </c>
      <c r="L58" s="5"/>
      <c r="M58" s="18">
        <f t="shared" si="4"/>
        <v>0</v>
      </c>
    </row>
    <row r="59" spans="1:13">
      <c r="A59" s="75">
        <v>52</v>
      </c>
      <c r="B59" s="116" t="s">
        <v>362</v>
      </c>
      <c r="C59" s="116" t="s">
        <v>533</v>
      </c>
      <c r="D59" s="117" t="s">
        <v>534</v>
      </c>
      <c r="E59" s="118" t="s">
        <v>535</v>
      </c>
      <c r="F59" s="118" t="s">
        <v>536</v>
      </c>
      <c r="G59" s="4"/>
      <c r="H59" s="119">
        <v>1</v>
      </c>
      <c r="I59" s="2"/>
      <c r="J59" s="5"/>
      <c r="K59" s="18">
        <f t="shared" si="3"/>
        <v>0</v>
      </c>
      <c r="L59" s="5"/>
      <c r="M59" s="18">
        <f t="shared" si="4"/>
        <v>0</v>
      </c>
    </row>
    <row r="60" spans="1:13">
      <c r="A60" s="75">
        <v>53</v>
      </c>
      <c r="B60" s="116" t="s">
        <v>362</v>
      </c>
      <c r="C60" s="116" t="s">
        <v>537</v>
      </c>
      <c r="D60" s="117" t="s">
        <v>538</v>
      </c>
      <c r="E60" s="118" t="s">
        <v>539</v>
      </c>
      <c r="F60" s="118" t="s">
        <v>540</v>
      </c>
      <c r="G60" s="4"/>
      <c r="H60" s="119">
        <v>1</v>
      </c>
      <c r="I60" s="2"/>
      <c r="J60" s="5"/>
      <c r="K60" s="18">
        <f t="shared" si="3"/>
        <v>0</v>
      </c>
      <c r="L60" s="5"/>
      <c r="M60" s="18">
        <f t="shared" si="4"/>
        <v>0</v>
      </c>
    </row>
    <row r="61" spans="1:13">
      <c r="A61" s="75">
        <v>54</v>
      </c>
      <c r="B61" s="116" t="s">
        <v>362</v>
      </c>
      <c r="C61" s="116" t="s">
        <v>537</v>
      </c>
      <c r="D61" s="117" t="s">
        <v>541</v>
      </c>
      <c r="E61" s="118" t="s">
        <v>542</v>
      </c>
      <c r="F61" s="118" t="s">
        <v>543</v>
      </c>
      <c r="G61" s="4"/>
      <c r="H61" s="119">
        <v>1</v>
      </c>
      <c r="I61" s="2"/>
      <c r="J61" s="5"/>
      <c r="K61" s="18">
        <f t="shared" si="3"/>
        <v>0</v>
      </c>
      <c r="L61" s="5"/>
      <c r="M61" s="18">
        <f t="shared" si="4"/>
        <v>0</v>
      </c>
    </row>
    <row r="62" spans="1:13">
      <c r="A62" s="75">
        <v>55</v>
      </c>
      <c r="B62" s="116" t="s">
        <v>362</v>
      </c>
      <c r="C62" s="116" t="s">
        <v>537</v>
      </c>
      <c r="D62" s="117" t="s">
        <v>544</v>
      </c>
      <c r="E62" s="118" t="s">
        <v>545</v>
      </c>
      <c r="F62" s="118" t="s">
        <v>546</v>
      </c>
      <c r="G62" s="4"/>
      <c r="H62" s="119">
        <v>1</v>
      </c>
      <c r="I62" s="2"/>
      <c r="J62" s="5"/>
      <c r="K62" s="18">
        <f t="shared" si="3"/>
        <v>0</v>
      </c>
      <c r="L62" s="5"/>
      <c r="M62" s="18">
        <f t="shared" si="4"/>
        <v>0</v>
      </c>
    </row>
    <row r="63" spans="1:13">
      <c r="A63" s="75">
        <v>56</v>
      </c>
      <c r="B63" s="116" t="s">
        <v>362</v>
      </c>
      <c r="C63" s="116" t="s">
        <v>537</v>
      </c>
      <c r="D63" s="117" t="s">
        <v>547</v>
      </c>
      <c r="E63" s="118" t="s">
        <v>548</v>
      </c>
      <c r="F63" s="118" t="s">
        <v>549</v>
      </c>
      <c r="G63" s="4"/>
      <c r="H63" s="119">
        <v>1</v>
      </c>
      <c r="I63" s="2"/>
      <c r="J63" s="5"/>
      <c r="K63" s="18">
        <f t="shared" ref="K63:K126" si="5">H63*J63</f>
        <v>0</v>
      </c>
      <c r="L63" s="5"/>
      <c r="M63" s="18">
        <f t="shared" ref="M63:M126" si="6">H63*L63</f>
        <v>0</v>
      </c>
    </row>
    <row r="64" spans="1:13">
      <c r="A64" s="75">
        <v>57</v>
      </c>
      <c r="B64" s="116" t="s">
        <v>362</v>
      </c>
      <c r="C64" s="116" t="s">
        <v>388</v>
      </c>
      <c r="D64" s="117" t="s">
        <v>550</v>
      </c>
      <c r="E64" s="118" t="s">
        <v>390</v>
      </c>
      <c r="F64" s="118" t="s">
        <v>551</v>
      </c>
      <c r="G64" s="4"/>
      <c r="H64" s="119">
        <v>1</v>
      </c>
      <c r="I64" s="2"/>
      <c r="J64" s="5"/>
      <c r="K64" s="18">
        <f t="shared" si="5"/>
        <v>0</v>
      </c>
      <c r="L64" s="5"/>
      <c r="M64" s="18">
        <f t="shared" si="6"/>
        <v>0</v>
      </c>
    </row>
    <row r="65" spans="1:13">
      <c r="A65" s="75">
        <v>58</v>
      </c>
      <c r="B65" s="116" t="s">
        <v>362</v>
      </c>
      <c r="C65" s="116" t="s">
        <v>440</v>
      </c>
      <c r="D65" s="117" t="s">
        <v>552</v>
      </c>
      <c r="E65" s="118" t="s">
        <v>553</v>
      </c>
      <c r="F65" s="118" t="s">
        <v>554</v>
      </c>
      <c r="G65" s="4"/>
      <c r="H65" s="119">
        <v>1</v>
      </c>
      <c r="I65" s="2"/>
      <c r="J65" s="5"/>
      <c r="K65" s="18">
        <f t="shared" si="5"/>
        <v>0</v>
      </c>
      <c r="L65" s="5"/>
      <c r="M65" s="18">
        <f t="shared" si="6"/>
        <v>0</v>
      </c>
    </row>
    <row r="66" spans="1:13">
      <c r="A66" s="75">
        <v>59</v>
      </c>
      <c r="B66" s="116" t="s">
        <v>362</v>
      </c>
      <c r="C66" s="116" t="s">
        <v>440</v>
      </c>
      <c r="D66" s="117" t="s">
        <v>555</v>
      </c>
      <c r="E66" s="118" t="s">
        <v>556</v>
      </c>
      <c r="F66" s="118" t="s">
        <v>557</v>
      </c>
      <c r="G66" s="4"/>
      <c r="H66" s="119">
        <v>1</v>
      </c>
      <c r="I66" s="2"/>
      <c r="J66" s="5"/>
      <c r="K66" s="18">
        <f t="shared" si="5"/>
        <v>0</v>
      </c>
      <c r="L66" s="5"/>
      <c r="M66" s="18">
        <f t="shared" si="6"/>
        <v>0</v>
      </c>
    </row>
    <row r="67" spans="1:13">
      <c r="A67" s="75">
        <v>60</v>
      </c>
      <c r="B67" s="116" t="s">
        <v>362</v>
      </c>
      <c r="C67" s="116" t="s">
        <v>558</v>
      </c>
      <c r="D67" s="117" t="s">
        <v>559</v>
      </c>
      <c r="E67" s="118" t="s">
        <v>560</v>
      </c>
      <c r="F67" s="118" t="s">
        <v>561</v>
      </c>
      <c r="G67" s="4"/>
      <c r="H67" s="119">
        <v>1</v>
      </c>
      <c r="I67" s="2"/>
      <c r="J67" s="5"/>
      <c r="K67" s="18">
        <f t="shared" si="5"/>
        <v>0</v>
      </c>
      <c r="L67" s="5"/>
      <c r="M67" s="18">
        <f t="shared" si="6"/>
        <v>0</v>
      </c>
    </row>
    <row r="68" spans="1:13">
      <c r="A68" s="75">
        <v>61</v>
      </c>
      <c r="B68" s="116" t="s">
        <v>362</v>
      </c>
      <c r="C68" s="116" t="s">
        <v>558</v>
      </c>
      <c r="D68" s="117" t="s">
        <v>562</v>
      </c>
      <c r="E68" s="118" t="s">
        <v>467</v>
      </c>
      <c r="F68" s="118" t="s">
        <v>563</v>
      </c>
      <c r="G68" s="4"/>
      <c r="H68" s="119">
        <v>1</v>
      </c>
      <c r="I68" s="2"/>
      <c r="J68" s="5"/>
      <c r="K68" s="18">
        <f t="shared" si="5"/>
        <v>0</v>
      </c>
      <c r="L68" s="5"/>
      <c r="M68" s="18">
        <f t="shared" si="6"/>
        <v>0</v>
      </c>
    </row>
    <row r="69" spans="1:13">
      <c r="A69" s="75">
        <v>62</v>
      </c>
      <c r="B69" s="116" t="s">
        <v>362</v>
      </c>
      <c r="C69" s="116" t="s">
        <v>558</v>
      </c>
      <c r="D69" s="117" t="s">
        <v>564</v>
      </c>
      <c r="E69" s="118" t="s">
        <v>565</v>
      </c>
      <c r="F69" s="118" t="s">
        <v>566</v>
      </c>
      <c r="G69" s="4"/>
      <c r="H69" s="119">
        <v>1</v>
      </c>
      <c r="I69" s="2"/>
      <c r="J69" s="5"/>
      <c r="K69" s="18">
        <f t="shared" si="5"/>
        <v>0</v>
      </c>
      <c r="L69" s="5"/>
      <c r="M69" s="18">
        <f t="shared" si="6"/>
        <v>0</v>
      </c>
    </row>
    <row r="70" spans="1:13">
      <c r="A70" s="75">
        <v>63</v>
      </c>
      <c r="B70" s="116" t="s">
        <v>362</v>
      </c>
      <c r="C70" s="116" t="s">
        <v>558</v>
      </c>
      <c r="D70" s="117" t="s">
        <v>567</v>
      </c>
      <c r="E70" s="118" t="s">
        <v>467</v>
      </c>
      <c r="F70" s="118" t="s">
        <v>568</v>
      </c>
      <c r="G70" s="4"/>
      <c r="H70" s="119">
        <v>1</v>
      </c>
      <c r="I70" s="2"/>
      <c r="J70" s="5"/>
      <c r="K70" s="18">
        <f t="shared" si="5"/>
        <v>0</v>
      </c>
      <c r="L70" s="5"/>
      <c r="M70" s="18">
        <f t="shared" si="6"/>
        <v>0</v>
      </c>
    </row>
    <row r="71" spans="1:13">
      <c r="A71" s="75">
        <v>64</v>
      </c>
      <c r="B71" s="116" t="s">
        <v>362</v>
      </c>
      <c r="C71" s="116" t="s">
        <v>558</v>
      </c>
      <c r="D71" s="117" t="s">
        <v>569</v>
      </c>
      <c r="E71" s="118" t="s">
        <v>570</v>
      </c>
      <c r="F71" s="118" t="s">
        <v>571</v>
      </c>
      <c r="G71" s="4"/>
      <c r="H71" s="119">
        <v>1</v>
      </c>
      <c r="I71" s="2"/>
      <c r="J71" s="5"/>
      <c r="K71" s="18">
        <f t="shared" si="5"/>
        <v>0</v>
      </c>
      <c r="L71" s="5"/>
      <c r="M71" s="18">
        <f t="shared" si="6"/>
        <v>0</v>
      </c>
    </row>
    <row r="72" spans="1:13">
      <c r="A72" s="75">
        <v>65</v>
      </c>
      <c r="B72" s="116" t="s">
        <v>362</v>
      </c>
      <c r="C72" s="116" t="s">
        <v>558</v>
      </c>
      <c r="D72" s="117" t="s">
        <v>572</v>
      </c>
      <c r="E72" s="118" t="s">
        <v>570</v>
      </c>
      <c r="F72" s="118" t="s">
        <v>573</v>
      </c>
      <c r="G72" s="4"/>
      <c r="H72" s="119">
        <v>1</v>
      </c>
      <c r="I72" s="2"/>
      <c r="J72" s="5"/>
      <c r="K72" s="18">
        <f t="shared" si="5"/>
        <v>0</v>
      </c>
      <c r="L72" s="5"/>
      <c r="M72" s="18">
        <f t="shared" si="6"/>
        <v>0</v>
      </c>
    </row>
    <row r="73" spans="1:13">
      <c r="A73" s="75">
        <v>66</v>
      </c>
      <c r="B73" s="116" t="s">
        <v>362</v>
      </c>
      <c r="C73" s="116" t="s">
        <v>558</v>
      </c>
      <c r="D73" s="117" t="s">
        <v>574</v>
      </c>
      <c r="E73" s="118" t="s">
        <v>570</v>
      </c>
      <c r="F73" s="118" t="s">
        <v>575</v>
      </c>
      <c r="G73" s="4"/>
      <c r="H73" s="119">
        <v>1</v>
      </c>
      <c r="I73" s="2"/>
      <c r="J73" s="5"/>
      <c r="K73" s="18">
        <f t="shared" si="5"/>
        <v>0</v>
      </c>
      <c r="L73" s="5"/>
      <c r="M73" s="18">
        <f t="shared" si="6"/>
        <v>0</v>
      </c>
    </row>
    <row r="74" spans="1:13">
      <c r="A74" s="75">
        <v>67</v>
      </c>
      <c r="B74" s="116" t="s">
        <v>362</v>
      </c>
      <c r="C74" s="116" t="s">
        <v>558</v>
      </c>
      <c r="D74" s="117" t="s">
        <v>576</v>
      </c>
      <c r="E74" s="118" t="s">
        <v>570</v>
      </c>
      <c r="F74" s="118" t="s">
        <v>577</v>
      </c>
      <c r="G74" s="4"/>
      <c r="H74" s="119">
        <v>1</v>
      </c>
      <c r="I74" s="2"/>
      <c r="J74" s="5"/>
      <c r="K74" s="18">
        <f t="shared" si="5"/>
        <v>0</v>
      </c>
      <c r="L74" s="5"/>
      <c r="M74" s="18">
        <f t="shared" si="6"/>
        <v>0</v>
      </c>
    </row>
    <row r="75" spans="1:13">
      <c r="A75" s="75">
        <v>68</v>
      </c>
      <c r="B75" s="116" t="s">
        <v>362</v>
      </c>
      <c r="C75" s="116" t="s">
        <v>558</v>
      </c>
      <c r="D75" s="117" t="s">
        <v>578</v>
      </c>
      <c r="E75" s="118" t="s">
        <v>467</v>
      </c>
      <c r="F75" s="118" t="s">
        <v>579</v>
      </c>
      <c r="G75" s="4"/>
      <c r="H75" s="119">
        <v>1</v>
      </c>
      <c r="I75" s="2"/>
      <c r="J75" s="5"/>
      <c r="K75" s="18">
        <f t="shared" si="5"/>
        <v>0</v>
      </c>
      <c r="L75" s="5"/>
      <c r="M75" s="18">
        <f t="shared" si="6"/>
        <v>0</v>
      </c>
    </row>
    <row r="76" spans="1:13">
      <c r="A76" s="75">
        <v>69</v>
      </c>
      <c r="B76" s="116" t="s">
        <v>362</v>
      </c>
      <c r="C76" s="116" t="s">
        <v>580</v>
      </c>
      <c r="D76" s="117" t="s">
        <v>581</v>
      </c>
      <c r="E76" s="118" t="s">
        <v>582</v>
      </c>
      <c r="F76" s="118" t="s">
        <v>583</v>
      </c>
      <c r="G76" s="4"/>
      <c r="H76" s="119">
        <v>1</v>
      </c>
      <c r="I76" s="2"/>
      <c r="J76" s="5"/>
      <c r="K76" s="18">
        <f t="shared" si="5"/>
        <v>0</v>
      </c>
      <c r="L76" s="5"/>
      <c r="M76" s="18">
        <f t="shared" si="6"/>
        <v>0</v>
      </c>
    </row>
    <row r="77" spans="1:13">
      <c r="A77" s="75">
        <v>70</v>
      </c>
      <c r="B77" s="116" t="s">
        <v>362</v>
      </c>
      <c r="C77" s="116" t="s">
        <v>580</v>
      </c>
      <c r="D77" s="117" t="s">
        <v>584</v>
      </c>
      <c r="E77" s="118" t="s">
        <v>582</v>
      </c>
      <c r="F77" s="118" t="s">
        <v>585</v>
      </c>
      <c r="G77" s="4"/>
      <c r="H77" s="119">
        <v>1</v>
      </c>
      <c r="I77" s="2"/>
      <c r="J77" s="5"/>
      <c r="K77" s="18">
        <f t="shared" si="5"/>
        <v>0</v>
      </c>
      <c r="L77" s="5"/>
      <c r="M77" s="18">
        <f t="shared" si="6"/>
        <v>0</v>
      </c>
    </row>
    <row r="78" spans="1:13">
      <c r="A78" s="75">
        <v>71</v>
      </c>
      <c r="B78" s="116" t="s">
        <v>362</v>
      </c>
      <c r="C78" s="116" t="s">
        <v>580</v>
      </c>
      <c r="D78" s="117" t="s">
        <v>586</v>
      </c>
      <c r="E78" s="118" t="s">
        <v>587</v>
      </c>
      <c r="F78" s="118" t="s">
        <v>588</v>
      </c>
      <c r="G78" s="4"/>
      <c r="H78" s="119">
        <v>1</v>
      </c>
      <c r="I78" s="2"/>
      <c r="J78" s="5"/>
      <c r="K78" s="18">
        <f t="shared" si="5"/>
        <v>0</v>
      </c>
      <c r="L78" s="5"/>
      <c r="M78" s="18">
        <f t="shared" si="6"/>
        <v>0</v>
      </c>
    </row>
    <row r="79" spans="1:13">
      <c r="A79" s="75">
        <v>72</v>
      </c>
      <c r="B79" s="116" t="s">
        <v>362</v>
      </c>
      <c r="C79" s="116" t="s">
        <v>580</v>
      </c>
      <c r="D79" s="117" t="s">
        <v>589</v>
      </c>
      <c r="E79" s="118" t="s">
        <v>590</v>
      </c>
      <c r="F79" s="118" t="s">
        <v>591</v>
      </c>
      <c r="G79" s="4"/>
      <c r="H79" s="119">
        <v>1</v>
      </c>
      <c r="I79" s="2"/>
      <c r="J79" s="5"/>
      <c r="K79" s="18">
        <f t="shared" si="5"/>
        <v>0</v>
      </c>
      <c r="L79" s="5"/>
      <c r="M79" s="18">
        <f t="shared" si="6"/>
        <v>0</v>
      </c>
    </row>
    <row r="80" spans="1:13">
      <c r="A80" s="75">
        <v>73</v>
      </c>
      <c r="B80" s="116" t="s">
        <v>362</v>
      </c>
      <c r="C80" s="116" t="s">
        <v>580</v>
      </c>
      <c r="D80" s="117" t="s">
        <v>592</v>
      </c>
      <c r="E80" s="118" t="s">
        <v>593</v>
      </c>
      <c r="F80" s="118" t="s">
        <v>594</v>
      </c>
      <c r="G80" s="4"/>
      <c r="H80" s="119">
        <v>1</v>
      </c>
      <c r="I80" s="2"/>
      <c r="J80" s="5"/>
      <c r="K80" s="18">
        <f t="shared" si="5"/>
        <v>0</v>
      </c>
      <c r="L80" s="5"/>
      <c r="M80" s="18">
        <f t="shared" si="6"/>
        <v>0</v>
      </c>
    </row>
    <row r="81" spans="1:13">
      <c r="A81" s="75">
        <v>74</v>
      </c>
      <c r="B81" s="116" t="s">
        <v>362</v>
      </c>
      <c r="C81" s="116" t="s">
        <v>595</v>
      </c>
      <c r="D81" s="117" t="s">
        <v>596</v>
      </c>
      <c r="E81" s="118" t="s">
        <v>597</v>
      </c>
      <c r="F81" s="118" t="s">
        <v>598</v>
      </c>
      <c r="G81" s="4"/>
      <c r="H81" s="119">
        <v>1</v>
      </c>
      <c r="I81" s="2"/>
      <c r="J81" s="5"/>
      <c r="K81" s="18">
        <f t="shared" si="5"/>
        <v>0</v>
      </c>
      <c r="L81" s="5"/>
      <c r="M81" s="18">
        <f t="shared" si="6"/>
        <v>0</v>
      </c>
    </row>
    <row r="82" spans="1:13">
      <c r="A82" s="75">
        <v>75</v>
      </c>
      <c r="B82" s="116" t="s">
        <v>362</v>
      </c>
      <c r="C82" s="116" t="s">
        <v>595</v>
      </c>
      <c r="D82" s="117" t="s">
        <v>599</v>
      </c>
      <c r="E82" s="118" t="s">
        <v>597</v>
      </c>
      <c r="F82" s="118" t="s">
        <v>600</v>
      </c>
      <c r="G82" s="4"/>
      <c r="H82" s="119">
        <v>1</v>
      </c>
      <c r="I82" s="2"/>
      <c r="J82" s="5"/>
      <c r="K82" s="18">
        <f t="shared" si="5"/>
        <v>0</v>
      </c>
      <c r="L82" s="5"/>
      <c r="M82" s="18">
        <f t="shared" si="6"/>
        <v>0</v>
      </c>
    </row>
    <row r="83" spans="1:13">
      <c r="A83" s="75">
        <v>76</v>
      </c>
      <c r="B83" s="116" t="s">
        <v>362</v>
      </c>
      <c r="C83" s="116" t="s">
        <v>601</v>
      </c>
      <c r="D83" s="117" t="s">
        <v>602</v>
      </c>
      <c r="E83" s="118" t="s">
        <v>603</v>
      </c>
      <c r="F83" s="118" t="s">
        <v>604</v>
      </c>
      <c r="G83" s="4"/>
      <c r="H83" s="119">
        <v>1</v>
      </c>
      <c r="I83" s="2"/>
      <c r="J83" s="5"/>
      <c r="K83" s="18">
        <f t="shared" si="5"/>
        <v>0</v>
      </c>
      <c r="L83" s="5"/>
      <c r="M83" s="18">
        <f t="shared" si="6"/>
        <v>0</v>
      </c>
    </row>
    <row r="84" spans="1:13">
      <c r="A84" s="75">
        <v>77</v>
      </c>
      <c r="B84" s="116" t="s">
        <v>362</v>
      </c>
      <c r="C84" s="116" t="s">
        <v>605</v>
      </c>
      <c r="D84" s="117" t="s">
        <v>606</v>
      </c>
      <c r="E84" s="118" t="s">
        <v>607</v>
      </c>
      <c r="F84" s="118" t="s">
        <v>608</v>
      </c>
      <c r="G84" s="4"/>
      <c r="H84" s="119">
        <v>1</v>
      </c>
      <c r="I84" s="2"/>
      <c r="J84" s="5"/>
      <c r="K84" s="18">
        <f t="shared" si="5"/>
        <v>0</v>
      </c>
      <c r="L84" s="5"/>
      <c r="M84" s="18">
        <f t="shared" si="6"/>
        <v>0</v>
      </c>
    </row>
    <row r="85" spans="1:13">
      <c r="A85" s="75">
        <v>78</v>
      </c>
      <c r="B85" s="116" t="s">
        <v>362</v>
      </c>
      <c r="C85" s="116" t="s">
        <v>609</v>
      </c>
      <c r="D85" s="117" t="s">
        <v>610</v>
      </c>
      <c r="E85" s="118" t="s">
        <v>611</v>
      </c>
      <c r="F85" s="118" t="s">
        <v>612</v>
      </c>
      <c r="G85" s="4"/>
      <c r="H85" s="119">
        <v>1</v>
      </c>
      <c r="I85" s="2"/>
      <c r="J85" s="5"/>
      <c r="K85" s="18">
        <f t="shared" si="5"/>
        <v>0</v>
      </c>
      <c r="L85" s="5"/>
      <c r="M85" s="18">
        <f t="shared" si="6"/>
        <v>0</v>
      </c>
    </row>
    <row r="86" spans="1:13">
      <c r="A86" s="75">
        <v>79</v>
      </c>
      <c r="B86" s="116" t="s">
        <v>362</v>
      </c>
      <c r="C86" s="116" t="s">
        <v>609</v>
      </c>
      <c r="D86" s="117" t="s">
        <v>613</v>
      </c>
      <c r="E86" s="118" t="s">
        <v>614</v>
      </c>
      <c r="F86" s="118" t="s">
        <v>615</v>
      </c>
      <c r="G86" s="4"/>
      <c r="H86" s="119">
        <v>1</v>
      </c>
      <c r="I86" s="2"/>
      <c r="J86" s="5"/>
      <c r="K86" s="18">
        <f t="shared" si="5"/>
        <v>0</v>
      </c>
      <c r="L86" s="5"/>
      <c r="M86" s="18">
        <f t="shared" si="6"/>
        <v>0</v>
      </c>
    </row>
    <row r="87" spans="1:13">
      <c r="A87" s="75">
        <v>80</v>
      </c>
      <c r="B87" s="116" t="s">
        <v>362</v>
      </c>
      <c r="C87" s="116" t="s">
        <v>609</v>
      </c>
      <c r="D87" s="117" t="s">
        <v>616</v>
      </c>
      <c r="E87" s="118" t="s">
        <v>617</v>
      </c>
      <c r="F87" s="118" t="s">
        <v>618</v>
      </c>
      <c r="G87" s="4"/>
      <c r="H87" s="119">
        <v>1</v>
      </c>
      <c r="I87" s="2"/>
      <c r="J87" s="5"/>
      <c r="K87" s="18">
        <f t="shared" si="5"/>
        <v>0</v>
      </c>
      <c r="L87" s="5"/>
      <c r="M87" s="18">
        <f t="shared" si="6"/>
        <v>0</v>
      </c>
    </row>
    <row r="88" spans="1:13">
      <c r="A88" s="75">
        <v>81</v>
      </c>
      <c r="B88" s="116" t="s">
        <v>362</v>
      </c>
      <c r="C88" s="116" t="s">
        <v>619</v>
      </c>
      <c r="D88" s="117" t="s">
        <v>620</v>
      </c>
      <c r="E88" s="118" t="s">
        <v>621</v>
      </c>
      <c r="F88" s="118" t="s">
        <v>622</v>
      </c>
      <c r="G88" s="4"/>
      <c r="H88" s="119">
        <v>1</v>
      </c>
      <c r="I88" s="2"/>
      <c r="J88" s="5"/>
      <c r="K88" s="18">
        <f t="shared" si="5"/>
        <v>0</v>
      </c>
      <c r="L88" s="5"/>
      <c r="M88" s="18">
        <f t="shared" si="6"/>
        <v>0</v>
      </c>
    </row>
    <row r="89" spans="1:13">
      <c r="A89" s="75">
        <v>82</v>
      </c>
      <c r="B89" s="116" t="s">
        <v>362</v>
      </c>
      <c r="C89" s="116" t="s">
        <v>619</v>
      </c>
      <c r="D89" s="117" t="s">
        <v>623</v>
      </c>
      <c r="E89" s="118" t="s">
        <v>624</v>
      </c>
      <c r="F89" s="118" t="s">
        <v>625</v>
      </c>
      <c r="G89" s="4"/>
      <c r="H89" s="119">
        <v>1</v>
      </c>
      <c r="I89" s="2"/>
      <c r="J89" s="5"/>
      <c r="K89" s="18">
        <f t="shared" si="5"/>
        <v>0</v>
      </c>
      <c r="L89" s="5"/>
      <c r="M89" s="18">
        <f t="shared" si="6"/>
        <v>0</v>
      </c>
    </row>
    <row r="90" spans="1:13">
      <c r="A90" s="75">
        <v>83</v>
      </c>
      <c r="B90" s="116" t="s">
        <v>362</v>
      </c>
      <c r="C90" s="116" t="s">
        <v>619</v>
      </c>
      <c r="D90" s="117" t="s">
        <v>626</v>
      </c>
      <c r="E90" s="118" t="s">
        <v>627</v>
      </c>
      <c r="F90" s="118" t="s">
        <v>628</v>
      </c>
      <c r="G90" s="4"/>
      <c r="H90" s="119">
        <v>1</v>
      </c>
      <c r="I90" s="2"/>
      <c r="J90" s="5"/>
      <c r="K90" s="18">
        <f t="shared" si="5"/>
        <v>0</v>
      </c>
      <c r="L90" s="5"/>
      <c r="M90" s="18">
        <f t="shared" si="6"/>
        <v>0</v>
      </c>
    </row>
    <row r="91" spans="1:13">
      <c r="A91" s="75">
        <v>84</v>
      </c>
      <c r="B91" s="116" t="s">
        <v>362</v>
      </c>
      <c r="C91" s="116" t="s">
        <v>629</v>
      </c>
      <c r="D91" s="117" t="s">
        <v>630</v>
      </c>
      <c r="E91" s="118" t="s">
        <v>631</v>
      </c>
      <c r="F91" s="118" t="s">
        <v>632</v>
      </c>
      <c r="G91" s="4"/>
      <c r="H91" s="119">
        <v>1</v>
      </c>
      <c r="I91" s="2"/>
      <c r="J91" s="5"/>
      <c r="K91" s="18">
        <f t="shared" si="5"/>
        <v>0</v>
      </c>
      <c r="L91" s="5"/>
      <c r="M91" s="18">
        <f t="shared" si="6"/>
        <v>0</v>
      </c>
    </row>
    <row r="92" spans="1:13">
      <c r="A92" s="75">
        <v>85</v>
      </c>
      <c r="B92" s="116" t="s">
        <v>362</v>
      </c>
      <c r="C92" s="116" t="s">
        <v>633</v>
      </c>
      <c r="D92" s="117" t="s">
        <v>634</v>
      </c>
      <c r="E92" s="118" t="s">
        <v>635</v>
      </c>
      <c r="F92" s="118" t="s">
        <v>636</v>
      </c>
      <c r="G92" s="4"/>
      <c r="H92" s="119">
        <v>1</v>
      </c>
      <c r="I92" s="2"/>
      <c r="J92" s="5"/>
      <c r="K92" s="18">
        <f t="shared" si="5"/>
        <v>0</v>
      </c>
      <c r="L92" s="5"/>
      <c r="M92" s="18">
        <f t="shared" si="6"/>
        <v>0</v>
      </c>
    </row>
    <row r="93" spans="1:13">
      <c r="A93" s="75">
        <v>86</v>
      </c>
      <c r="B93" s="116" t="s">
        <v>362</v>
      </c>
      <c r="C93" s="116" t="s">
        <v>637</v>
      </c>
      <c r="D93" s="117" t="s">
        <v>638</v>
      </c>
      <c r="E93" s="118" t="s">
        <v>639</v>
      </c>
      <c r="F93" s="118" t="s">
        <v>640</v>
      </c>
      <c r="G93" s="4"/>
      <c r="H93" s="119">
        <v>1</v>
      </c>
      <c r="I93" s="2"/>
      <c r="J93" s="5"/>
      <c r="K93" s="18">
        <f t="shared" si="5"/>
        <v>0</v>
      </c>
      <c r="L93" s="5"/>
      <c r="M93" s="18">
        <f t="shared" si="6"/>
        <v>0</v>
      </c>
    </row>
    <row r="94" spans="1:13">
      <c r="A94" s="75">
        <v>87</v>
      </c>
      <c r="B94" s="116" t="s">
        <v>362</v>
      </c>
      <c r="C94" s="116" t="s">
        <v>637</v>
      </c>
      <c r="D94" s="117" t="s">
        <v>641</v>
      </c>
      <c r="E94" s="118" t="s">
        <v>639</v>
      </c>
      <c r="F94" s="118" t="s">
        <v>642</v>
      </c>
      <c r="G94" s="4"/>
      <c r="H94" s="119">
        <v>1</v>
      </c>
      <c r="I94" s="2"/>
      <c r="J94" s="5"/>
      <c r="K94" s="18">
        <f t="shared" si="5"/>
        <v>0</v>
      </c>
      <c r="L94" s="5"/>
      <c r="M94" s="18">
        <f t="shared" si="6"/>
        <v>0</v>
      </c>
    </row>
    <row r="95" spans="1:13">
      <c r="A95" s="75">
        <v>88</v>
      </c>
      <c r="B95" s="116" t="s">
        <v>362</v>
      </c>
      <c r="C95" s="116" t="s">
        <v>637</v>
      </c>
      <c r="D95" s="117" t="s">
        <v>643</v>
      </c>
      <c r="E95" s="118" t="s">
        <v>644</v>
      </c>
      <c r="F95" s="118" t="s">
        <v>645</v>
      </c>
      <c r="G95" s="4"/>
      <c r="H95" s="119">
        <v>1</v>
      </c>
      <c r="I95" s="2"/>
      <c r="J95" s="5"/>
      <c r="K95" s="18">
        <f t="shared" si="5"/>
        <v>0</v>
      </c>
      <c r="L95" s="5"/>
      <c r="M95" s="18">
        <f t="shared" si="6"/>
        <v>0</v>
      </c>
    </row>
    <row r="96" spans="1:13">
      <c r="A96" s="75">
        <v>89</v>
      </c>
      <c r="B96" s="116" t="s">
        <v>362</v>
      </c>
      <c r="C96" s="116" t="s">
        <v>637</v>
      </c>
      <c r="D96" s="117" t="s">
        <v>646</v>
      </c>
      <c r="E96" s="118" t="s">
        <v>647</v>
      </c>
      <c r="F96" s="118" t="s">
        <v>648</v>
      </c>
      <c r="G96" s="4"/>
      <c r="H96" s="119">
        <v>1</v>
      </c>
      <c r="I96" s="2"/>
      <c r="J96" s="5"/>
      <c r="K96" s="18">
        <f t="shared" si="5"/>
        <v>0</v>
      </c>
      <c r="L96" s="5"/>
      <c r="M96" s="18">
        <f t="shared" si="6"/>
        <v>0</v>
      </c>
    </row>
    <row r="97" spans="1:13">
      <c r="A97" s="75">
        <v>90</v>
      </c>
      <c r="B97" s="116" t="s">
        <v>362</v>
      </c>
      <c r="C97" s="116" t="s">
        <v>450</v>
      </c>
      <c r="D97" s="117" t="s">
        <v>649</v>
      </c>
      <c r="E97" s="118" t="s">
        <v>650</v>
      </c>
      <c r="F97" s="118" t="s">
        <v>651</v>
      </c>
      <c r="G97" s="4"/>
      <c r="H97" s="119">
        <v>1</v>
      </c>
      <c r="I97" s="2"/>
      <c r="J97" s="5"/>
      <c r="K97" s="18">
        <f t="shared" si="5"/>
        <v>0</v>
      </c>
      <c r="L97" s="5"/>
      <c r="M97" s="18">
        <f t="shared" si="6"/>
        <v>0</v>
      </c>
    </row>
    <row r="98" spans="1:13">
      <c r="A98" s="75">
        <v>91</v>
      </c>
      <c r="B98" s="116" t="s">
        <v>362</v>
      </c>
      <c r="C98" s="116" t="s">
        <v>450</v>
      </c>
      <c r="D98" s="117" t="s">
        <v>652</v>
      </c>
      <c r="E98" s="118" t="s">
        <v>653</v>
      </c>
      <c r="F98" s="118" t="s">
        <v>654</v>
      </c>
      <c r="G98" s="4"/>
      <c r="H98" s="119">
        <v>1</v>
      </c>
      <c r="I98" s="2"/>
      <c r="J98" s="5"/>
      <c r="K98" s="18">
        <f t="shared" si="5"/>
        <v>0</v>
      </c>
      <c r="L98" s="5"/>
      <c r="M98" s="18">
        <f t="shared" si="6"/>
        <v>0</v>
      </c>
    </row>
    <row r="99" spans="1:13">
      <c r="A99" s="75">
        <v>92</v>
      </c>
      <c r="B99" s="116" t="s">
        <v>362</v>
      </c>
      <c r="C99" s="116" t="s">
        <v>655</v>
      </c>
      <c r="D99" s="117" t="s">
        <v>656</v>
      </c>
      <c r="E99" s="118" t="s">
        <v>657</v>
      </c>
      <c r="F99" s="118" t="s">
        <v>658</v>
      </c>
      <c r="G99" s="4"/>
      <c r="H99" s="119">
        <v>1</v>
      </c>
      <c r="I99" s="2"/>
      <c r="J99" s="5"/>
      <c r="K99" s="18">
        <f t="shared" si="5"/>
        <v>0</v>
      </c>
      <c r="L99" s="5"/>
      <c r="M99" s="18">
        <f t="shared" si="6"/>
        <v>0</v>
      </c>
    </row>
    <row r="100" spans="1:13">
      <c r="A100" s="75">
        <v>93</v>
      </c>
      <c r="B100" s="116" t="s">
        <v>362</v>
      </c>
      <c r="C100" s="116" t="s">
        <v>655</v>
      </c>
      <c r="D100" s="117" t="s">
        <v>659</v>
      </c>
      <c r="E100" s="118" t="s">
        <v>657</v>
      </c>
      <c r="F100" s="118" t="s">
        <v>660</v>
      </c>
      <c r="G100" s="4"/>
      <c r="H100" s="119">
        <v>1</v>
      </c>
      <c r="I100" s="2"/>
      <c r="J100" s="5"/>
      <c r="K100" s="18">
        <f t="shared" si="5"/>
        <v>0</v>
      </c>
      <c r="L100" s="5"/>
      <c r="M100" s="18">
        <f t="shared" si="6"/>
        <v>0</v>
      </c>
    </row>
    <row r="101" spans="1:13">
      <c r="A101" s="75">
        <v>94</v>
      </c>
      <c r="B101" s="116" t="s">
        <v>362</v>
      </c>
      <c r="C101" s="116" t="s">
        <v>661</v>
      </c>
      <c r="D101" s="117" t="s">
        <v>662</v>
      </c>
      <c r="E101" s="118" t="s">
        <v>663</v>
      </c>
      <c r="F101" s="118" t="s">
        <v>664</v>
      </c>
      <c r="G101" s="4"/>
      <c r="H101" s="119">
        <v>1</v>
      </c>
      <c r="I101" s="2"/>
      <c r="J101" s="5"/>
      <c r="K101" s="18">
        <f t="shared" si="5"/>
        <v>0</v>
      </c>
      <c r="L101" s="5"/>
      <c r="M101" s="18">
        <f t="shared" si="6"/>
        <v>0</v>
      </c>
    </row>
    <row r="102" spans="1:13">
      <c r="A102" s="75">
        <v>95</v>
      </c>
      <c r="B102" s="116" t="s">
        <v>362</v>
      </c>
      <c r="C102" s="116" t="s">
        <v>661</v>
      </c>
      <c r="D102" s="117" t="s">
        <v>665</v>
      </c>
      <c r="E102" s="118" t="s">
        <v>663</v>
      </c>
      <c r="F102" s="118" t="s">
        <v>666</v>
      </c>
      <c r="G102" s="4"/>
      <c r="H102" s="119">
        <v>1</v>
      </c>
      <c r="I102" s="2"/>
      <c r="J102" s="5"/>
      <c r="K102" s="18">
        <f t="shared" si="5"/>
        <v>0</v>
      </c>
      <c r="L102" s="5"/>
      <c r="M102" s="18">
        <f t="shared" si="6"/>
        <v>0</v>
      </c>
    </row>
    <row r="103" spans="1:13">
      <c r="A103" s="75">
        <v>96</v>
      </c>
      <c r="B103" s="116" t="s">
        <v>362</v>
      </c>
      <c r="C103" s="116" t="s">
        <v>661</v>
      </c>
      <c r="D103" s="117" t="s">
        <v>667</v>
      </c>
      <c r="E103" s="118" t="s">
        <v>668</v>
      </c>
      <c r="F103" s="118" t="s">
        <v>669</v>
      </c>
      <c r="G103" s="4"/>
      <c r="H103" s="119">
        <v>1</v>
      </c>
      <c r="I103" s="2"/>
      <c r="J103" s="5"/>
      <c r="K103" s="18">
        <f t="shared" si="5"/>
        <v>0</v>
      </c>
      <c r="L103" s="5"/>
      <c r="M103" s="18">
        <f t="shared" si="6"/>
        <v>0</v>
      </c>
    </row>
    <row r="104" spans="1:13">
      <c r="A104" s="75">
        <v>97</v>
      </c>
      <c r="B104" s="116" t="s">
        <v>362</v>
      </c>
      <c r="C104" s="116" t="s">
        <v>661</v>
      </c>
      <c r="D104" s="117" t="s">
        <v>670</v>
      </c>
      <c r="E104" s="118" t="s">
        <v>663</v>
      </c>
      <c r="F104" s="118" t="s">
        <v>671</v>
      </c>
      <c r="G104" s="4"/>
      <c r="H104" s="119">
        <v>1</v>
      </c>
      <c r="I104" s="2"/>
      <c r="J104" s="5"/>
      <c r="K104" s="18">
        <f t="shared" si="5"/>
        <v>0</v>
      </c>
      <c r="L104" s="5"/>
      <c r="M104" s="18">
        <f t="shared" si="6"/>
        <v>0</v>
      </c>
    </row>
    <row r="105" spans="1:13">
      <c r="A105" s="75">
        <v>98</v>
      </c>
      <c r="B105" s="116" t="s">
        <v>362</v>
      </c>
      <c r="C105" s="116" t="s">
        <v>661</v>
      </c>
      <c r="D105" s="117" t="s">
        <v>672</v>
      </c>
      <c r="E105" s="118" t="s">
        <v>663</v>
      </c>
      <c r="F105" s="118" t="s">
        <v>673</v>
      </c>
      <c r="G105" s="4"/>
      <c r="H105" s="119">
        <v>1</v>
      </c>
      <c r="I105" s="2"/>
      <c r="J105" s="5"/>
      <c r="K105" s="18">
        <f t="shared" si="5"/>
        <v>0</v>
      </c>
      <c r="L105" s="5"/>
      <c r="M105" s="18">
        <f t="shared" si="6"/>
        <v>0</v>
      </c>
    </row>
    <row r="106" spans="1:13">
      <c r="A106" s="75">
        <v>99</v>
      </c>
      <c r="B106" s="116" t="s">
        <v>362</v>
      </c>
      <c r="C106" s="116" t="s">
        <v>661</v>
      </c>
      <c r="D106" s="117" t="s">
        <v>674</v>
      </c>
      <c r="E106" s="118" t="s">
        <v>663</v>
      </c>
      <c r="F106" s="118" t="s">
        <v>675</v>
      </c>
      <c r="G106" s="4"/>
      <c r="H106" s="119">
        <v>1</v>
      </c>
      <c r="I106" s="2"/>
      <c r="J106" s="5"/>
      <c r="K106" s="18">
        <f t="shared" si="5"/>
        <v>0</v>
      </c>
      <c r="L106" s="5"/>
      <c r="M106" s="18">
        <f t="shared" si="6"/>
        <v>0</v>
      </c>
    </row>
    <row r="107" spans="1:13">
      <c r="A107" s="75">
        <v>100</v>
      </c>
      <c r="B107" s="116" t="s">
        <v>362</v>
      </c>
      <c r="C107" s="116" t="s">
        <v>661</v>
      </c>
      <c r="D107" s="117" t="s">
        <v>676</v>
      </c>
      <c r="E107" s="118" t="s">
        <v>677</v>
      </c>
      <c r="F107" s="118" t="s">
        <v>678</v>
      </c>
      <c r="G107" s="4"/>
      <c r="H107" s="119">
        <v>1</v>
      </c>
      <c r="I107" s="2"/>
      <c r="J107" s="5"/>
      <c r="K107" s="18">
        <f t="shared" si="5"/>
        <v>0</v>
      </c>
      <c r="L107" s="5"/>
      <c r="M107" s="18">
        <f t="shared" si="6"/>
        <v>0</v>
      </c>
    </row>
    <row r="108" spans="1:13">
      <c r="A108" s="75">
        <v>101</v>
      </c>
      <c r="B108" s="116" t="s">
        <v>362</v>
      </c>
      <c r="C108" s="116" t="s">
        <v>661</v>
      </c>
      <c r="D108" s="117" t="s">
        <v>679</v>
      </c>
      <c r="E108" s="118" t="s">
        <v>680</v>
      </c>
      <c r="F108" s="118" t="s">
        <v>681</v>
      </c>
      <c r="G108" s="4"/>
      <c r="H108" s="119">
        <v>1</v>
      </c>
      <c r="I108" s="2"/>
      <c r="J108" s="5"/>
      <c r="K108" s="18">
        <f t="shared" si="5"/>
        <v>0</v>
      </c>
      <c r="L108" s="5"/>
      <c r="M108" s="18">
        <f t="shared" si="6"/>
        <v>0</v>
      </c>
    </row>
    <row r="109" spans="1:13">
      <c r="A109" s="75">
        <v>102</v>
      </c>
      <c r="B109" s="116" t="s">
        <v>362</v>
      </c>
      <c r="C109" s="116" t="s">
        <v>661</v>
      </c>
      <c r="D109" s="117" t="s">
        <v>682</v>
      </c>
      <c r="E109" s="118" t="s">
        <v>680</v>
      </c>
      <c r="F109" s="118" t="s">
        <v>683</v>
      </c>
      <c r="G109" s="4"/>
      <c r="H109" s="119">
        <v>1</v>
      </c>
      <c r="I109" s="2"/>
      <c r="J109" s="5"/>
      <c r="K109" s="18">
        <f t="shared" si="5"/>
        <v>0</v>
      </c>
      <c r="L109" s="5"/>
      <c r="M109" s="18">
        <f t="shared" si="6"/>
        <v>0</v>
      </c>
    </row>
    <row r="110" spans="1:13">
      <c r="A110" s="75">
        <v>103</v>
      </c>
      <c r="B110" s="116" t="s">
        <v>362</v>
      </c>
      <c r="C110" s="116" t="s">
        <v>661</v>
      </c>
      <c r="D110" s="117" t="s">
        <v>684</v>
      </c>
      <c r="E110" s="118" t="s">
        <v>685</v>
      </c>
      <c r="F110" s="118" t="s">
        <v>686</v>
      </c>
      <c r="G110" s="4"/>
      <c r="H110" s="119">
        <v>1</v>
      </c>
      <c r="I110" s="2"/>
      <c r="J110" s="5"/>
      <c r="K110" s="18">
        <f t="shared" si="5"/>
        <v>0</v>
      </c>
      <c r="L110" s="5"/>
      <c r="M110" s="18">
        <f t="shared" si="6"/>
        <v>0</v>
      </c>
    </row>
    <row r="111" spans="1:13">
      <c r="A111" s="75">
        <v>104</v>
      </c>
      <c r="B111" s="116" t="s">
        <v>362</v>
      </c>
      <c r="C111" s="116" t="s">
        <v>661</v>
      </c>
      <c r="D111" s="117" t="s">
        <v>687</v>
      </c>
      <c r="E111" s="118" t="s">
        <v>680</v>
      </c>
      <c r="F111" s="118" t="s">
        <v>688</v>
      </c>
      <c r="G111" s="4"/>
      <c r="H111" s="119">
        <v>1</v>
      </c>
      <c r="I111" s="2"/>
      <c r="J111" s="5"/>
      <c r="K111" s="18">
        <f t="shared" si="5"/>
        <v>0</v>
      </c>
      <c r="L111" s="5"/>
      <c r="M111" s="18">
        <f t="shared" si="6"/>
        <v>0</v>
      </c>
    </row>
    <row r="112" spans="1:13">
      <c r="A112" s="75">
        <v>105</v>
      </c>
      <c r="B112" s="116" t="s">
        <v>362</v>
      </c>
      <c r="C112" s="116" t="s">
        <v>400</v>
      </c>
      <c r="D112" s="117" t="s">
        <v>689</v>
      </c>
      <c r="E112" s="118" t="s">
        <v>402</v>
      </c>
      <c r="F112" s="118" t="s">
        <v>690</v>
      </c>
      <c r="G112" s="4"/>
      <c r="H112" s="119">
        <v>1</v>
      </c>
      <c r="I112" s="2"/>
      <c r="J112" s="5"/>
      <c r="K112" s="18">
        <f t="shared" si="5"/>
        <v>0</v>
      </c>
      <c r="L112" s="5"/>
      <c r="M112" s="18">
        <f t="shared" si="6"/>
        <v>0</v>
      </c>
    </row>
    <row r="113" spans="1:13">
      <c r="A113" s="75">
        <v>106</v>
      </c>
      <c r="B113" s="116" t="s">
        <v>362</v>
      </c>
      <c r="C113" s="116" t="s">
        <v>400</v>
      </c>
      <c r="D113" s="117" t="s">
        <v>691</v>
      </c>
      <c r="E113" s="118" t="s">
        <v>402</v>
      </c>
      <c r="F113" s="118" t="s">
        <v>692</v>
      </c>
      <c r="G113" s="4"/>
      <c r="H113" s="119">
        <v>1</v>
      </c>
      <c r="I113" s="2"/>
      <c r="J113" s="5"/>
      <c r="K113" s="18">
        <f t="shared" si="5"/>
        <v>0</v>
      </c>
      <c r="L113" s="5"/>
      <c r="M113" s="18">
        <f t="shared" si="6"/>
        <v>0</v>
      </c>
    </row>
    <row r="114" spans="1:13">
      <c r="A114" s="75">
        <v>107</v>
      </c>
      <c r="B114" s="116" t="s">
        <v>362</v>
      </c>
      <c r="C114" s="116" t="s">
        <v>434</v>
      </c>
      <c r="D114" s="117" t="s">
        <v>693</v>
      </c>
      <c r="E114" s="118" t="s">
        <v>694</v>
      </c>
      <c r="F114" s="118" t="s">
        <v>695</v>
      </c>
      <c r="G114" s="4"/>
      <c r="H114" s="119">
        <v>1</v>
      </c>
      <c r="I114" s="2"/>
      <c r="J114" s="5"/>
      <c r="K114" s="18">
        <f t="shared" si="5"/>
        <v>0</v>
      </c>
      <c r="L114" s="5"/>
      <c r="M114" s="18">
        <f t="shared" si="6"/>
        <v>0</v>
      </c>
    </row>
    <row r="115" spans="1:13">
      <c r="A115" s="75">
        <v>108</v>
      </c>
      <c r="B115" s="116" t="s">
        <v>362</v>
      </c>
      <c r="C115" s="116" t="s">
        <v>434</v>
      </c>
      <c r="D115" s="117" t="s">
        <v>696</v>
      </c>
      <c r="E115" s="118" t="s">
        <v>697</v>
      </c>
      <c r="F115" s="118" t="s">
        <v>698</v>
      </c>
      <c r="G115" s="4"/>
      <c r="H115" s="119">
        <v>1</v>
      </c>
      <c r="I115" s="2"/>
      <c r="J115" s="5"/>
      <c r="K115" s="18">
        <f t="shared" si="5"/>
        <v>0</v>
      </c>
      <c r="L115" s="5"/>
      <c r="M115" s="18">
        <f t="shared" si="6"/>
        <v>0</v>
      </c>
    </row>
    <row r="116" spans="1:13">
      <c r="A116" s="75">
        <v>109</v>
      </c>
      <c r="B116" s="116" t="s">
        <v>362</v>
      </c>
      <c r="C116" s="116" t="s">
        <v>434</v>
      </c>
      <c r="D116" s="117" t="s">
        <v>699</v>
      </c>
      <c r="E116" s="118" t="s">
        <v>700</v>
      </c>
      <c r="F116" s="118" t="s">
        <v>701</v>
      </c>
      <c r="G116" s="4"/>
      <c r="H116" s="119">
        <v>1</v>
      </c>
      <c r="I116" s="2"/>
      <c r="J116" s="5"/>
      <c r="K116" s="18">
        <f t="shared" si="5"/>
        <v>0</v>
      </c>
      <c r="L116" s="5"/>
      <c r="M116" s="18">
        <f t="shared" si="6"/>
        <v>0</v>
      </c>
    </row>
    <row r="117" spans="1:13">
      <c r="A117" s="75">
        <v>110</v>
      </c>
      <c r="B117" s="116" t="s">
        <v>362</v>
      </c>
      <c r="C117" s="116" t="s">
        <v>434</v>
      </c>
      <c r="D117" s="117" t="s">
        <v>702</v>
      </c>
      <c r="E117" s="118" t="s">
        <v>703</v>
      </c>
      <c r="F117" s="118" t="s">
        <v>704</v>
      </c>
      <c r="G117" s="4"/>
      <c r="H117" s="119">
        <v>1</v>
      </c>
      <c r="I117" s="2"/>
      <c r="J117" s="5"/>
      <c r="K117" s="18">
        <f t="shared" si="5"/>
        <v>0</v>
      </c>
      <c r="L117" s="5"/>
      <c r="M117" s="18">
        <f t="shared" si="6"/>
        <v>0</v>
      </c>
    </row>
    <row r="118" spans="1:13">
      <c r="A118" s="75">
        <v>111</v>
      </c>
      <c r="B118" s="116" t="s">
        <v>362</v>
      </c>
      <c r="C118" s="116" t="s">
        <v>434</v>
      </c>
      <c r="D118" s="117" t="s">
        <v>705</v>
      </c>
      <c r="E118" s="118" t="s">
        <v>706</v>
      </c>
      <c r="F118" s="118" t="s">
        <v>707</v>
      </c>
      <c r="G118" s="4"/>
      <c r="H118" s="119">
        <v>1</v>
      </c>
      <c r="I118" s="2"/>
      <c r="J118" s="5"/>
      <c r="K118" s="18">
        <f t="shared" si="5"/>
        <v>0</v>
      </c>
      <c r="L118" s="5"/>
      <c r="M118" s="18">
        <f t="shared" si="6"/>
        <v>0</v>
      </c>
    </row>
    <row r="119" spans="1:13">
      <c r="A119" s="75">
        <v>112</v>
      </c>
      <c r="B119" s="116" t="s">
        <v>362</v>
      </c>
      <c r="C119" s="116" t="s">
        <v>708</v>
      </c>
      <c r="D119" s="117" t="s">
        <v>709</v>
      </c>
      <c r="E119" s="118" t="s">
        <v>436</v>
      </c>
      <c r="F119" s="118" t="s">
        <v>710</v>
      </c>
      <c r="G119" s="4"/>
      <c r="H119" s="119">
        <v>1</v>
      </c>
      <c r="I119" s="2"/>
      <c r="J119" s="5"/>
      <c r="K119" s="18">
        <f t="shared" si="5"/>
        <v>0</v>
      </c>
      <c r="L119" s="5"/>
      <c r="M119" s="18">
        <f t="shared" si="6"/>
        <v>0</v>
      </c>
    </row>
    <row r="120" spans="1:13">
      <c r="A120" s="75">
        <v>113</v>
      </c>
      <c r="B120" s="116" t="s">
        <v>362</v>
      </c>
      <c r="C120" s="116" t="s">
        <v>462</v>
      </c>
      <c r="D120" s="117" t="s">
        <v>711</v>
      </c>
      <c r="E120" s="118" t="s">
        <v>467</v>
      </c>
      <c r="F120" s="118" t="s">
        <v>712</v>
      </c>
      <c r="G120" s="4"/>
      <c r="H120" s="119">
        <v>1</v>
      </c>
      <c r="I120" s="2"/>
      <c r="J120" s="5"/>
      <c r="K120" s="18">
        <f t="shared" si="5"/>
        <v>0</v>
      </c>
      <c r="L120" s="5"/>
      <c r="M120" s="18">
        <f t="shared" si="6"/>
        <v>0</v>
      </c>
    </row>
    <row r="121" spans="1:13">
      <c r="A121" s="75">
        <v>114</v>
      </c>
      <c r="B121" s="116" t="s">
        <v>362</v>
      </c>
      <c r="C121" s="116" t="s">
        <v>462</v>
      </c>
      <c r="D121" s="117" t="s">
        <v>713</v>
      </c>
      <c r="E121" s="118" t="s">
        <v>714</v>
      </c>
      <c r="F121" s="118" t="s">
        <v>715</v>
      </c>
      <c r="G121" s="4"/>
      <c r="H121" s="119">
        <v>1</v>
      </c>
      <c r="I121" s="2"/>
      <c r="J121" s="5"/>
      <c r="K121" s="18">
        <f t="shared" si="5"/>
        <v>0</v>
      </c>
      <c r="L121" s="5"/>
      <c r="M121" s="18">
        <f t="shared" si="6"/>
        <v>0</v>
      </c>
    </row>
    <row r="122" spans="1:13">
      <c r="A122" s="75">
        <v>115</v>
      </c>
      <c r="B122" s="116" t="s">
        <v>362</v>
      </c>
      <c r="C122" s="116" t="s">
        <v>404</v>
      </c>
      <c r="D122" s="117" t="s">
        <v>716</v>
      </c>
      <c r="E122" s="118" t="s">
        <v>717</v>
      </c>
      <c r="F122" s="118" t="s">
        <v>718</v>
      </c>
      <c r="G122" s="4"/>
      <c r="H122" s="119">
        <v>1</v>
      </c>
      <c r="I122" s="2"/>
      <c r="J122" s="5"/>
      <c r="K122" s="18">
        <f t="shared" si="5"/>
        <v>0</v>
      </c>
      <c r="L122" s="5"/>
      <c r="M122" s="18">
        <f t="shared" si="6"/>
        <v>0</v>
      </c>
    </row>
    <row r="123" spans="1:13">
      <c r="A123" s="75">
        <v>116</v>
      </c>
      <c r="B123" s="116" t="s">
        <v>362</v>
      </c>
      <c r="C123" s="116" t="s">
        <v>404</v>
      </c>
      <c r="D123" s="117" t="s">
        <v>719</v>
      </c>
      <c r="E123" s="118" t="s">
        <v>406</v>
      </c>
      <c r="F123" s="118" t="s">
        <v>720</v>
      </c>
      <c r="G123" s="4"/>
      <c r="H123" s="119">
        <v>1</v>
      </c>
      <c r="I123" s="2"/>
      <c r="J123" s="5"/>
      <c r="K123" s="18">
        <f t="shared" si="5"/>
        <v>0</v>
      </c>
      <c r="L123" s="5"/>
      <c r="M123" s="18">
        <f t="shared" si="6"/>
        <v>0</v>
      </c>
    </row>
    <row r="124" spans="1:13">
      <c r="A124" s="75">
        <v>117</v>
      </c>
      <c r="B124" s="116" t="s">
        <v>362</v>
      </c>
      <c r="C124" s="116" t="s">
        <v>721</v>
      </c>
      <c r="D124" s="117" t="s">
        <v>722</v>
      </c>
      <c r="E124" s="118" t="s">
        <v>723</v>
      </c>
      <c r="F124" s="118" t="s">
        <v>724</v>
      </c>
      <c r="G124" s="4"/>
      <c r="H124" s="119">
        <v>1</v>
      </c>
      <c r="I124" s="2"/>
      <c r="J124" s="5"/>
      <c r="K124" s="18">
        <f t="shared" si="5"/>
        <v>0</v>
      </c>
      <c r="L124" s="5"/>
      <c r="M124" s="18">
        <f t="shared" si="6"/>
        <v>0</v>
      </c>
    </row>
    <row r="125" spans="1:13">
      <c r="A125" s="75">
        <v>118</v>
      </c>
      <c r="B125" s="116" t="s">
        <v>362</v>
      </c>
      <c r="C125" s="116" t="s">
        <v>725</v>
      </c>
      <c r="D125" s="117" t="s">
        <v>726</v>
      </c>
      <c r="E125" s="118" t="s">
        <v>727</v>
      </c>
      <c r="F125" s="118" t="s">
        <v>728</v>
      </c>
      <c r="G125" s="4"/>
      <c r="H125" s="119">
        <v>1</v>
      </c>
      <c r="I125" s="2"/>
      <c r="J125" s="5"/>
      <c r="K125" s="18">
        <f t="shared" si="5"/>
        <v>0</v>
      </c>
      <c r="L125" s="5"/>
      <c r="M125" s="18">
        <f t="shared" si="6"/>
        <v>0</v>
      </c>
    </row>
    <row r="126" spans="1:13">
      <c r="A126" s="75">
        <v>119</v>
      </c>
      <c r="B126" s="116" t="s">
        <v>362</v>
      </c>
      <c r="C126" s="116" t="s">
        <v>725</v>
      </c>
      <c r="D126" s="117" t="s">
        <v>729</v>
      </c>
      <c r="E126" s="118" t="s">
        <v>730</v>
      </c>
      <c r="F126" s="118" t="s">
        <v>731</v>
      </c>
      <c r="G126" s="4"/>
      <c r="H126" s="119">
        <v>1</v>
      </c>
      <c r="I126" s="2"/>
      <c r="J126" s="5"/>
      <c r="K126" s="18">
        <f t="shared" si="5"/>
        <v>0</v>
      </c>
      <c r="L126" s="5"/>
      <c r="M126" s="18">
        <f t="shared" si="6"/>
        <v>0</v>
      </c>
    </row>
    <row r="127" spans="1:13">
      <c r="A127" s="75">
        <v>120</v>
      </c>
      <c r="B127" s="116" t="s">
        <v>362</v>
      </c>
      <c r="C127" s="116" t="s">
        <v>408</v>
      </c>
      <c r="D127" s="117" t="s">
        <v>732</v>
      </c>
      <c r="E127" s="118" t="s">
        <v>410</v>
      </c>
      <c r="F127" s="118" t="s">
        <v>733</v>
      </c>
      <c r="G127" s="4"/>
      <c r="H127" s="119">
        <v>1</v>
      </c>
      <c r="I127" s="2"/>
      <c r="J127" s="5"/>
      <c r="K127" s="18">
        <f t="shared" ref="K127:K190" si="7">H127*J127</f>
        <v>0</v>
      </c>
      <c r="L127" s="5"/>
      <c r="M127" s="18">
        <f t="shared" ref="M127:M190" si="8">H127*L127</f>
        <v>0</v>
      </c>
    </row>
    <row r="128" spans="1:13">
      <c r="A128" s="75">
        <v>121</v>
      </c>
      <c r="B128" s="116" t="s">
        <v>362</v>
      </c>
      <c r="C128" s="116" t="s">
        <v>408</v>
      </c>
      <c r="D128" s="117" t="s">
        <v>734</v>
      </c>
      <c r="E128" s="118" t="s">
        <v>410</v>
      </c>
      <c r="F128" s="118" t="s">
        <v>735</v>
      </c>
      <c r="G128" s="4"/>
      <c r="H128" s="119">
        <v>1</v>
      </c>
      <c r="I128" s="2"/>
      <c r="J128" s="5"/>
      <c r="K128" s="18">
        <f t="shared" si="7"/>
        <v>0</v>
      </c>
      <c r="L128" s="5"/>
      <c r="M128" s="18">
        <f t="shared" si="8"/>
        <v>0</v>
      </c>
    </row>
    <row r="129" spans="1:13">
      <c r="A129" s="75">
        <v>122</v>
      </c>
      <c r="B129" s="116" t="s">
        <v>362</v>
      </c>
      <c r="C129" s="116" t="s">
        <v>408</v>
      </c>
      <c r="D129" s="117" t="s">
        <v>736</v>
      </c>
      <c r="E129" s="118" t="s">
        <v>410</v>
      </c>
      <c r="F129" s="118" t="s">
        <v>737</v>
      </c>
      <c r="G129" s="4"/>
      <c r="H129" s="119">
        <v>1</v>
      </c>
      <c r="I129" s="2"/>
      <c r="J129" s="5"/>
      <c r="K129" s="18">
        <f t="shared" si="7"/>
        <v>0</v>
      </c>
      <c r="L129" s="5"/>
      <c r="M129" s="18">
        <f t="shared" si="8"/>
        <v>0</v>
      </c>
    </row>
    <row r="130" spans="1:13">
      <c r="A130" s="75">
        <v>123</v>
      </c>
      <c r="B130" s="116" t="s">
        <v>362</v>
      </c>
      <c r="C130" s="116" t="s">
        <v>738</v>
      </c>
      <c r="D130" s="117" t="s">
        <v>739</v>
      </c>
      <c r="E130" s="118" t="s">
        <v>740</v>
      </c>
      <c r="F130" s="118" t="s">
        <v>741</v>
      </c>
      <c r="G130" s="4"/>
      <c r="H130" s="119">
        <v>1</v>
      </c>
      <c r="I130" s="2"/>
      <c r="J130" s="5"/>
      <c r="K130" s="18">
        <f t="shared" si="7"/>
        <v>0</v>
      </c>
      <c r="L130" s="5"/>
      <c r="M130" s="18">
        <f t="shared" si="8"/>
        <v>0</v>
      </c>
    </row>
    <row r="131" spans="1:13">
      <c r="A131" s="75">
        <v>124</v>
      </c>
      <c r="B131" s="116" t="s">
        <v>362</v>
      </c>
      <c r="C131" s="116" t="s">
        <v>477</v>
      </c>
      <c r="D131" s="117" t="s">
        <v>742</v>
      </c>
      <c r="E131" s="118" t="s">
        <v>743</v>
      </c>
      <c r="F131" s="118" t="s">
        <v>744</v>
      </c>
      <c r="G131" s="4"/>
      <c r="H131" s="119">
        <v>1</v>
      </c>
      <c r="I131" s="2"/>
      <c r="J131" s="5"/>
      <c r="K131" s="18">
        <f t="shared" si="7"/>
        <v>0</v>
      </c>
      <c r="L131" s="5"/>
      <c r="M131" s="18">
        <f t="shared" si="8"/>
        <v>0</v>
      </c>
    </row>
    <row r="132" spans="1:13">
      <c r="A132" s="75">
        <v>125</v>
      </c>
      <c r="B132" s="116" t="s">
        <v>362</v>
      </c>
      <c r="C132" s="116" t="s">
        <v>745</v>
      </c>
      <c r="D132" s="117" t="s">
        <v>746</v>
      </c>
      <c r="E132" s="118" t="s">
        <v>747</v>
      </c>
      <c r="F132" s="118" t="s">
        <v>748</v>
      </c>
      <c r="G132" s="4"/>
      <c r="H132" s="119">
        <v>1</v>
      </c>
      <c r="I132" s="2"/>
      <c r="J132" s="5"/>
      <c r="K132" s="18">
        <f t="shared" si="7"/>
        <v>0</v>
      </c>
      <c r="L132" s="5"/>
      <c r="M132" s="18">
        <f t="shared" si="8"/>
        <v>0</v>
      </c>
    </row>
    <row r="133" spans="1:13">
      <c r="A133" s="75">
        <v>126</v>
      </c>
      <c r="B133" s="116" t="s">
        <v>362</v>
      </c>
      <c r="C133" s="116" t="s">
        <v>745</v>
      </c>
      <c r="D133" s="117" t="s">
        <v>749</v>
      </c>
      <c r="E133" s="118" t="s">
        <v>747</v>
      </c>
      <c r="F133" s="118" t="s">
        <v>750</v>
      </c>
      <c r="G133" s="4"/>
      <c r="H133" s="119">
        <v>1</v>
      </c>
      <c r="I133" s="2"/>
      <c r="J133" s="5"/>
      <c r="K133" s="18">
        <f t="shared" si="7"/>
        <v>0</v>
      </c>
      <c r="L133" s="5"/>
      <c r="M133" s="18">
        <f t="shared" si="8"/>
        <v>0</v>
      </c>
    </row>
    <row r="134" spans="1:13">
      <c r="A134" s="75">
        <v>127</v>
      </c>
      <c r="B134" s="116" t="s">
        <v>362</v>
      </c>
      <c r="C134" s="116" t="s">
        <v>745</v>
      </c>
      <c r="D134" s="117" t="s">
        <v>751</v>
      </c>
      <c r="E134" s="118" t="s">
        <v>747</v>
      </c>
      <c r="F134" s="118" t="s">
        <v>752</v>
      </c>
      <c r="G134" s="4"/>
      <c r="H134" s="119">
        <v>1</v>
      </c>
      <c r="I134" s="2"/>
      <c r="J134" s="5"/>
      <c r="K134" s="18">
        <f t="shared" si="7"/>
        <v>0</v>
      </c>
      <c r="L134" s="5"/>
      <c r="M134" s="18">
        <f t="shared" si="8"/>
        <v>0</v>
      </c>
    </row>
    <row r="135" spans="1:13">
      <c r="A135" s="75">
        <v>128</v>
      </c>
      <c r="B135" s="116" t="s">
        <v>362</v>
      </c>
      <c r="C135" s="116" t="s">
        <v>745</v>
      </c>
      <c r="D135" s="117" t="s">
        <v>753</v>
      </c>
      <c r="E135" s="118" t="s">
        <v>747</v>
      </c>
      <c r="F135" s="118" t="s">
        <v>754</v>
      </c>
      <c r="G135" s="4"/>
      <c r="H135" s="119">
        <v>1</v>
      </c>
      <c r="I135" s="2"/>
      <c r="J135" s="5"/>
      <c r="K135" s="18">
        <f t="shared" si="7"/>
        <v>0</v>
      </c>
      <c r="L135" s="5"/>
      <c r="M135" s="18">
        <f t="shared" si="8"/>
        <v>0</v>
      </c>
    </row>
    <row r="136" spans="1:13">
      <c r="A136" s="75">
        <v>129</v>
      </c>
      <c r="B136" s="116" t="s">
        <v>362</v>
      </c>
      <c r="C136" s="116" t="s">
        <v>755</v>
      </c>
      <c r="D136" s="117" t="s">
        <v>756</v>
      </c>
      <c r="E136" s="118" t="s">
        <v>757</v>
      </c>
      <c r="F136" s="118">
        <v>2908233</v>
      </c>
      <c r="G136" s="4"/>
      <c r="H136" s="119">
        <v>1</v>
      </c>
      <c r="I136" s="2"/>
      <c r="J136" s="5"/>
      <c r="K136" s="18">
        <f t="shared" si="7"/>
        <v>0</v>
      </c>
      <c r="L136" s="5"/>
      <c r="M136" s="18">
        <f t="shared" si="8"/>
        <v>0</v>
      </c>
    </row>
    <row r="137" spans="1:13">
      <c r="A137" s="75">
        <v>130</v>
      </c>
      <c r="B137" s="116" t="s">
        <v>362</v>
      </c>
      <c r="C137" s="116" t="s">
        <v>755</v>
      </c>
      <c r="D137" s="117" t="s">
        <v>758</v>
      </c>
      <c r="E137" s="118" t="s">
        <v>759</v>
      </c>
      <c r="F137" s="118" t="s">
        <v>760</v>
      </c>
      <c r="G137" s="4"/>
      <c r="H137" s="119">
        <v>1</v>
      </c>
      <c r="I137" s="2"/>
      <c r="J137" s="5"/>
      <c r="K137" s="18">
        <f t="shared" si="7"/>
        <v>0</v>
      </c>
      <c r="L137" s="5"/>
      <c r="M137" s="18">
        <f t="shared" si="8"/>
        <v>0</v>
      </c>
    </row>
    <row r="138" spans="1:13">
      <c r="A138" s="75">
        <v>131</v>
      </c>
      <c r="B138" s="116" t="s">
        <v>362</v>
      </c>
      <c r="C138" s="116" t="s">
        <v>755</v>
      </c>
      <c r="D138" s="117" t="s">
        <v>761</v>
      </c>
      <c r="E138" s="118" t="s">
        <v>759</v>
      </c>
      <c r="F138" s="118" t="s">
        <v>762</v>
      </c>
      <c r="G138" s="4"/>
      <c r="H138" s="119">
        <v>1</v>
      </c>
      <c r="I138" s="2"/>
      <c r="J138" s="5"/>
      <c r="K138" s="18">
        <f t="shared" si="7"/>
        <v>0</v>
      </c>
      <c r="L138" s="5"/>
      <c r="M138" s="18">
        <f t="shared" si="8"/>
        <v>0</v>
      </c>
    </row>
    <row r="139" spans="1:13">
      <c r="A139" s="75">
        <v>132</v>
      </c>
      <c r="B139" s="116" t="s">
        <v>362</v>
      </c>
      <c r="C139" s="116" t="s">
        <v>763</v>
      </c>
      <c r="D139" s="117" t="s">
        <v>764</v>
      </c>
      <c r="E139" s="118" t="s">
        <v>765</v>
      </c>
      <c r="F139" s="118" t="s">
        <v>766</v>
      </c>
      <c r="G139" s="4"/>
      <c r="H139" s="119">
        <v>1</v>
      </c>
      <c r="I139" s="2"/>
      <c r="J139" s="5"/>
      <c r="K139" s="18">
        <f t="shared" si="7"/>
        <v>0</v>
      </c>
      <c r="L139" s="5"/>
      <c r="M139" s="18">
        <f t="shared" si="8"/>
        <v>0</v>
      </c>
    </row>
    <row r="140" spans="1:13">
      <c r="A140" s="75">
        <v>133</v>
      </c>
      <c r="B140" s="116" t="s">
        <v>362</v>
      </c>
      <c r="C140" s="116" t="s">
        <v>767</v>
      </c>
      <c r="D140" s="117" t="s">
        <v>768</v>
      </c>
      <c r="E140" s="118" t="s">
        <v>769</v>
      </c>
      <c r="F140" s="118" t="s">
        <v>770</v>
      </c>
      <c r="G140" s="4"/>
      <c r="H140" s="119">
        <v>1</v>
      </c>
      <c r="I140" s="2"/>
      <c r="J140" s="5"/>
      <c r="K140" s="18">
        <f t="shared" si="7"/>
        <v>0</v>
      </c>
      <c r="L140" s="5"/>
      <c r="M140" s="18">
        <f t="shared" si="8"/>
        <v>0</v>
      </c>
    </row>
    <row r="141" spans="1:13">
      <c r="A141" s="75">
        <v>134</v>
      </c>
      <c r="B141" s="116" t="s">
        <v>362</v>
      </c>
      <c r="C141" s="116" t="s">
        <v>416</v>
      </c>
      <c r="D141" s="117" t="s">
        <v>771</v>
      </c>
      <c r="E141" s="118" t="s">
        <v>418</v>
      </c>
      <c r="F141" s="118" t="s">
        <v>772</v>
      </c>
      <c r="G141" s="4"/>
      <c r="H141" s="119">
        <v>1</v>
      </c>
      <c r="I141" s="2"/>
      <c r="J141" s="5"/>
      <c r="K141" s="18">
        <f t="shared" si="7"/>
        <v>0</v>
      </c>
      <c r="L141" s="5"/>
      <c r="M141" s="18">
        <f t="shared" si="8"/>
        <v>0</v>
      </c>
    </row>
    <row r="142" spans="1:13">
      <c r="A142" s="75">
        <v>135</v>
      </c>
      <c r="B142" s="116" t="s">
        <v>362</v>
      </c>
      <c r="C142" s="116" t="s">
        <v>773</v>
      </c>
      <c r="D142" s="117" t="s">
        <v>774</v>
      </c>
      <c r="E142" s="118" t="s">
        <v>775</v>
      </c>
      <c r="F142" s="118" t="s">
        <v>776</v>
      </c>
      <c r="G142" s="4"/>
      <c r="H142" s="119">
        <v>1</v>
      </c>
      <c r="I142" s="2"/>
      <c r="J142" s="5"/>
      <c r="K142" s="18">
        <f t="shared" si="7"/>
        <v>0</v>
      </c>
      <c r="L142" s="5"/>
      <c r="M142" s="18">
        <f t="shared" si="8"/>
        <v>0</v>
      </c>
    </row>
    <row r="143" spans="1:13">
      <c r="A143" s="75">
        <v>136</v>
      </c>
      <c r="B143" s="116" t="s">
        <v>362</v>
      </c>
      <c r="C143" s="116" t="s">
        <v>773</v>
      </c>
      <c r="D143" s="117" t="s">
        <v>777</v>
      </c>
      <c r="E143" s="118" t="s">
        <v>778</v>
      </c>
      <c r="F143" s="118" t="s">
        <v>779</v>
      </c>
      <c r="G143" s="4"/>
      <c r="H143" s="119">
        <v>1</v>
      </c>
      <c r="I143" s="2"/>
      <c r="J143" s="5"/>
      <c r="K143" s="18">
        <f t="shared" si="7"/>
        <v>0</v>
      </c>
      <c r="L143" s="5"/>
      <c r="M143" s="18">
        <f t="shared" si="8"/>
        <v>0</v>
      </c>
    </row>
    <row r="144" spans="1:13">
      <c r="A144" s="75">
        <v>137</v>
      </c>
      <c r="B144" s="116" t="s">
        <v>362</v>
      </c>
      <c r="C144" s="116" t="s">
        <v>780</v>
      </c>
      <c r="D144" s="117" t="s">
        <v>781</v>
      </c>
      <c r="E144" s="118" t="s">
        <v>782</v>
      </c>
      <c r="F144" s="118" t="s">
        <v>783</v>
      </c>
      <c r="G144" s="4"/>
      <c r="H144" s="119">
        <v>1</v>
      </c>
      <c r="I144" s="2"/>
      <c r="J144" s="5"/>
      <c r="K144" s="18">
        <f t="shared" si="7"/>
        <v>0</v>
      </c>
      <c r="L144" s="5"/>
      <c r="M144" s="18">
        <f t="shared" si="8"/>
        <v>0</v>
      </c>
    </row>
    <row r="145" spans="1:13">
      <c r="A145" s="75">
        <v>138</v>
      </c>
      <c r="B145" s="116" t="s">
        <v>362</v>
      </c>
      <c r="C145" s="116" t="s">
        <v>780</v>
      </c>
      <c r="D145" s="117" t="s">
        <v>784</v>
      </c>
      <c r="E145" s="118" t="s">
        <v>785</v>
      </c>
      <c r="F145" s="118" t="s">
        <v>786</v>
      </c>
      <c r="G145" s="4"/>
      <c r="H145" s="119">
        <v>1</v>
      </c>
      <c r="I145" s="2"/>
      <c r="J145" s="5"/>
      <c r="K145" s="18">
        <f t="shared" si="7"/>
        <v>0</v>
      </c>
      <c r="L145" s="5"/>
      <c r="M145" s="18">
        <f t="shared" si="8"/>
        <v>0</v>
      </c>
    </row>
    <row r="146" spans="1:13">
      <c r="A146" s="75">
        <v>139</v>
      </c>
      <c r="B146" s="116" t="s">
        <v>362</v>
      </c>
      <c r="C146" s="116" t="s">
        <v>787</v>
      </c>
      <c r="D146" s="117" t="s">
        <v>788</v>
      </c>
      <c r="E146" s="118" t="s">
        <v>789</v>
      </c>
      <c r="F146" s="118" t="s">
        <v>790</v>
      </c>
      <c r="G146" s="4"/>
      <c r="H146" s="119">
        <v>1</v>
      </c>
      <c r="I146" s="2"/>
      <c r="J146" s="5"/>
      <c r="K146" s="18">
        <f t="shared" si="7"/>
        <v>0</v>
      </c>
      <c r="L146" s="5"/>
      <c r="M146" s="18">
        <f t="shared" si="8"/>
        <v>0</v>
      </c>
    </row>
    <row r="147" spans="1:13">
      <c r="A147" s="75">
        <v>140</v>
      </c>
      <c r="B147" s="116" t="s">
        <v>362</v>
      </c>
      <c r="C147" s="116" t="s">
        <v>787</v>
      </c>
      <c r="D147" s="117" t="s">
        <v>791</v>
      </c>
      <c r="E147" s="118" t="s">
        <v>792</v>
      </c>
      <c r="F147" s="118" t="s">
        <v>793</v>
      </c>
      <c r="G147" s="4"/>
      <c r="H147" s="119">
        <v>1</v>
      </c>
      <c r="I147" s="2"/>
      <c r="J147" s="5"/>
      <c r="K147" s="18">
        <f t="shared" si="7"/>
        <v>0</v>
      </c>
      <c r="L147" s="5"/>
      <c r="M147" s="18">
        <f t="shared" si="8"/>
        <v>0</v>
      </c>
    </row>
    <row r="148" spans="1:13">
      <c r="A148" s="75">
        <v>141</v>
      </c>
      <c r="B148" s="116" t="s">
        <v>362</v>
      </c>
      <c r="C148" s="116" t="s">
        <v>787</v>
      </c>
      <c r="D148" s="117" t="s">
        <v>794</v>
      </c>
      <c r="E148" s="118" t="s">
        <v>795</v>
      </c>
      <c r="F148" s="118" t="s">
        <v>796</v>
      </c>
      <c r="G148" s="4"/>
      <c r="H148" s="119">
        <v>1</v>
      </c>
      <c r="I148" s="2"/>
      <c r="J148" s="5"/>
      <c r="K148" s="18">
        <f t="shared" si="7"/>
        <v>0</v>
      </c>
      <c r="L148" s="5"/>
      <c r="M148" s="18">
        <f t="shared" si="8"/>
        <v>0</v>
      </c>
    </row>
    <row r="149" spans="1:13">
      <c r="A149" s="75">
        <v>142</v>
      </c>
      <c r="B149" s="116" t="s">
        <v>362</v>
      </c>
      <c r="C149" s="116" t="s">
        <v>797</v>
      </c>
      <c r="D149" s="117" t="s">
        <v>798</v>
      </c>
      <c r="E149" s="118" t="s">
        <v>799</v>
      </c>
      <c r="F149" s="118" t="s">
        <v>800</v>
      </c>
      <c r="G149" s="4"/>
      <c r="H149" s="119">
        <v>1</v>
      </c>
      <c r="I149" s="2"/>
      <c r="J149" s="5"/>
      <c r="K149" s="18">
        <f t="shared" si="7"/>
        <v>0</v>
      </c>
      <c r="L149" s="5"/>
      <c r="M149" s="18">
        <f t="shared" si="8"/>
        <v>0</v>
      </c>
    </row>
    <row r="150" spans="1:13">
      <c r="A150" s="75">
        <v>143</v>
      </c>
      <c r="B150" s="116" t="s">
        <v>362</v>
      </c>
      <c r="C150" s="116" t="s">
        <v>797</v>
      </c>
      <c r="D150" s="117" t="s">
        <v>801</v>
      </c>
      <c r="E150" s="118" t="s">
        <v>802</v>
      </c>
      <c r="F150" s="118" t="s">
        <v>803</v>
      </c>
      <c r="G150" s="4"/>
      <c r="H150" s="119">
        <v>1</v>
      </c>
      <c r="I150" s="2"/>
      <c r="J150" s="5"/>
      <c r="K150" s="18">
        <f t="shared" si="7"/>
        <v>0</v>
      </c>
      <c r="L150" s="5"/>
      <c r="M150" s="18">
        <f t="shared" si="8"/>
        <v>0</v>
      </c>
    </row>
    <row r="151" spans="1:13">
      <c r="A151" s="75">
        <v>144</v>
      </c>
      <c r="B151" s="116" t="s">
        <v>362</v>
      </c>
      <c r="C151" s="116" t="s">
        <v>797</v>
      </c>
      <c r="D151" s="117" t="s">
        <v>804</v>
      </c>
      <c r="E151" s="118" t="s">
        <v>805</v>
      </c>
      <c r="F151" s="118" t="s">
        <v>806</v>
      </c>
      <c r="G151" s="4"/>
      <c r="H151" s="119">
        <v>1</v>
      </c>
      <c r="I151" s="2"/>
      <c r="J151" s="5"/>
      <c r="K151" s="18">
        <f t="shared" si="7"/>
        <v>0</v>
      </c>
      <c r="L151" s="5"/>
      <c r="M151" s="18">
        <f t="shared" si="8"/>
        <v>0</v>
      </c>
    </row>
    <row r="152" spans="1:13">
      <c r="A152" s="75">
        <v>145</v>
      </c>
      <c r="B152" s="116" t="s">
        <v>362</v>
      </c>
      <c r="C152" s="116" t="s">
        <v>797</v>
      </c>
      <c r="D152" s="117" t="s">
        <v>807</v>
      </c>
      <c r="E152" s="118" t="s">
        <v>808</v>
      </c>
      <c r="F152" s="118" t="s">
        <v>809</v>
      </c>
      <c r="G152" s="4"/>
      <c r="H152" s="119">
        <v>1</v>
      </c>
      <c r="I152" s="2"/>
      <c r="J152" s="5"/>
      <c r="K152" s="18">
        <f t="shared" si="7"/>
        <v>0</v>
      </c>
      <c r="L152" s="5"/>
      <c r="M152" s="18">
        <f t="shared" si="8"/>
        <v>0</v>
      </c>
    </row>
    <row r="153" spans="1:13">
      <c r="A153" s="75">
        <v>146</v>
      </c>
      <c r="B153" s="116" t="s">
        <v>362</v>
      </c>
      <c r="C153" s="116" t="s">
        <v>810</v>
      </c>
      <c r="D153" s="117" t="s">
        <v>811</v>
      </c>
      <c r="E153" s="118" t="s">
        <v>812</v>
      </c>
      <c r="F153" s="118" t="s">
        <v>813</v>
      </c>
      <c r="G153" s="4"/>
      <c r="H153" s="119">
        <v>1</v>
      </c>
      <c r="I153" s="2"/>
      <c r="J153" s="5"/>
      <c r="K153" s="18">
        <f t="shared" si="7"/>
        <v>0</v>
      </c>
      <c r="L153" s="5"/>
      <c r="M153" s="18">
        <f t="shared" si="8"/>
        <v>0</v>
      </c>
    </row>
    <row r="154" spans="1:13">
      <c r="A154" s="75">
        <v>147</v>
      </c>
      <c r="B154" s="116" t="s">
        <v>362</v>
      </c>
      <c r="C154" s="116" t="s">
        <v>363</v>
      </c>
      <c r="D154" s="117" t="s">
        <v>814</v>
      </c>
      <c r="E154" s="118" t="s">
        <v>815</v>
      </c>
      <c r="F154" s="118" t="s">
        <v>816</v>
      </c>
      <c r="G154" s="4"/>
      <c r="H154" s="119">
        <v>1</v>
      </c>
      <c r="I154" s="2"/>
      <c r="J154" s="5"/>
      <c r="K154" s="18">
        <f t="shared" si="7"/>
        <v>0</v>
      </c>
      <c r="L154" s="5"/>
      <c r="M154" s="18">
        <f t="shared" si="8"/>
        <v>0</v>
      </c>
    </row>
    <row r="155" spans="1:13">
      <c r="A155" s="75">
        <v>148</v>
      </c>
      <c r="B155" s="116" t="s">
        <v>362</v>
      </c>
      <c r="C155" s="116" t="s">
        <v>363</v>
      </c>
      <c r="D155" s="117" t="s">
        <v>817</v>
      </c>
      <c r="E155" s="118" t="s">
        <v>818</v>
      </c>
      <c r="F155" s="118" t="s">
        <v>819</v>
      </c>
      <c r="G155" s="4"/>
      <c r="H155" s="119">
        <v>1</v>
      </c>
      <c r="I155" s="2"/>
      <c r="J155" s="5"/>
      <c r="K155" s="18">
        <f t="shared" si="7"/>
        <v>0</v>
      </c>
      <c r="L155" s="5"/>
      <c r="M155" s="18">
        <f t="shared" si="8"/>
        <v>0</v>
      </c>
    </row>
    <row r="156" spans="1:13">
      <c r="A156" s="75">
        <v>149</v>
      </c>
      <c r="B156" s="116" t="s">
        <v>362</v>
      </c>
      <c r="C156" s="116" t="s">
        <v>363</v>
      </c>
      <c r="D156" s="117" t="s">
        <v>820</v>
      </c>
      <c r="E156" s="118" t="s">
        <v>815</v>
      </c>
      <c r="F156" s="118" t="s">
        <v>821</v>
      </c>
      <c r="G156" s="4"/>
      <c r="H156" s="119">
        <v>1</v>
      </c>
      <c r="I156" s="2"/>
      <c r="J156" s="5"/>
      <c r="K156" s="18">
        <f t="shared" si="7"/>
        <v>0</v>
      </c>
      <c r="L156" s="5"/>
      <c r="M156" s="18">
        <f t="shared" si="8"/>
        <v>0</v>
      </c>
    </row>
    <row r="157" spans="1:13">
      <c r="A157" s="75">
        <v>150</v>
      </c>
      <c r="B157" s="116" t="s">
        <v>362</v>
      </c>
      <c r="C157" s="116" t="s">
        <v>363</v>
      </c>
      <c r="D157" s="117" t="s">
        <v>822</v>
      </c>
      <c r="E157" s="118" t="s">
        <v>815</v>
      </c>
      <c r="F157" s="118" t="s">
        <v>823</v>
      </c>
      <c r="G157" s="4"/>
      <c r="H157" s="119">
        <v>1</v>
      </c>
      <c r="I157" s="2"/>
      <c r="J157" s="5"/>
      <c r="K157" s="18">
        <f t="shared" si="7"/>
        <v>0</v>
      </c>
      <c r="L157" s="5"/>
      <c r="M157" s="18">
        <f t="shared" si="8"/>
        <v>0</v>
      </c>
    </row>
    <row r="158" spans="1:13">
      <c r="A158" s="75">
        <v>151</v>
      </c>
      <c r="B158" s="116" t="s">
        <v>362</v>
      </c>
      <c r="C158" s="116" t="s">
        <v>363</v>
      </c>
      <c r="D158" s="117" t="s">
        <v>824</v>
      </c>
      <c r="E158" s="118" t="s">
        <v>825</v>
      </c>
      <c r="F158" s="118" t="s">
        <v>826</v>
      </c>
      <c r="G158" s="4"/>
      <c r="H158" s="119">
        <v>1</v>
      </c>
      <c r="I158" s="2"/>
      <c r="J158" s="5"/>
      <c r="K158" s="18">
        <f t="shared" si="7"/>
        <v>0</v>
      </c>
      <c r="L158" s="5"/>
      <c r="M158" s="18">
        <f t="shared" si="8"/>
        <v>0</v>
      </c>
    </row>
    <row r="159" spans="1:13">
      <c r="A159" s="75">
        <v>152</v>
      </c>
      <c r="B159" s="116" t="s">
        <v>362</v>
      </c>
      <c r="C159" s="116" t="s">
        <v>367</v>
      </c>
      <c r="D159" s="117" t="s">
        <v>827</v>
      </c>
      <c r="E159" s="118" t="s">
        <v>828</v>
      </c>
      <c r="F159" s="118" t="s">
        <v>829</v>
      </c>
      <c r="G159" s="4"/>
      <c r="H159" s="119">
        <v>1</v>
      </c>
      <c r="I159" s="2"/>
      <c r="J159" s="5"/>
      <c r="K159" s="18">
        <f t="shared" si="7"/>
        <v>0</v>
      </c>
      <c r="L159" s="5"/>
      <c r="M159" s="18">
        <f t="shared" si="8"/>
        <v>0</v>
      </c>
    </row>
    <row r="160" spans="1:13">
      <c r="A160" s="75">
        <v>153</v>
      </c>
      <c r="B160" s="116" t="s">
        <v>362</v>
      </c>
      <c r="C160" s="116" t="s">
        <v>367</v>
      </c>
      <c r="D160" s="117" t="s">
        <v>830</v>
      </c>
      <c r="E160" s="118" t="s">
        <v>831</v>
      </c>
      <c r="F160" s="118" t="s">
        <v>832</v>
      </c>
      <c r="G160" s="4"/>
      <c r="H160" s="119">
        <v>1</v>
      </c>
      <c r="I160" s="2"/>
      <c r="J160" s="5"/>
      <c r="K160" s="18">
        <f t="shared" si="7"/>
        <v>0</v>
      </c>
      <c r="L160" s="5"/>
      <c r="M160" s="18">
        <f t="shared" si="8"/>
        <v>0</v>
      </c>
    </row>
    <row r="161" spans="1:13">
      <c r="A161" s="75">
        <v>154</v>
      </c>
      <c r="B161" s="116" t="s">
        <v>362</v>
      </c>
      <c r="C161" s="116" t="s">
        <v>367</v>
      </c>
      <c r="D161" s="117" t="s">
        <v>833</v>
      </c>
      <c r="E161" s="118" t="s">
        <v>834</v>
      </c>
      <c r="F161" s="118" t="s">
        <v>835</v>
      </c>
      <c r="G161" s="4"/>
      <c r="H161" s="119">
        <v>1</v>
      </c>
      <c r="I161" s="2"/>
      <c r="J161" s="5"/>
      <c r="K161" s="18">
        <f t="shared" si="7"/>
        <v>0</v>
      </c>
      <c r="L161" s="5"/>
      <c r="M161" s="18">
        <f t="shared" si="8"/>
        <v>0</v>
      </c>
    </row>
    <row r="162" spans="1:13">
      <c r="A162" s="75">
        <v>155</v>
      </c>
      <c r="B162" s="116" t="s">
        <v>362</v>
      </c>
      <c r="C162" s="116" t="s">
        <v>367</v>
      </c>
      <c r="D162" s="117" t="s">
        <v>836</v>
      </c>
      <c r="E162" s="118" t="s">
        <v>369</v>
      </c>
      <c r="F162" s="118" t="s">
        <v>837</v>
      </c>
      <c r="G162" s="4"/>
      <c r="H162" s="119">
        <v>1</v>
      </c>
      <c r="I162" s="2"/>
      <c r="J162" s="5"/>
      <c r="K162" s="18">
        <f t="shared" si="7"/>
        <v>0</v>
      </c>
      <c r="L162" s="5"/>
      <c r="M162" s="18">
        <f t="shared" si="8"/>
        <v>0</v>
      </c>
    </row>
    <row r="163" spans="1:13">
      <c r="A163" s="75">
        <v>156</v>
      </c>
      <c r="B163" s="116" t="s">
        <v>362</v>
      </c>
      <c r="C163" s="116" t="s">
        <v>367</v>
      </c>
      <c r="D163" s="117" t="s">
        <v>838</v>
      </c>
      <c r="E163" s="118" t="s">
        <v>372</v>
      </c>
      <c r="F163" s="118" t="s">
        <v>839</v>
      </c>
      <c r="G163" s="4"/>
      <c r="H163" s="119">
        <v>1</v>
      </c>
      <c r="I163" s="2"/>
      <c r="J163" s="5"/>
      <c r="K163" s="18">
        <f t="shared" si="7"/>
        <v>0</v>
      </c>
      <c r="L163" s="5"/>
      <c r="M163" s="18">
        <f t="shared" si="8"/>
        <v>0</v>
      </c>
    </row>
    <row r="164" spans="1:13">
      <c r="A164" s="75">
        <v>157</v>
      </c>
      <c r="B164" s="116" t="s">
        <v>362</v>
      </c>
      <c r="C164" s="116" t="s">
        <v>840</v>
      </c>
      <c r="D164" s="117" t="s">
        <v>841</v>
      </c>
      <c r="E164" s="118" t="s">
        <v>382</v>
      </c>
      <c r="F164" s="118" t="s">
        <v>842</v>
      </c>
      <c r="G164" s="4"/>
      <c r="H164" s="119">
        <v>1</v>
      </c>
      <c r="I164" s="2"/>
      <c r="J164" s="5"/>
      <c r="K164" s="18">
        <f t="shared" si="7"/>
        <v>0</v>
      </c>
      <c r="L164" s="5"/>
      <c r="M164" s="18">
        <f t="shared" si="8"/>
        <v>0</v>
      </c>
    </row>
    <row r="165" spans="1:13">
      <c r="A165" s="75">
        <v>158</v>
      </c>
      <c r="B165" s="116" t="s">
        <v>362</v>
      </c>
      <c r="C165" s="116" t="s">
        <v>843</v>
      </c>
      <c r="D165" s="117" t="s">
        <v>844</v>
      </c>
      <c r="E165" s="118" t="s">
        <v>845</v>
      </c>
      <c r="F165" s="118" t="s">
        <v>846</v>
      </c>
      <c r="G165" s="4"/>
      <c r="H165" s="119">
        <v>1</v>
      </c>
      <c r="I165" s="2"/>
      <c r="J165" s="5"/>
      <c r="K165" s="18">
        <f t="shared" si="7"/>
        <v>0</v>
      </c>
      <c r="L165" s="5"/>
      <c r="M165" s="18">
        <f t="shared" si="8"/>
        <v>0</v>
      </c>
    </row>
    <row r="166" spans="1:13">
      <c r="A166" s="75">
        <v>159</v>
      </c>
      <c r="B166" s="116" t="s">
        <v>362</v>
      </c>
      <c r="C166" s="116" t="s">
        <v>843</v>
      </c>
      <c r="D166" s="117" t="s">
        <v>847</v>
      </c>
      <c r="E166" s="118" t="s">
        <v>845</v>
      </c>
      <c r="F166" s="118" t="s">
        <v>848</v>
      </c>
      <c r="G166" s="4"/>
      <c r="H166" s="119">
        <v>1</v>
      </c>
      <c r="I166" s="2"/>
      <c r="J166" s="5"/>
      <c r="K166" s="18">
        <f t="shared" si="7"/>
        <v>0</v>
      </c>
      <c r="L166" s="5"/>
      <c r="M166" s="18">
        <f t="shared" si="8"/>
        <v>0</v>
      </c>
    </row>
    <row r="167" spans="1:13">
      <c r="A167" s="75">
        <v>160</v>
      </c>
      <c r="B167" s="116" t="s">
        <v>362</v>
      </c>
      <c r="C167" s="116" t="s">
        <v>380</v>
      </c>
      <c r="D167" s="117" t="s">
        <v>849</v>
      </c>
      <c r="E167" s="118" t="s">
        <v>529</v>
      </c>
      <c r="F167" s="118" t="s">
        <v>850</v>
      </c>
      <c r="G167" s="4"/>
      <c r="H167" s="119">
        <v>1</v>
      </c>
      <c r="I167" s="2"/>
      <c r="J167" s="5"/>
      <c r="K167" s="18">
        <f t="shared" si="7"/>
        <v>0</v>
      </c>
      <c r="L167" s="5"/>
      <c r="M167" s="18">
        <f t="shared" si="8"/>
        <v>0</v>
      </c>
    </row>
    <row r="168" spans="1:13">
      <c r="A168" s="75">
        <v>161</v>
      </c>
      <c r="B168" s="116" t="s">
        <v>362</v>
      </c>
      <c r="C168" s="116" t="s">
        <v>380</v>
      </c>
      <c r="D168" s="117" t="s">
        <v>851</v>
      </c>
      <c r="E168" s="118" t="s">
        <v>529</v>
      </c>
      <c r="F168" s="118" t="s">
        <v>852</v>
      </c>
      <c r="G168" s="4"/>
      <c r="H168" s="119">
        <v>1</v>
      </c>
      <c r="I168" s="2"/>
      <c r="J168" s="5"/>
      <c r="K168" s="18">
        <f t="shared" si="7"/>
        <v>0</v>
      </c>
      <c r="L168" s="5"/>
      <c r="M168" s="18">
        <f t="shared" si="8"/>
        <v>0</v>
      </c>
    </row>
    <row r="169" spans="1:13">
      <c r="A169" s="75">
        <v>162</v>
      </c>
      <c r="B169" s="116" t="s">
        <v>362</v>
      </c>
      <c r="C169" s="116" t="s">
        <v>380</v>
      </c>
      <c r="D169" s="117" t="s">
        <v>853</v>
      </c>
      <c r="E169" s="118" t="s">
        <v>382</v>
      </c>
      <c r="F169" s="118" t="s">
        <v>854</v>
      </c>
      <c r="G169" s="4"/>
      <c r="H169" s="119">
        <v>1</v>
      </c>
      <c r="I169" s="2"/>
      <c r="J169" s="5"/>
      <c r="K169" s="18">
        <f t="shared" si="7"/>
        <v>0</v>
      </c>
      <c r="L169" s="5"/>
      <c r="M169" s="18">
        <f t="shared" si="8"/>
        <v>0</v>
      </c>
    </row>
    <row r="170" spans="1:13">
      <c r="A170" s="75">
        <v>163</v>
      </c>
      <c r="B170" s="116" t="s">
        <v>362</v>
      </c>
      <c r="C170" s="116" t="s">
        <v>380</v>
      </c>
      <c r="D170" s="117" t="s">
        <v>855</v>
      </c>
      <c r="E170" s="118" t="s">
        <v>529</v>
      </c>
      <c r="F170" s="118" t="s">
        <v>856</v>
      </c>
      <c r="G170" s="4"/>
      <c r="H170" s="119">
        <v>1</v>
      </c>
      <c r="I170" s="2"/>
      <c r="J170" s="5"/>
      <c r="K170" s="18">
        <f t="shared" si="7"/>
        <v>0</v>
      </c>
      <c r="L170" s="5"/>
      <c r="M170" s="18">
        <f t="shared" si="8"/>
        <v>0</v>
      </c>
    </row>
    <row r="171" spans="1:13">
      <c r="A171" s="75">
        <v>164</v>
      </c>
      <c r="B171" s="116" t="s">
        <v>362</v>
      </c>
      <c r="C171" s="116" t="s">
        <v>380</v>
      </c>
      <c r="D171" s="117" t="s">
        <v>857</v>
      </c>
      <c r="E171" s="118" t="s">
        <v>382</v>
      </c>
      <c r="F171" s="118" t="s">
        <v>858</v>
      </c>
      <c r="G171" s="4"/>
      <c r="H171" s="119">
        <v>1</v>
      </c>
      <c r="I171" s="2"/>
      <c r="J171" s="5"/>
      <c r="K171" s="18">
        <f t="shared" si="7"/>
        <v>0</v>
      </c>
      <c r="L171" s="5"/>
      <c r="M171" s="18">
        <f t="shared" si="8"/>
        <v>0</v>
      </c>
    </row>
    <row r="172" spans="1:13">
      <c r="A172" s="75">
        <v>165</v>
      </c>
      <c r="B172" s="116" t="s">
        <v>362</v>
      </c>
      <c r="C172" s="116" t="s">
        <v>380</v>
      </c>
      <c r="D172" s="117" t="s">
        <v>859</v>
      </c>
      <c r="E172" s="118" t="s">
        <v>382</v>
      </c>
      <c r="F172" s="118" t="s">
        <v>860</v>
      </c>
      <c r="G172" s="4"/>
      <c r="H172" s="119">
        <v>1</v>
      </c>
      <c r="I172" s="2"/>
      <c r="J172" s="5"/>
      <c r="K172" s="18">
        <f t="shared" si="7"/>
        <v>0</v>
      </c>
      <c r="L172" s="5"/>
      <c r="M172" s="18">
        <f t="shared" si="8"/>
        <v>0</v>
      </c>
    </row>
    <row r="173" spans="1:13">
      <c r="A173" s="75">
        <v>166</v>
      </c>
      <c r="B173" s="116" t="s">
        <v>362</v>
      </c>
      <c r="C173" s="116" t="s">
        <v>380</v>
      </c>
      <c r="D173" s="117" t="s">
        <v>861</v>
      </c>
      <c r="E173" s="118" t="s">
        <v>529</v>
      </c>
      <c r="F173" s="118" t="s">
        <v>862</v>
      </c>
      <c r="G173" s="4"/>
      <c r="H173" s="119">
        <v>1</v>
      </c>
      <c r="I173" s="2"/>
      <c r="J173" s="5"/>
      <c r="K173" s="18">
        <f t="shared" si="7"/>
        <v>0</v>
      </c>
      <c r="L173" s="5"/>
      <c r="M173" s="18">
        <f t="shared" si="8"/>
        <v>0</v>
      </c>
    </row>
    <row r="174" spans="1:13">
      <c r="A174" s="75">
        <v>167</v>
      </c>
      <c r="B174" s="116" t="s">
        <v>362</v>
      </c>
      <c r="C174" s="116" t="s">
        <v>380</v>
      </c>
      <c r="D174" s="117" t="s">
        <v>863</v>
      </c>
      <c r="E174" s="118" t="s">
        <v>509</v>
      </c>
      <c r="F174" s="118" t="s">
        <v>864</v>
      </c>
      <c r="G174" s="4"/>
      <c r="H174" s="119">
        <v>1</v>
      </c>
      <c r="I174" s="2"/>
      <c r="J174" s="5"/>
      <c r="K174" s="18">
        <f t="shared" si="7"/>
        <v>0</v>
      </c>
      <c r="L174" s="5"/>
      <c r="M174" s="18">
        <f t="shared" si="8"/>
        <v>0</v>
      </c>
    </row>
    <row r="175" spans="1:13">
      <c r="A175" s="75">
        <v>168</v>
      </c>
      <c r="B175" s="116" t="s">
        <v>362</v>
      </c>
      <c r="C175" s="116" t="s">
        <v>380</v>
      </c>
      <c r="D175" s="117" t="s">
        <v>865</v>
      </c>
      <c r="E175" s="118" t="s">
        <v>486</v>
      </c>
      <c r="F175" s="118" t="s">
        <v>866</v>
      </c>
      <c r="G175" s="4"/>
      <c r="H175" s="119">
        <v>1</v>
      </c>
      <c r="I175" s="2"/>
      <c r="J175" s="5"/>
      <c r="K175" s="18">
        <f t="shared" si="7"/>
        <v>0</v>
      </c>
      <c r="L175" s="5"/>
      <c r="M175" s="18">
        <f t="shared" si="8"/>
        <v>0</v>
      </c>
    </row>
    <row r="176" spans="1:13">
      <c r="A176" s="75">
        <v>169</v>
      </c>
      <c r="B176" s="116" t="s">
        <v>362</v>
      </c>
      <c r="C176" s="116" t="s">
        <v>380</v>
      </c>
      <c r="D176" s="117" t="s">
        <v>867</v>
      </c>
      <c r="E176" s="118" t="s">
        <v>529</v>
      </c>
      <c r="F176" s="118" t="s">
        <v>868</v>
      </c>
      <c r="G176" s="4"/>
      <c r="H176" s="119">
        <v>1</v>
      </c>
      <c r="I176" s="2"/>
      <c r="J176" s="5"/>
      <c r="K176" s="18">
        <f t="shared" si="7"/>
        <v>0</v>
      </c>
      <c r="L176" s="5"/>
      <c r="M176" s="18">
        <f t="shared" si="8"/>
        <v>0</v>
      </c>
    </row>
    <row r="177" spans="1:13">
      <c r="A177" s="75">
        <v>170</v>
      </c>
      <c r="B177" s="116" t="s">
        <v>362</v>
      </c>
      <c r="C177" s="116" t="s">
        <v>511</v>
      </c>
      <c r="D177" s="117" t="s">
        <v>869</v>
      </c>
      <c r="E177" s="118" t="s">
        <v>870</v>
      </c>
      <c r="F177" s="118" t="s">
        <v>871</v>
      </c>
      <c r="G177" s="4"/>
      <c r="H177" s="119">
        <v>1</v>
      </c>
      <c r="I177" s="2"/>
      <c r="J177" s="5"/>
      <c r="K177" s="18">
        <f t="shared" si="7"/>
        <v>0</v>
      </c>
      <c r="L177" s="5"/>
      <c r="M177" s="18">
        <f t="shared" si="8"/>
        <v>0</v>
      </c>
    </row>
    <row r="178" spans="1:13">
      <c r="A178" s="75">
        <v>171</v>
      </c>
      <c r="B178" s="116" t="s">
        <v>362</v>
      </c>
      <c r="C178" s="116" t="s">
        <v>511</v>
      </c>
      <c r="D178" s="117" t="s">
        <v>872</v>
      </c>
      <c r="E178" s="118" t="s">
        <v>873</v>
      </c>
      <c r="F178" s="118" t="s">
        <v>874</v>
      </c>
      <c r="G178" s="4"/>
      <c r="H178" s="119">
        <v>1</v>
      </c>
      <c r="I178" s="2"/>
      <c r="J178" s="5"/>
      <c r="K178" s="18">
        <f t="shared" si="7"/>
        <v>0</v>
      </c>
      <c r="L178" s="5"/>
      <c r="M178" s="18">
        <f t="shared" si="8"/>
        <v>0</v>
      </c>
    </row>
    <row r="179" spans="1:13">
      <c r="A179" s="75">
        <v>172</v>
      </c>
      <c r="B179" s="116" t="s">
        <v>362</v>
      </c>
      <c r="C179" s="116" t="s">
        <v>518</v>
      </c>
      <c r="D179" s="117" t="s">
        <v>875</v>
      </c>
      <c r="E179" s="118" t="s">
        <v>523</v>
      </c>
      <c r="F179" s="118" t="s">
        <v>876</v>
      </c>
      <c r="G179" s="4"/>
      <c r="H179" s="119">
        <v>1</v>
      </c>
      <c r="I179" s="2"/>
      <c r="J179" s="5"/>
      <c r="K179" s="18">
        <f t="shared" si="7"/>
        <v>0</v>
      </c>
      <c r="L179" s="5"/>
      <c r="M179" s="18">
        <f t="shared" si="8"/>
        <v>0</v>
      </c>
    </row>
    <row r="180" spans="1:13">
      <c r="A180" s="75">
        <v>173</v>
      </c>
      <c r="B180" s="116" t="s">
        <v>362</v>
      </c>
      <c r="C180" s="116" t="s">
        <v>518</v>
      </c>
      <c r="D180" s="117" t="s">
        <v>877</v>
      </c>
      <c r="E180" s="118" t="s">
        <v>878</v>
      </c>
      <c r="F180" s="118" t="s">
        <v>879</v>
      </c>
      <c r="G180" s="4"/>
      <c r="H180" s="119">
        <v>1</v>
      </c>
      <c r="I180" s="2"/>
      <c r="J180" s="5"/>
      <c r="K180" s="18">
        <f t="shared" si="7"/>
        <v>0</v>
      </c>
      <c r="L180" s="5"/>
      <c r="M180" s="18">
        <f t="shared" si="8"/>
        <v>0</v>
      </c>
    </row>
    <row r="181" spans="1:13">
      <c r="A181" s="75">
        <v>174</v>
      </c>
      <c r="B181" s="116" t="s">
        <v>362</v>
      </c>
      <c r="C181" s="116" t="s">
        <v>518</v>
      </c>
      <c r="D181" s="117" t="s">
        <v>880</v>
      </c>
      <c r="E181" s="118" t="s">
        <v>523</v>
      </c>
      <c r="F181" s="118" t="s">
        <v>881</v>
      </c>
      <c r="G181" s="4"/>
      <c r="H181" s="119">
        <v>1</v>
      </c>
      <c r="I181" s="2"/>
      <c r="J181" s="5"/>
      <c r="K181" s="18">
        <f t="shared" si="7"/>
        <v>0</v>
      </c>
      <c r="L181" s="5"/>
      <c r="M181" s="18">
        <f t="shared" si="8"/>
        <v>0</v>
      </c>
    </row>
    <row r="182" spans="1:13">
      <c r="A182" s="75">
        <v>175</v>
      </c>
      <c r="B182" s="116" t="s">
        <v>362</v>
      </c>
      <c r="C182" s="116" t="s">
        <v>518</v>
      </c>
      <c r="D182" s="117" t="s">
        <v>882</v>
      </c>
      <c r="E182" s="118" t="s">
        <v>883</v>
      </c>
      <c r="F182" s="118" t="s">
        <v>884</v>
      </c>
      <c r="G182" s="4"/>
      <c r="H182" s="119">
        <v>1</v>
      </c>
      <c r="I182" s="2"/>
      <c r="J182" s="5"/>
      <c r="K182" s="18">
        <f t="shared" si="7"/>
        <v>0</v>
      </c>
      <c r="L182" s="5"/>
      <c r="M182" s="18">
        <f t="shared" si="8"/>
        <v>0</v>
      </c>
    </row>
    <row r="183" spans="1:13">
      <c r="A183" s="75">
        <v>176</v>
      </c>
      <c r="B183" s="116" t="s">
        <v>362</v>
      </c>
      <c r="C183" s="116" t="s">
        <v>518</v>
      </c>
      <c r="D183" s="117" t="s">
        <v>885</v>
      </c>
      <c r="E183" s="118" t="s">
        <v>523</v>
      </c>
      <c r="F183" s="118" t="s">
        <v>886</v>
      </c>
      <c r="G183" s="4"/>
      <c r="H183" s="119">
        <v>1</v>
      </c>
      <c r="I183" s="2"/>
      <c r="J183" s="5"/>
      <c r="K183" s="18">
        <f t="shared" si="7"/>
        <v>0</v>
      </c>
      <c r="L183" s="5"/>
      <c r="M183" s="18">
        <f t="shared" si="8"/>
        <v>0</v>
      </c>
    </row>
    <row r="184" spans="1:13">
      <c r="A184" s="75">
        <v>177</v>
      </c>
      <c r="B184" s="116" t="s">
        <v>362</v>
      </c>
      <c r="C184" s="116" t="s">
        <v>384</v>
      </c>
      <c r="D184" s="117" t="s">
        <v>887</v>
      </c>
      <c r="E184" s="118" t="s">
        <v>526</v>
      </c>
      <c r="F184" s="118" t="s">
        <v>888</v>
      </c>
      <c r="G184" s="4"/>
      <c r="H184" s="119">
        <v>1</v>
      </c>
      <c r="I184" s="2"/>
      <c r="J184" s="5"/>
      <c r="K184" s="18">
        <f t="shared" si="7"/>
        <v>0</v>
      </c>
      <c r="L184" s="5"/>
      <c r="M184" s="18">
        <f t="shared" si="8"/>
        <v>0</v>
      </c>
    </row>
    <row r="185" spans="1:13">
      <c r="A185" s="75">
        <v>178</v>
      </c>
      <c r="B185" s="116" t="s">
        <v>362</v>
      </c>
      <c r="C185" s="116" t="s">
        <v>384</v>
      </c>
      <c r="D185" s="117" t="s">
        <v>889</v>
      </c>
      <c r="E185" s="118" t="s">
        <v>526</v>
      </c>
      <c r="F185" s="118" t="s">
        <v>890</v>
      </c>
      <c r="G185" s="4"/>
      <c r="H185" s="119">
        <v>1</v>
      </c>
      <c r="I185" s="2"/>
      <c r="J185" s="5"/>
      <c r="K185" s="18">
        <f t="shared" si="7"/>
        <v>0</v>
      </c>
      <c r="L185" s="5"/>
      <c r="M185" s="18">
        <f t="shared" si="8"/>
        <v>0</v>
      </c>
    </row>
    <row r="186" spans="1:13">
      <c r="A186" s="75">
        <v>179</v>
      </c>
      <c r="B186" s="116" t="s">
        <v>362</v>
      </c>
      <c r="C186" s="116" t="s">
        <v>384</v>
      </c>
      <c r="D186" s="117" t="s">
        <v>891</v>
      </c>
      <c r="E186" s="118" t="s">
        <v>529</v>
      </c>
      <c r="F186" s="118" t="s">
        <v>892</v>
      </c>
      <c r="G186" s="4"/>
      <c r="H186" s="119">
        <v>1</v>
      </c>
      <c r="I186" s="2"/>
      <c r="J186" s="5"/>
      <c r="K186" s="18">
        <f t="shared" si="7"/>
        <v>0</v>
      </c>
      <c r="L186" s="5"/>
      <c r="M186" s="18">
        <f t="shared" si="8"/>
        <v>0</v>
      </c>
    </row>
    <row r="187" spans="1:13">
      <c r="A187" s="75">
        <v>180</v>
      </c>
      <c r="B187" s="116" t="s">
        <v>362</v>
      </c>
      <c r="C187" s="116" t="s">
        <v>537</v>
      </c>
      <c r="D187" s="117" t="s">
        <v>893</v>
      </c>
      <c r="E187" s="118" t="s">
        <v>894</v>
      </c>
      <c r="F187" s="118" t="s">
        <v>895</v>
      </c>
      <c r="G187" s="4"/>
      <c r="H187" s="119">
        <v>1</v>
      </c>
      <c r="I187" s="2"/>
      <c r="J187" s="5"/>
      <c r="K187" s="18">
        <f t="shared" si="7"/>
        <v>0</v>
      </c>
      <c r="L187" s="5"/>
      <c r="M187" s="18">
        <f t="shared" si="8"/>
        <v>0</v>
      </c>
    </row>
    <row r="188" spans="1:13">
      <c r="A188" s="75">
        <v>181</v>
      </c>
      <c r="B188" s="116" t="s">
        <v>362</v>
      </c>
      <c r="C188" s="116" t="s">
        <v>537</v>
      </c>
      <c r="D188" s="117" t="s">
        <v>896</v>
      </c>
      <c r="E188" s="118" t="s">
        <v>897</v>
      </c>
      <c r="F188" s="118" t="s">
        <v>898</v>
      </c>
      <c r="G188" s="4"/>
      <c r="H188" s="119">
        <v>1</v>
      </c>
      <c r="I188" s="2"/>
      <c r="J188" s="5"/>
      <c r="K188" s="18">
        <f t="shared" si="7"/>
        <v>0</v>
      </c>
      <c r="L188" s="5"/>
      <c r="M188" s="18">
        <f t="shared" si="8"/>
        <v>0</v>
      </c>
    </row>
    <row r="189" spans="1:13">
      <c r="A189" s="75">
        <v>182</v>
      </c>
      <c r="B189" s="116" t="s">
        <v>362</v>
      </c>
      <c r="C189" s="116" t="s">
        <v>537</v>
      </c>
      <c r="D189" s="117" t="s">
        <v>899</v>
      </c>
      <c r="E189" s="118" t="s">
        <v>900</v>
      </c>
      <c r="F189" s="118" t="s">
        <v>901</v>
      </c>
      <c r="G189" s="4"/>
      <c r="H189" s="119">
        <v>1</v>
      </c>
      <c r="I189" s="2"/>
      <c r="J189" s="5"/>
      <c r="K189" s="18">
        <f t="shared" si="7"/>
        <v>0</v>
      </c>
      <c r="L189" s="5"/>
      <c r="M189" s="18">
        <f t="shared" si="8"/>
        <v>0</v>
      </c>
    </row>
    <row r="190" spans="1:13">
      <c r="A190" s="75">
        <v>183</v>
      </c>
      <c r="B190" s="116" t="s">
        <v>362</v>
      </c>
      <c r="C190" s="116" t="s">
        <v>902</v>
      </c>
      <c r="D190" s="117" t="s">
        <v>903</v>
      </c>
      <c r="E190" s="118" t="s">
        <v>904</v>
      </c>
      <c r="F190" s="118" t="s">
        <v>905</v>
      </c>
      <c r="G190" s="4"/>
      <c r="H190" s="119">
        <v>1</v>
      </c>
      <c r="I190" s="2"/>
      <c r="J190" s="5"/>
      <c r="K190" s="18">
        <f t="shared" si="7"/>
        <v>0</v>
      </c>
      <c r="L190" s="5"/>
      <c r="M190" s="18">
        <f t="shared" si="8"/>
        <v>0</v>
      </c>
    </row>
    <row r="191" spans="1:13">
      <c r="A191" s="75">
        <v>184</v>
      </c>
      <c r="B191" s="116" t="s">
        <v>362</v>
      </c>
      <c r="C191" s="116" t="s">
        <v>388</v>
      </c>
      <c r="D191" s="117" t="s">
        <v>906</v>
      </c>
      <c r="E191" s="118" t="s">
        <v>390</v>
      </c>
      <c r="F191" s="118" t="s">
        <v>907</v>
      </c>
      <c r="G191" s="4"/>
      <c r="H191" s="119">
        <v>1</v>
      </c>
      <c r="I191" s="2"/>
      <c r="J191" s="5"/>
      <c r="K191" s="18">
        <f t="shared" ref="K191:K254" si="9">H191*J191</f>
        <v>0</v>
      </c>
      <c r="L191" s="5"/>
      <c r="M191" s="18">
        <f t="shared" ref="M191:M254" si="10">H191*L191</f>
        <v>0</v>
      </c>
    </row>
    <row r="192" spans="1:13">
      <c r="A192" s="75">
        <v>185</v>
      </c>
      <c r="B192" s="116" t="s">
        <v>362</v>
      </c>
      <c r="C192" s="116" t="s">
        <v>388</v>
      </c>
      <c r="D192" s="117" t="s">
        <v>908</v>
      </c>
      <c r="E192" s="118" t="s">
        <v>909</v>
      </c>
      <c r="F192" s="118" t="s">
        <v>910</v>
      </c>
      <c r="G192" s="4"/>
      <c r="H192" s="119">
        <v>1</v>
      </c>
      <c r="I192" s="2"/>
      <c r="J192" s="5"/>
      <c r="K192" s="18">
        <f t="shared" si="9"/>
        <v>0</v>
      </c>
      <c r="L192" s="5"/>
      <c r="M192" s="18">
        <f t="shared" si="10"/>
        <v>0</v>
      </c>
    </row>
    <row r="193" spans="1:13">
      <c r="A193" s="75">
        <v>186</v>
      </c>
      <c r="B193" s="116" t="s">
        <v>362</v>
      </c>
      <c r="C193" s="116" t="s">
        <v>911</v>
      </c>
      <c r="D193" s="117" t="s">
        <v>912</v>
      </c>
      <c r="E193" s="118" t="s">
        <v>913</v>
      </c>
      <c r="F193" s="118" t="s">
        <v>914</v>
      </c>
      <c r="G193" s="4"/>
      <c r="H193" s="119">
        <v>1</v>
      </c>
      <c r="I193" s="2"/>
      <c r="J193" s="5"/>
      <c r="K193" s="18">
        <f t="shared" si="9"/>
        <v>0</v>
      </c>
      <c r="L193" s="5"/>
      <c r="M193" s="18">
        <f t="shared" si="10"/>
        <v>0</v>
      </c>
    </row>
    <row r="194" spans="1:13">
      <c r="A194" s="75">
        <v>187</v>
      </c>
      <c r="B194" s="116" t="s">
        <v>362</v>
      </c>
      <c r="C194" s="116" t="s">
        <v>558</v>
      </c>
      <c r="D194" s="117" t="s">
        <v>915</v>
      </c>
      <c r="E194" s="118" t="s">
        <v>916</v>
      </c>
      <c r="F194" s="118" t="s">
        <v>917</v>
      </c>
      <c r="G194" s="4"/>
      <c r="H194" s="119">
        <v>1</v>
      </c>
      <c r="I194" s="2"/>
      <c r="J194" s="5"/>
      <c r="K194" s="18">
        <f t="shared" si="9"/>
        <v>0</v>
      </c>
      <c r="L194" s="5"/>
      <c r="M194" s="18">
        <f t="shared" si="10"/>
        <v>0</v>
      </c>
    </row>
    <row r="195" spans="1:13">
      <c r="A195" s="75">
        <v>188</v>
      </c>
      <c r="B195" s="116" t="s">
        <v>362</v>
      </c>
      <c r="C195" s="116" t="s">
        <v>918</v>
      </c>
      <c r="D195" s="117" t="s">
        <v>919</v>
      </c>
      <c r="E195" s="118" t="s">
        <v>920</v>
      </c>
      <c r="F195" s="118" t="s">
        <v>921</v>
      </c>
      <c r="G195" s="4"/>
      <c r="H195" s="119">
        <v>1</v>
      </c>
      <c r="I195" s="2"/>
      <c r="J195" s="5"/>
      <c r="K195" s="18">
        <f t="shared" si="9"/>
        <v>0</v>
      </c>
      <c r="L195" s="5"/>
      <c r="M195" s="18">
        <f t="shared" si="10"/>
        <v>0</v>
      </c>
    </row>
    <row r="196" spans="1:13">
      <c r="A196" s="75">
        <v>189</v>
      </c>
      <c r="B196" s="116" t="s">
        <v>362</v>
      </c>
      <c r="C196" s="116" t="s">
        <v>918</v>
      </c>
      <c r="D196" s="117" t="s">
        <v>922</v>
      </c>
      <c r="E196" s="118" t="s">
        <v>923</v>
      </c>
      <c r="F196" s="118" t="s">
        <v>924</v>
      </c>
      <c r="G196" s="4"/>
      <c r="H196" s="119">
        <v>1</v>
      </c>
      <c r="I196" s="2"/>
      <c r="J196" s="5"/>
      <c r="K196" s="18">
        <f t="shared" si="9"/>
        <v>0</v>
      </c>
      <c r="L196" s="5"/>
      <c r="M196" s="18">
        <f t="shared" si="10"/>
        <v>0</v>
      </c>
    </row>
    <row r="197" spans="1:13">
      <c r="A197" s="75">
        <v>190</v>
      </c>
      <c r="B197" s="116" t="s">
        <v>362</v>
      </c>
      <c r="C197" s="116" t="s">
        <v>925</v>
      </c>
      <c r="D197" s="117" t="s">
        <v>926</v>
      </c>
      <c r="E197" s="118" t="s">
        <v>927</v>
      </c>
      <c r="F197" s="118" t="s">
        <v>928</v>
      </c>
      <c r="G197" s="4"/>
      <c r="H197" s="119">
        <v>1</v>
      </c>
      <c r="I197" s="2"/>
      <c r="J197" s="5"/>
      <c r="K197" s="18">
        <f t="shared" si="9"/>
        <v>0</v>
      </c>
      <c r="L197" s="5"/>
      <c r="M197" s="18">
        <f t="shared" si="10"/>
        <v>0</v>
      </c>
    </row>
    <row r="198" spans="1:13">
      <c r="A198" s="75">
        <v>191</v>
      </c>
      <c r="B198" s="116" t="s">
        <v>362</v>
      </c>
      <c r="C198" s="116" t="s">
        <v>925</v>
      </c>
      <c r="D198" s="117" t="s">
        <v>929</v>
      </c>
      <c r="E198" s="118" t="s">
        <v>927</v>
      </c>
      <c r="F198" s="118" t="s">
        <v>930</v>
      </c>
      <c r="G198" s="4"/>
      <c r="H198" s="119">
        <v>1</v>
      </c>
      <c r="I198" s="2"/>
      <c r="J198" s="5"/>
      <c r="K198" s="18">
        <f t="shared" si="9"/>
        <v>0</v>
      </c>
      <c r="L198" s="5"/>
      <c r="M198" s="18">
        <f t="shared" si="10"/>
        <v>0</v>
      </c>
    </row>
    <row r="199" spans="1:13">
      <c r="A199" s="75">
        <v>192</v>
      </c>
      <c r="B199" s="116" t="s">
        <v>362</v>
      </c>
      <c r="C199" s="116" t="s">
        <v>931</v>
      </c>
      <c r="D199" s="117" t="s">
        <v>932</v>
      </c>
      <c r="E199" s="118" t="s">
        <v>933</v>
      </c>
      <c r="F199" s="118" t="s">
        <v>934</v>
      </c>
      <c r="G199" s="4"/>
      <c r="H199" s="119">
        <v>1</v>
      </c>
      <c r="I199" s="2"/>
      <c r="J199" s="5"/>
      <c r="K199" s="18">
        <f t="shared" si="9"/>
        <v>0</v>
      </c>
      <c r="L199" s="5"/>
      <c r="M199" s="18">
        <f t="shared" si="10"/>
        <v>0</v>
      </c>
    </row>
    <row r="200" spans="1:13">
      <c r="A200" s="75">
        <v>193</v>
      </c>
      <c r="B200" s="116" t="s">
        <v>362</v>
      </c>
      <c r="C200" s="116" t="s">
        <v>580</v>
      </c>
      <c r="D200" s="117" t="s">
        <v>935</v>
      </c>
      <c r="E200" s="118" t="s">
        <v>936</v>
      </c>
      <c r="F200" s="118" t="s">
        <v>937</v>
      </c>
      <c r="G200" s="4"/>
      <c r="H200" s="119">
        <v>1</v>
      </c>
      <c r="I200" s="2"/>
      <c r="J200" s="5"/>
      <c r="K200" s="18">
        <f t="shared" si="9"/>
        <v>0</v>
      </c>
      <c r="L200" s="5"/>
      <c r="M200" s="18">
        <f t="shared" si="10"/>
        <v>0</v>
      </c>
    </row>
    <row r="201" spans="1:13">
      <c r="A201" s="75">
        <v>194</v>
      </c>
      <c r="B201" s="116" t="s">
        <v>362</v>
      </c>
      <c r="C201" s="116" t="s">
        <v>580</v>
      </c>
      <c r="D201" s="117" t="s">
        <v>938</v>
      </c>
      <c r="E201" s="118" t="s">
        <v>939</v>
      </c>
      <c r="F201" s="118" t="s">
        <v>940</v>
      </c>
      <c r="G201" s="4"/>
      <c r="H201" s="119">
        <v>1</v>
      </c>
      <c r="I201" s="2"/>
      <c r="J201" s="5"/>
      <c r="K201" s="18">
        <f t="shared" si="9"/>
        <v>0</v>
      </c>
      <c r="L201" s="5"/>
      <c r="M201" s="18">
        <f t="shared" si="10"/>
        <v>0</v>
      </c>
    </row>
    <row r="202" spans="1:13">
      <c r="A202" s="75">
        <v>195</v>
      </c>
      <c r="B202" s="116" t="s">
        <v>362</v>
      </c>
      <c r="C202" s="116" t="s">
        <v>595</v>
      </c>
      <c r="D202" s="117" t="s">
        <v>941</v>
      </c>
      <c r="E202" s="118" t="s">
        <v>942</v>
      </c>
      <c r="F202" s="118" t="s">
        <v>943</v>
      </c>
      <c r="G202" s="4"/>
      <c r="H202" s="119">
        <v>1</v>
      </c>
      <c r="I202" s="2"/>
      <c r="J202" s="5"/>
      <c r="K202" s="18">
        <f t="shared" si="9"/>
        <v>0</v>
      </c>
      <c r="L202" s="5"/>
      <c r="M202" s="18">
        <f t="shared" si="10"/>
        <v>0</v>
      </c>
    </row>
    <row r="203" spans="1:13">
      <c r="A203" s="75">
        <v>196</v>
      </c>
      <c r="B203" s="116" t="s">
        <v>362</v>
      </c>
      <c r="C203" s="116" t="s">
        <v>595</v>
      </c>
      <c r="D203" s="117" t="s">
        <v>944</v>
      </c>
      <c r="E203" s="118" t="s">
        <v>945</v>
      </c>
      <c r="F203" s="118" t="s">
        <v>946</v>
      </c>
      <c r="G203" s="4"/>
      <c r="H203" s="119">
        <v>1</v>
      </c>
      <c r="I203" s="2"/>
      <c r="J203" s="5"/>
      <c r="K203" s="18">
        <f t="shared" si="9"/>
        <v>0</v>
      </c>
      <c r="L203" s="5"/>
      <c r="M203" s="18">
        <f t="shared" si="10"/>
        <v>0</v>
      </c>
    </row>
    <row r="204" spans="1:13">
      <c r="A204" s="75">
        <v>197</v>
      </c>
      <c r="B204" s="116" t="s">
        <v>362</v>
      </c>
      <c r="C204" s="116" t="s">
        <v>595</v>
      </c>
      <c r="D204" s="117" t="s">
        <v>947</v>
      </c>
      <c r="E204" s="118" t="s">
        <v>948</v>
      </c>
      <c r="F204" s="118" t="s">
        <v>949</v>
      </c>
      <c r="G204" s="4"/>
      <c r="H204" s="119">
        <v>1</v>
      </c>
      <c r="I204" s="2"/>
      <c r="J204" s="5"/>
      <c r="K204" s="18">
        <f t="shared" si="9"/>
        <v>0</v>
      </c>
      <c r="L204" s="5"/>
      <c r="M204" s="18">
        <f t="shared" si="10"/>
        <v>0</v>
      </c>
    </row>
    <row r="205" spans="1:13">
      <c r="A205" s="75">
        <v>198</v>
      </c>
      <c r="B205" s="116" t="s">
        <v>362</v>
      </c>
      <c r="C205" s="116" t="s">
        <v>950</v>
      </c>
      <c r="D205" s="117" t="s">
        <v>951</v>
      </c>
      <c r="E205" s="118" t="s">
        <v>952</v>
      </c>
      <c r="F205" s="118" t="s">
        <v>953</v>
      </c>
      <c r="G205" s="4"/>
      <c r="H205" s="119">
        <v>1</v>
      </c>
      <c r="I205" s="2"/>
      <c r="J205" s="5"/>
      <c r="K205" s="18">
        <f t="shared" si="9"/>
        <v>0</v>
      </c>
      <c r="L205" s="5"/>
      <c r="M205" s="18">
        <f t="shared" si="10"/>
        <v>0</v>
      </c>
    </row>
    <row r="206" spans="1:13">
      <c r="A206" s="75">
        <v>199</v>
      </c>
      <c r="B206" s="116" t="s">
        <v>362</v>
      </c>
      <c r="C206" s="116" t="s">
        <v>954</v>
      </c>
      <c r="D206" s="117" t="s">
        <v>955</v>
      </c>
      <c r="E206" s="118" t="s">
        <v>956</v>
      </c>
      <c r="F206" s="118" t="s">
        <v>957</v>
      </c>
      <c r="G206" s="4"/>
      <c r="H206" s="119">
        <v>1</v>
      </c>
      <c r="I206" s="2"/>
      <c r="J206" s="5"/>
      <c r="K206" s="18">
        <f t="shared" si="9"/>
        <v>0</v>
      </c>
      <c r="L206" s="5"/>
      <c r="M206" s="18">
        <f t="shared" si="10"/>
        <v>0</v>
      </c>
    </row>
    <row r="207" spans="1:13">
      <c r="A207" s="75">
        <v>200</v>
      </c>
      <c r="B207" s="116" t="s">
        <v>362</v>
      </c>
      <c r="C207" s="116" t="s">
        <v>609</v>
      </c>
      <c r="D207" s="117" t="s">
        <v>958</v>
      </c>
      <c r="E207" s="118" t="s">
        <v>959</v>
      </c>
      <c r="F207" s="118" t="s">
        <v>960</v>
      </c>
      <c r="G207" s="4"/>
      <c r="H207" s="119">
        <v>1</v>
      </c>
      <c r="I207" s="2"/>
      <c r="J207" s="5"/>
      <c r="K207" s="18">
        <f t="shared" si="9"/>
        <v>0</v>
      </c>
      <c r="L207" s="5"/>
      <c r="M207" s="18">
        <f t="shared" si="10"/>
        <v>0</v>
      </c>
    </row>
    <row r="208" spans="1:13">
      <c r="A208" s="75">
        <v>201</v>
      </c>
      <c r="B208" s="116" t="s">
        <v>362</v>
      </c>
      <c r="C208" s="116" t="s">
        <v>609</v>
      </c>
      <c r="D208" s="117" t="s">
        <v>961</v>
      </c>
      <c r="E208" s="118" t="s">
        <v>948</v>
      </c>
      <c r="F208" s="118" t="s">
        <v>962</v>
      </c>
      <c r="G208" s="4"/>
      <c r="H208" s="119">
        <v>1</v>
      </c>
      <c r="I208" s="2"/>
      <c r="J208" s="5"/>
      <c r="K208" s="18">
        <f t="shared" si="9"/>
        <v>0</v>
      </c>
      <c r="L208" s="5"/>
      <c r="M208" s="18">
        <f t="shared" si="10"/>
        <v>0</v>
      </c>
    </row>
    <row r="209" spans="1:13">
      <c r="A209" s="75">
        <v>202</v>
      </c>
      <c r="B209" s="116" t="s">
        <v>362</v>
      </c>
      <c r="C209" s="116" t="s">
        <v>609</v>
      </c>
      <c r="D209" s="117" t="s">
        <v>963</v>
      </c>
      <c r="E209" s="118" t="s">
        <v>964</v>
      </c>
      <c r="F209" s="118" t="s">
        <v>965</v>
      </c>
      <c r="G209" s="4"/>
      <c r="H209" s="119">
        <v>1</v>
      </c>
      <c r="I209" s="2"/>
      <c r="J209" s="5"/>
      <c r="K209" s="18">
        <f t="shared" si="9"/>
        <v>0</v>
      </c>
      <c r="L209" s="5"/>
      <c r="M209" s="18">
        <f t="shared" si="10"/>
        <v>0</v>
      </c>
    </row>
    <row r="210" spans="1:13">
      <c r="A210" s="75">
        <v>203</v>
      </c>
      <c r="B210" s="116" t="s">
        <v>362</v>
      </c>
      <c r="C210" s="116" t="s">
        <v>609</v>
      </c>
      <c r="D210" s="117" t="s">
        <v>966</v>
      </c>
      <c r="E210" s="118" t="s">
        <v>948</v>
      </c>
      <c r="F210" s="118" t="s">
        <v>967</v>
      </c>
      <c r="G210" s="4"/>
      <c r="H210" s="119">
        <v>1</v>
      </c>
      <c r="I210" s="2"/>
      <c r="J210" s="5"/>
      <c r="K210" s="18">
        <f t="shared" si="9"/>
        <v>0</v>
      </c>
      <c r="L210" s="5"/>
      <c r="M210" s="18">
        <f t="shared" si="10"/>
        <v>0</v>
      </c>
    </row>
    <row r="211" spans="1:13">
      <c r="A211" s="75">
        <v>204</v>
      </c>
      <c r="B211" s="116" t="s">
        <v>362</v>
      </c>
      <c r="C211" s="116" t="s">
        <v>609</v>
      </c>
      <c r="D211" s="117" t="s">
        <v>968</v>
      </c>
      <c r="E211" s="118" t="s">
        <v>964</v>
      </c>
      <c r="F211" s="118" t="s">
        <v>969</v>
      </c>
      <c r="G211" s="4"/>
      <c r="H211" s="119">
        <v>1</v>
      </c>
      <c r="I211" s="2"/>
      <c r="J211" s="5"/>
      <c r="K211" s="18">
        <f t="shared" si="9"/>
        <v>0</v>
      </c>
      <c r="L211" s="5"/>
      <c r="M211" s="18">
        <f t="shared" si="10"/>
        <v>0</v>
      </c>
    </row>
    <row r="212" spans="1:13">
      <c r="A212" s="75">
        <v>205</v>
      </c>
      <c r="B212" s="116" t="s">
        <v>362</v>
      </c>
      <c r="C212" s="116" t="s">
        <v>609</v>
      </c>
      <c r="D212" s="117" t="s">
        <v>970</v>
      </c>
      <c r="E212" s="118" t="s">
        <v>964</v>
      </c>
      <c r="F212" s="118" t="s">
        <v>971</v>
      </c>
      <c r="G212" s="4"/>
      <c r="H212" s="119">
        <v>1</v>
      </c>
      <c r="I212" s="2"/>
      <c r="J212" s="5"/>
      <c r="K212" s="18">
        <f t="shared" si="9"/>
        <v>0</v>
      </c>
      <c r="L212" s="5"/>
      <c r="M212" s="18">
        <f t="shared" si="10"/>
        <v>0</v>
      </c>
    </row>
    <row r="213" spans="1:13">
      <c r="A213" s="75">
        <v>206</v>
      </c>
      <c r="B213" s="116" t="s">
        <v>362</v>
      </c>
      <c r="C213" s="116" t="s">
        <v>609</v>
      </c>
      <c r="D213" s="117" t="s">
        <v>972</v>
      </c>
      <c r="E213" s="118" t="s">
        <v>973</v>
      </c>
      <c r="F213" s="118" t="s">
        <v>974</v>
      </c>
      <c r="G213" s="4"/>
      <c r="H213" s="119">
        <v>1</v>
      </c>
      <c r="I213" s="2"/>
      <c r="J213" s="5"/>
      <c r="K213" s="18">
        <f t="shared" si="9"/>
        <v>0</v>
      </c>
      <c r="L213" s="5"/>
      <c r="M213" s="18">
        <f t="shared" si="10"/>
        <v>0</v>
      </c>
    </row>
    <row r="214" spans="1:13">
      <c r="A214" s="75">
        <v>207</v>
      </c>
      <c r="B214" s="116" t="s">
        <v>362</v>
      </c>
      <c r="C214" s="116" t="s">
        <v>609</v>
      </c>
      <c r="D214" s="117" t="s">
        <v>975</v>
      </c>
      <c r="E214" s="118" t="s">
        <v>976</v>
      </c>
      <c r="F214" s="118" t="s">
        <v>977</v>
      </c>
      <c r="G214" s="4"/>
      <c r="H214" s="119">
        <v>1</v>
      </c>
      <c r="I214" s="2"/>
      <c r="J214" s="5"/>
      <c r="K214" s="18">
        <f t="shared" si="9"/>
        <v>0</v>
      </c>
      <c r="L214" s="5"/>
      <c r="M214" s="18">
        <f t="shared" si="10"/>
        <v>0</v>
      </c>
    </row>
    <row r="215" spans="1:13">
      <c r="A215" s="75">
        <v>208</v>
      </c>
      <c r="B215" s="116" t="s">
        <v>362</v>
      </c>
      <c r="C215" s="116" t="s">
        <v>609</v>
      </c>
      <c r="D215" s="117" t="s">
        <v>978</v>
      </c>
      <c r="E215" s="118" t="s">
        <v>948</v>
      </c>
      <c r="F215" s="118" t="s">
        <v>979</v>
      </c>
      <c r="G215" s="4"/>
      <c r="H215" s="119">
        <v>1</v>
      </c>
      <c r="I215" s="2"/>
      <c r="J215" s="5"/>
      <c r="K215" s="18">
        <f t="shared" si="9"/>
        <v>0</v>
      </c>
      <c r="L215" s="5"/>
      <c r="M215" s="18">
        <f t="shared" si="10"/>
        <v>0</v>
      </c>
    </row>
    <row r="216" spans="1:13">
      <c r="A216" s="75">
        <v>209</v>
      </c>
      <c r="B216" s="116" t="s">
        <v>362</v>
      </c>
      <c r="C216" s="116" t="s">
        <v>980</v>
      </c>
      <c r="D216" s="117" t="s">
        <v>981</v>
      </c>
      <c r="E216" s="118" t="s">
        <v>982</v>
      </c>
      <c r="F216" s="118" t="s">
        <v>983</v>
      </c>
      <c r="G216" s="4"/>
      <c r="H216" s="119">
        <v>1</v>
      </c>
      <c r="I216" s="2"/>
      <c r="J216" s="5"/>
      <c r="K216" s="18">
        <f t="shared" si="9"/>
        <v>0</v>
      </c>
      <c r="L216" s="5"/>
      <c r="M216" s="18">
        <f t="shared" si="10"/>
        <v>0</v>
      </c>
    </row>
    <row r="217" spans="1:13">
      <c r="A217" s="75">
        <v>210</v>
      </c>
      <c r="B217" s="116" t="s">
        <v>362</v>
      </c>
      <c r="C217" s="116" t="s">
        <v>980</v>
      </c>
      <c r="D217" s="117" t="s">
        <v>984</v>
      </c>
      <c r="E217" s="118" t="s">
        <v>985</v>
      </c>
      <c r="F217" s="118" t="s">
        <v>986</v>
      </c>
      <c r="G217" s="4"/>
      <c r="H217" s="119">
        <v>1</v>
      </c>
      <c r="I217" s="2"/>
      <c r="J217" s="5"/>
      <c r="K217" s="18">
        <f t="shared" si="9"/>
        <v>0</v>
      </c>
      <c r="L217" s="5"/>
      <c r="M217" s="18">
        <f t="shared" si="10"/>
        <v>0</v>
      </c>
    </row>
    <row r="218" spans="1:13">
      <c r="A218" s="75">
        <v>211</v>
      </c>
      <c r="B218" s="116" t="s">
        <v>362</v>
      </c>
      <c r="C218" s="116" t="s">
        <v>980</v>
      </c>
      <c r="D218" s="117" t="s">
        <v>987</v>
      </c>
      <c r="E218" s="118" t="s">
        <v>988</v>
      </c>
      <c r="F218" s="118" t="s">
        <v>989</v>
      </c>
      <c r="G218" s="4"/>
      <c r="H218" s="119">
        <v>1</v>
      </c>
      <c r="I218" s="2"/>
      <c r="J218" s="5"/>
      <c r="K218" s="18">
        <f t="shared" si="9"/>
        <v>0</v>
      </c>
      <c r="L218" s="5"/>
      <c r="M218" s="18">
        <f t="shared" si="10"/>
        <v>0</v>
      </c>
    </row>
    <row r="219" spans="1:13">
      <c r="A219" s="75">
        <v>212</v>
      </c>
      <c r="B219" s="116" t="s">
        <v>362</v>
      </c>
      <c r="C219" s="116" t="s">
        <v>980</v>
      </c>
      <c r="D219" s="117" t="s">
        <v>990</v>
      </c>
      <c r="E219" s="118" t="s">
        <v>985</v>
      </c>
      <c r="F219" s="118" t="s">
        <v>986</v>
      </c>
      <c r="G219" s="4"/>
      <c r="H219" s="119">
        <v>1</v>
      </c>
      <c r="I219" s="2"/>
      <c r="J219" s="5"/>
      <c r="K219" s="18">
        <f t="shared" si="9"/>
        <v>0</v>
      </c>
      <c r="L219" s="5"/>
      <c r="M219" s="18">
        <f t="shared" si="10"/>
        <v>0</v>
      </c>
    </row>
    <row r="220" spans="1:13">
      <c r="A220" s="75">
        <v>213</v>
      </c>
      <c r="B220" s="116" t="s">
        <v>362</v>
      </c>
      <c r="C220" s="116" t="s">
        <v>619</v>
      </c>
      <c r="D220" s="117" t="s">
        <v>991</v>
      </c>
      <c r="E220" s="118" t="s">
        <v>992</v>
      </c>
      <c r="F220" s="118" t="s">
        <v>993</v>
      </c>
      <c r="G220" s="4"/>
      <c r="H220" s="119">
        <v>1</v>
      </c>
      <c r="I220" s="2"/>
      <c r="J220" s="5"/>
      <c r="K220" s="18">
        <f t="shared" si="9"/>
        <v>0</v>
      </c>
      <c r="L220" s="5"/>
      <c r="M220" s="18">
        <f t="shared" si="10"/>
        <v>0</v>
      </c>
    </row>
    <row r="221" spans="1:13">
      <c r="A221" s="75">
        <v>214</v>
      </c>
      <c r="B221" s="116" t="s">
        <v>362</v>
      </c>
      <c r="C221" s="116" t="s">
        <v>629</v>
      </c>
      <c r="D221" s="117" t="s">
        <v>994</v>
      </c>
      <c r="E221" s="118" t="s">
        <v>995</v>
      </c>
      <c r="F221" s="118" t="s">
        <v>996</v>
      </c>
      <c r="G221" s="4"/>
      <c r="H221" s="119">
        <v>1</v>
      </c>
      <c r="I221" s="2"/>
      <c r="J221" s="5"/>
      <c r="K221" s="18">
        <f t="shared" si="9"/>
        <v>0</v>
      </c>
      <c r="L221" s="5"/>
      <c r="M221" s="18">
        <f t="shared" si="10"/>
        <v>0</v>
      </c>
    </row>
    <row r="222" spans="1:13">
      <c r="A222" s="75">
        <v>215</v>
      </c>
      <c r="B222" s="116" t="s">
        <v>362</v>
      </c>
      <c r="C222" s="116" t="s">
        <v>629</v>
      </c>
      <c r="D222" s="117" t="s">
        <v>997</v>
      </c>
      <c r="E222" s="118" t="s">
        <v>995</v>
      </c>
      <c r="F222" s="118" t="s">
        <v>998</v>
      </c>
      <c r="G222" s="4"/>
      <c r="H222" s="119">
        <v>1</v>
      </c>
      <c r="I222" s="2"/>
      <c r="J222" s="5"/>
      <c r="K222" s="18">
        <f t="shared" si="9"/>
        <v>0</v>
      </c>
      <c r="L222" s="5"/>
      <c r="M222" s="18">
        <f t="shared" si="10"/>
        <v>0</v>
      </c>
    </row>
    <row r="223" spans="1:13">
      <c r="A223" s="75">
        <v>216</v>
      </c>
      <c r="B223" s="116" t="s">
        <v>362</v>
      </c>
      <c r="C223" s="116" t="s">
        <v>629</v>
      </c>
      <c r="D223" s="117" t="s">
        <v>999</v>
      </c>
      <c r="E223" s="118" t="s">
        <v>631</v>
      </c>
      <c r="F223" s="118" t="s">
        <v>1000</v>
      </c>
      <c r="G223" s="4"/>
      <c r="H223" s="119">
        <v>1</v>
      </c>
      <c r="I223" s="2"/>
      <c r="J223" s="5"/>
      <c r="K223" s="18">
        <f t="shared" si="9"/>
        <v>0</v>
      </c>
      <c r="L223" s="5"/>
      <c r="M223" s="18">
        <f t="shared" si="10"/>
        <v>0</v>
      </c>
    </row>
    <row r="224" spans="1:13">
      <c r="A224" s="75">
        <v>217</v>
      </c>
      <c r="B224" s="116" t="s">
        <v>362</v>
      </c>
      <c r="C224" s="116" t="s">
        <v>637</v>
      </c>
      <c r="D224" s="117" t="s">
        <v>1001</v>
      </c>
      <c r="E224" s="118" t="s">
        <v>1002</v>
      </c>
      <c r="F224" s="118" t="s">
        <v>1003</v>
      </c>
      <c r="G224" s="4"/>
      <c r="H224" s="119">
        <v>1</v>
      </c>
      <c r="I224" s="2"/>
      <c r="J224" s="5"/>
      <c r="K224" s="18">
        <f t="shared" si="9"/>
        <v>0</v>
      </c>
      <c r="L224" s="5"/>
      <c r="M224" s="18">
        <f t="shared" si="10"/>
        <v>0</v>
      </c>
    </row>
    <row r="225" spans="1:13">
      <c r="A225" s="75">
        <v>218</v>
      </c>
      <c r="B225" s="116" t="s">
        <v>362</v>
      </c>
      <c r="C225" s="116" t="s">
        <v>637</v>
      </c>
      <c r="D225" s="117" t="s">
        <v>1004</v>
      </c>
      <c r="E225" s="118" t="s">
        <v>1002</v>
      </c>
      <c r="F225" s="118" t="s">
        <v>1005</v>
      </c>
      <c r="G225" s="4"/>
      <c r="H225" s="119">
        <v>1</v>
      </c>
      <c r="I225" s="2"/>
      <c r="J225" s="5"/>
      <c r="K225" s="18">
        <f t="shared" si="9"/>
        <v>0</v>
      </c>
      <c r="L225" s="5"/>
      <c r="M225" s="18">
        <f t="shared" si="10"/>
        <v>0</v>
      </c>
    </row>
    <row r="226" spans="1:13">
      <c r="A226" s="75">
        <v>219</v>
      </c>
      <c r="B226" s="116" t="s">
        <v>362</v>
      </c>
      <c r="C226" s="116" t="s">
        <v>637</v>
      </c>
      <c r="D226" s="117" t="s">
        <v>1006</v>
      </c>
      <c r="E226" s="118" t="s">
        <v>1007</v>
      </c>
      <c r="F226" s="118" t="s">
        <v>1008</v>
      </c>
      <c r="G226" s="4"/>
      <c r="H226" s="119">
        <v>1</v>
      </c>
      <c r="I226" s="2"/>
      <c r="J226" s="5"/>
      <c r="K226" s="18">
        <f t="shared" si="9"/>
        <v>0</v>
      </c>
      <c r="L226" s="5"/>
      <c r="M226" s="18">
        <f t="shared" si="10"/>
        <v>0</v>
      </c>
    </row>
    <row r="227" spans="1:13">
      <c r="A227" s="75">
        <v>220</v>
      </c>
      <c r="B227" s="116" t="s">
        <v>362</v>
      </c>
      <c r="C227" s="116" t="s">
        <v>637</v>
      </c>
      <c r="D227" s="117" t="s">
        <v>1009</v>
      </c>
      <c r="E227" s="118" t="s">
        <v>639</v>
      </c>
      <c r="F227" s="118" t="s">
        <v>1010</v>
      </c>
      <c r="G227" s="4"/>
      <c r="H227" s="119">
        <v>1</v>
      </c>
      <c r="I227" s="2"/>
      <c r="J227" s="5"/>
      <c r="K227" s="18">
        <f t="shared" si="9"/>
        <v>0</v>
      </c>
      <c r="L227" s="5"/>
      <c r="M227" s="18">
        <f t="shared" si="10"/>
        <v>0</v>
      </c>
    </row>
    <row r="228" spans="1:13">
      <c r="A228" s="75">
        <v>221</v>
      </c>
      <c r="B228" s="116" t="s">
        <v>362</v>
      </c>
      <c r="C228" s="116" t="s">
        <v>450</v>
      </c>
      <c r="D228" s="117" t="s">
        <v>1011</v>
      </c>
      <c r="E228" s="118" t="s">
        <v>653</v>
      </c>
      <c r="F228" s="118" t="s">
        <v>1012</v>
      </c>
      <c r="G228" s="4"/>
      <c r="H228" s="119">
        <v>1</v>
      </c>
      <c r="I228" s="2"/>
      <c r="J228" s="5"/>
      <c r="K228" s="18">
        <f t="shared" si="9"/>
        <v>0</v>
      </c>
      <c r="L228" s="5"/>
      <c r="M228" s="18">
        <f t="shared" si="10"/>
        <v>0</v>
      </c>
    </row>
    <row r="229" spans="1:13">
      <c r="A229" s="75">
        <v>222</v>
      </c>
      <c r="B229" s="116" t="s">
        <v>362</v>
      </c>
      <c r="C229" s="116" t="s">
        <v>661</v>
      </c>
      <c r="D229" s="117" t="s">
        <v>1013</v>
      </c>
      <c r="E229" s="118" t="s">
        <v>680</v>
      </c>
      <c r="F229" s="118" t="s">
        <v>1014</v>
      </c>
      <c r="G229" s="4"/>
      <c r="H229" s="119">
        <v>1</v>
      </c>
      <c r="I229" s="2"/>
      <c r="J229" s="5"/>
      <c r="K229" s="18">
        <f t="shared" si="9"/>
        <v>0</v>
      </c>
      <c r="L229" s="5"/>
      <c r="M229" s="18">
        <f t="shared" si="10"/>
        <v>0</v>
      </c>
    </row>
    <row r="230" spans="1:13">
      <c r="A230" s="75">
        <v>223</v>
      </c>
      <c r="B230" s="116" t="s">
        <v>362</v>
      </c>
      <c r="C230" s="116" t="s">
        <v>661</v>
      </c>
      <c r="D230" s="117" t="s">
        <v>1015</v>
      </c>
      <c r="E230" s="118" t="s">
        <v>680</v>
      </c>
      <c r="F230" s="118" t="s">
        <v>1016</v>
      </c>
      <c r="G230" s="4"/>
      <c r="H230" s="119">
        <v>1</v>
      </c>
      <c r="I230" s="2"/>
      <c r="J230" s="5"/>
      <c r="K230" s="18">
        <f t="shared" si="9"/>
        <v>0</v>
      </c>
      <c r="L230" s="5"/>
      <c r="M230" s="18">
        <f t="shared" si="10"/>
        <v>0</v>
      </c>
    </row>
    <row r="231" spans="1:13">
      <c r="A231" s="75">
        <v>224</v>
      </c>
      <c r="B231" s="116" t="s">
        <v>362</v>
      </c>
      <c r="C231" s="116" t="s">
        <v>661</v>
      </c>
      <c r="D231" s="117" t="s">
        <v>1017</v>
      </c>
      <c r="E231" s="118" t="s">
        <v>680</v>
      </c>
      <c r="F231" s="118" t="s">
        <v>1018</v>
      </c>
      <c r="G231" s="4"/>
      <c r="H231" s="119">
        <v>1</v>
      </c>
      <c r="I231" s="2"/>
      <c r="J231" s="5"/>
      <c r="K231" s="18">
        <f t="shared" si="9"/>
        <v>0</v>
      </c>
      <c r="L231" s="5"/>
      <c r="M231" s="18">
        <f t="shared" si="10"/>
        <v>0</v>
      </c>
    </row>
    <row r="232" spans="1:13">
      <c r="A232" s="75">
        <v>225</v>
      </c>
      <c r="B232" s="116" t="s">
        <v>362</v>
      </c>
      <c r="C232" s="116" t="s">
        <v>661</v>
      </c>
      <c r="D232" s="117" t="s">
        <v>1019</v>
      </c>
      <c r="E232" s="118" t="s">
        <v>680</v>
      </c>
      <c r="F232" s="118" t="s">
        <v>1020</v>
      </c>
      <c r="G232" s="4"/>
      <c r="H232" s="119">
        <v>1</v>
      </c>
      <c r="I232" s="2"/>
      <c r="J232" s="5"/>
      <c r="K232" s="18">
        <f t="shared" si="9"/>
        <v>0</v>
      </c>
      <c r="L232" s="5"/>
      <c r="M232" s="18">
        <f t="shared" si="10"/>
        <v>0</v>
      </c>
    </row>
    <row r="233" spans="1:13">
      <c r="A233" s="75">
        <v>226</v>
      </c>
      <c r="B233" s="116" t="s">
        <v>362</v>
      </c>
      <c r="C233" s="116" t="s">
        <v>661</v>
      </c>
      <c r="D233" s="117" t="s">
        <v>1021</v>
      </c>
      <c r="E233" s="118" t="s">
        <v>680</v>
      </c>
      <c r="F233" s="118" t="s">
        <v>1022</v>
      </c>
      <c r="G233" s="4"/>
      <c r="H233" s="119">
        <v>1</v>
      </c>
      <c r="I233" s="2"/>
      <c r="J233" s="5"/>
      <c r="K233" s="18">
        <f t="shared" si="9"/>
        <v>0</v>
      </c>
      <c r="L233" s="5"/>
      <c r="M233" s="18">
        <f t="shared" si="10"/>
        <v>0</v>
      </c>
    </row>
    <row r="234" spans="1:13">
      <c r="A234" s="75">
        <v>227</v>
      </c>
      <c r="B234" s="116" t="s">
        <v>362</v>
      </c>
      <c r="C234" s="116" t="s">
        <v>400</v>
      </c>
      <c r="D234" s="117" t="s">
        <v>1023</v>
      </c>
      <c r="E234" s="118" t="s">
        <v>402</v>
      </c>
      <c r="F234" s="118" t="s">
        <v>1024</v>
      </c>
      <c r="G234" s="4"/>
      <c r="H234" s="119">
        <v>1</v>
      </c>
      <c r="I234" s="2"/>
      <c r="J234" s="5"/>
      <c r="K234" s="18">
        <f t="shared" si="9"/>
        <v>0</v>
      </c>
      <c r="L234" s="5"/>
      <c r="M234" s="18">
        <f t="shared" si="10"/>
        <v>0</v>
      </c>
    </row>
    <row r="235" spans="1:13">
      <c r="A235" s="75">
        <v>228</v>
      </c>
      <c r="B235" s="116" t="s">
        <v>362</v>
      </c>
      <c r="C235" s="116" t="s">
        <v>400</v>
      </c>
      <c r="D235" s="117" t="s">
        <v>1025</v>
      </c>
      <c r="E235" s="118" t="s">
        <v>402</v>
      </c>
      <c r="F235" s="118" t="s">
        <v>1026</v>
      </c>
      <c r="G235" s="4"/>
      <c r="H235" s="119">
        <v>1</v>
      </c>
      <c r="I235" s="2"/>
      <c r="J235" s="5"/>
      <c r="K235" s="18">
        <f t="shared" si="9"/>
        <v>0</v>
      </c>
      <c r="L235" s="5"/>
      <c r="M235" s="18">
        <f t="shared" si="10"/>
        <v>0</v>
      </c>
    </row>
    <row r="236" spans="1:13">
      <c r="A236" s="75">
        <v>229</v>
      </c>
      <c r="B236" s="116" t="s">
        <v>362</v>
      </c>
      <c r="C236" s="116" t="s">
        <v>400</v>
      </c>
      <c r="D236" s="117" t="s">
        <v>1027</v>
      </c>
      <c r="E236" s="118" t="s">
        <v>402</v>
      </c>
      <c r="F236" s="118" t="s">
        <v>1028</v>
      </c>
      <c r="G236" s="4"/>
      <c r="H236" s="119">
        <v>1</v>
      </c>
      <c r="I236" s="2"/>
      <c r="J236" s="5"/>
      <c r="K236" s="18">
        <f t="shared" si="9"/>
        <v>0</v>
      </c>
      <c r="L236" s="5"/>
      <c r="M236" s="18">
        <f t="shared" si="10"/>
        <v>0</v>
      </c>
    </row>
    <row r="237" spans="1:13">
      <c r="A237" s="75">
        <v>230</v>
      </c>
      <c r="B237" s="116" t="s">
        <v>362</v>
      </c>
      <c r="C237" s="116" t="s">
        <v>400</v>
      </c>
      <c r="D237" s="117" t="s">
        <v>1029</v>
      </c>
      <c r="E237" s="118" t="s">
        <v>1030</v>
      </c>
      <c r="F237" s="118" t="s">
        <v>1031</v>
      </c>
      <c r="G237" s="4"/>
      <c r="H237" s="119">
        <v>1</v>
      </c>
      <c r="I237" s="2"/>
      <c r="J237" s="5"/>
      <c r="K237" s="18">
        <f t="shared" si="9"/>
        <v>0</v>
      </c>
      <c r="L237" s="5"/>
      <c r="M237" s="18">
        <f t="shared" si="10"/>
        <v>0</v>
      </c>
    </row>
    <row r="238" spans="1:13">
      <c r="A238" s="75">
        <v>231</v>
      </c>
      <c r="B238" s="116" t="s">
        <v>362</v>
      </c>
      <c r="C238" s="116" t="s">
        <v>400</v>
      </c>
      <c r="D238" s="117" t="s">
        <v>1032</v>
      </c>
      <c r="E238" s="118" t="s">
        <v>402</v>
      </c>
      <c r="F238" s="118" t="s">
        <v>1033</v>
      </c>
      <c r="G238" s="4"/>
      <c r="H238" s="119">
        <v>1</v>
      </c>
      <c r="I238" s="2"/>
      <c r="J238" s="5"/>
      <c r="K238" s="18">
        <f t="shared" si="9"/>
        <v>0</v>
      </c>
      <c r="L238" s="5"/>
      <c r="M238" s="18">
        <f t="shared" si="10"/>
        <v>0</v>
      </c>
    </row>
    <row r="239" spans="1:13">
      <c r="A239" s="75">
        <v>232</v>
      </c>
      <c r="B239" s="116" t="s">
        <v>362</v>
      </c>
      <c r="C239" s="116" t="s">
        <v>400</v>
      </c>
      <c r="D239" s="117" t="s">
        <v>1034</v>
      </c>
      <c r="E239" s="118" t="s">
        <v>402</v>
      </c>
      <c r="F239" s="118" t="s">
        <v>1035</v>
      </c>
      <c r="G239" s="4"/>
      <c r="H239" s="119">
        <v>1</v>
      </c>
      <c r="I239" s="2"/>
      <c r="J239" s="5"/>
      <c r="K239" s="18">
        <f t="shared" si="9"/>
        <v>0</v>
      </c>
      <c r="L239" s="5"/>
      <c r="M239" s="18">
        <f t="shared" si="10"/>
        <v>0</v>
      </c>
    </row>
    <row r="240" spans="1:13">
      <c r="A240" s="75">
        <v>233</v>
      </c>
      <c r="B240" s="116" t="s">
        <v>362</v>
      </c>
      <c r="C240" s="116" t="s">
        <v>400</v>
      </c>
      <c r="D240" s="117" t="s">
        <v>1036</v>
      </c>
      <c r="E240" s="118" t="s">
        <v>402</v>
      </c>
      <c r="F240" s="118" t="s">
        <v>1037</v>
      </c>
      <c r="G240" s="4"/>
      <c r="H240" s="119">
        <v>1</v>
      </c>
      <c r="I240" s="2"/>
      <c r="J240" s="5"/>
      <c r="K240" s="18">
        <f t="shared" si="9"/>
        <v>0</v>
      </c>
      <c r="L240" s="5"/>
      <c r="M240" s="18">
        <f t="shared" si="10"/>
        <v>0</v>
      </c>
    </row>
    <row r="241" spans="1:13">
      <c r="A241" s="75">
        <v>234</v>
      </c>
      <c r="B241" s="116" t="s">
        <v>362</v>
      </c>
      <c r="C241" s="116" t="s">
        <v>434</v>
      </c>
      <c r="D241" s="117" t="s">
        <v>1038</v>
      </c>
      <c r="E241" s="118" t="s">
        <v>1039</v>
      </c>
      <c r="F241" s="118" t="s">
        <v>1040</v>
      </c>
      <c r="G241" s="4"/>
      <c r="H241" s="119">
        <v>1</v>
      </c>
      <c r="I241" s="2"/>
      <c r="J241" s="5"/>
      <c r="K241" s="18">
        <f t="shared" si="9"/>
        <v>0</v>
      </c>
      <c r="L241" s="5"/>
      <c r="M241" s="18">
        <f t="shared" si="10"/>
        <v>0</v>
      </c>
    </row>
    <row r="242" spans="1:13">
      <c r="A242" s="75">
        <v>235</v>
      </c>
      <c r="B242" s="116" t="s">
        <v>362</v>
      </c>
      <c r="C242" s="116" t="s">
        <v>434</v>
      </c>
      <c r="D242" s="117" t="s">
        <v>1041</v>
      </c>
      <c r="E242" s="118" t="s">
        <v>1042</v>
      </c>
      <c r="F242" s="118" t="s">
        <v>1043</v>
      </c>
      <c r="G242" s="4"/>
      <c r="H242" s="119">
        <v>1</v>
      </c>
      <c r="I242" s="2"/>
      <c r="J242" s="5"/>
      <c r="K242" s="18">
        <f t="shared" si="9"/>
        <v>0</v>
      </c>
      <c r="L242" s="5"/>
      <c r="M242" s="18">
        <f t="shared" si="10"/>
        <v>0</v>
      </c>
    </row>
    <row r="243" spans="1:13">
      <c r="A243" s="75">
        <v>236</v>
      </c>
      <c r="B243" s="116" t="s">
        <v>362</v>
      </c>
      <c r="C243" s="116" t="s">
        <v>434</v>
      </c>
      <c r="D243" s="117" t="s">
        <v>1044</v>
      </c>
      <c r="E243" s="118" t="s">
        <v>1039</v>
      </c>
      <c r="F243" s="118" t="s">
        <v>1045</v>
      </c>
      <c r="G243" s="4"/>
      <c r="H243" s="119">
        <v>1</v>
      </c>
      <c r="I243" s="2"/>
      <c r="J243" s="5"/>
      <c r="K243" s="18">
        <f t="shared" si="9"/>
        <v>0</v>
      </c>
      <c r="L243" s="5"/>
      <c r="M243" s="18">
        <f t="shared" si="10"/>
        <v>0</v>
      </c>
    </row>
    <row r="244" spans="1:13">
      <c r="A244" s="75">
        <v>237</v>
      </c>
      <c r="B244" s="116" t="s">
        <v>362</v>
      </c>
      <c r="C244" s="116" t="s">
        <v>434</v>
      </c>
      <c r="D244" s="117" t="s">
        <v>1046</v>
      </c>
      <c r="E244" s="118" t="s">
        <v>1047</v>
      </c>
      <c r="F244" s="118" t="s">
        <v>1048</v>
      </c>
      <c r="G244" s="4"/>
      <c r="H244" s="119">
        <v>1</v>
      </c>
      <c r="I244" s="2"/>
      <c r="J244" s="5"/>
      <c r="K244" s="18">
        <f t="shared" si="9"/>
        <v>0</v>
      </c>
      <c r="L244" s="5"/>
      <c r="M244" s="18">
        <f t="shared" si="10"/>
        <v>0</v>
      </c>
    </row>
    <row r="245" spans="1:13">
      <c r="A245" s="75">
        <v>238</v>
      </c>
      <c r="B245" s="116" t="s">
        <v>362</v>
      </c>
      <c r="C245" s="116" t="s">
        <v>434</v>
      </c>
      <c r="D245" s="117" t="s">
        <v>1049</v>
      </c>
      <c r="E245" s="118" t="s">
        <v>436</v>
      </c>
      <c r="F245" s="118" t="s">
        <v>1050</v>
      </c>
      <c r="G245" s="4"/>
      <c r="H245" s="119">
        <v>1</v>
      </c>
      <c r="I245" s="2"/>
      <c r="J245" s="5"/>
      <c r="K245" s="18">
        <f t="shared" si="9"/>
        <v>0</v>
      </c>
      <c r="L245" s="5"/>
      <c r="M245" s="18">
        <f t="shared" si="10"/>
        <v>0</v>
      </c>
    </row>
    <row r="246" spans="1:13">
      <c r="A246" s="75">
        <v>239</v>
      </c>
      <c r="B246" s="116" t="s">
        <v>362</v>
      </c>
      <c r="C246" s="116" t="s">
        <v>462</v>
      </c>
      <c r="D246" s="117" t="s">
        <v>1051</v>
      </c>
      <c r="E246" s="118" t="s">
        <v>1052</v>
      </c>
      <c r="F246" s="118" t="s">
        <v>1053</v>
      </c>
      <c r="G246" s="4"/>
      <c r="H246" s="119">
        <v>1</v>
      </c>
      <c r="I246" s="2"/>
      <c r="J246" s="5"/>
      <c r="K246" s="18">
        <f t="shared" si="9"/>
        <v>0</v>
      </c>
      <c r="L246" s="5"/>
      <c r="M246" s="18">
        <f t="shared" si="10"/>
        <v>0</v>
      </c>
    </row>
    <row r="247" spans="1:13">
      <c r="A247" s="75">
        <v>240</v>
      </c>
      <c r="B247" s="116" t="s">
        <v>362</v>
      </c>
      <c r="C247" s="116" t="s">
        <v>469</v>
      </c>
      <c r="D247" s="117" t="s">
        <v>1054</v>
      </c>
      <c r="E247" s="118" t="s">
        <v>1055</v>
      </c>
      <c r="F247" s="118" t="s">
        <v>1056</v>
      </c>
      <c r="G247" s="4"/>
      <c r="H247" s="119">
        <v>1</v>
      </c>
      <c r="I247" s="2"/>
      <c r="J247" s="5"/>
      <c r="K247" s="18">
        <f t="shared" si="9"/>
        <v>0</v>
      </c>
      <c r="L247" s="5"/>
      <c r="M247" s="18">
        <f t="shared" si="10"/>
        <v>0</v>
      </c>
    </row>
    <row r="248" spans="1:13">
      <c r="A248" s="75">
        <v>241</v>
      </c>
      <c r="B248" s="116" t="s">
        <v>362</v>
      </c>
      <c r="C248" s="116" t="s">
        <v>469</v>
      </c>
      <c r="D248" s="117" t="s">
        <v>1057</v>
      </c>
      <c r="E248" s="118" t="s">
        <v>471</v>
      </c>
      <c r="F248" s="118" t="s">
        <v>1058</v>
      </c>
      <c r="G248" s="4"/>
      <c r="H248" s="119">
        <v>1</v>
      </c>
      <c r="I248" s="2"/>
      <c r="J248" s="5"/>
      <c r="K248" s="18">
        <f t="shared" si="9"/>
        <v>0</v>
      </c>
      <c r="L248" s="5"/>
      <c r="M248" s="18">
        <f t="shared" si="10"/>
        <v>0</v>
      </c>
    </row>
    <row r="249" spans="1:13">
      <c r="A249" s="75">
        <v>242</v>
      </c>
      <c r="B249" s="116" t="s">
        <v>362</v>
      </c>
      <c r="C249" s="116" t="s">
        <v>473</v>
      </c>
      <c r="D249" s="117" t="s">
        <v>1059</v>
      </c>
      <c r="E249" s="118" t="s">
        <v>1060</v>
      </c>
      <c r="F249" s="118" t="s">
        <v>1061</v>
      </c>
      <c r="G249" s="4"/>
      <c r="H249" s="119">
        <v>1</v>
      </c>
      <c r="I249" s="2"/>
      <c r="J249" s="5"/>
      <c r="K249" s="18">
        <f t="shared" si="9"/>
        <v>0</v>
      </c>
      <c r="L249" s="5"/>
      <c r="M249" s="18">
        <f t="shared" si="10"/>
        <v>0</v>
      </c>
    </row>
    <row r="250" spans="1:13">
      <c r="A250" s="75">
        <v>243</v>
      </c>
      <c r="B250" s="116" t="s">
        <v>362</v>
      </c>
      <c r="C250" s="116" t="s">
        <v>473</v>
      </c>
      <c r="D250" s="117" t="s">
        <v>1062</v>
      </c>
      <c r="E250" s="118" t="s">
        <v>1060</v>
      </c>
      <c r="F250" s="118" t="s">
        <v>1063</v>
      </c>
      <c r="G250" s="4"/>
      <c r="H250" s="119">
        <v>1</v>
      </c>
      <c r="I250" s="2"/>
      <c r="J250" s="5"/>
      <c r="K250" s="18">
        <f t="shared" si="9"/>
        <v>0</v>
      </c>
      <c r="L250" s="5"/>
      <c r="M250" s="18">
        <f t="shared" si="10"/>
        <v>0</v>
      </c>
    </row>
    <row r="251" spans="1:13">
      <c r="A251" s="75">
        <v>244</v>
      </c>
      <c r="B251" s="116" t="s">
        <v>362</v>
      </c>
      <c r="C251" s="116" t="s">
        <v>408</v>
      </c>
      <c r="D251" s="117" t="s">
        <v>1064</v>
      </c>
      <c r="E251" s="118" t="s">
        <v>410</v>
      </c>
      <c r="F251" s="118" t="s">
        <v>1065</v>
      </c>
      <c r="G251" s="4"/>
      <c r="H251" s="119">
        <v>1</v>
      </c>
      <c r="I251" s="2"/>
      <c r="J251" s="5"/>
      <c r="K251" s="18">
        <f t="shared" si="9"/>
        <v>0</v>
      </c>
      <c r="L251" s="5"/>
      <c r="M251" s="18">
        <f t="shared" si="10"/>
        <v>0</v>
      </c>
    </row>
    <row r="252" spans="1:13">
      <c r="A252" s="75">
        <v>245</v>
      </c>
      <c r="B252" s="116" t="s">
        <v>362</v>
      </c>
      <c r="C252" s="116" t="s">
        <v>408</v>
      </c>
      <c r="D252" s="117" t="s">
        <v>1066</v>
      </c>
      <c r="E252" s="118" t="s">
        <v>1067</v>
      </c>
      <c r="F252" s="118" t="s">
        <v>1068</v>
      </c>
      <c r="G252" s="4"/>
      <c r="H252" s="119">
        <v>1</v>
      </c>
      <c r="I252" s="2"/>
      <c r="J252" s="5"/>
      <c r="K252" s="18">
        <f t="shared" si="9"/>
        <v>0</v>
      </c>
      <c r="L252" s="5"/>
      <c r="M252" s="18">
        <f t="shared" si="10"/>
        <v>0</v>
      </c>
    </row>
    <row r="253" spans="1:13">
      <c r="A253" s="75">
        <v>246</v>
      </c>
      <c r="B253" s="116" t="s">
        <v>362</v>
      </c>
      <c r="C253" s="116" t="s">
        <v>408</v>
      </c>
      <c r="D253" s="117" t="s">
        <v>1069</v>
      </c>
      <c r="E253" s="118" t="s">
        <v>410</v>
      </c>
      <c r="F253" s="118" t="s">
        <v>1070</v>
      </c>
      <c r="G253" s="4"/>
      <c r="H253" s="119">
        <v>1</v>
      </c>
      <c r="I253" s="2"/>
      <c r="J253" s="5"/>
      <c r="K253" s="18">
        <f t="shared" si="9"/>
        <v>0</v>
      </c>
      <c r="L253" s="5"/>
      <c r="M253" s="18">
        <f t="shared" si="10"/>
        <v>0</v>
      </c>
    </row>
    <row r="254" spans="1:13">
      <c r="A254" s="75">
        <v>247</v>
      </c>
      <c r="B254" s="116" t="s">
        <v>362</v>
      </c>
      <c r="C254" s="116" t="s">
        <v>408</v>
      </c>
      <c r="D254" s="117" t="s">
        <v>1071</v>
      </c>
      <c r="E254" s="118" t="s">
        <v>410</v>
      </c>
      <c r="F254" s="118" t="s">
        <v>1072</v>
      </c>
      <c r="G254" s="4"/>
      <c r="H254" s="119">
        <v>1</v>
      </c>
      <c r="I254" s="2"/>
      <c r="J254" s="5"/>
      <c r="K254" s="18">
        <f t="shared" si="9"/>
        <v>0</v>
      </c>
      <c r="L254" s="5"/>
      <c r="M254" s="18">
        <f t="shared" si="10"/>
        <v>0</v>
      </c>
    </row>
    <row r="255" spans="1:13">
      <c r="A255" s="75">
        <v>248</v>
      </c>
      <c r="B255" s="116" t="s">
        <v>362</v>
      </c>
      <c r="C255" s="116" t="s">
        <v>412</v>
      </c>
      <c r="D255" s="117" t="s">
        <v>1073</v>
      </c>
      <c r="E255" s="118" t="s">
        <v>414</v>
      </c>
      <c r="F255" s="118" t="s">
        <v>1074</v>
      </c>
      <c r="G255" s="4"/>
      <c r="H255" s="119">
        <v>1</v>
      </c>
      <c r="I255" s="2"/>
      <c r="J255" s="5"/>
      <c r="K255" s="18">
        <f t="shared" ref="K255:K287" si="11">H255*J255</f>
        <v>0</v>
      </c>
      <c r="L255" s="5"/>
      <c r="M255" s="18">
        <f t="shared" ref="M255:M287" si="12">H255*L255</f>
        <v>0</v>
      </c>
    </row>
    <row r="256" spans="1:13">
      <c r="A256" s="75">
        <v>249</v>
      </c>
      <c r="B256" s="116" t="s">
        <v>362</v>
      </c>
      <c r="C256" s="116" t="s">
        <v>412</v>
      </c>
      <c r="D256" s="117" t="s">
        <v>1075</v>
      </c>
      <c r="E256" s="118" t="s">
        <v>414</v>
      </c>
      <c r="F256" s="118" t="s">
        <v>1076</v>
      </c>
      <c r="G256" s="4"/>
      <c r="H256" s="119">
        <v>1</v>
      </c>
      <c r="I256" s="2"/>
      <c r="J256" s="5"/>
      <c r="K256" s="18">
        <f t="shared" si="11"/>
        <v>0</v>
      </c>
      <c r="L256" s="5"/>
      <c r="M256" s="18">
        <f t="shared" si="12"/>
        <v>0</v>
      </c>
    </row>
    <row r="257" spans="1:13">
      <c r="A257" s="75">
        <v>250</v>
      </c>
      <c r="B257" s="116" t="s">
        <v>362</v>
      </c>
      <c r="C257" s="116" t="s">
        <v>412</v>
      </c>
      <c r="D257" s="117" t="s">
        <v>1077</v>
      </c>
      <c r="E257" s="118" t="s">
        <v>1078</v>
      </c>
      <c r="F257" s="118" t="s">
        <v>1079</v>
      </c>
      <c r="G257" s="4"/>
      <c r="H257" s="119">
        <v>1</v>
      </c>
      <c r="I257" s="2"/>
      <c r="J257" s="5"/>
      <c r="K257" s="18">
        <f t="shared" si="11"/>
        <v>0</v>
      </c>
      <c r="L257" s="5"/>
      <c r="M257" s="18">
        <f t="shared" si="12"/>
        <v>0</v>
      </c>
    </row>
    <row r="258" spans="1:13">
      <c r="A258" s="75">
        <v>251</v>
      </c>
      <c r="B258" s="116" t="s">
        <v>362</v>
      </c>
      <c r="C258" s="116" t="s">
        <v>1080</v>
      </c>
      <c r="D258" s="117" t="s">
        <v>1081</v>
      </c>
      <c r="E258" s="118" t="s">
        <v>769</v>
      </c>
      <c r="F258" s="118" t="s">
        <v>1082</v>
      </c>
      <c r="G258" s="4"/>
      <c r="H258" s="119">
        <v>1</v>
      </c>
      <c r="I258" s="2"/>
      <c r="J258" s="5"/>
      <c r="K258" s="18">
        <f t="shared" si="11"/>
        <v>0</v>
      </c>
      <c r="L258" s="5"/>
      <c r="M258" s="18">
        <f t="shared" si="12"/>
        <v>0</v>
      </c>
    </row>
    <row r="259" spans="1:13">
      <c r="A259" s="75">
        <v>252</v>
      </c>
      <c r="B259" s="116" t="s">
        <v>362</v>
      </c>
      <c r="C259" s="116" t="s">
        <v>755</v>
      </c>
      <c r="D259" s="117" t="s">
        <v>1083</v>
      </c>
      <c r="E259" s="118" t="s">
        <v>757</v>
      </c>
      <c r="F259" s="118" t="s">
        <v>1084</v>
      </c>
      <c r="G259" s="4"/>
      <c r="H259" s="119">
        <v>1</v>
      </c>
      <c r="I259" s="2"/>
      <c r="J259" s="5"/>
      <c r="K259" s="18">
        <f t="shared" si="11"/>
        <v>0</v>
      </c>
      <c r="L259" s="5"/>
      <c r="M259" s="18">
        <f t="shared" si="12"/>
        <v>0</v>
      </c>
    </row>
    <row r="260" spans="1:13">
      <c r="A260" s="75">
        <v>253</v>
      </c>
      <c r="B260" s="116" t="s">
        <v>362</v>
      </c>
      <c r="C260" s="116" t="s">
        <v>1085</v>
      </c>
      <c r="D260" s="117" t="s">
        <v>1086</v>
      </c>
      <c r="E260" s="118" t="s">
        <v>1087</v>
      </c>
      <c r="F260" s="118" t="s">
        <v>1088</v>
      </c>
      <c r="G260" s="4"/>
      <c r="H260" s="119">
        <v>1</v>
      </c>
      <c r="I260" s="2"/>
      <c r="J260" s="5"/>
      <c r="K260" s="18">
        <f t="shared" si="11"/>
        <v>0</v>
      </c>
      <c r="L260" s="5"/>
      <c r="M260" s="18">
        <f t="shared" si="12"/>
        <v>0</v>
      </c>
    </row>
    <row r="261" spans="1:13">
      <c r="A261" s="75">
        <v>254</v>
      </c>
      <c r="B261" s="116" t="s">
        <v>362</v>
      </c>
      <c r="C261" s="116" t="s">
        <v>1089</v>
      </c>
      <c r="D261" s="117" t="s">
        <v>1090</v>
      </c>
      <c r="E261" s="118" t="s">
        <v>1091</v>
      </c>
      <c r="F261" s="118" t="s">
        <v>1092</v>
      </c>
      <c r="G261" s="4"/>
      <c r="H261" s="119">
        <v>1</v>
      </c>
      <c r="I261" s="2"/>
      <c r="J261" s="5"/>
      <c r="K261" s="18">
        <f t="shared" si="11"/>
        <v>0</v>
      </c>
      <c r="L261" s="5"/>
      <c r="M261" s="18">
        <f t="shared" si="12"/>
        <v>0</v>
      </c>
    </row>
    <row r="262" spans="1:13">
      <c r="A262" s="75">
        <v>255</v>
      </c>
      <c r="B262" s="116" t="s">
        <v>362</v>
      </c>
      <c r="C262" s="116" t="s">
        <v>1089</v>
      </c>
      <c r="D262" s="117" t="s">
        <v>1093</v>
      </c>
      <c r="E262" s="118" t="s">
        <v>1091</v>
      </c>
      <c r="F262" s="118" t="s">
        <v>1094</v>
      </c>
      <c r="G262" s="4"/>
      <c r="H262" s="119">
        <v>1</v>
      </c>
      <c r="I262" s="2"/>
      <c r="J262" s="5"/>
      <c r="K262" s="18">
        <f t="shared" si="11"/>
        <v>0</v>
      </c>
      <c r="L262" s="5"/>
      <c r="M262" s="18">
        <f t="shared" si="12"/>
        <v>0</v>
      </c>
    </row>
    <row r="263" spans="1:13">
      <c r="A263" s="75">
        <v>256</v>
      </c>
      <c r="B263" s="116" t="s">
        <v>362</v>
      </c>
      <c r="C263" s="116" t="s">
        <v>1089</v>
      </c>
      <c r="D263" s="117" t="s">
        <v>1095</v>
      </c>
      <c r="E263" s="118" t="s">
        <v>1091</v>
      </c>
      <c r="F263" s="118" t="s">
        <v>1096</v>
      </c>
      <c r="G263" s="4"/>
      <c r="H263" s="119">
        <v>1</v>
      </c>
      <c r="I263" s="2"/>
      <c r="J263" s="5"/>
      <c r="K263" s="18">
        <f t="shared" si="11"/>
        <v>0</v>
      </c>
      <c r="L263" s="5"/>
      <c r="M263" s="18">
        <f t="shared" si="12"/>
        <v>0</v>
      </c>
    </row>
    <row r="264" spans="1:13">
      <c r="A264" s="75">
        <v>257</v>
      </c>
      <c r="B264" s="116" t="s">
        <v>362</v>
      </c>
      <c r="C264" s="116" t="s">
        <v>416</v>
      </c>
      <c r="D264" s="117" t="s">
        <v>1097</v>
      </c>
      <c r="E264" s="118" t="s">
        <v>1098</v>
      </c>
      <c r="F264" s="118" t="s">
        <v>1099</v>
      </c>
      <c r="G264" s="4"/>
      <c r="H264" s="119">
        <v>1</v>
      </c>
      <c r="I264" s="2"/>
      <c r="J264" s="5"/>
      <c r="K264" s="18">
        <f t="shared" si="11"/>
        <v>0</v>
      </c>
      <c r="L264" s="5"/>
      <c r="M264" s="18">
        <f t="shared" si="12"/>
        <v>0</v>
      </c>
    </row>
    <row r="265" spans="1:13">
      <c r="A265" s="75">
        <v>258</v>
      </c>
      <c r="B265" s="116" t="s">
        <v>362</v>
      </c>
      <c r="C265" s="116" t="s">
        <v>416</v>
      </c>
      <c r="D265" s="117" t="s">
        <v>1100</v>
      </c>
      <c r="E265" s="118" t="s">
        <v>418</v>
      </c>
      <c r="F265" s="118" t="s">
        <v>1101</v>
      </c>
      <c r="G265" s="4"/>
      <c r="H265" s="119">
        <v>1</v>
      </c>
      <c r="I265" s="2"/>
      <c r="J265" s="5"/>
      <c r="K265" s="18">
        <f t="shared" si="11"/>
        <v>0</v>
      </c>
      <c r="L265" s="5"/>
      <c r="M265" s="18">
        <f t="shared" si="12"/>
        <v>0</v>
      </c>
    </row>
    <row r="266" spans="1:13">
      <c r="A266" s="75">
        <v>259</v>
      </c>
      <c r="B266" s="116" t="s">
        <v>362</v>
      </c>
      <c r="C266" s="116" t="s">
        <v>416</v>
      </c>
      <c r="D266" s="117" t="s">
        <v>1102</v>
      </c>
      <c r="E266" s="118" t="s">
        <v>418</v>
      </c>
      <c r="F266" s="118" t="s">
        <v>1103</v>
      </c>
      <c r="G266" s="4"/>
      <c r="H266" s="119">
        <v>1</v>
      </c>
      <c r="I266" s="2"/>
      <c r="J266" s="5"/>
      <c r="K266" s="18">
        <f t="shared" si="11"/>
        <v>0</v>
      </c>
      <c r="L266" s="5"/>
      <c r="M266" s="18">
        <f t="shared" si="12"/>
        <v>0</v>
      </c>
    </row>
    <row r="267" spans="1:13">
      <c r="A267" s="75">
        <v>260</v>
      </c>
      <c r="B267" s="116" t="s">
        <v>362</v>
      </c>
      <c r="C267" s="116" t="s">
        <v>416</v>
      </c>
      <c r="D267" s="117" t="s">
        <v>1104</v>
      </c>
      <c r="E267" s="118" t="s">
        <v>418</v>
      </c>
      <c r="F267" s="118" t="s">
        <v>1105</v>
      </c>
      <c r="G267" s="4"/>
      <c r="H267" s="119">
        <v>1</v>
      </c>
      <c r="I267" s="2"/>
      <c r="J267" s="5"/>
      <c r="K267" s="18">
        <f t="shared" si="11"/>
        <v>0</v>
      </c>
      <c r="L267" s="5"/>
      <c r="M267" s="18">
        <f t="shared" si="12"/>
        <v>0</v>
      </c>
    </row>
    <row r="268" spans="1:13">
      <c r="A268" s="75">
        <v>261</v>
      </c>
      <c r="B268" s="116" t="s">
        <v>362</v>
      </c>
      <c r="C268" s="116" t="s">
        <v>416</v>
      </c>
      <c r="D268" s="117" t="s">
        <v>1106</v>
      </c>
      <c r="E268" s="118" t="s">
        <v>1098</v>
      </c>
      <c r="F268" s="118" t="s">
        <v>1107</v>
      </c>
      <c r="G268" s="4"/>
      <c r="H268" s="119">
        <v>1</v>
      </c>
      <c r="I268" s="2"/>
      <c r="J268" s="5"/>
      <c r="K268" s="18">
        <f t="shared" si="11"/>
        <v>0</v>
      </c>
      <c r="L268" s="5"/>
      <c r="M268" s="18">
        <f t="shared" si="12"/>
        <v>0</v>
      </c>
    </row>
    <row r="269" spans="1:13">
      <c r="A269" s="75">
        <v>262</v>
      </c>
      <c r="B269" s="116" t="s">
        <v>362</v>
      </c>
      <c r="C269" s="116" t="s">
        <v>1108</v>
      </c>
      <c r="D269" s="117" t="s">
        <v>1109</v>
      </c>
      <c r="E269" s="118" t="s">
        <v>1098</v>
      </c>
      <c r="F269" s="118" t="s">
        <v>1110</v>
      </c>
      <c r="G269" s="4"/>
      <c r="H269" s="119">
        <v>1</v>
      </c>
      <c r="I269" s="2"/>
      <c r="J269" s="5"/>
      <c r="K269" s="18">
        <f t="shared" si="11"/>
        <v>0</v>
      </c>
      <c r="L269" s="5"/>
      <c r="M269" s="18">
        <f t="shared" si="12"/>
        <v>0</v>
      </c>
    </row>
    <row r="270" spans="1:13">
      <c r="A270" s="75">
        <v>263</v>
      </c>
      <c r="B270" s="116" t="s">
        <v>362</v>
      </c>
      <c r="C270" s="116" t="s">
        <v>1108</v>
      </c>
      <c r="D270" s="117" t="s">
        <v>1111</v>
      </c>
      <c r="E270" s="118" t="s">
        <v>1112</v>
      </c>
      <c r="F270" s="118" t="s">
        <v>1113</v>
      </c>
      <c r="G270" s="4"/>
      <c r="H270" s="119">
        <v>1</v>
      </c>
      <c r="I270" s="2"/>
      <c r="J270" s="5"/>
      <c r="K270" s="18">
        <f t="shared" si="11"/>
        <v>0</v>
      </c>
      <c r="L270" s="5"/>
      <c r="M270" s="18">
        <f t="shared" si="12"/>
        <v>0</v>
      </c>
    </row>
    <row r="271" spans="1:13">
      <c r="A271" s="75">
        <v>264</v>
      </c>
      <c r="B271" s="116" t="s">
        <v>362</v>
      </c>
      <c r="C271" s="116" t="s">
        <v>1114</v>
      </c>
      <c r="D271" s="117" t="s">
        <v>1115</v>
      </c>
      <c r="E271" s="118" t="s">
        <v>1116</v>
      </c>
      <c r="F271" s="118" t="s">
        <v>1117</v>
      </c>
      <c r="G271" s="4"/>
      <c r="H271" s="119">
        <v>1</v>
      </c>
      <c r="I271" s="2"/>
      <c r="J271" s="5"/>
      <c r="K271" s="18">
        <f t="shared" si="11"/>
        <v>0</v>
      </c>
      <c r="L271" s="5"/>
      <c r="M271" s="18">
        <f t="shared" si="12"/>
        <v>0</v>
      </c>
    </row>
    <row r="272" spans="1:13">
      <c r="A272" s="75">
        <v>265</v>
      </c>
      <c r="B272" s="116" t="s">
        <v>362</v>
      </c>
      <c r="C272" s="116" t="s">
        <v>1118</v>
      </c>
      <c r="D272" s="117" t="s">
        <v>1119</v>
      </c>
      <c r="E272" s="118" t="s">
        <v>1120</v>
      </c>
      <c r="F272" s="118" t="s">
        <v>1121</v>
      </c>
      <c r="G272" s="4"/>
      <c r="H272" s="119">
        <v>1</v>
      </c>
      <c r="I272" s="2"/>
      <c r="J272" s="5"/>
      <c r="K272" s="18">
        <f t="shared" si="11"/>
        <v>0</v>
      </c>
      <c r="L272" s="5"/>
      <c r="M272" s="18">
        <f t="shared" si="12"/>
        <v>0</v>
      </c>
    </row>
    <row r="273" spans="1:13">
      <c r="A273" s="75">
        <v>266</v>
      </c>
      <c r="B273" s="116" t="s">
        <v>362</v>
      </c>
      <c r="C273" s="116" t="s">
        <v>780</v>
      </c>
      <c r="D273" s="117" t="s">
        <v>1122</v>
      </c>
      <c r="E273" s="118" t="s">
        <v>1123</v>
      </c>
      <c r="F273" s="118" t="s">
        <v>1124</v>
      </c>
      <c r="G273" s="4"/>
      <c r="H273" s="119">
        <v>1</v>
      </c>
      <c r="I273" s="2"/>
      <c r="J273" s="5"/>
      <c r="K273" s="18">
        <f t="shared" si="11"/>
        <v>0</v>
      </c>
      <c r="L273" s="5"/>
      <c r="M273" s="18">
        <f t="shared" si="12"/>
        <v>0</v>
      </c>
    </row>
    <row r="274" spans="1:13">
      <c r="A274" s="75">
        <v>267</v>
      </c>
      <c r="B274" s="116" t="s">
        <v>362</v>
      </c>
      <c r="C274" s="116" t="s">
        <v>780</v>
      </c>
      <c r="D274" s="117" t="s">
        <v>1125</v>
      </c>
      <c r="E274" s="118" t="s">
        <v>1126</v>
      </c>
      <c r="F274" s="118" t="s">
        <v>1127</v>
      </c>
      <c r="G274" s="4"/>
      <c r="H274" s="119">
        <v>1</v>
      </c>
      <c r="I274" s="2"/>
      <c r="J274" s="5"/>
      <c r="K274" s="18">
        <f t="shared" si="11"/>
        <v>0</v>
      </c>
      <c r="L274" s="5"/>
      <c r="M274" s="18">
        <f t="shared" si="12"/>
        <v>0</v>
      </c>
    </row>
    <row r="275" spans="1:13">
      <c r="A275" s="75">
        <v>268</v>
      </c>
      <c r="B275" s="116" t="s">
        <v>362</v>
      </c>
      <c r="C275" s="116" t="s">
        <v>787</v>
      </c>
      <c r="D275" s="117" t="s">
        <v>1128</v>
      </c>
      <c r="E275" s="118" t="s">
        <v>1129</v>
      </c>
      <c r="F275" s="118" t="s">
        <v>1130</v>
      </c>
      <c r="G275" s="4"/>
      <c r="H275" s="119">
        <v>1</v>
      </c>
      <c r="I275" s="2"/>
      <c r="J275" s="5"/>
      <c r="K275" s="18">
        <f t="shared" si="11"/>
        <v>0</v>
      </c>
      <c r="L275" s="5"/>
      <c r="M275" s="18">
        <f t="shared" si="12"/>
        <v>0</v>
      </c>
    </row>
    <row r="276" spans="1:13">
      <c r="A276" s="75">
        <v>269</v>
      </c>
      <c r="B276" s="116" t="s">
        <v>362</v>
      </c>
      <c r="C276" s="116" t="s">
        <v>787</v>
      </c>
      <c r="D276" s="117" t="s">
        <v>1131</v>
      </c>
      <c r="E276" s="118" t="s">
        <v>1132</v>
      </c>
      <c r="F276" s="118" t="s">
        <v>1133</v>
      </c>
      <c r="G276" s="4"/>
      <c r="H276" s="119">
        <v>1</v>
      </c>
      <c r="I276" s="2"/>
      <c r="J276" s="5"/>
      <c r="K276" s="18">
        <f t="shared" si="11"/>
        <v>0</v>
      </c>
      <c r="L276" s="5"/>
      <c r="M276" s="18">
        <f t="shared" si="12"/>
        <v>0</v>
      </c>
    </row>
    <row r="277" spans="1:13">
      <c r="A277" s="75">
        <v>270</v>
      </c>
      <c r="B277" s="116" t="s">
        <v>362</v>
      </c>
      <c r="C277" s="116" t="s">
        <v>787</v>
      </c>
      <c r="D277" s="117" t="s">
        <v>1134</v>
      </c>
      <c r="E277" s="118" t="s">
        <v>1132</v>
      </c>
      <c r="F277" s="118" t="s">
        <v>1135</v>
      </c>
      <c r="G277" s="4"/>
      <c r="H277" s="119">
        <v>1</v>
      </c>
      <c r="I277" s="2"/>
      <c r="J277" s="5"/>
      <c r="K277" s="18">
        <f t="shared" si="11"/>
        <v>0</v>
      </c>
      <c r="L277" s="5"/>
      <c r="M277" s="18">
        <f t="shared" si="12"/>
        <v>0</v>
      </c>
    </row>
    <row r="278" spans="1:13">
      <c r="A278" s="75">
        <v>271</v>
      </c>
      <c r="B278" s="116" t="s">
        <v>362</v>
      </c>
      <c r="C278" s="116" t="s">
        <v>787</v>
      </c>
      <c r="D278" s="117" t="s">
        <v>1136</v>
      </c>
      <c r="E278" s="118" t="s">
        <v>1132</v>
      </c>
      <c r="F278" s="118" t="s">
        <v>1137</v>
      </c>
      <c r="G278" s="4"/>
      <c r="H278" s="119">
        <v>1</v>
      </c>
      <c r="I278" s="2"/>
      <c r="J278" s="5"/>
      <c r="K278" s="18">
        <f t="shared" si="11"/>
        <v>0</v>
      </c>
      <c r="L278" s="5"/>
      <c r="M278" s="18">
        <f t="shared" si="12"/>
        <v>0</v>
      </c>
    </row>
    <row r="279" spans="1:13">
      <c r="A279" s="75">
        <v>272</v>
      </c>
      <c r="B279" s="116" t="s">
        <v>362</v>
      </c>
      <c r="C279" s="116" t="s">
        <v>787</v>
      </c>
      <c r="D279" s="117" t="s">
        <v>1138</v>
      </c>
      <c r="E279" s="118" t="s">
        <v>1129</v>
      </c>
      <c r="F279" s="118" t="s">
        <v>1139</v>
      </c>
      <c r="G279" s="4"/>
      <c r="H279" s="119">
        <v>1</v>
      </c>
      <c r="I279" s="2"/>
      <c r="J279" s="5"/>
      <c r="K279" s="18">
        <f t="shared" si="11"/>
        <v>0</v>
      </c>
      <c r="L279" s="5"/>
      <c r="M279" s="18">
        <f t="shared" si="12"/>
        <v>0</v>
      </c>
    </row>
    <row r="280" spans="1:13">
      <c r="A280" s="75">
        <v>273</v>
      </c>
      <c r="B280" s="116" t="s">
        <v>362</v>
      </c>
      <c r="C280" s="116" t="s">
        <v>787</v>
      </c>
      <c r="D280" s="117" t="s">
        <v>1140</v>
      </c>
      <c r="E280" s="118" t="s">
        <v>1132</v>
      </c>
      <c r="F280" s="118" t="s">
        <v>1141</v>
      </c>
      <c r="G280" s="4"/>
      <c r="H280" s="119">
        <v>1</v>
      </c>
      <c r="I280" s="2"/>
      <c r="J280" s="5"/>
      <c r="K280" s="18">
        <f t="shared" si="11"/>
        <v>0</v>
      </c>
      <c r="L280" s="5"/>
      <c r="M280" s="18">
        <f t="shared" si="12"/>
        <v>0</v>
      </c>
    </row>
    <row r="281" spans="1:13">
      <c r="A281" s="75">
        <v>274</v>
      </c>
      <c r="B281" s="116" t="s">
        <v>362</v>
      </c>
      <c r="C281" s="116" t="s">
        <v>787</v>
      </c>
      <c r="D281" s="117" t="s">
        <v>1142</v>
      </c>
      <c r="E281" s="118" t="s">
        <v>1129</v>
      </c>
      <c r="F281" s="118" t="s">
        <v>1143</v>
      </c>
      <c r="G281" s="4"/>
      <c r="H281" s="119">
        <v>1</v>
      </c>
      <c r="I281" s="2"/>
      <c r="J281" s="5"/>
      <c r="K281" s="18">
        <f t="shared" si="11"/>
        <v>0</v>
      </c>
      <c r="L281" s="5"/>
      <c r="M281" s="18">
        <f t="shared" si="12"/>
        <v>0</v>
      </c>
    </row>
    <row r="282" spans="1:13">
      <c r="A282" s="75">
        <v>275</v>
      </c>
      <c r="B282" s="116" t="s">
        <v>362</v>
      </c>
      <c r="C282" s="116" t="s">
        <v>1144</v>
      </c>
      <c r="D282" s="117" t="s">
        <v>1145</v>
      </c>
      <c r="E282" s="118" t="s">
        <v>1146</v>
      </c>
      <c r="F282" s="118" t="s">
        <v>1147</v>
      </c>
      <c r="G282" s="4"/>
      <c r="H282" s="119">
        <v>1</v>
      </c>
      <c r="I282" s="2"/>
      <c r="J282" s="5"/>
      <c r="K282" s="18">
        <f t="shared" si="11"/>
        <v>0</v>
      </c>
      <c r="L282" s="5"/>
      <c r="M282" s="18">
        <f t="shared" si="12"/>
        <v>0</v>
      </c>
    </row>
    <row r="283" spans="1:13">
      <c r="A283" s="75">
        <v>276</v>
      </c>
      <c r="B283" s="116" t="s">
        <v>362</v>
      </c>
      <c r="C283" s="116" t="s">
        <v>1144</v>
      </c>
      <c r="D283" s="117" t="s">
        <v>1148</v>
      </c>
      <c r="E283" s="118" t="s">
        <v>1146</v>
      </c>
      <c r="F283" s="118" t="s">
        <v>1149</v>
      </c>
      <c r="G283" s="4"/>
      <c r="H283" s="119">
        <v>1</v>
      </c>
      <c r="I283" s="2"/>
      <c r="J283" s="5"/>
      <c r="K283" s="18">
        <f t="shared" si="11"/>
        <v>0</v>
      </c>
      <c r="L283" s="5"/>
      <c r="M283" s="18">
        <f t="shared" si="12"/>
        <v>0</v>
      </c>
    </row>
    <row r="284" spans="1:13">
      <c r="A284" s="75">
        <v>277</v>
      </c>
      <c r="B284" s="116" t="s">
        <v>362</v>
      </c>
      <c r="C284" s="116" t="s">
        <v>1150</v>
      </c>
      <c r="D284" s="117" t="s">
        <v>1151</v>
      </c>
      <c r="E284" s="118" t="s">
        <v>1152</v>
      </c>
      <c r="F284" s="118" t="s">
        <v>1153</v>
      </c>
      <c r="G284" s="4"/>
      <c r="H284" s="119">
        <v>1</v>
      </c>
      <c r="I284" s="2"/>
      <c r="J284" s="5"/>
      <c r="K284" s="18">
        <f t="shared" si="11"/>
        <v>0</v>
      </c>
      <c r="L284" s="5"/>
      <c r="M284" s="18">
        <f t="shared" si="12"/>
        <v>0</v>
      </c>
    </row>
    <row r="285" spans="1:13">
      <c r="A285" s="75">
        <v>278</v>
      </c>
      <c r="B285" s="116" t="s">
        <v>362</v>
      </c>
      <c r="C285" s="116" t="s">
        <v>1150</v>
      </c>
      <c r="D285" s="117" t="s">
        <v>1154</v>
      </c>
      <c r="E285" s="118" t="s">
        <v>1152</v>
      </c>
      <c r="F285" s="118" t="s">
        <v>1155</v>
      </c>
      <c r="G285" s="4"/>
      <c r="H285" s="119">
        <v>1</v>
      </c>
      <c r="I285" s="2"/>
      <c r="J285" s="5"/>
      <c r="K285" s="18">
        <f t="shared" si="11"/>
        <v>0</v>
      </c>
      <c r="L285" s="5"/>
      <c r="M285" s="18">
        <f t="shared" si="12"/>
        <v>0</v>
      </c>
    </row>
    <row r="286" spans="1:13">
      <c r="A286" s="75">
        <v>279</v>
      </c>
      <c r="B286" s="116" t="s">
        <v>362</v>
      </c>
      <c r="C286" s="116" t="s">
        <v>1150</v>
      </c>
      <c r="D286" s="117" t="s">
        <v>1156</v>
      </c>
      <c r="E286" s="118" t="s">
        <v>1152</v>
      </c>
      <c r="F286" s="118" t="s">
        <v>1157</v>
      </c>
      <c r="G286" s="4"/>
      <c r="H286" s="119">
        <v>1</v>
      </c>
      <c r="I286" s="2"/>
      <c r="J286" s="5"/>
      <c r="K286" s="18">
        <f t="shared" si="11"/>
        <v>0</v>
      </c>
      <c r="L286" s="5"/>
      <c r="M286" s="18">
        <f t="shared" si="12"/>
        <v>0</v>
      </c>
    </row>
    <row r="287" spans="1:13">
      <c r="A287" s="75">
        <v>280</v>
      </c>
      <c r="B287" s="116" t="s">
        <v>362</v>
      </c>
      <c r="C287" s="116" t="s">
        <v>1150</v>
      </c>
      <c r="D287" s="117" t="s">
        <v>1158</v>
      </c>
      <c r="E287" s="118" t="s">
        <v>1152</v>
      </c>
      <c r="F287" s="118" t="s">
        <v>1159</v>
      </c>
      <c r="G287" s="4"/>
      <c r="H287" s="119">
        <v>1</v>
      </c>
      <c r="I287" s="2"/>
      <c r="J287" s="5"/>
      <c r="K287" s="18">
        <f t="shared" si="11"/>
        <v>0</v>
      </c>
      <c r="L287" s="5"/>
      <c r="M287" s="18">
        <f t="shared" si="12"/>
        <v>0</v>
      </c>
    </row>
  </sheetData>
  <sheetProtection selectLockedCells="1"/>
  <mergeCells count="17">
    <mergeCell ref="A7:I7"/>
    <mergeCell ref="J7:K7"/>
    <mergeCell ref="L7:M7"/>
    <mergeCell ref="A5:M5"/>
    <mergeCell ref="I3:I4"/>
    <mergeCell ref="J3:K3"/>
    <mergeCell ref="L3:M3"/>
    <mergeCell ref="C3:C4"/>
    <mergeCell ref="A1:M1"/>
    <mergeCell ref="A2:M2"/>
    <mergeCell ref="A3:A4"/>
    <mergeCell ref="B3:B4"/>
    <mergeCell ref="D3:D4"/>
    <mergeCell ref="E3:E4"/>
    <mergeCell ref="F3:F4"/>
    <mergeCell ref="G3:G4"/>
    <mergeCell ref="H3:H4"/>
  </mergeCells>
  <conditionalFormatting sqref="L29:L287 L8:L23">
    <cfRule type="notContainsBlanks" dxfId="2" priority="10">
      <formula>LEN(TRIM(L8))&gt;0</formula>
    </cfRule>
  </conditionalFormatting>
  <conditionalFormatting sqref="L24:L28">
    <cfRule type="notContainsBlanks" dxfId="1" priority="8">
      <formula>LEN(TRIM(L24))&gt;0</formula>
    </cfRule>
  </conditionalFormatting>
  <conditionalFormatting sqref="J7:M287">
    <cfRule type="cellIs" dxfId="0" priority="6" operator="greaterThanOrEqual">
      <formula>0.01</formula>
    </cfRule>
  </conditionalFormatting>
  <pageMargins left="0.7" right="0.7" top="0.75" bottom="0.75" header="0.3" footer="0.3"/>
  <pageSetup paperSize="9" scale="46" fitToHeight="0" orientation="landscape" r:id="rId1"/>
  <headerFooter>
    <oddHeader>&amp;L&amp;"Arial,Regular"CSS/0103&amp;C&amp;"Arial,Regular"OFFICIAL-SENSITIVE-COMMERCIAL
(when completed)&amp;R&amp;"Arial,Regular"&amp;A</oddHeader>
    <oddFooter>&amp;C&amp;"Arial,Regular"OFFICIAL-SENSITIVE-COMMERCIAL
(when completed)&amp;R&amp;"Arial,Regular"&amp;P of &amp;N</oddFooter>
  </headerFooter>
  <ignoredErrors>
    <ignoredError sqref="K24:K27 K29:K62 M8 K9:K16 M16 M10:M15 K17:K23 M17:M23 M24:M27 K28 M28 M29:M62" unlockedFormula="1"/>
    <ignoredError sqref="F12:F36 F37:F287 C8:C287 D8:D287"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E66"/>
  <sheetViews>
    <sheetView showZeros="0" zoomScale="80" zoomScaleNormal="80" zoomScaleSheetLayoutView="50" zoomScalePageLayoutView="80" workbookViewId="0">
      <selection activeCell="R18" sqref="R18"/>
    </sheetView>
  </sheetViews>
  <sheetFormatPr defaultColWidth="19.7109375" defaultRowHeight="13.9"/>
  <cols>
    <col min="1" max="1" width="14.5703125" style="29" customWidth="1"/>
    <col min="2" max="2" width="22.7109375" style="30" customWidth="1"/>
    <col min="3" max="3" width="5.7109375" style="30" customWidth="1"/>
    <col min="4" max="4" width="22.7109375" style="30" customWidth="1"/>
    <col min="5" max="5" width="5.7109375" style="30" customWidth="1"/>
    <col min="6" max="6" width="22.7109375" style="30" customWidth="1"/>
    <col min="7" max="7" width="5.7109375" style="30" customWidth="1"/>
    <col min="8" max="8" width="22.7109375" style="30" customWidth="1"/>
    <col min="9" max="9" width="5.7109375" style="30" customWidth="1"/>
    <col min="10" max="10" width="24" style="30" customWidth="1"/>
    <col min="11" max="11" width="5.7109375" style="30" customWidth="1"/>
    <col min="12" max="12" width="22.7109375" style="30" customWidth="1"/>
    <col min="13" max="13" width="5.7109375" style="30" customWidth="1"/>
    <col min="14" max="14" width="22.7109375" style="30" customWidth="1"/>
    <col min="15" max="15" width="5.7109375" style="30" customWidth="1"/>
    <col min="16" max="16" width="22.7109375" style="30" customWidth="1"/>
    <col min="17" max="17" width="5.7109375" style="30" customWidth="1"/>
    <col min="18" max="18" width="22.7109375" style="30" customWidth="1"/>
    <col min="19" max="19" width="5.7109375" style="30" customWidth="1"/>
    <col min="20" max="20" width="22.7109375" style="30" customWidth="1"/>
    <col min="21" max="21" width="5.7109375" style="30" customWidth="1"/>
    <col min="22" max="22" width="22.7109375" style="30" customWidth="1"/>
    <col min="23" max="23" width="5.7109375" style="30" customWidth="1"/>
    <col min="24" max="24" width="22.7109375" style="30" customWidth="1"/>
    <col min="25" max="25" width="5.7109375" style="30" customWidth="1"/>
    <col min="26" max="26" width="22.7109375" style="30" customWidth="1"/>
    <col min="27" max="27" width="5.7109375" style="30" customWidth="1"/>
    <col min="28" max="28" width="22.7109375" style="30" customWidth="1"/>
    <col min="29" max="29" width="5.7109375" style="30" customWidth="1"/>
    <col min="30" max="30" width="22.7109375" style="30" customWidth="1"/>
    <col min="31" max="16384" width="19.7109375" style="30"/>
  </cols>
  <sheetData>
    <row r="1" spans="1:31" customFormat="1" ht="29.25" customHeight="1">
      <c r="A1" s="29"/>
      <c r="B1" s="212" t="s">
        <v>1160</v>
      </c>
      <c r="C1" s="213"/>
      <c r="D1" s="213"/>
      <c r="E1" s="213"/>
      <c r="F1" s="213"/>
      <c r="G1" s="213"/>
      <c r="H1" s="213"/>
      <c r="I1" s="213"/>
      <c r="J1" s="213"/>
      <c r="K1" s="213"/>
      <c r="L1" s="213"/>
      <c r="M1" s="213"/>
      <c r="N1" s="213"/>
      <c r="O1" s="213"/>
      <c r="P1" s="213"/>
      <c r="Q1" s="213"/>
      <c r="R1" s="213"/>
      <c r="S1" s="213"/>
      <c r="T1" s="213"/>
      <c r="U1" s="213"/>
      <c r="V1" s="213"/>
    </row>
    <row r="2" spans="1:31" ht="15" customHeight="1" thickBot="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41"/>
    </row>
    <row r="3" spans="1:31" s="60" customFormat="1" ht="23.25" customHeight="1" thickBot="1">
      <c r="B3" s="208" t="s">
        <v>1161</v>
      </c>
      <c r="C3" s="209"/>
      <c r="D3" s="209"/>
      <c r="E3" s="209"/>
      <c r="F3" s="209"/>
      <c r="G3" s="209"/>
      <c r="H3" s="209"/>
      <c r="I3" s="209"/>
      <c r="J3" s="209"/>
      <c r="K3" s="209"/>
      <c r="L3" s="209"/>
      <c r="M3" s="209"/>
      <c r="N3" s="209"/>
      <c r="O3" s="209"/>
      <c r="P3" s="209"/>
      <c r="Q3" s="209"/>
      <c r="R3" s="209"/>
      <c r="S3" s="209"/>
      <c r="T3" s="209"/>
      <c r="U3" s="209"/>
      <c r="V3" s="210"/>
      <c r="W3" s="61"/>
      <c r="X3" s="61"/>
      <c r="Y3" s="61"/>
      <c r="Z3" s="61"/>
    </row>
    <row r="4" spans="1:31" s="60" customFormat="1" ht="13.15">
      <c r="X4" s="61"/>
      <c r="Y4" s="61"/>
      <c r="Z4" s="61"/>
      <c r="AA4" s="61"/>
    </row>
    <row r="5" spans="1:31">
      <c r="A5" s="30"/>
      <c r="B5" s="211" t="s">
        <v>1162</v>
      </c>
      <c r="C5" s="211"/>
      <c r="D5" s="211"/>
      <c r="E5" s="211"/>
      <c r="F5" s="211"/>
      <c r="G5" s="211"/>
      <c r="H5" s="211"/>
      <c r="J5" s="211" t="s">
        <v>1163</v>
      </c>
      <c r="K5" s="211"/>
      <c r="L5" s="211"/>
      <c r="M5" s="211"/>
      <c r="N5" s="211"/>
      <c r="O5" s="211"/>
      <c r="P5" s="211"/>
    </row>
    <row r="6" spans="1:31">
      <c r="A6" s="30"/>
    </row>
    <row r="7" spans="1:31" ht="45" customHeight="1">
      <c r="A7" s="30"/>
      <c r="B7" s="31" t="s">
        <v>1164</v>
      </c>
      <c r="C7" s="32" t="s">
        <v>1165</v>
      </c>
      <c r="D7" s="31" t="s">
        <v>1166</v>
      </c>
      <c r="E7" s="32" t="s">
        <v>1165</v>
      </c>
      <c r="F7" s="36" t="s">
        <v>1167</v>
      </c>
      <c r="G7" s="32" t="s">
        <v>1168</v>
      </c>
      <c r="H7" s="36" t="s">
        <v>1169</v>
      </c>
      <c r="I7" s="32" t="s">
        <v>1165</v>
      </c>
      <c r="J7" s="31" t="s">
        <v>1170</v>
      </c>
      <c r="K7" s="32" t="s">
        <v>1165</v>
      </c>
      <c r="L7" s="36" t="s">
        <v>1171</v>
      </c>
      <c r="M7" s="32" t="s">
        <v>1168</v>
      </c>
      <c r="N7" s="31" t="s">
        <v>1172</v>
      </c>
      <c r="O7" s="29" t="s">
        <v>1173</v>
      </c>
      <c r="P7" s="37" t="s">
        <v>1174</v>
      </c>
    </row>
    <row r="8" spans="1:31">
      <c r="A8" s="30"/>
      <c r="C8" s="32"/>
      <c r="E8" s="32"/>
      <c r="G8" s="32"/>
      <c r="I8" s="32"/>
      <c r="J8" s="32"/>
      <c r="K8" s="32"/>
      <c r="M8" s="32"/>
    </row>
    <row r="9" spans="1:31">
      <c r="A9" s="29" t="s">
        <v>1175</v>
      </c>
      <c r="B9" s="38">
        <f>'1) 11m SWB Planned &amp; Unplanned'!D5</f>
        <v>0</v>
      </c>
      <c r="C9" s="32" t="s">
        <v>1165</v>
      </c>
      <c r="D9" s="33">
        <f>'1) 11m SWB Planned &amp; Unplanned'!D18</f>
        <v>0</v>
      </c>
      <c r="E9" s="32" t="s">
        <v>1165</v>
      </c>
      <c r="F9" s="62">
        <v>0.25</v>
      </c>
      <c r="G9" s="32" t="s">
        <v>1168</v>
      </c>
      <c r="H9" s="39">
        <v>10</v>
      </c>
      <c r="I9" s="32" t="s">
        <v>1165</v>
      </c>
      <c r="J9" s="33">
        <f>'1) 11m SWB Planned &amp; Unplanned'!G30</f>
        <v>0</v>
      </c>
      <c r="K9" s="32" t="s">
        <v>1165</v>
      </c>
      <c r="L9" s="39">
        <v>1000</v>
      </c>
      <c r="M9" s="32" t="s">
        <v>1168</v>
      </c>
      <c r="N9" s="38">
        <f>'0) Input Sheet'!C4</f>
        <v>0</v>
      </c>
      <c r="O9" s="29" t="s">
        <v>1173</v>
      </c>
      <c r="P9" s="34">
        <f>((B9+D9)*(1+F9)*(H9)+(L9*N9))+J9</f>
        <v>0</v>
      </c>
    </row>
    <row r="10" spans="1:31">
      <c r="A10" s="29" t="s">
        <v>1176</v>
      </c>
      <c r="B10" s="38">
        <f>'1) 11m SWB Planned &amp; Unplanned'!E5</f>
        <v>0</v>
      </c>
      <c r="C10" s="32" t="s">
        <v>1165</v>
      </c>
      <c r="D10" s="33">
        <f>'1) 11m SWB Planned &amp; Unplanned'!E18</f>
        <v>0</v>
      </c>
      <c r="E10" s="32" t="s">
        <v>1165</v>
      </c>
      <c r="F10" s="63">
        <f>COUNTIF('Consolidated Data'!$C$4:$C$32,2)+F9</f>
        <v>0.25</v>
      </c>
      <c r="G10" s="32" t="s">
        <v>1168</v>
      </c>
      <c r="H10" s="39">
        <v>10</v>
      </c>
      <c r="I10" s="32" t="s">
        <v>1165</v>
      </c>
      <c r="J10" s="33">
        <f>'1) 11m SWB Planned &amp; Unplanned'!H30</f>
        <v>0</v>
      </c>
      <c r="K10" s="32" t="s">
        <v>1165</v>
      </c>
      <c r="L10" s="39">
        <v>1000</v>
      </c>
      <c r="M10" s="32" t="s">
        <v>1168</v>
      </c>
      <c r="N10" s="38">
        <f>'0) Input Sheet'!D4</f>
        <v>0</v>
      </c>
      <c r="O10" s="29" t="s">
        <v>1173</v>
      </c>
      <c r="P10" s="34">
        <f>((B10+D10)*(1+F10)*(H10)+(L10*N10))+J10</f>
        <v>0</v>
      </c>
    </row>
    <row r="11" spans="1:31" ht="14.45" thickBot="1">
      <c r="A11" s="30"/>
    </row>
    <row r="12" spans="1:31" ht="114" customHeight="1" thickBot="1">
      <c r="B12" s="35" t="s">
        <v>1177</v>
      </c>
      <c r="C12" s="32"/>
      <c r="D12" s="35" t="s">
        <v>1178</v>
      </c>
      <c r="E12" s="32"/>
      <c r="F12" s="35" t="s">
        <v>1179</v>
      </c>
      <c r="G12" s="32"/>
      <c r="H12" s="35" t="s">
        <v>1180</v>
      </c>
      <c r="I12" s="32"/>
      <c r="J12" s="35" t="s">
        <v>1181</v>
      </c>
      <c r="K12" s="32"/>
      <c r="L12" s="35" t="s">
        <v>1182</v>
      </c>
      <c r="M12" s="29"/>
      <c r="N12" s="35" t="s">
        <v>1183</v>
      </c>
      <c r="O12" s="40"/>
    </row>
    <row r="13" spans="1:31" ht="14.45" thickBot="1"/>
    <row r="14" spans="1:31" s="64" customFormat="1" ht="23.25" customHeight="1" thickBot="1">
      <c r="B14" s="208" t="s">
        <v>1184</v>
      </c>
      <c r="C14" s="209"/>
      <c r="D14" s="209"/>
      <c r="E14" s="209"/>
      <c r="F14" s="209"/>
      <c r="G14" s="209"/>
      <c r="H14" s="209"/>
      <c r="I14" s="209"/>
      <c r="J14" s="209"/>
      <c r="K14" s="209"/>
      <c r="L14" s="209"/>
      <c r="M14" s="209"/>
      <c r="N14" s="209"/>
      <c r="O14" s="209"/>
      <c r="P14" s="209"/>
      <c r="Q14" s="209"/>
      <c r="R14" s="209"/>
      <c r="S14" s="209"/>
      <c r="T14" s="209"/>
      <c r="U14" s="209"/>
      <c r="V14" s="210"/>
    </row>
    <row r="16" spans="1:31">
      <c r="B16" s="217" t="s">
        <v>1185</v>
      </c>
      <c r="C16" s="218"/>
      <c r="D16" s="218"/>
      <c r="E16" s="218"/>
      <c r="F16" s="219"/>
      <c r="H16" s="211" t="s">
        <v>1186</v>
      </c>
      <c r="I16" s="211"/>
      <c r="J16" s="211"/>
    </row>
    <row r="18" spans="1:22" ht="45" customHeight="1">
      <c r="B18" s="31" t="s">
        <v>1187</v>
      </c>
      <c r="C18" s="32" t="s">
        <v>1168</v>
      </c>
      <c r="D18" s="36" t="s">
        <v>1169</v>
      </c>
      <c r="E18" s="32" t="s">
        <v>1165</v>
      </c>
      <c r="F18" s="31" t="s">
        <v>1188</v>
      </c>
      <c r="G18" s="32" t="s">
        <v>1168</v>
      </c>
      <c r="H18" s="36" t="s">
        <v>1189</v>
      </c>
      <c r="I18" s="29" t="s">
        <v>1173</v>
      </c>
      <c r="J18" s="37" t="s">
        <v>1174</v>
      </c>
    </row>
    <row r="19" spans="1:22">
      <c r="B19" s="29"/>
      <c r="C19" s="32"/>
      <c r="D19" s="29"/>
      <c r="E19" s="32"/>
      <c r="F19" s="29"/>
      <c r="G19" s="32"/>
      <c r="H19" s="29"/>
      <c r="I19" s="29"/>
      <c r="J19" s="29"/>
      <c r="K19" s="29"/>
      <c r="L19" s="29"/>
      <c r="M19" s="29"/>
      <c r="N19" s="29"/>
    </row>
    <row r="20" spans="1:22">
      <c r="A20" s="29" t="s">
        <v>1175</v>
      </c>
      <c r="B20" s="65">
        <f>'4) Spares'!K6</f>
        <v>0</v>
      </c>
      <c r="C20" s="32" t="s">
        <v>1168</v>
      </c>
      <c r="D20" s="36">
        <v>30</v>
      </c>
      <c r="E20" s="32" t="s">
        <v>1165</v>
      </c>
      <c r="F20" s="67">
        <f>1+('0) Input Sheet'!C13)</f>
        <v>1</v>
      </c>
      <c r="G20" s="32" t="s">
        <v>1168</v>
      </c>
      <c r="H20" s="137">
        <v>100000</v>
      </c>
      <c r="I20" s="29" t="s">
        <v>1173</v>
      </c>
      <c r="J20" s="66">
        <f>((B20*D20)+(F20*H20))</f>
        <v>100000</v>
      </c>
    </row>
    <row r="21" spans="1:22">
      <c r="A21" s="29" t="s">
        <v>1176</v>
      </c>
      <c r="B21" s="65">
        <f>'4) Spares'!M6</f>
        <v>0</v>
      </c>
      <c r="C21" s="32" t="s">
        <v>1168</v>
      </c>
      <c r="D21" s="36">
        <v>35</v>
      </c>
      <c r="E21" s="32" t="s">
        <v>1165</v>
      </c>
      <c r="F21" s="67">
        <f>1+('0) Input Sheet'!D13)</f>
        <v>1</v>
      </c>
      <c r="G21" s="32" t="s">
        <v>1168</v>
      </c>
      <c r="H21" s="137">
        <v>100000</v>
      </c>
      <c r="I21" s="29" t="s">
        <v>1173</v>
      </c>
      <c r="J21" s="66">
        <f>((B21*D21)+(F21*H21))</f>
        <v>100000</v>
      </c>
    </row>
    <row r="22" spans="1:22" ht="14.45" thickBot="1">
      <c r="B22" s="29"/>
      <c r="C22" s="29"/>
      <c r="D22" s="29"/>
      <c r="E22" s="29"/>
      <c r="F22" s="29"/>
      <c r="G22" s="29"/>
      <c r="H22" s="29"/>
      <c r="I22" s="29"/>
      <c r="J22" s="29"/>
    </row>
    <row r="23" spans="1:22" ht="69.599999999999994" thickBot="1">
      <c r="B23" s="35" t="s">
        <v>1190</v>
      </c>
      <c r="C23" s="29"/>
      <c r="D23" s="35" t="s">
        <v>1180</v>
      </c>
      <c r="E23" s="29"/>
      <c r="F23" s="35" t="s">
        <v>1191</v>
      </c>
      <c r="G23" s="29"/>
      <c r="H23" s="35" t="s">
        <v>1192</v>
      </c>
      <c r="I23" s="29"/>
      <c r="J23" s="29"/>
    </row>
    <row r="24" spans="1:22" ht="14.45" thickBot="1"/>
    <row r="25" spans="1:22" s="60" customFormat="1" ht="23.25" customHeight="1" thickBot="1">
      <c r="B25" s="208" t="s">
        <v>1193</v>
      </c>
      <c r="C25" s="220"/>
      <c r="D25" s="220"/>
      <c r="E25" s="220"/>
      <c r="F25" s="220"/>
      <c r="G25" s="220"/>
      <c r="H25" s="220"/>
      <c r="I25" s="220"/>
      <c r="J25" s="220"/>
      <c r="K25" s="220"/>
      <c r="L25" s="220"/>
      <c r="M25" s="220"/>
      <c r="N25" s="220"/>
      <c r="O25" s="220"/>
      <c r="P25" s="220"/>
      <c r="Q25" s="220"/>
      <c r="R25" s="220"/>
      <c r="S25" s="220"/>
      <c r="T25" s="220"/>
      <c r="U25" s="220"/>
      <c r="V25" s="221"/>
    </row>
    <row r="27" spans="1:22" ht="45" customHeight="1">
      <c r="B27" s="31" t="s">
        <v>1194</v>
      </c>
      <c r="C27" s="32" t="s">
        <v>1168</v>
      </c>
      <c r="D27" s="36" t="s">
        <v>1195</v>
      </c>
      <c r="E27" s="32" t="s">
        <v>1165</v>
      </c>
      <c r="F27" s="31" t="s">
        <v>1196</v>
      </c>
      <c r="G27" s="32" t="s">
        <v>1168</v>
      </c>
      <c r="H27" s="36" t="s">
        <v>1195</v>
      </c>
      <c r="I27" s="32" t="s">
        <v>1165</v>
      </c>
      <c r="J27" s="31" t="s">
        <v>1197</v>
      </c>
      <c r="K27" s="32" t="s">
        <v>1168</v>
      </c>
      <c r="L27" s="36" t="s">
        <v>1195</v>
      </c>
      <c r="M27" s="29" t="s">
        <v>1173</v>
      </c>
      <c r="N27" s="37" t="s">
        <v>1174</v>
      </c>
    </row>
    <row r="28" spans="1:22">
      <c r="C28" s="32"/>
      <c r="E28" s="32"/>
      <c r="G28" s="32"/>
      <c r="I28" s="32"/>
      <c r="K28" s="32"/>
    </row>
    <row r="29" spans="1:22">
      <c r="A29" s="29" t="s">
        <v>1175</v>
      </c>
      <c r="B29" s="38">
        <f>'0) Input Sheet'!C7</f>
        <v>0</v>
      </c>
      <c r="C29" s="32" t="s">
        <v>1168</v>
      </c>
      <c r="D29" s="39">
        <v>500</v>
      </c>
      <c r="E29" s="32" t="s">
        <v>1165</v>
      </c>
      <c r="F29" s="38">
        <f>'0) Input Sheet'!C8</f>
        <v>0</v>
      </c>
      <c r="G29" s="32" t="s">
        <v>1168</v>
      </c>
      <c r="H29" s="39">
        <v>100</v>
      </c>
      <c r="I29" s="32" t="s">
        <v>1165</v>
      </c>
      <c r="J29" s="38">
        <f>'0) Input Sheet'!C9</f>
        <v>0</v>
      </c>
      <c r="K29" s="32" t="s">
        <v>1168</v>
      </c>
      <c r="L29" s="39">
        <v>50</v>
      </c>
      <c r="M29" s="29" t="s">
        <v>1173</v>
      </c>
      <c r="N29" s="34">
        <f>(B29*D29)+(F29*H29)+(J29*L29)</f>
        <v>0</v>
      </c>
    </row>
    <row r="30" spans="1:22">
      <c r="A30" s="29" t="s">
        <v>1176</v>
      </c>
      <c r="B30" s="38">
        <f>'0) Input Sheet'!D7</f>
        <v>0</v>
      </c>
      <c r="C30" s="32" t="s">
        <v>1168</v>
      </c>
      <c r="D30" s="39">
        <v>500</v>
      </c>
      <c r="E30" s="32" t="s">
        <v>1165</v>
      </c>
      <c r="F30" s="38">
        <f>'0) Input Sheet'!D8</f>
        <v>0</v>
      </c>
      <c r="G30" s="32" t="s">
        <v>1168</v>
      </c>
      <c r="H30" s="39">
        <v>100</v>
      </c>
      <c r="I30" s="32" t="s">
        <v>1165</v>
      </c>
      <c r="J30" s="38">
        <f>'0) Input Sheet'!D9</f>
        <v>0</v>
      </c>
      <c r="K30" s="32" t="s">
        <v>1168</v>
      </c>
      <c r="L30" s="39">
        <v>50</v>
      </c>
      <c r="M30" s="29" t="s">
        <v>1173</v>
      </c>
      <c r="N30" s="34">
        <f t="shared" ref="N30" si="0">(B30*D30)+(F30*H30)+(J30*L30)</f>
        <v>0</v>
      </c>
    </row>
    <row r="31" spans="1:22" ht="14.45" thickBot="1"/>
    <row r="32" spans="1:22" ht="55.9" thickBot="1">
      <c r="B32" s="35" t="s">
        <v>1198</v>
      </c>
      <c r="C32" s="32"/>
      <c r="D32" s="35" t="s">
        <v>1199</v>
      </c>
      <c r="F32" s="35" t="s">
        <v>1200</v>
      </c>
      <c r="H32" s="35" t="s">
        <v>1199</v>
      </c>
      <c r="J32" s="35" t="s">
        <v>1201</v>
      </c>
      <c r="L32" s="35" t="s">
        <v>1199</v>
      </c>
    </row>
    <row r="33" spans="1:22" ht="14.45" thickBot="1"/>
    <row r="34" spans="1:22" s="60" customFormat="1" ht="23.25" customHeight="1" thickBot="1">
      <c r="B34" s="208" t="s">
        <v>1202</v>
      </c>
      <c r="C34" s="220"/>
      <c r="D34" s="220"/>
      <c r="E34" s="220"/>
      <c r="F34" s="220"/>
      <c r="G34" s="220"/>
      <c r="H34" s="220"/>
      <c r="I34" s="220"/>
      <c r="J34" s="220"/>
      <c r="K34" s="220"/>
      <c r="L34" s="220"/>
      <c r="M34" s="220"/>
      <c r="N34" s="220"/>
      <c r="O34" s="220"/>
      <c r="P34" s="220"/>
      <c r="Q34" s="220"/>
      <c r="R34" s="220"/>
      <c r="S34" s="220"/>
      <c r="T34" s="220"/>
      <c r="U34" s="220"/>
      <c r="V34" s="221"/>
    </row>
    <row r="36" spans="1:22" ht="45" customHeight="1">
      <c r="B36" s="31" t="s">
        <v>93</v>
      </c>
      <c r="C36" s="32" t="s">
        <v>1168</v>
      </c>
      <c r="D36" s="36" t="s">
        <v>1203</v>
      </c>
      <c r="E36" s="29" t="s">
        <v>1173</v>
      </c>
      <c r="F36" s="37" t="s">
        <v>1174</v>
      </c>
    </row>
    <row r="37" spans="1:22">
      <c r="C37" s="32"/>
    </row>
    <row r="38" spans="1:22">
      <c r="A38" s="29" t="s">
        <v>1175</v>
      </c>
      <c r="B38" s="38">
        <f>'0) Input Sheet'!C11</f>
        <v>0</v>
      </c>
      <c r="C38" s="32" t="s">
        <v>1168</v>
      </c>
      <c r="D38" s="39">
        <v>500</v>
      </c>
      <c r="E38" s="29" t="s">
        <v>1173</v>
      </c>
      <c r="F38" s="34">
        <f>B38*D38</f>
        <v>0</v>
      </c>
    </row>
    <row r="39" spans="1:22">
      <c r="A39" s="29" t="s">
        <v>1176</v>
      </c>
      <c r="B39" s="38">
        <f>'0) Input Sheet'!D11</f>
        <v>0</v>
      </c>
      <c r="C39" s="32" t="s">
        <v>1168</v>
      </c>
      <c r="D39" s="39">
        <v>500</v>
      </c>
      <c r="E39" s="29" t="s">
        <v>1173</v>
      </c>
      <c r="F39" s="34">
        <f>B39*D39</f>
        <v>0</v>
      </c>
    </row>
    <row r="40" spans="1:22" ht="14.45" thickBot="1"/>
    <row r="41" spans="1:22" ht="69.599999999999994" thickBot="1">
      <c r="B41" s="35" t="s">
        <v>1204</v>
      </c>
      <c r="C41" s="32"/>
      <c r="D41" s="35" t="s">
        <v>1205</v>
      </c>
    </row>
    <row r="42" spans="1:22" ht="14.45" thickBot="1"/>
    <row r="43" spans="1:22" s="60" customFormat="1" ht="23.25" customHeight="1" thickBot="1">
      <c r="B43" s="208" t="s">
        <v>1206</v>
      </c>
      <c r="C43" s="209"/>
      <c r="D43" s="209"/>
      <c r="E43" s="209"/>
      <c r="F43" s="209"/>
      <c r="G43" s="209"/>
      <c r="H43" s="209"/>
      <c r="I43" s="209"/>
      <c r="J43" s="209"/>
      <c r="K43" s="209"/>
      <c r="L43" s="209"/>
      <c r="M43" s="209"/>
      <c r="N43" s="209"/>
      <c r="O43" s="209"/>
      <c r="P43" s="209"/>
      <c r="Q43" s="209"/>
      <c r="R43" s="209"/>
      <c r="S43" s="209"/>
      <c r="T43" s="209"/>
      <c r="U43" s="209"/>
      <c r="V43" s="210"/>
    </row>
    <row r="45" spans="1:22">
      <c r="B45" s="211" t="s">
        <v>1207</v>
      </c>
      <c r="C45" s="211"/>
      <c r="D45" s="211"/>
      <c r="F45" s="211" t="s">
        <v>1208</v>
      </c>
      <c r="G45" s="211"/>
      <c r="H45" s="211"/>
      <c r="I45" s="211"/>
      <c r="J45" s="211"/>
      <c r="K45" s="211"/>
      <c r="L45" s="211"/>
      <c r="N45" s="211" t="s">
        <v>1209</v>
      </c>
      <c r="O45" s="211"/>
      <c r="P45" s="211"/>
    </row>
    <row r="47" spans="1:22" ht="45" customHeight="1">
      <c r="B47" s="31" t="s">
        <v>1210</v>
      </c>
      <c r="C47" s="32" t="s">
        <v>1168</v>
      </c>
      <c r="D47" s="36" t="s">
        <v>1211</v>
      </c>
      <c r="E47" s="32" t="s">
        <v>1165</v>
      </c>
      <c r="F47" s="31" t="s">
        <v>1212</v>
      </c>
      <c r="G47" s="32" t="s">
        <v>1168</v>
      </c>
      <c r="H47" s="36" t="s">
        <v>1213</v>
      </c>
      <c r="I47" s="32" t="s">
        <v>1165</v>
      </c>
      <c r="J47" s="31" t="s">
        <v>1214</v>
      </c>
      <c r="K47" s="32" t="s">
        <v>1168</v>
      </c>
      <c r="L47" s="36" t="s">
        <v>1213</v>
      </c>
      <c r="M47" s="32" t="s">
        <v>1165</v>
      </c>
      <c r="N47" s="31" t="s">
        <v>1215</v>
      </c>
      <c r="O47" s="32" t="s">
        <v>1168</v>
      </c>
      <c r="P47" s="36" t="s">
        <v>1211</v>
      </c>
      <c r="Q47" s="29" t="s">
        <v>1173</v>
      </c>
      <c r="R47" s="37" t="s">
        <v>1174</v>
      </c>
    </row>
    <row r="48" spans="1:22">
      <c r="C48" s="32"/>
      <c r="E48" s="32"/>
      <c r="G48" s="32"/>
      <c r="I48" s="32"/>
      <c r="K48" s="32"/>
      <c r="M48" s="32"/>
      <c r="O48" s="32"/>
    </row>
    <row r="49" spans="1:18">
      <c r="A49" s="29" t="s">
        <v>1175</v>
      </c>
      <c r="B49" s="38">
        <f>SUM('3) 11m SWB Transportation'!E6:E10)/5</f>
        <v>0</v>
      </c>
      <c r="C49" s="32" t="s">
        <v>1168</v>
      </c>
      <c r="D49" s="39">
        <v>10</v>
      </c>
      <c r="E49" s="32" t="s">
        <v>1165</v>
      </c>
      <c r="F49" s="38">
        <f>'0) Input Sheet'!C17</f>
        <v>0</v>
      </c>
      <c r="G49" s="32" t="s">
        <v>1168</v>
      </c>
      <c r="H49" s="39">
        <v>26</v>
      </c>
      <c r="I49" s="32" t="s">
        <v>1165</v>
      </c>
      <c r="J49" s="38">
        <f>'0) Input Sheet'!C18</f>
        <v>0</v>
      </c>
      <c r="K49" s="32" t="s">
        <v>1168</v>
      </c>
      <c r="L49" s="39">
        <v>20</v>
      </c>
      <c r="M49" s="32" t="s">
        <v>1165</v>
      </c>
      <c r="N49" s="38">
        <f>('0) Input Sheet'!C20+'0) Input Sheet'!C21+'0) Input Sheet'!C22+'0) Input Sheet'!C23)+('0) Input Sheet'!C24*100)+('0) Input Sheet'!C25*100)</f>
        <v>0</v>
      </c>
      <c r="O49" s="32" t="s">
        <v>1168</v>
      </c>
      <c r="P49" s="39">
        <v>12</v>
      </c>
      <c r="Q49" s="29" t="s">
        <v>1173</v>
      </c>
      <c r="R49" s="34">
        <f>(B49*D49)+(F49*H49)+(J49*L49)+(N49*P49)</f>
        <v>0</v>
      </c>
    </row>
    <row r="50" spans="1:18">
      <c r="A50" s="29" t="s">
        <v>1176</v>
      </c>
      <c r="B50" s="38">
        <f>SUM('3) 11m SWB Transportation'!F6:F10)/5</f>
        <v>0</v>
      </c>
      <c r="C50" s="32" t="s">
        <v>1168</v>
      </c>
      <c r="D50" s="39">
        <v>10</v>
      </c>
      <c r="E50" s="32" t="s">
        <v>1165</v>
      </c>
      <c r="F50" s="38">
        <f>'0) Input Sheet'!D17</f>
        <v>0</v>
      </c>
      <c r="G50" s="32" t="s">
        <v>1168</v>
      </c>
      <c r="H50" s="39">
        <v>26</v>
      </c>
      <c r="I50" s="32" t="s">
        <v>1165</v>
      </c>
      <c r="J50" s="38">
        <f>'0) Input Sheet'!D18</f>
        <v>0</v>
      </c>
      <c r="K50" s="32" t="s">
        <v>1168</v>
      </c>
      <c r="L50" s="39">
        <v>20</v>
      </c>
      <c r="M50" s="32" t="s">
        <v>1165</v>
      </c>
      <c r="N50" s="38">
        <f>('0) Input Sheet'!D20+'0) Input Sheet'!D21+'0) Input Sheet'!D22+'0) Input Sheet'!D23)+('0) Input Sheet'!D24*100)+('0) Input Sheet'!D25*100)</f>
        <v>0</v>
      </c>
      <c r="O50" s="32" t="s">
        <v>1168</v>
      </c>
      <c r="P50" s="39">
        <v>12</v>
      </c>
      <c r="Q50" s="29" t="s">
        <v>1173</v>
      </c>
      <c r="R50" s="34">
        <f t="shared" ref="R50" si="1">(B50*D50)+(F50*H50)+(J50*L50)+(N50*P50)</f>
        <v>0</v>
      </c>
    </row>
    <row r="51" spans="1:18" ht="14.45" thickBot="1"/>
    <row r="52" spans="1:18" ht="63.75" customHeight="1" thickBot="1">
      <c r="B52" s="35" t="s">
        <v>1216</v>
      </c>
      <c r="D52" s="35" t="s">
        <v>1217</v>
      </c>
      <c r="F52" s="35" t="s">
        <v>1218</v>
      </c>
      <c r="H52" s="35" t="s">
        <v>1219</v>
      </c>
      <c r="J52" s="35" t="s">
        <v>1220</v>
      </c>
      <c r="L52" s="35" t="s">
        <v>1219</v>
      </c>
      <c r="N52" s="214" t="s">
        <v>1221</v>
      </c>
      <c r="P52" s="35" t="s">
        <v>1217</v>
      </c>
    </row>
    <row r="53" spans="1:18">
      <c r="N53" s="215"/>
    </row>
    <row r="54" spans="1:18">
      <c r="N54" s="215"/>
    </row>
    <row r="55" spans="1:18">
      <c r="N55" s="215"/>
    </row>
    <row r="56" spans="1:18">
      <c r="N56" s="215"/>
    </row>
    <row r="57" spans="1:18">
      <c r="N57" s="215"/>
    </row>
    <row r="58" spans="1:18">
      <c r="N58" s="215"/>
    </row>
    <row r="59" spans="1:18" ht="14.45" thickBot="1">
      <c r="N59" s="216"/>
    </row>
    <row r="61" spans="1:18">
      <c r="B61" s="44" t="s">
        <v>1222</v>
      </c>
      <c r="F61" s="30" t="s">
        <v>23</v>
      </c>
    </row>
    <row r="63" spans="1:18">
      <c r="A63" s="29" t="s">
        <v>1175</v>
      </c>
      <c r="B63" s="34">
        <f>P9+J20+N29+F38+R49</f>
        <v>100000</v>
      </c>
    </row>
    <row r="64" spans="1:18">
      <c r="A64" s="29" t="s">
        <v>1176</v>
      </c>
      <c r="B64" s="34">
        <f>P10+J21+N30+F39+R50</f>
        <v>100000</v>
      </c>
    </row>
    <row r="66" spans="1:2">
      <c r="A66" s="29" t="s">
        <v>1174</v>
      </c>
      <c r="B66" s="34">
        <f>SUM(B63:B64)</f>
        <v>200000</v>
      </c>
    </row>
  </sheetData>
  <sheetProtection selectLockedCells="1" selectUnlockedCells="1"/>
  <mergeCells count="14">
    <mergeCell ref="B3:V3"/>
    <mergeCell ref="B5:H5"/>
    <mergeCell ref="B1:V1"/>
    <mergeCell ref="N52:N59"/>
    <mergeCell ref="B14:V14"/>
    <mergeCell ref="B16:F16"/>
    <mergeCell ref="H16:J16"/>
    <mergeCell ref="B25:V25"/>
    <mergeCell ref="B45:D45"/>
    <mergeCell ref="F45:L45"/>
    <mergeCell ref="N45:P45"/>
    <mergeCell ref="B43:V43"/>
    <mergeCell ref="B34:V34"/>
    <mergeCell ref="J5:P5"/>
  </mergeCells>
  <pageMargins left="0.7" right="0.7" top="0.75" bottom="0.75" header="0.3" footer="0.3"/>
  <pageSetup paperSize="8" scale="41" fitToHeight="0" orientation="landscape" r:id="rId1"/>
  <headerFooter>
    <oddHeader>&amp;L&amp;"Arial,Regular"CSS/0103&amp;C&amp;"Arial,Regular"OFFICIAL-SENSITIVE-COMMERCIAL
(when completed)&amp;R&amp;"Arial,Regular"&amp;A</oddHeader>
    <oddFooter>&amp;C&amp;"Arial,Regular"OFFICIAL-SENSITIVE-COMMERCIAL
(when completed)&amp;R&amp;"Arial,Regular"&amp;P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3:T75"/>
  <sheetViews>
    <sheetView zoomScale="80" zoomScaleNormal="80" workbookViewId="0">
      <selection activeCell="O14" sqref="O14"/>
    </sheetView>
  </sheetViews>
  <sheetFormatPr defaultColWidth="19.7109375" defaultRowHeight="14.45"/>
  <cols>
    <col min="1" max="1" width="12.28515625" style="6" customWidth="1"/>
    <col min="2" max="2" width="33" style="7" bestFit="1" customWidth="1"/>
    <col min="3" max="3" width="2.28515625" style="7" customWidth="1"/>
    <col min="4" max="6" width="19.7109375" style="7"/>
    <col min="7" max="7" width="2.28515625" style="7" bestFit="1" customWidth="1"/>
    <col min="8" max="8" width="19.7109375" style="7"/>
    <col min="9" max="9" width="2.28515625" style="7" bestFit="1" customWidth="1"/>
    <col min="10" max="10" width="19.7109375" style="7"/>
    <col min="11" max="11" width="2.28515625" style="7" bestFit="1" customWidth="1"/>
    <col min="12" max="16384" width="19.7109375" style="7"/>
  </cols>
  <sheetData>
    <row r="3" spans="2:20" ht="43.15">
      <c r="D3" s="14" t="s">
        <v>1223</v>
      </c>
      <c r="E3" s="14" t="s">
        <v>1224</v>
      </c>
      <c r="F3" s="14" t="s">
        <v>1225</v>
      </c>
      <c r="G3" s="14"/>
      <c r="H3" s="14" t="s">
        <v>1226</v>
      </c>
      <c r="I3" s="14"/>
      <c r="J3" s="14" t="s">
        <v>1227</v>
      </c>
      <c r="K3" s="14"/>
      <c r="L3" s="14" t="s">
        <v>1228</v>
      </c>
    </row>
    <row r="4" spans="2:20">
      <c r="B4" s="8" t="s">
        <v>1229</v>
      </c>
      <c r="C4" s="8" t="e">
        <f>#REF!</f>
        <v>#REF!</v>
      </c>
      <c r="D4" s="9" t="e">
        <f>#REF!</f>
        <v>#REF!</v>
      </c>
      <c r="E4" s="9" t="e">
        <f>#REF!</f>
        <v>#REF!</v>
      </c>
      <c r="F4" s="9" t="e">
        <f>#REF!</f>
        <v>#REF!</v>
      </c>
      <c r="G4" s="8" t="e">
        <f>C4</f>
        <v>#REF!</v>
      </c>
      <c r="H4" s="9" t="e">
        <f>#REF!</f>
        <v>#REF!</v>
      </c>
      <c r="I4" s="8" t="e">
        <f>C4</f>
        <v>#REF!</v>
      </c>
      <c r="J4" s="9" t="e">
        <f>#REF!</f>
        <v>#REF!</v>
      </c>
      <c r="K4" s="8" t="e">
        <f>C4</f>
        <v>#REF!</v>
      </c>
      <c r="L4" s="9" t="e">
        <f>#REF!</f>
        <v>#REF!</v>
      </c>
      <c r="M4" s="9" t="e">
        <f>D4+E4+F4+H4+J4+L4</f>
        <v>#REF!</v>
      </c>
    </row>
    <row r="5" spans="2:20">
      <c r="B5" s="8" t="s">
        <v>1230</v>
      </c>
      <c r="C5" s="8" t="e">
        <f>#REF!</f>
        <v>#REF!</v>
      </c>
      <c r="D5" s="9" t="e">
        <f>#REF!</f>
        <v>#REF!</v>
      </c>
      <c r="E5" s="9" t="e">
        <f>#REF!</f>
        <v>#REF!</v>
      </c>
      <c r="F5" s="12"/>
      <c r="G5" s="8" t="e">
        <f t="shared" ref="G5:G13" si="0">C5</f>
        <v>#REF!</v>
      </c>
      <c r="H5" s="9" t="e">
        <f>#REF!</f>
        <v>#REF!</v>
      </c>
      <c r="I5" s="8" t="e">
        <f t="shared" ref="I5:I13" si="1">C5</f>
        <v>#REF!</v>
      </c>
      <c r="J5" s="9" t="e">
        <f>#REF!</f>
        <v>#REF!</v>
      </c>
      <c r="K5" s="8" t="e">
        <f t="shared" ref="K5:K27" si="2">C5</f>
        <v>#REF!</v>
      </c>
      <c r="L5" s="9" t="e">
        <f>#REF!</f>
        <v>#REF!</v>
      </c>
      <c r="M5" s="9" t="e">
        <f t="shared" ref="M5:M38" si="3">D5+E5+F5+H5+J5+L5</f>
        <v>#REF!</v>
      </c>
    </row>
    <row r="6" spans="2:20">
      <c r="B6" s="8" t="s">
        <v>1231</v>
      </c>
      <c r="C6" s="8" t="e">
        <f>#REF!</f>
        <v>#REF!</v>
      </c>
      <c r="D6" s="9" t="e">
        <f>#REF!</f>
        <v>#REF!</v>
      </c>
      <c r="E6" s="12"/>
      <c r="F6" s="9" t="e">
        <f>#REF!</f>
        <v>#REF!</v>
      </c>
      <c r="G6" s="8" t="e">
        <f t="shared" si="0"/>
        <v>#REF!</v>
      </c>
      <c r="H6" s="9" t="e">
        <f>#REF!</f>
        <v>#REF!</v>
      </c>
      <c r="I6" s="8" t="e">
        <f t="shared" si="1"/>
        <v>#REF!</v>
      </c>
      <c r="J6" s="9" t="e">
        <f>#REF!</f>
        <v>#REF!</v>
      </c>
      <c r="K6" s="8" t="e">
        <f t="shared" si="2"/>
        <v>#REF!</v>
      </c>
      <c r="L6" s="9" t="e">
        <f>#REF!</f>
        <v>#REF!</v>
      </c>
      <c r="M6" s="9" t="e">
        <f t="shared" si="3"/>
        <v>#REF!</v>
      </c>
      <c r="P6" s="10"/>
      <c r="Q6" s="10"/>
      <c r="R6" s="10"/>
      <c r="S6" s="10"/>
      <c r="T6" s="10"/>
    </row>
    <row r="7" spans="2:20">
      <c r="B7" s="8" t="s">
        <v>1232</v>
      </c>
      <c r="C7" s="8" t="e">
        <f>#REF!</f>
        <v>#REF!</v>
      </c>
      <c r="D7" s="9" t="e">
        <f>#REF!</f>
        <v>#REF!</v>
      </c>
      <c r="E7" s="9" t="e">
        <f>#REF!</f>
        <v>#REF!</v>
      </c>
      <c r="F7" s="12"/>
      <c r="G7" s="8" t="e">
        <f t="shared" si="0"/>
        <v>#REF!</v>
      </c>
      <c r="H7" s="9" t="e">
        <f>#REF!</f>
        <v>#REF!</v>
      </c>
      <c r="I7" s="8" t="e">
        <f t="shared" si="1"/>
        <v>#REF!</v>
      </c>
      <c r="J7" s="9" t="e">
        <f>#REF!</f>
        <v>#REF!</v>
      </c>
      <c r="K7" s="8"/>
      <c r="L7" s="12"/>
      <c r="M7" s="9" t="e">
        <f t="shared" si="3"/>
        <v>#REF!</v>
      </c>
    </row>
    <row r="8" spans="2:20">
      <c r="B8" s="8" t="s">
        <v>1233</v>
      </c>
      <c r="C8" s="8" t="e">
        <f>#REF!</f>
        <v>#REF!</v>
      </c>
      <c r="D8" s="9" t="e">
        <f>#REF!</f>
        <v>#REF!</v>
      </c>
      <c r="E8" s="12"/>
      <c r="F8" s="12"/>
      <c r="G8" s="8"/>
      <c r="H8" s="12"/>
      <c r="I8" s="8"/>
      <c r="J8" s="12"/>
      <c r="K8" s="8"/>
      <c r="L8" s="12"/>
      <c r="M8" s="9" t="e">
        <f t="shared" si="3"/>
        <v>#REF!</v>
      </c>
    </row>
    <row r="9" spans="2:20">
      <c r="B9" s="8" t="s">
        <v>1234</v>
      </c>
      <c r="C9" s="8" t="e">
        <f>#REF!</f>
        <v>#REF!</v>
      </c>
      <c r="D9" s="9" t="e">
        <f>#REF!</f>
        <v>#REF!</v>
      </c>
      <c r="E9" s="12"/>
      <c r="F9" s="9" t="e">
        <f>#REF!</f>
        <v>#REF!</v>
      </c>
      <c r="G9" s="8"/>
      <c r="H9" s="12"/>
      <c r="I9" s="8"/>
      <c r="J9" s="12"/>
      <c r="K9" s="8"/>
      <c r="L9" s="12"/>
      <c r="M9" s="9" t="e">
        <f t="shared" si="3"/>
        <v>#REF!</v>
      </c>
    </row>
    <row r="10" spans="2:20">
      <c r="B10" s="8" t="s">
        <v>1235</v>
      </c>
      <c r="C10" s="8" t="e">
        <f>#REF!</f>
        <v>#REF!</v>
      </c>
      <c r="D10" s="9" t="e">
        <f>#REF!</f>
        <v>#REF!</v>
      </c>
      <c r="E10" s="12"/>
      <c r="F10" s="9" t="e">
        <f>#REF!</f>
        <v>#REF!</v>
      </c>
      <c r="G10" s="8" t="e">
        <f t="shared" si="0"/>
        <v>#REF!</v>
      </c>
      <c r="H10" s="9" t="e">
        <f>#REF!</f>
        <v>#REF!</v>
      </c>
      <c r="I10" s="8" t="e">
        <f t="shared" si="1"/>
        <v>#REF!</v>
      </c>
      <c r="J10" s="9" t="e">
        <f>#REF!</f>
        <v>#REF!</v>
      </c>
      <c r="K10" s="8"/>
      <c r="L10" s="9" t="e">
        <f>#REF!</f>
        <v>#REF!</v>
      </c>
      <c r="M10" s="9" t="e">
        <f t="shared" si="3"/>
        <v>#REF!</v>
      </c>
    </row>
    <row r="11" spans="2:20">
      <c r="B11" s="8" t="s">
        <v>1236</v>
      </c>
      <c r="C11" s="8" t="e">
        <f>#REF!</f>
        <v>#REF!</v>
      </c>
      <c r="D11" s="9" t="e">
        <f>#REF!</f>
        <v>#REF!</v>
      </c>
      <c r="E11" s="9" t="e">
        <f>#REF!</f>
        <v>#REF!</v>
      </c>
      <c r="F11" s="12"/>
      <c r="G11" s="8" t="e">
        <f t="shared" si="0"/>
        <v>#REF!</v>
      </c>
      <c r="H11" s="9" t="e">
        <f>#REF!</f>
        <v>#REF!</v>
      </c>
      <c r="I11" s="8" t="e">
        <f t="shared" si="1"/>
        <v>#REF!</v>
      </c>
      <c r="J11" s="9" t="e">
        <f>#REF!</f>
        <v>#REF!</v>
      </c>
      <c r="K11" s="8" t="e">
        <f t="shared" si="2"/>
        <v>#REF!</v>
      </c>
      <c r="L11" s="9" t="e">
        <f>#REF!</f>
        <v>#REF!</v>
      </c>
      <c r="M11" s="9" t="e">
        <f t="shared" si="3"/>
        <v>#REF!</v>
      </c>
    </row>
    <row r="12" spans="2:20">
      <c r="B12" s="8" t="s">
        <v>1237</v>
      </c>
      <c r="C12" s="8" t="e">
        <f>#REF!</f>
        <v>#REF!</v>
      </c>
      <c r="D12" s="9" t="e">
        <f>#REF!</f>
        <v>#REF!</v>
      </c>
      <c r="E12" s="12"/>
      <c r="F12" s="9" t="e">
        <f>#REF!</f>
        <v>#REF!</v>
      </c>
      <c r="G12" s="8" t="e">
        <f t="shared" si="0"/>
        <v>#REF!</v>
      </c>
      <c r="H12" s="9" t="e">
        <f>#REF!</f>
        <v>#REF!</v>
      </c>
      <c r="I12" s="8" t="e">
        <f t="shared" si="1"/>
        <v>#REF!</v>
      </c>
      <c r="J12" s="9" t="e">
        <f>#REF!</f>
        <v>#REF!</v>
      </c>
      <c r="K12" s="8" t="e">
        <f t="shared" si="2"/>
        <v>#REF!</v>
      </c>
      <c r="L12" s="9" t="e">
        <f>#REF!</f>
        <v>#REF!</v>
      </c>
      <c r="M12" s="9" t="e">
        <f t="shared" si="3"/>
        <v>#REF!</v>
      </c>
    </row>
    <row r="13" spans="2:20">
      <c r="B13" s="8" t="s">
        <v>1238</v>
      </c>
      <c r="C13" s="8" t="e">
        <f>#REF!</f>
        <v>#REF!</v>
      </c>
      <c r="D13" s="9" t="e">
        <f>#REF!</f>
        <v>#REF!</v>
      </c>
      <c r="E13" s="9" t="e">
        <f>#REF!</f>
        <v>#REF!</v>
      </c>
      <c r="F13" s="12"/>
      <c r="G13" s="8" t="e">
        <f t="shared" si="0"/>
        <v>#REF!</v>
      </c>
      <c r="H13" s="9" t="e">
        <f>#REF!</f>
        <v>#REF!</v>
      </c>
      <c r="I13" s="8" t="e">
        <f t="shared" si="1"/>
        <v>#REF!</v>
      </c>
      <c r="J13" s="9" t="e">
        <f>#REF!</f>
        <v>#REF!</v>
      </c>
      <c r="K13" s="8"/>
      <c r="L13" s="12"/>
      <c r="M13" s="9" t="e">
        <f t="shared" si="3"/>
        <v>#REF!</v>
      </c>
    </row>
    <row r="14" spans="2:20">
      <c r="B14" s="8" t="s">
        <v>1239</v>
      </c>
      <c r="C14" s="8" t="e">
        <f>#REF!</f>
        <v>#REF!</v>
      </c>
      <c r="D14" s="9" t="e">
        <f>#REF!</f>
        <v>#REF!</v>
      </c>
      <c r="E14" s="12"/>
      <c r="F14" s="9" t="e">
        <f>#REF!</f>
        <v>#REF!</v>
      </c>
      <c r="G14" s="8"/>
      <c r="H14" s="12"/>
      <c r="I14" s="8"/>
      <c r="J14" s="12"/>
      <c r="K14" s="8"/>
      <c r="L14" s="12"/>
      <c r="M14" s="9" t="e">
        <f t="shared" si="3"/>
        <v>#REF!</v>
      </c>
    </row>
    <row r="15" spans="2:20">
      <c r="B15" s="8" t="s">
        <v>1240</v>
      </c>
      <c r="C15" s="8" t="e">
        <f>#REF!</f>
        <v>#REF!</v>
      </c>
      <c r="D15" s="9" t="e">
        <f>#REF!</f>
        <v>#REF!</v>
      </c>
      <c r="E15" s="9" t="e">
        <f>#REF!</f>
        <v>#REF!</v>
      </c>
      <c r="F15" s="12"/>
      <c r="G15" s="8"/>
      <c r="H15" s="12"/>
      <c r="I15" s="8"/>
      <c r="J15" s="12"/>
      <c r="K15" s="8"/>
      <c r="L15" s="12"/>
      <c r="M15" s="9" t="e">
        <f t="shared" si="3"/>
        <v>#REF!</v>
      </c>
    </row>
    <row r="16" spans="2:20">
      <c r="B16" s="8" t="s">
        <v>1241</v>
      </c>
      <c r="C16" s="8" t="e">
        <f>#REF!</f>
        <v>#REF!</v>
      </c>
      <c r="D16" s="9" t="e">
        <f>#REF!</f>
        <v>#REF!</v>
      </c>
      <c r="E16" s="9" t="e">
        <f>#REF!</f>
        <v>#REF!</v>
      </c>
      <c r="F16" s="12"/>
      <c r="G16" s="8"/>
      <c r="H16" s="12"/>
      <c r="I16" s="8"/>
      <c r="J16" s="13"/>
      <c r="K16" s="8" t="e">
        <f t="shared" si="2"/>
        <v>#REF!</v>
      </c>
      <c r="L16" s="9" t="e">
        <f>#REF!</f>
        <v>#REF!</v>
      </c>
      <c r="M16" s="9" t="e">
        <f t="shared" si="3"/>
        <v>#REF!</v>
      </c>
    </row>
    <row r="17" spans="2:13">
      <c r="B17" s="8" t="s">
        <v>1242</v>
      </c>
      <c r="C17" s="8" t="e">
        <f>#REF!</f>
        <v>#REF!</v>
      </c>
      <c r="D17" s="9" t="e">
        <f>#REF!</f>
        <v>#REF!</v>
      </c>
      <c r="E17" s="12"/>
      <c r="F17" s="9" t="e">
        <f>#REF!</f>
        <v>#REF!</v>
      </c>
      <c r="G17" s="8"/>
      <c r="H17" s="12"/>
      <c r="I17" s="8"/>
      <c r="J17" s="12"/>
      <c r="K17" s="8" t="e">
        <f t="shared" si="2"/>
        <v>#REF!</v>
      </c>
      <c r="L17" s="9" t="e">
        <f>#REF!</f>
        <v>#REF!</v>
      </c>
      <c r="M17" s="9" t="e">
        <f t="shared" si="3"/>
        <v>#REF!</v>
      </c>
    </row>
    <row r="18" spans="2:13">
      <c r="B18" s="8" t="s">
        <v>1243</v>
      </c>
      <c r="C18" s="8" t="e">
        <f>#REF!</f>
        <v>#REF!</v>
      </c>
      <c r="D18" s="9" t="e">
        <f>#REF!</f>
        <v>#REF!</v>
      </c>
      <c r="E18" s="9" t="e">
        <f>#REF!</f>
        <v>#REF!</v>
      </c>
      <c r="F18" s="12"/>
      <c r="G18" s="8"/>
      <c r="H18" s="12"/>
      <c r="I18" s="8"/>
      <c r="J18" s="12"/>
      <c r="K18" s="8" t="e">
        <f t="shared" si="2"/>
        <v>#REF!</v>
      </c>
      <c r="L18" s="9" t="e">
        <f>#REF!</f>
        <v>#REF!</v>
      </c>
      <c r="M18" s="9" t="e">
        <f t="shared" si="3"/>
        <v>#REF!</v>
      </c>
    </row>
    <row r="19" spans="2:13">
      <c r="B19" s="8" t="s">
        <v>1244</v>
      </c>
      <c r="C19" s="8" t="e">
        <f>#REF!</f>
        <v>#REF!</v>
      </c>
      <c r="D19" s="9" t="e">
        <f>#REF!</f>
        <v>#REF!</v>
      </c>
      <c r="E19" s="12"/>
      <c r="F19" s="9" t="e">
        <f>#REF!</f>
        <v>#REF!</v>
      </c>
      <c r="G19" s="8"/>
      <c r="H19" s="12"/>
      <c r="I19" s="8"/>
      <c r="J19" s="12"/>
      <c r="K19" s="8"/>
      <c r="L19" s="12"/>
      <c r="M19" s="9" t="e">
        <f t="shared" si="3"/>
        <v>#REF!</v>
      </c>
    </row>
    <row r="20" spans="2:13">
      <c r="B20" s="8" t="s">
        <v>1245</v>
      </c>
      <c r="C20" s="8" t="e">
        <f>#REF!</f>
        <v>#REF!</v>
      </c>
      <c r="D20" s="9" t="e">
        <f>#REF!</f>
        <v>#REF!</v>
      </c>
      <c r="E20" s="9" t="e">
        <f>#REF!</f>
        <v>#REF!</v>
      </c>
      <c r="F20" s="12"/>
      <c r="G20" s="8"/>
      <c r="H20" s="12"/>
      <c r="I20" s="8"/>
      <c r="J20" s="12"/>
      <c r="K20" s="8"/>
      <c r="L20" s="12"/>
      <c r="M20" s="9" t="e">
        <f t="shared" si="3"/>
        <v>#REF!</v>
      </c>
    </row>
    <row r="21" spans="2:13">
      <c r="B21" s="8" t="s">
        <v>1246</v>
      </c>
      <c r="C21" s="8" t="e">
        <f>#REF!</f>
        <v>#REF!</v>
      </c>
      <c r="D21" s="9" t="e">
        <f>#REF!</f>
        <v>#REF!</v>
      </c>
      <c r="E21" s="12"/>
      <c r="F21" s="9" t="e">
        <f>#REF!</f>
        <v>#REF!</v>
      </c>
      <c r="G21" s="8"/>
      <c r="H21" s="12"/>
      <c r="I21" s="8"/>
      <c r="J21" s="12"/>
      <c r="K21" s="8"/>
      <c r="L21" s="12"/>
      <c r="M21" s="9" t="e">
        <f t="shared" si="3"/>
        <v>#REF!</v>
      </c>
    </row>
    <row r="22" spans="2:13">
      <c r="B22" s="8" t="s">
        <v>1247</v>
      </c>
      <c r="C22" s="8" t="e">
        <f>#REF!</f>
        <v>#REF!</v>
      </c>
      <c r="D22" s="9" t="e">
        <f>#REF!</f>
        <v>#REF!</v>
      </c>
      <c r="E22" s="9" t="e">
        <f>#REF!</f>
        <v>#REF!</v>
      </c>
      <c r="F22" s="12"/>
      <c r="G22" s="8"/>
      <c r="H22" s="12"/>
      <c r="I22" s="8"/>
      <c r="J22" s="12"/>
      <c r="K22" s="8" t="e">
        <f t="shared" si="2"/>
        <v>#REF!</v>
      </c>
      <c r="L22" s="9" t="e">
        <f>#REF!</f>
        <v>#REF!</v>
      </c>
      <c r="M22" s="9" t="e">
        <f t="shared" si="3"/>
        <v>#REF!</v>
      </c>
    </row>
    <row r="23" spans="2:13">
      <c r="B23" s="8" t="s">
        <v>1248</v>
      </c>
      <c r="C23" s="8" t="e">
        <f>#REF!</f>
        <v>#REF!</v>
      </c>
      <c r="D23" s="9" t="e">
        <f>#REF!</f>
        <v>#REF!</v>
      </c>
      <c r="E23" s="12"/>
      <c r="F23" s="9" t="e">
        <f>#REF!</f>
        <v>#REF!</v>
      </c>
      <c r="G23" s="8"/>
      <c r="H23" s="12"/>
      <c r="I23" s="8"/>
      <c r="J23" s="12"/>
      <c r="K23" s="8" t="e">
        <f t="shared" si="2"/>
        <v>#REF!</v>
      </c>
      <c r="L23" s="9" t="e">
        <f>#REF!</f>
        <v>#REF!</v>
      </c>
      <c r="M23" s="9" t="e">
        <f t="shared" si="3"/>
        <v>#REF!</v>
      </c>
    </row>
    <row r="24" spans="2:13">
      <c r="B24" s="8" t="s">
        <v>1249</v>
      </c>
      <c r="C24" s="8" t="e">
        <f>#REF!</f>
        <v>#REF!</v>
      </c>
      <c r="D24" s="9" t="e">
        <f>#REF!</f>
        <v>#REF!</v>
      </c>
      <c r="E24" s="9" t="e">
        <f>#REF!</f>
        <v>#REF!</v>
      </c>
      <c r="F24" s="12"/>
      <c r="G24" s="8"/>
      <c r="H24" s="12"/>
      <c r="I24" s="8"/>
      <c r="J24" s="12"/>
      <c r="K24" s="8" t="e">
        <f t="shared" si="2"/>
        <v>#REF!</v>
      </c>
      <c r="L24" s="9" t="e">
        <f>#REF!</f>
        <v>#REF!</v>
      </c>
      <c r="M24" s="9" t="e">
        <f t="shared" si="3"/>
        <v>#REF!</v>
      </c>
    </row>
    <row r="25" spans="2:13">
      <c r="B25" s="8" t="s">
        <v>1250</v>
      </c>
      <c r="C25" s="8" t="e">
        <f>#REF!</f>
        <v>#REF!</v>
      </c>
      <c r="D25" s="9" t="e">
        <f>#REF!</f>
        <v>#REF!</v>
      </c>
      <c r="E25" s="12"/>
      <c r="F25" s="9" t="e">
        <f>#REF!</f>
        <v>#REF!</v>
      </c>
      <c r="G25" s="8"/>
      <c r="H25" s="12"/>
      <c r="I25" s="8"/>
      <c r="J25" s="12"/>
      <c r="K25" s="8" t="e">
        <f t="shared" si="2"/>
        <v>#REF!</v>
      </c>
      <c r="L25" s="9" t="e">
        <f>#REF!</f>
        <v>#REF!</v>
      </c>
      <c r="M25" s="9" t="e">
        <f t="shared" si="3"/>
        <v>#REF!</v>
      </c>
    </row>
    <row r="26" spans="2:13">
      <c r="B26" s="8" t="s">
        <v>1251</v>
      </c>
      <c r="C26" s="8" t="e">
        <f>#REF!</f>
        <v>#REF!</v>
      </c>
      <c r="D26" s="9" t="e">
        <f>#REF!</f>
        <v>#REF!</v>
      </c>
      <c r="E26" s="9" t="e">
        <f>#REF!</f>
        <v>#REF!</v>
      </c>
      <c r="F26" s="12"/>
      <c r="G26" s="8"/>
      <c r="H26" s="12"/>
      <c r="I26" s="8"/>
      <c r="J26" s="12"/>
      <c r="K26" s="8" t="e">
        <f t="shared" si="2"/>
        <v>#REF!</v>
      </c>
      <c r="L26" s="9" t="e">
        <f>#REF!</f>
        <v>#REF!</v>
      </c>
      <c r="M26" s="9" t="e">
        <f t="shared" si="3"/>
        <v>#REF!</v>
      </c>
    </row>
    <row r="27" spans="2:13">
      <c r="B27" s="8" t="s">
        <v>1252</v>
      </c>
      <c r="C27" s="8" t="e">
        <f>#REF!</f>
        <v>#REF!</v>
      </c>
      <c r="D27" s="9" t="e">
        <f>#REF!</f>
        <v>#REF!</v>
      </c>
      <c r="E27" s="12"/>
      <c r="F27" s="9" t="e">
        <f>#REF!</f>
        <v>#REF!</v>
      </c>
      <c r="G27" s="8"/>
      <c r="H27" s="12"/>
      <c r="I27" s="8"/>
      <c r="J27" s="12"/>
      <c r="K27" s="8" t="e">
        <f t="shared" si="2"/>
        <v>#REF!</v>
      </c>
      <c r="L27" s="9" t="e">
        <f>#REF!</f>
        <v>#REF!</v>
      </c>
      <c r="M27" s="9" t="e">
        <f t="shared" si="3"/>
        <v>#REF!</v>
      </c>
    </row>
    <row r="28" spans="2:13">
      <c r="B28" s="8" t="s">
        <v>1253</v>
      </c>
      <c r="C28" s="8" t="e">
        <f>#REF!</f>
        <v>#REF!</v>
      </c>
      <c r="D28" s="9" t="e">
        <f>#REF!</f>
        <v>#REF!</v>
      </c>
      <c r="E28" s="9" t="e">
        <f>#REF!</f>
        <v>#REF!</v>
      </c>
      <c r="F28" s="12"/>
      <c r="G28" s="8"/>
      <c r="H28" s="12"/>
      <c r="I28" s="8"/>
      <c r="J28" s="12"/>
      <c r="K28" s="8"/>
      <c r="L28" s="12"/>
      <c r="M28" s="9" t="e">
        <f t="shared" si="3"/>
        <v>#REF!</v>
      </c>
    </row>
    <row r="29" spans="2:13">
      <c r="B29" s="8" t="s">
        <v>1254</v>
      </c>
      <c r="C29" s="8" t="e">
        <f>#REF!</f>
        <v>#REF!</v>
      </c>
      <c r="D29" s="9" t="e">
        <f>#REF!</f>
        <v>#REF!</v>
      </c>
      <c r="E29" s="12"/>
      <c r="F29" s="9" t="e">
        <f>#REF!</f>
        <v>#REF!</v>
      </c>
      <c r="G29" s="8"/>
      <c r="H29" s="12"/>
      <c r="I29" s="8"/>
      <c r="J29" s="12"/>
      <c r="K29" s="8"/>
      <c r="L29" s="12"/>
      <c r="M29" s="9" t="e">
        <f t="shared" si="3"/>
        <v>#REF!</v>
      </c>
    </row>
    <row r="30" spans="2:13">
      <c r="B30" s="8" t="s">
        <v>1255</v>
      </c>
      <c r="C30" s="8" t="e">
        <f>#REF!</f>
        <v>#REF!</v>
      </c>
      <c r="D30" s="9" t="e">
        <f>#REF!</f>
        <v>#REF!</v>
      </c>
      <c r="E30" s="9" t="e">
        <f>#REF!</f>
        <v>#REF!</v>
      </c>
      <c r="F30" s="12"/>
      <c r="G30" s="8"/>
      <c r="H30" s="12"/>
      <c r="I30" s="8"/>
      <c r="J30" s="12"/>
      <c r="K30" s="8"/>
      <c r="L30" s="12"/>
      <c r="M30" s="9" t="e">
        <f t="shared" si="3"/>
        <v>#REF!</v>
      </c>
    </row>
    <row r="31" spans="2:13">
      <c r="B31" s="8" t="s">
        <v>1256</v>
      </c>
      <c r="C31" s="8" t="e">
        <f>#REF!</f>
        <v>#REF!</v>
      </c>
      <c r="D31" s="9" t="e">
        <f>#REF!</f>
        <v>#REF!</v>
      </c>
      <c r="E31" s="12"/>
      <c r="F31" s="9" t="e">
        <f>#REF!</f>
        <v>#REF!</v>
      </c>
      <c r="G31" s="8"/>
      <c r="H31" s="12"/>
      <c r="I31" s="8"/>
      <c r="J31" s="12"/>
      <c r="K31" s="8"/>
      <c r="L31" s="12"/>
      <c r="M31" s="9" t="e">
        <f t="shared" si="3"/>
        <v>#REF!</v>
      </c>
    </row>
    <row r="32" spans="2:13">
      <c r="B32" s="8" t="s">
        <v>1257</v>
      </c>
      <c r="C32" s="8" t="e">
        <f>#REF!</f>
        <v>#REF!</v>
      </c>
      <c r="D32" s="9" t="e">
        <f>#REF!</f>
        <v>#REF!</v>
      </c>
      <c r="E32" s="9" t="e">
        <f>#REF!</f>
        <v>#REF!</v>
      </c>
      <c r="F32" s="12"/>
      <c r="G32" s="8"/>
      <c r="H32" s="12"/>
      <c r="I32" s="8"/>
      <c r="J32" s="12"/>
      <c r="K32" s="8"/>
      <c r="L32" s="12"/>
      <c r="M32" s="9" t="e">
        <f t="shared" si="3"/>
        <v>#REF!</v>
      </c>
    </row>
    <row r="33" spans="2:13">
      <c r="B33" s="8" t="s">
        <v>1258</v>
      </c>
      <c r="C33" s="8" t="e">
        <f>#REF!</f>
        <v>#REF!</v>
      </c>
      <c r="D33" s="9" t="e">
        <f>#REF!</f>
        <v>#REF!</v>
      </c>
      <c r="E33" s="9" t="e">
        <f>#REF!</f>
        <v>#REF!</v>
      </c>
      <c r="F33" s="12"/>
      <c r="G33" s="8" t="e">
        <f>C33</f>
        <v>#REF!</v>
      </c>
      <c r="H33" s="9" t="e">
        <f>#REF!</f>
        <v>#REF!</v>
      </c>
      <c r="I33" s="8" t="e">
        <f>C33</f>
        <v>#REF!</v>
      </c>
      <c r="J33" s="9" t="e">
        <f>#REF!</f>
        <v>#REF!</v>
      </c>
      <c r="K33" s="8" t="e">
        <f>C33</f>
        <v>#REF!</v>
      </c>
      <c r="L33" s="9" t="e">
        <f>#REF!</f>
        <v>#REF!</v>
      </c>
      <c r="M33" s="9" t="e">
        <f>D33+E33+F33+H33+J33+L33</f>
        <v>#REF!</v>
      </c>
    </row>
    <row r="34" spans="2:13">
      <c r="B34" s="8" t="s">
        <v>1259</v>
      </c>
      <c r="C34" s="8" t="e">
        <f>#REF!</f>
        <v>#REF!</v>
      </c>
      <c r="D34" s="9" t="e">
        <f>#REF!</f>
        <v>#REF!</v>
      </c>
      <c r="E34" s="9" t="e">
        <f>#REF!</f>
        <v>#REF!</v>
      </c>
      <c r="F34" s="12"/>
      <c r="G34" s="8"/>
      <c r="H34" s="12"/>
      <c r="I34" s="8"/>
      <c r="J34" s="12"/>
      <c r="K34" s="8" t="e">
        <f>C34</f>
        <v>#REF!</v>
      </c>
      <c r="L34" s="9" t="e">
        <f>#REF!</f>
        <v>#REF!</v>
      </c>
      <c r="M34" s="9" t="e">
        <f>D34+E34+F34+H34+J34+L34</f>
        <v>#REF!</v>
      </c>
    </row>
    <row r="35" spans="2:13">
      <c r="B35" s="8" t="s">
        <v>1260</v>
      </c>
      <c r="C35" s="8" t="e">
        <f>#REF!</f>
        <v>#REF!</v>
      </c>
      <c r="D35" s="9" t="e">
        <f>#REF!</f>
        <v>#REF!</v>
      </c>
      <c r="E35" s="9" t="e">
        <f>#REF!</f>
        <v>#REF!</v>
      </c>
      <c r="F35" s="12"/>
      <c r="G35" s="8"/>
      <c r="H35" s="12"/>
      <c r="I35" s="8"/>
      <c r="J35" s="12"/>
      <c r="K35" s="8" t="e">
        <f>C35</f>
        <v>#REF!</v>
      </c>
      <c r="L35" s="9" t="e">
        <f>#REF!</f>
        <v>#REF!</v>
      </c>
      <c r="M35" s="9" t="e">
        <f>D35+E35+F35+H35+J35+L35</f>
        <v>#REF!</v>
      </c>
    </row>
    <row r="36" spans="2:13">
      <c r="B36" s="8" t="s">
        <v>1261</v>
      </c>
      <c r="C36" s="8" t="e">
        <f>#REF!</f>
        <v>#REF!</v>
      </c>
      <c r="D36" s="9" t="e">
        <f>#REF!</f>
        <v>#REF!</v>
      </c>
      <c r="E36" s="9" t="e">
        <f>#REF!</f>
        <v>#REF!</v>
      </c>
      <c r="F36" s="12"/>
      <c r="G36" s="8"/>
      <c r="H36" s="12"/>
      <c r="I36" s="8"/>
      <c r="J36" s="12"/>
      <c r="K36" s="8"/>
      <c r="L36" s="12"/>
      <c r="M36" s="9" t="e">
        <f>D36+E36+F36+H36+J36+L36</f>
        <v>#REF!</v>
      </c>
    </row>
    <row r="37" spans="2:13">
      <c r="B37" s="8" t="s">
        <v>1262</v>
      </c>
      <c r="C37" s="8" t="e">
        <f>#REF!</f>
        <v>#REF!</v>
      </c>
      <c r="D37" s="9" t="e">
        <f>#REF!</f>
        <v>#REF!</v>
      </c>
      <c r="E37" s="9" t="e">
        <f>#REF!</f>
        <v>#REF!</v>
      </c>
      <c r="F37" s="12"/>
      <c r="G37" s="8"/>
      <c r="H37" s="12"/>
      <c r="I37" s="8"/>
      <c r="J37" s="12"/>
      <c r="K37" s="8"/>
      <c r="L37" s="12"/>
      <c r="M37" s="9" t="e">
        <f>D37+E37+F37+H37+J37+L37</f>
        <v>#REF!</v>
      </c>
    </row>
    <row r="38" spans="2:13">
      <c r="B38" s="8" t="s">
        <v>1263</v>
      </c>
      <c r="C38" s="8" t="e">
        <f>#REF!</f>
        <v>#REF!</v>
      </c>
      <c r="D38" s="9" t="e">
        <f>#REF!</f>
        <v>#REF!</v>
      </c>
      <c r="E38" s="12"/>
      <c r="F38" s="9" t="e">
        <f>#REF!</f>
        <v>#REF!</v>
      </c>
      <c r="G38" s="8"/>
      <c r="H38" s="12"/>
      <c r="I38" s="8"/>
      <c r="J38" s="12"/>
      <c r="K38" s="8"/>
      <c r="L38" s="12"/>
      <c r="M38" s="9" t="e">
        <f t="shared" si="3"/>
        <v>#REF!</v>
      </c>
    </row>
    <row r="39" spans="2:13">
      <c r="D39" s="11"/>
      <c r="E39" s="11"/>
      <c r="F39" s="11"/>
      <c r="G39" s="11"/>
      <c r="H39" s="11"/>
      <c r="I39" s="11"/>
      <c r="J39" s="11"/>
      <c r="K39" s="11"/>
      <c r="L39" s="11"/>
    </row>
    <row r="41" spans="2:13" ht="55.15">
      <c r="B41" s="8" t="s">
        <v>1264</v>
      </c>
      <c r="C41" s="8" t="e">
        <f>#REF!</f>
        <v>#REF!</v>
      </c>
      <c r="D41" s="1" t="s">
        <v>1265</v>
      </c>
    </row>
    <row r="42" spans="2:13" ht="55.15">
      <c r="B42" s="8" t="s">
        <v>1266</v>
      </c>
      <c r="C42" s="8" t="e">
        <f>#REF!</f>
        <v>#REF!</v>
      </c>
      <c r="D42" s="1" t="s">
        <v>1265</v>
      </c>
    </row>
    <row r="43" spans="2:13" ht="55.15">
      <c r="B43" s="8" t="s">
        <v>1267</v>
      </c>
      <c r="C43" s="8" t="e">
        <f>#REF!</f>
        <v>#REF!</v>
      </c>
      <c r="D43" s="1" t="s">
        <v>1265</v>
      </c>
    </row>
    <row r="44" spans="2:13" ht="55.15">
      <c r="B44" s="8" t="s">
        <v>1268</v>
      </c>
      <c r="C44" s="8" t="e">
        <f>#REF!</f>
        <v>#REF!</v>
      </c>
      <c r="D44" s="1" t="s">
        <v>1265</v>
      </c>
    </row>
    <row r="45" spans="2:13" ht="55.15">
      <c r="B45" s="8" t="s">
        <v>1269</v>
      </c>
      <c r="C45" s="8" t="e">
        <f>#REF!</f>
        <v>#REF!</v>
      </c>
      <c r="D45" s="1" t="s">
        <v>1265</v>
      </c>
    </row>
    <row r="46" spans="2:13" ht="55.15">
      <c r="B46" s="8" t="s">
        <v>1270</v>
      </c>
      <c r="C46" s="8" t="e">
        <f>#REF!</f>
        <v>#REF!</v>
      </c>
      <c r="D46" s="1" t="s">
        <v>1265</v>
      </c>
    </row>
    <row r="47" spans="2:13" ht="55.15">
      <c r="B47" s="8" t="s">
        <v>1271</v>
      </c>
      <c r="C47" s="8" t="e">
        <f>#REF!</f>
        <v>#REF!</v>
      </c>
      <c r="D47" s="1" t="s">
        <v>1265</v>
      </c>
    </row>
    <row r="48" spans="2:13" ht="55.15">
      <c r="B48" s="8" t="s">
        <v>1272</v>
      </c>
      <c r="C48" s="8" t="e">
        <f>#REF!</f>
        <v>#REF!</v>
      </c>
      <c r="D48" s="1" t="s">
        <v>1265</v>
      </c>
    </row>
    <row r="49" spans="2:4" ht="55.15">
      <c r="B49" s="8" t="s">
        <v>1273</v>
      </c>
      <c r="C49" s="8" t="e">
        <f>#REF!</f>
        <v>#REF!</v>
      </c>
      <c r="D49" s="1" t="s">
        <v>1265</v>
      </c>
    </row>
    <row r="50" spans="2:4" ht="55.15">
      <c r="B50" s="8" t="s">
        <v>1274</v>
      </c>
      <c r="C50" s="8" t="e">
        <f>#REF!</f>
        <v>#REF!</v>
      </c>
      <c r="D50" s="1" t="s">
        <v>1265</v>
      </c>
    </row>
    <row r="51" spans="2:4" ht="55.15">
      <c r="B51" s="8" t="s">
        <v>1275</v>
      </c>
      <c r="C51" s="8" t="e">
        <f>#REF!</f>
        <v>#REF!</v>
      </c>
      <c r="D51" s="1" t="s">
        <v>1265</v>
      </c>
    </row>
    <row r="52" spans="2:4" ht="55.15">
      <c r="B52" s="8" t="s">
        <v>1276</v>
      </c>
      <c r="C52" s="8" t="e">
        <f>#REF!</f>
        <v>#REF!</v>
      </c>
      <c r="D52" s="15" t="s">
        <v>1277</v>
      </c>
    </row>
    <row r="53" spans="2:4" ht="55.15">
      <c r="B53" s="8" t="s">
        <v>1278</v>
      </c>
      <c r="C53" s="8" t="e">
        <f>#REF!</f>
        <v>#REF!</v>
      </c>
      <c r="D53" s="15" t="s">
        <v>1277</v>
      </c>
    </row>
    <row r="54" spans="2:4" ht="55.15">
      <c r="B54" s="8" t="s">
        <v>1279</v>
      </c>
      <c r="C54" s="8" t="e">
        <f>#REF!</f>
        <v>#REF!</v>
      </c>
      <c r="D54" s="15" t="s">
        <v>1277</v>
      </c>
    </row>
    <row r="55" spans="2:4" ht="55.15">
      <c r="B55" s="8" t="s">
        <v>1280</v>
      </c>
      <c r="C55" s="8" t="e">
        <f>#REF!</f>
        <v>#REF!</v>
      </c>
      <c r="D55" s="15" t="s">
        <v>1277</v>
      </c>
    </row>
    <row r="56" spans="2:4" ht="55.15">
      <c r="B56" s="8" t="s">
        <v>1281</v>
      </c>
      <c r="C56" s="8" t="e">
        <f>#REF!</f>
        <v>#REF!</v>
      </c>
      <c r="D56" s="15" t="s">
        <v>1277</v>
      </c>
    </row>
    <row r="57" spans="2:4" ht="55.15">
      <c r="B57" s="8" t="s">
        <v>1282</v>
      </c>
      <c r="C57" s="8" t="e">
        <f>#REF!</f>
        <v>#REF!</v>
      </c>
      <c r="D57" s="15" t="s">
        <v>1277</v>
      </c>
    </row>
    <row r="58" spans="2:4" ht="55.15">
      <c r="B58" s="8" t="s">
        <v>1283</v>
      </c>
      <c r="C58" s="8" t="e">
        <f>#REF!</f>
        <v>#REF!</v>
      </c>
      <c r="D58" s="15" t="s">
        <v>1277</v>
      </c>
    </row>
    <row r="59" spans="2:4" ht="55.15">
      <c r="B59" s="8" t="s">
        <v>1284</v>
      </c>
      <c r="C59" s="8" t="e">
        <f>#REF!</f>
        <v>#REF!</v>
      </c>
      <c r="D59" s="15" t="s">
        <v>1277</v>
      </c>
    </row>
    <row r="60" spans="2:4" ht="55.15">
      <c r="B60" s="8" t="s">
        <v>1285</v>
      </c>
      <c r="C60" s="8" t="e">
        <f>#REF!</f>
        <v>#REF!</v>
      </c>
      <c r="D60" s="15" t="s">
        <v>1277</v>
      </c>
    </row>
    <row r="61" spans="2:4" ht="55.15">
      <c r="B61" s="8" t="s">
        <v>1286</v>
      </c>
      <c r="C61" s="8" t="e">
        <f>#REF!</f>
        <v>#REF!</v>
      </c>
      <c r="D61" s="15" t="s">
        <v>1277</v>
      </c>
    </row>
    <row r="62" spans="2:4" ht="55.15">
      <c r="B62" s="8" t="s">
        <v>1287</v>
      </c>
      <c r="C62" s="8" t="e">
        <f>#REF!</f>
        <v>#REF!</v>
      </c>
      <c r="D62" s="15" t="s">
        <v>1277</v>
      </c>
    </row>
    <row r="63" spans="2:4" ht="55.15">
      <c r="B63" s="8" t="s">
        <v>1288</v>
      </c>
      <c r="C63" s="8" t="e">
        <f>#REF!</f>
        <v>#REF!</v>
      </c>
      <c r="D63" s="15" t="s">
        <v>1277</v>
      </c>
    </row>
    <row r="64" spans="2:4" ht="55.15">
      <c r="B64" s="8" t="s">
        <v>1289</v>
      </c>
      <c r="C64" s="8" t="e">
        <f>#REF!</f>
        <v>#REF!</v>
      </c>
      <c r="D64" s="15" t="s">
        <v>1277</v>
      </c>
    </row>
    <row r="65" spans="2:4" ht="55.15">
      <c r="B65" s="8" t="s">
        <v>1290</v>
      </c>
      <c r="C65" s="8" t="e">
        <f>#REF!</f>
        <v>#REF!</v>
      </c>
      <c r="D65" s="15" t="s">
        <v>1277</v>
      </c>
    </row>
    <row r="66" spans="2:4" ht="55.15">
      <c r="B66" s="8" t="s">
        <v>1291</v>
      </c>
      <c r="C66" s="8" t="e">
        <f>#REF!</f>
        <v>#REF!</v>
      </c>
      <c r="D66" s="15" t="s">
        <v>1277</v>
      </c>
    </row>
    <row r="67" spans="2:4" ht="55.15">
      <c r="B67" s="8" t="s">
        <v>1292</v>
      </c>
      <c r="C67" s="8" t="e">
        <f>#REF!</f>
        <v>#REF!</v>
      </c>
      <c r="D67" s="15" t="s">
        <v>1277</v>
      </c>
    </row>
    <row r="68" spans="2:4" ht="55.15">
      <c r="B68" s="8" t="s">
        <v>1293</v>
      </c>
      <c r="C68" s="8" t="e">
        <f>#REF!</f>
        <v>#REF!</v>
      </c>
      <c r="D68" s="15" t="s">
        <v>1277</v>
      </c>
    </row>
    <row r="69" spans="2:4" ht="55.15">
      <c r="B69" s="8" t="s">
        <v>1294</v>
      </c>
      <c r="C69" s="8" t="e">
        <f>#REF!</f>
        <v>#REF!</v>
      </c>
      <c r="D69" s="15" t="s">
        <v>1277</v>
      </c>
    </row>
    <row r="70" spans="2:4" ht="55.15">
      <c r="B70" s="8" t="s">
        <v>1295</v>
      </c>
      <c r="C70" s="8" t="e">
        <f>#REF!</f>
        <v>#REF!</v>
      </c>
      <c r="D70" s="15" t="s">
        <v>1277</v>
      </c>
    </row>
    <row r="71" spans="2:4" ht="55.15">
      <c r="B71" s="8" t="s">
        <v>1296</v>
      </c>
      <c r="C71" s="8" t="e">
        <f>#REF!</f>
        <v>#REF!</v>
      </c>
      <c r="D71" s="15" t="s">
        <v>1297</v>
      </c>
    </row>
    <row r="72" spans="2:4" ht="55.15">
      <c r="B72" s="8" t="s">
        <v>1298</v>
      </c>
      <c r="C72" s="8" t="e">
        <f>#REF!</f>
        <v>#REF!</v>
      </c>
      <c r="D72" s="15" t="s">
        <v>1297</v>
      </c>
    </row>
    <row r="73" spans="2:4" ht="55.15">
      <c r="B73" s="8" t="s">
        <v>1299</v>
      </c>
      <c r="C73" s="8" t="e">
        <f>#REF!</f>
        <v>#REF!</v>
      </c>
      <c r="D73" s="15" t="s">
        <v>1297</v>
      </c>
    </row>
    <row r="74" spans="2:4" ht="55.15">
      <c r="B74" s="8" t="s">
        <v>1300</v>
      </c>
      <c r="C74" s="8" t="e">
        <f>#REF!</f>
        <v>#REF!</v>
      </c>
      <c r="D74" s="15" t="s">
        <v>1297</v>
      </c>
    </row>
    <row r="75" spans="2:4" ht="55.15">
      <c r="B75" s="8" t="s">
        <v>1301</v>
      </c>
      <c r="C75" s="8" t="e">
        <f>#REF!</f>
        <v>#REF!</v>
      </c>
      <c r="D75" s="15" t="s">
        <v>1297</v>
      </c>
    </row>
  </sheetData>
  <sheetProtection algorithmName="SHA-512" hashValue="b0cm7owSFN+JAfOotAbUg8DiL/Pbdpsh7idWdh0MvawDI+DNsnGMGs/bf5oWScPzQzg8Mo4eYtyT//W33u2mgw==" saltValue="uUTV8SVZ25VlxPD0JyPWfw==" spinCount="100000" sheet="1" objects="1" scenarios="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C47"/>
  <sheetViews>
    <sheetView topLeftCell="A15" zoomScale="70" zoomScaleNormal="70" zoomScalePageLayoutView="70" workbookViewId="0">
      <selection activeCell="B19" sqref="B19"/>
    </sheetView>
  </sheetViews>
  <sheetFormatPr defaultColWidth="0" defaultRowHeight="13.15" zeroHeight="1"/>
  <cols>
    <col min="1" max="1" width="0.5703125" style="50" customWidth="1"/>
    <col min="2" max="2" width="184.140625" style="49" customWidth="1"/>
    <col min="3" max="3" width="0.5703125" style="50" customWidth="1"/>
    <col min="4" max="13" width="9.140625" style="49" hidden="1"/>
    <col min="14" max="14" width="54.28515625" style="49" hidden="1"/>
    <col min="15" max="257" width="9.140625" style="49" hidden="1"/>
    <col min="258" max="258" width="184.140625" style="49" hidden="1"/>
    <col min="259" max="269" width="9.140625" style="49" hidden="1"/>
    <col min="270" max="270" width="54.28515625" style="49" hidden="1"/>
    <col min="271" max="513" width="9.140625" style="49" hidden="1"/>
    <col min="514" max="514" width="184.140625" style="49" hidden="1"/>
    <col min="515" max="525" width="9.140625" style="49" hidden="1"/>
    <col min="526" max="526" width="54.28515625" style="49" hidden="1"/>
    <col min="527" max="769" width="9.140625" style="49" hidden="1"/>
    <col min="770" max="770" width="184.140625" style="49" hidden="1"/>
    <col min="771" max="781" width="9.140625" style="49" hidden="1"/>
    <col min="782" max="782" width="54.28515625" style="49" hidden="1"/>
    <col min="783" max="1025" width="9.140625" style="49" hidden="1"/>
    <col min="1026" max="1026" width="184.140625" style="49" hidden="1"/>
    <col min="1027" max="1037" width="9.140625" style="49" hidden="1"/>
    <col min="1038" max="1038" width="54.28515625" style="49" hidden="1"/>
    <col min="1039" max="1281" width="9.140625" style="49" hidden="1"/>
    <col min="1282" max="1282" width="184.140625" style="49" hidden="1"/>
    <col min="1283" max="1293" width="9.140625" style="49" hidden="1"/>
    <col min="1294" max="1294" width="54.28515625" style="49" hidden="1"/>
    <col min="1295" max="1537" width="9.140625" style="49" hidden="1"/>
    <col min="1538" max="1538" width="184.140625" style="49" hidden="1"/>
    <col min="1539" max="1549" width="9.140625" style="49" hidden="1"/>
    <col min="1550" max="1550" width="54.28515625" style="49" hidden="1"/>
    <col min="1551" max="1793" width="9.140625" style="49" hidden="1"/>
    <col min="1794" max="1794" width="184.140625" style="49" hidden="1"/>
    <col min="1795" max="1805" width="9.140625" style="49" hidden="1"/>
    <col min="1806" max="1806" width="54.28515625" style="49" hidden="1"/>
    <col min="1807" max="2049" width="9.140625" style="49" hidden="1"/>
    <col min="2050" max="2050" width="184.140625" style="49" hidden="1"/>
    <col min="2051" max="2061" width="9.140625" style="49" hidden="1"/>
    <col min="2062" max="2062" width="54.28515625" style="49" hidden="1"/>
    <col min="2063" max="2305" width="9.140625" style="49" hidden="1"/>
    <col min="2306" max="2306" width="184.140625" style="49" hidden="1"/>
    <col min="2307" max="2317" width="9.140625" style="49" hidden="1"/>
    <col min="2318" max="2318" width="54.28515625" style="49" hidden="1"/>
    <col min="2319" max="2561" width="9.140625" style="49" hidden="1"/>
    <col min="2562" max="2562" width="184.140625" style="49" hidden="1"/>
    <col min="2563" max="2573" width="9.140625" style="49" hidden="1"/>
    <col min="2574" max="2574" width="54.28515625" style="49" hidden="1"/>
    <col min="2575" max="2817" width="9.140625" style="49" hidden="1"/>
    <col min="2818" max="2818" width="184.140625" style="49" hidden="1"/>
    <col min="2819" max="2829" width="9.140625" style="49" hidden="1"/>
    <col min="2830" max="2830" width="54.28515625" style="49" hidden="1"/>
    <col min="2831" max="3073" width="9.140625" style="49" hidden="1"/>
    <col min="3074" max="3074" width="184.140625" style="49" hidden="1"/>
    <col min="3075" max="3085" width="9.140625" style="49" hidden="1"/>
    <col min="3086" max="3086" width="54.28515625" style="49" hidden="1"/>
    <col min="3087" max="3329" width="9.140625" style="49" hidden="1"/>
    <col min="3330" max="3330" width="184.140625" style="49" hidden="1"/>
    <col min="3331" max="3341" width="9.140625" style="49" hidden="1"/>
    <col min="3342" max="3342" width="54.28515625" style="49" hidden="1"/>
    <col min="3343" max="3585" width="9.140625" style="49" hidden="1"/>
    <col min="3586" max="3586" width="184.140625" style="49" hidden="1"/>
    <col min="3587" max="3597" width="9.140625" style="49" hidden="1"/>
    <col min="3598" max="3598" width="54.28515625" style="49" hidden="1"/>
    <col min="3599" max="3841" width="9.140625" style="49" hidden="1"/>
    <col min="3842" max="3842" width="184.140625" style="49" hidden="1"/>
    <col min="3843" max="3853" width="9.140625" style="49" hidden="1"/>
    <col min="3854" max="3854" width="54.28515625" style="49" hidden="1"/>
    <col min="3855" max="4097" width="9.140625" style="49" hidden="1"/>
    <col min="4098" max="4098" width="184.140625" style="49" hidden="1"/>
    <col min="4099" max="4109" width="9.140625" style="49" hidden="1"/>
    <col min="4110" max="4110" width="54.28515625" style="49" hidden="1"/>
    <col min="4111" max="4353" width="9.140625" style="49" hidden="1"/>
    <col min="4354" max="4354" width="184.140625" style="49" hidden="1"/>
    <col min="4355" max="4365" width="9.140625" style="49" hidden="1"/>
    <col min="4366" max="4366" width="54.28515625" style="49" hidden="1"/>
    <col min="4367" max="4609" width="9.140625" style="49" hidden="1"/>
    <col min="4610" max="4610" width="184.140625" style="49" hidden="1"/>
    <col min="4611" max="4621" width="9.140625" style="49" hidden="1"/>
    <col min="4622" max="4622" width="54.28515625" style="49" hidden="1"/>
    <col min="4623" max="4865" width="9.140625" style="49" hidden="1"/>
    <col min="4866" max="4866" width="184.140625" style="49" hidden="1"/>
    <col min="4867" max="4877" width="9.140625" style="49" hidden="1"/>
    <col min="4878" max="4878" width="54.28515625" style="49" hidden="1"/>
    <col min="4879" max="5121" width="9.140625" style="49" hidden="1"/>
    <col min="5122" max="5122" width="184.140625" style="49" hidden="1"/>
    <col min="5123" max="5133" width="9.140625" style="49" hidden="1"/>
    <col min="5134" max="5134" width="54.28515625" style="49" hidden="1"/>
    <col min="5135" max="5377" width="9.140625" style="49" hidden="1"/>
    <col min="5378" max="5378" width="184.140625" style="49" hidden="1"/>
    <col min="5379" max="5389" width="9.140625" style="49" hidden="1"/>
    <col min="5390" max="5390" width="54.28515625" style="49" hidden="1"/>
    <col min="5391" max="5633" width="9.140625" style="49" hidden="1"/>
    <col min="5634" max="5634" width="184.140625" style="49" hidden="1"/>
    <col min="5635" max="5645" width="9.140625" style="49" hidden="1"/>
    <col min="5646" max="5646" width="54.28515625" style="49" hidden="1"/>
    <col min="5647" max="5889" width="9.140625" style="49" hidden="1"/>
    <col min="5890" max="5890" width="184.140625" style="49" hidden="1"/>
    <col min="5891" max="5901" width="9.140625" style="49" hidden="1"/>
    <col min="5902" max="5902" width="54.28515625" style="49" hidden="1"/>
    <col min="5903" max="6145" width="9.140625" style="49" hidden="1"/>
    <col min="6146" max="6146" width="184.140625" style="49" hidden="1"/>
    <col min="6147" max="6157" width="9.140625" style="49" hidden="1"/>
    <col min="6158" max="6158" width="54.28515625" style="49" hidden="1"/>
    <col min="6159" max="6401" width="9.140625" style="49" hidden="1"/>
    <col min="6402" max="6402" width="184.140625" style="49" hidden="1"/>
    <col min="6403" max="6413" width="9.140625" style="49" hidden="1"/>
    <col min="6414" max="6414" width="54.28515625" style="49" hidden="1"/>
    <col min="6415" max="6657" width="9.140625" style="49" hidden="1"/>
    <col min="6658" max="6658" width="184.140625" style="49" hidden="1"/>
    <col min="6659" max="6669" width="9.140625" style="49" hidden="1"/>
    <col min="6670" max="6670" width="54.28515625" style="49" hidden="1"/>
    <col min="6671" max="6913" width="9.140625" style="49" hidden="1"/>
    <col min="6914" max="6914" width="184.140625" style="49" hidden="1"/>
    <col min="6915" max="6925" width="9.140625" style="49" hidden="1"/>
    <col min="6926" max="6926" width="54.28515625" style="49" hidden="1"/>
    <col min="6927" max="7169" width="9.140625" style="49" hidden="1"/>
    <col min="7170" max="7170" width="184.140625" style="49" hidden="1"/>
    <col min="7171" max="7181" width="9.140625" style="49" hidden="1"/>
    <col min="7182" max="7182" width="54.28515625" style="49" hidden="1"/>
    <col min="7183" max="7425" width="9.140625" style="49" hidden="1"/>
    <col min="7426" max="7426" width="184.140625" style="49" hidden="1"/>
    <col min="7427" max="7437" width="9.140625" style="49" hidden="1"/>
    <col min="7438" max="7438" width="54.28515625" style="49" hidden="1"/>
    <col min="7439" max="7681" width="9.140625" style="49" hidden="1"/>
    <col min="7682" max="7682" width="184.140625" style="49" hidden="1"/>
    <col min="7683" max="7693" width="9.140625" style="49" hidden="1"/>
    <col min="7694" max="7694" width="54.28515625" style="49" hidden="1"/>
    <col min="7695" max="7937" width="9.140625" style="49" hidden="1"/>
    <col min="7938" max="7938" width="184.140625" style="49" hidden="1"/>
    <col min="7939" max="7949" width="9.140625" style="49" hidden="1"/>
    <col min="7950" max="7950" width="54.28515625" style="49" hidden="1"/>
    <col min="7951" max="8193" width="9.140625" style="49" hidden="1"/>
    <col min="8194" max="8194" width="184.140625" style="49" hidden="1"/>
    <col min="8195" max="8205" width="9.140625" style="49" hidden="1"/>
    <col min="8206" max="8206" width="54.28515625" style="49" hidden="1"/>
    <col min="8207" max="8449" width="9.140625" style="49" hidden="1"/>
    <col min="8450" max="8450" width="184.140625" style="49" hidden="1"/>
    <col min="8451" max="8461" width="9.140625" style="49" hidden="1"/>
    <col min="8462" max="8462" width="54.28515625" style="49" hidden="1"/>
    <col min="8463" max="8705" width="9.140625" style="49" hidden="1"/>
    <col min="8706" max="8706" width="184.140625" style="49" hidden="1"/>
    <col min="8707" max="8717" width="9.140625" style="49" hidden="1"/>
    <col min="8718" max="8718" width="54.28515625" style="49" hidden="1"/>
    <col min="8719" max="8961" width="9.140625" style="49" hidden="1"/>
    <col min="8962" max="8962" width="184.140625" style="49" hidden="1"/>
    <col min="8963" max="8973" width="9.140625" style="49" hidden="1"/>
    <col min="8974" max="8974" width="54.28515625" style="49" hidden="1"/>
    <col min="8975" max="9217" width="9.140625" style="49" hidden="1"/>
    <col min="9218" max="9218" width="184.140625" style="49" hidden="1"/>
    <col min="9219" max="9229" width="9.140625" style="49" hidden="1"/>
    <col min="9230" max="9230" width="54.28515625" style="49" hidden="1"/>
    <col min="9231" max="9473" width="9.140625" style="49" hidden="1"/>
    <col min="9474" max="9474" width="184.140625" style="49" hidden="1"/>
    <col min="9475" max="9485" width="9.140625" style="49" hidden="1"/>
    <col min="9486" max="9486" width="54.28515625" style="49" hidden="1"/>
    <col min="9487" max="9729" width="9.140625" style="49" hidden="1"/>
    <col min="9730" max="9730" width="184.140625" style="49" hidden="1"/>
    <col min="9731" max="9741" width="9.140625" style="49" hidden="1"/>
    <col min="9742" max="9742" width="54.28515625" style="49" hidden="1"/>
    <col min="9743" max="9985" width="9.140625" style="49" hidden="1"/>
    <col min="9986" max="9986" width="184.140625" style="49" hidden="1"/>
    <col min="9987" max="9997" width="9.140625" style="49" hidden="1"/>
    <col min="9998" max="9998" width="54.28515625" style="49" hidden="1"/>
    <col min="9999" max="10241" width="9.140625" style="49" hidden="1"/>
    <col min="10242" max="10242" width="184.140625" style="49" hidden="1"/>
    <col min="10243" max="10253" width="9.140625" style="49" hidden="1"/>
    <col min="10254" max="10254" width="54.28515625" style="49" hidden="1"/>
    <col min="10255" max="10497" width="9.140625" style="49" hidden="1"/>
    <col min="10498" max="10498" width="184.140625" style="49" hidden="1"/>
    <col min="10499" max="10509" width="9.140625" style="49" hidden="1"/>
    <col min="10510" max="10510" width="54.28515625" style="49" hidden="1"/>
    <col min="10511" max="10753" width="9.140625" style="49" hidden="1"/>
    <col min="10754" max="10754" width="184.140625" style="49" hidden="1"/>
    <col min="10755" max="10765" width="9.140625" style="49" hidden="1"/>
    <col min="10766" max="10766" width="54.28515625" style="49" hidden="1"/>
    <col min="10767" max="11009" width="9.140625" style="49" hidden="1"/>
    <col min="11010" max="11010" width="184.140625" style="49" hidden="1"/>
    <col min="11011" max="11021" width="9.140625" style="49" hidden="1"/>
    <col min="11022" max="11022" width="54.28515625" style="49" hidden="1"/>
    <col min="11023" max="11265" width="9.140625" style="49" hidden="1"/>
    <col min="11266" max="11266" width="184.140625" style="49" hidden="1"/>
    <col min="11267" max="11277" width="9.140625" style="49" hidden="1"/>
    <col min="11278" max="11278" width="54.28515625" style="49" hidden="1"/>
    <col min="11279" max="11521" width="9.140625" style="49" hidden="1"/>
    <col min="11522" max="11522" width="184.140625" style="49" hidden="1"/>
    <col min="11523" max="11533" width="9.140625" style="49" hidden="1"/>
    <col min="11534" max="11534" width="54.28515625" style="49" hidden="1"/>
    <col min="11535" max="11777" width="9.140625" style="49" hidden="1"/>
    <col min="11778" max="11778" width="184.140625" style="49" hidden="1"/>
    <col min="11779" max="11789" width="9.140625" style="49" hidden="1"/>
    <col min="11790" max="11790" width="54.28515625" style="49" hidden="1"/>
    <col min="11791" max="12033" width="9.140625" style="49" hidden="1"/>
    <col min="12034" max="12034" width="184.140625" style="49" hidden="1"/>
    <col min="12035" max="12045" width="9.140625" style="49" hidden="1"/>
    <col min="12046" max="12046" width="54.28515625" style="49" hidden="1"/>
    <col min="12047" max="12289" width="9.140625" style="49" hidden="1"/>
    <col min="12290" max="12290" width="184.140625" style="49" hidden="1"/>
    <col min="12291" max="12301" width="9.140625" style="49" hidden="1"/>
    <col min="12302" max="12302" width="54.28515625" style="49" hidden="1"/>
    <col min="12303" max="12545" width="9.140625" style="49" hidden="1"/>
    <col min="12546" max="12546" width="184.140625" style="49" hidden="1"/>
    <col min="12547" max="12557" width="9.140625" style="49" hidden="1"/>
    <col min="12558" max="12558" width="54.28515625" style="49" hidden="1"/>
    <col min="12559" max="12801" width="9.140625" style="49" hidden="1"/>
    <col min="12802" max="12802" width="184.140625" style="49" hidden="1"/>
    <col min="12803" max="12813" width="9.140625" style="49" hidden="1"/>
    <col min="12814" max="12814" width="54.28515625" style="49" hidden="1"/>
    <col min="12815" max="13057" width="9.140625" style="49" hidden="1"/>
    <col min="13058" max="13058" width="184.140625" style="49" hidden="1"/>
    <col min="13059" max="13069" width="9.140625" style="49" hidden="1"/>
    <col min="13070" max="13070" width="54.28515625" style="49" hidden="1"/>
    <col min="13071" max="13313" width="9.140625" style="49" hidden="1"/>
    <col min="13314" max="13314" width="184.140625" style="49" hidden="1"/>
    <col min="13315" max="13325" width="9.140625" style="49" hidden="1"/>
    <col min="13326" max="13326" width="54.28515625" style="49" hidden="1"/>
    <col min="13327" max="13569" width="9.140625" style="49" hidden="1"/>
    <col min="13570" max="13570" width="184.140625" style="49" hidden="1"/>
    <col min="13571" max="13581" width="9.140625" style="49" hidden="1"/>
    <col min="13582" max="13582" width="54.28515625" style="49" hidden="1"/>
    <col min="13583" max="13825" width="9.140625" style="49" hidden="1"/>
    <col min="13826" max="13826" width="184.140625" style="49" hidden="1"/>
    <col min="13827" max="13837" width="9.140625" style="49" hidden="1"/>
    <col min="13838" max="13838" width="54.28515625" style="49" hidden="1"/>
    <col min="13839" max="14081" width="9.140625" style="49" hidden="1"/>
    <col min="14082" max="14082" width="184.140625" style="49" hidden="1"/>
    <col min="14083" max="14093" width="9.140625" style="49" hidden="1"/>
    <col min="14094" max="14094" width="54.28515625" style="49" hidden="1"/>
    <col min="14095" max="14337" width="9.140625" style="49" hidden="1"/>
    <col min="14338" max="14338" width="184.140625" style="49" hidden="1"/>
    <col min="14339" max="14349" width="9.140625" style="49" hidden="1"/>
    <col min="14350" max="14350" width="54.28515625" style="49" hidden="1"/>
    <col min="14351" max="14593" width="9.140625" style="49" hidden="1"/>
    <col min="14594" max="14594" width="184.140625" style="49" hidden="1"/>
    <col min="14595" max="14605" width="9.140625" style="49" hidden="1"/>
    <col min="14606" max="14606" width="54.28515625" style="49" hidden="1"/>
    <col min="14607" max="14849" width="9.140625" style="49" hidden="1"/>
    <col min="14850" max="14850" width="184.140625" style="49" hidden="1"/>
    <col min="14851" max="14861" width="9.140625" style="49" hidden="1"/>
    <col min="14862" max="14862" width="54.28515625" style="49" hidden="1"/>
    <col min="14863" max="15105" width="9.140625" style="49" hidden="1"/>
    <col min="15106" max="15106" width="184.140625" style="49" hidden="1"/>
    <col min="15107" max="15117" width="9.140625" style="49" hidden="1"/>
    <col min="15118" max="15118" width="54.28515625" style="49" hidden="1"/>
    <col min="15119" max="15361" width="9.140625" style="49" hidden="1"/>
    <col min="15362" max="15362" width="184.140625" style="49" hidden="1"/>
    <col min="15363" max="15373" width="9.140625" style="49" hidden="1"/>
    <col min="15374" max="15374" width="54.28515625" style="49" hidden="1"/>
    <col min="15375" max="15617" width="9.140625" style="49" hidden="1"/>
    <col min="15618" max="15618" width="184.140625" style="49" hidden="1"/>
    <col min="15619" max="15629" width="9.140625" style="49" hidden="1"/>
    <col min="15630" max="15630" width="54.28515625" style="49" hidden="1"/>
    <col min="15631" max="15873" width="9.140625" style="49" hidden="1"/>
    <col min="15874" max="15874" width="184.140625" style="49" hidden="1"/>
    <col min="15875" max="15885" width="9.140625" style="49" hidden="1"/>
    <col min="15886" max="15886" width="54.28515625" style="49" hidden="1"/>
    <col min="15887" max="16129" width="9.140625" style="49" hidden="1"/>
    <col min="16130" max="16130" width="184.140625" style="49" hidden="1"/>
    <col min="16131" max="16141" width="9.140625" style="49" hidden="1"/>
    <col min="16142" max="16142" width="54.28515625" style="49" hidden="1"/>
    <col min="16143" max="16383" width="9.140625" style="49" hidden="1"/>
    <col min="16384" max="16384" width="25.5703125" style="49" hidden="1"/>
  </cols>
  <sheetData>
    <row r="1" spans="1:24" ht="24.6" customHeight="1">
      <c r="A1" s="154" t="s">
        <v>3</v>
      </c>
      <c r="B1" s="154"/>
      <c r="C1" s="154"/>
    </row>
    <row r="2" spans="1:24" ht="9.6" customHeight="1" thickBot="1">
      <c r="B2" s="51"/>
    </row>
    <row r="3" spans="1:24" s="54" customFormat="1" ht="132.6" thickBot="1">
      <c r="A3" s="52"/>
      <c r="B3" s="53" t="s">
        <v>4</v>
      </c>
      <c r="C3" s="52"/>
    </row>
    <row r="4" spans="1:24" s="54" customFormat="1" ht="13.9" thickBot="1">
      <c r="A4" s="52"/>
      <c r="B4" s="55"/>
      <c r="C4" s="52"/>
    </row>
    <row r="5" spans="1:24" s="54" customFormat="1" ht="45" customHeight="1" thickBot="1">
      <c r="A5" s="52"/>
      <c r="B5" s="28" t="s">
        <v>5</v>
      </c>
      <c r="C5" s="52"/>
    </row>
    <row r="6" spans="1:24" s="54" customFormat="1" ht="13.9" thickBot="1">
      <c r="A6" s="52"/>
      <c r="B6" s="55"/>
      <c r="C6" s="52"/>
    </row>
    <row r="7" spans="1:24" s="54" customFormat="1" ht="54" customHeight="1" thickBot="1">
      <c r="A7" s="52"/>
      <c r="B7" s="28" t="s">
        <v>6</v>
      </c>
      <c r="C7" s="52"/>
    </row>
    <row r="8" spans="1:24" s="54" customFormat="1" ht="13.9" thickBot="1">
      <c r="A8" s="52"/>
      <c r="B8" s="55"/>
      <c r="C8" s="52"/>
    </row>
    <row r="9" spans="1:24" s="54" customFormat="1" ht="54" customHeight="1" thickBot="1">
      <c r="A9" s="52"/>
      <c r="B9" s="123" t="s">
        <v>7</v>
      </c>
      <c r="C9" s="52"/>
    </row>
    <row r="10" spans="1:24" s="54" customFormat="1" ht="13.9" thickBot="1">
      <c r="A10" s="52"/>
      <c r="B10" s="55"/>
      <c r="C10" s="52"/>
    </row>
    <row r="11" spans="1:24" ht="112.5" customHeight="1" thickBot="1">
      <c r="B11" s="76" t="s">
        <v>8</v>
      </c>
      <c r="C11" s="56"/>
      <c r="D11" s="57"/>
      <c r="E11" s="57"/>
      <c r="F11" s="57"/>
      <c r="G11" s="57"/>
      <c r="H11" s="57"/>
      <c r="I11" s="57"/>
      <c r="J11" s="57"/>
      <c r="K11" s="57"/>
      <c r="L11" s="57"/>
      <c r="M11" s="57"/>
      <c r="N11" s="57"/>
      <c r="O11" s="57"/>
      <c r="P11" s="57"/>
      <c r="Q11" s="57"/>
      <c r="R11" s="57"/>
      <c r="S11" s="57"/>
      <c r="T11" s="57"/>
      <c r="U11" s="57"/>
      <c r="V11" s="57"/>
      <c r="W11" s="57"/>
      <c r="X11" s="57"/>
    </row>
    <row r="12" spans="1:24" ht="13.9" thickBot="1">
      <c r="B12" s="58"/>
      <c r="C12" s="58"/>
      <c r="D12" s="59"/>
      <c r="E12" s="59"/>
      <c r="F12" s="59"/>
      <c r="G12" s="59"/>
      <c r="H12" s="59"/>
      <c r="I12" s="59"/>
      <c r="J12" s="59"/>
      <c r="K12" s="59"/>
      <c r="L12" s="59"/>
      <c r="M12" s="59"/>
      <c r="N12" s="59"/>
      <c r="O12" s="59"/>
      <c r="P12" s="59"/>
      <c r="Q12" s="59"/>
      <c r="R12" s="59"/>
      <c r="S12" s="59"/>
      <c r="T12" s="59"/>
      <c r="U12" s="59"/>
      <c r="V12" s="59"/>
      <c r="W12" s="59"/>
      <c r="X12" s="59"/>
    </row>
    <row r="13" spans="1:24" ht="55.5" customHeight="1" thickBot="1">
      <c r="B13" s="76" t="s">
        <v>9</v>
      </c>
      <c r="C13" s="56"/>
      <c r="D13" s="57"/>
      <c r="E13" s="57"/>
      <c r="F13" s="57"/>
      <c r="G13" s="57"/>
      <c r="H13" s="57"/>
      <c r="I13" s="57"/>
      <c r="J13" s="57"/>
      <c r="K13" s="57"/>
      <c r="L13" s="57"/>
      <c r="M13" s="57"/>
      <c r="N13" s="57"/>
      <c r="O13" s="57"/>
      <c r="P13" s="57"/>
      <c r="Q13" s="57"/>
      <c r="R13" s="57"/>
      <c r="S13" s="57"/>
      <c r="T13" s="57"/>
      <c r="U13" s="57"/>
      <c r="V13" s="57"/>
      <c r="W13" s="57"/>
      <c r="X13" s="57"/>
    </row>
    <row r="14" spans="1:24" ht="13.9" thickBot="1">
      <c r="B14" s="58"/>
      <c r="C14" s="58"/>
      <c r="D14" s="59"/>
      <c r="E14" s="59"/>
      <c r="F14" s="59"/>
      <c r="G14" s="59"/>
      <c r="H14" s="59"/>
      <c r="I14" s="59"/>
      <c r="J14" s="59"/>
      <c r="K14" s="59"/>
      <c r="L14" s="59"/>
      <c r="M14" s="59"/>
      <c r="N14" s="59"/>
      <c r="O14" s="59"/>
      <c r="P14" s="59"/>
      <c r="Q14" s="59"/>
      <c r="R14" s="59"/>
      <c r="S14" s="59"/>
      <c r="T14" s="59"/>
      <c r="U14" s="59"/>
      <c r="V14" s="59"/>
      <c r="W14" s="59"/>
      <c r="X14" s="59"/>
    </row>
    <row r="15" spans="1:24" ht="192" customHeight="1" thickBot="1">
      <c r="B15" s="76" t="s">
        <v>10</v>
      </c>
      <c r="C15" s="56"/>
      <c r="D15" s="57"/>
      <c r="E15" s="57"/>
      <c r="F15" s="57"/>
      <c r="G15" s="57"/>
      <c r="H15" s="57"/>
      <c r="I15" s="57"/>
      <c r="J15" s="57"/>
      <c r="K15" s="57"/>
      <c r="L15" s="57"/>
      <c r="M15" s="57"/>
      <c r="N15" s="57"/>
      <c r="O15" s="57"/>
      <c r="P15" s="57"/>
      <c r="Q15" s="57"/>
      <c r="R15" s="57"/>
      <c r="S15" s="57"/>
      <c r="T15" s="57"/>
      <c r="U15" s="57"/>
      <c r="V15" s="57"/>
      <c r="W15" s="57"/>
      <c r="X15" s="57"/>
    </row>
    <row r="16" spans="1:24" ht="13.9" thickBot="1">
      <c r="B16" s="58"/>
      <c r="C16" s="58"/>
      <c r="D16" s="59"/>
      <c r="E16" s="59"/>
      <c r="F16" s="59"/>
      <c r="G16" s="59"/>
      <c r="H16" s="59"/>
      <c r="I16" s="59"/>
      <c r="J16" s="59"/>
      <c r="K16" s="59"/>
      <c r="L16" s="59"/>
      <c r="M16" s="59"/>
      <c r="N16" s="59"/>
      <c r="O16" s="59"/>
      <c r="P16" s="59"/>
      <c r="Q16" s="59"/>
      <c r="R16" s="59"/>
      <c r="S16" s="59"/>
      <c r="T16" s="59"/>
      <c r="U16" s="59"/>
      <c r="V16" s="59"/>
      <c r="W16" s="59"/>
      <c r="X16" s="59"/>
    </row>
    <row r="17" spans="2:24" ht="53.25" customHeight="1" thickBot="1">
      <c r="B17" s="76" t="s">
        <v>11</v>
      </c>
      <c r="C17" s="56"/>
      <c r="D17" s="57"/>
      <c r="E17" s="57"/>
      <c r="F17" s="57"/>
      <c r="G17" s="57"/>
      <c r="H17" s="57"/>
      <c r="I17" s="57"/>
      <c r="J17" s="57"/>
      <c r="K17" s="57"/>
      <c r="L17" s="57"/>
      <c r="M17" s="57"/>
      <c r="N17" s="57"/>
      <c r="O17" s="57"/>
      <c r="P17" s="57"/>
      <c r="Q17" s="57"/>
      <c r="R17" s="57"/>
      <c r="S17" s="57"/>
      <c r="T17" s="57"/>
      <c r="U17" s="57"/>
      <c r="V17" s="57"/>
      <c r="W17" s="57"/>
      <c r="X17" s="57"/>
    </row>
    <row r="18" spans="2:24" ht="13.9" thickBot="1">
      <c r="B18" s="58"/>
      <c r="C18" s="58"/>
      <c r="D18" s="59"/>
      <c r="E18" s="59"/>
      <c r="F18" s="59"/>
      <c r="G18" s="59"/>
      <c r="H18" s="59"/>
      <c r="I18" s="59"/>
      <c r="J18" s="59"/>
      <c r="K18" s="59"/>
      <c r="L18" s="59"/>
      <c r="M18" s="59"/>
      <c r="N18" s="59"/>
      <c r="O18" s="59"/>
      <c r="P18" s="59"/>
      <c r="Q18" s="59"/>
      <c r="R18" s="59"/>
      <c r="S18" s="59"/>
      <c r="T18" s="59"/>
      <c r="U18" s="59"/>
      <c r="V18" s="59"/>
      <c r="W18" s="59"/>
      <c r="X18" s="59"/>
    </row>
    <row r="19" spans="2:24" ht="150" customHeight="1" thickBot="1">
      <c r="B19" s="76" t="s">
        <v>12</v>
      </c>
      <c r="C19" s="56"/>
      <c r="D19" s="57"/>
      <c r="E19" s="57"/>
      <c r="F19" s="57"/>
      <c r="G19" s="57"/>
      <c r="H19" s="57"/>
      <c r="I19" s="57"/>
      <c r="J19" s="57"/>
      <c r="K19" s="57"/>
      <c r="L19" s="57"/>
      <c r="M19" s="57"/>
      <c r="N19" s="57"/>
      <c r="O19" s="57"/>
      <c r="P19" s="57"/>
      <c r="Q19" s="57"/>
      <c r="R19" s="57"/>
      <c r="S19" s="57"/>
      <c r="T19" s="57"/>
      <c r="U19" s="57"/>
      <c r="V19" s="57"/>
      <c r="W19" s="57"/>
      <c r="X19" s="57"/>
    </row>
    <row r="20" spans="2:24" ht="13.9" thickBot="1">
      <c r="B20" s="58"/>
      <c r="C20" s="58"/>
      <c r="D20" s="59"/>
      <c r="E20" s="59"/>
      <c r="F20" s="59"/>
      <c r="G20" s="59"/>
      <c r="H20" s="59"/>
      <c r="I20" s="59"/>
      <c r="J20" s="59"/>
      <c r="K20" s="59"/>
      <c r="L20" s="59"/>
      <c r="M20" s="59"/>
      <c r="N20" s="59"/>
      <c r="O20" s="59"/>
      <c r="P20" s="59"/>
      <c r="Q20" s="59"/>
      <c r="R20" s="59"/>
      <c r="S20" s="59"/>
      <c r="T20" s="59"/>
      <c r="U20" s="59"/>
      <c r="V20" s="59"/>
      <c r="W20" s="59"/>
      <c r="X20" s="59"/>
    </row>
    <row r="21" spans="2:24" ht="159.75" customHeight="1" thickBot="1">
      <c r="B21" s="76" t="s">
        <v>13</v>
      </c>
      <c r="C21" s="56"/>
      <c r="D21" s="57"/>
      <c r="E21" s="57"/>
      <c r="F21" s="57"/>
      <c r="G21" s="57"/>
      <c r="H21" s="57"/>
      <c r="I21" s="57"/>
      <c r="J21" s="57"/>
      <c r="K21" s="57"/>
      <c r="L21" s="57"/>
      <c r="M21" s="57"/>
      <c r="N21" s="57"/>
      <c r="O21" s="57"/>
      <c r="P21" s="57"/>
      <c r="Q21" s="57"/>
      <c r="R21" s="57"/>
      <c r="S21" s="57"/>
      <c r="T21" s="57"/>
      <c r="U21" s="57"/>
      <c r="V21" s="57"/>
      <c r="W21" s="57"/>
      <c r="X21" s="57"/>
    </row>
    <row r="22" spans="2:24" ht="13.9" thickBot="1">
      <c r="B22" s="58"/>
      <c r="C22" s="58"/>
      <c r="D22" s="59"/>
      <c r="E22" s="59"/>
      <c r="F22" s="59"/>
      <c r="G22" s="59"/>
      <c r="H22" s="59"/>
      <c r="I22" s="59"/>
      <c r="J22" s="59"/>
      <c r="K22" s="59"/>
      <c r="L22" s="59"/>
      <c r="M22" s="59"/>
      <c r="N22" s="59"/>
      <c r="O22" s="59"/>
      <c r="P22" s="59"/>
      <c r="Q22" s="59"/>
      <c r="R22" s="59"/>
      <c r="S22" s="59"/>
      <c r="T22" s="59"/>
      <c r="U22" s="59"/>
      <c r="V22" s="59"/>
      <c r="W22" s="59"/>
      <c r="X22" s="59"/>
    </row>
    <row r="23" spans="2:24" ht="146.25" customHeight="1" thickBot="1">
      <c r="B23" s="76" t="s">
        <v>14</v>
      </c>
      <c r="C23" s="56"/>
      <c r="D23" s="57"/>
      <c r="E23" s="57"/>
      <c r="F23" s="57"/>
      <c r="G23" s="57"/>
      <c r="H23" s="57"/>
      <c r="I23" s="57"/>
      <c r="J23" s="57"/>
      <c r="K23" s="57"/>
      <c r="L23" s="57"/>
      <c r="M23" s="57"/>
      <c r="N23" s="57"/>
      <c r="O23" s="57"/>
      <c r="P23" s="57"/>
      <c r="Q23" s="57"/>
      <c r="R23" s="57"/>
      <c r="S23" s="57"/>
      <c r="T23" s="57"/>
      <c r="U23" s="57"/>
      <c r="V23" s="57"/>
      <c r="W23" s="57"/>
      <c r="X23" s="57"/>
    </row>
    <row r="24" spans="2:24">
      <c r="B24" s="50"/>
    </row>
    <row r="25" spans="2:24"/>
    <row r="26" spans="2:24"/>
    <row r="27" spans="2:24"/>
    <row r="28" spans="2:24"/>
    <row r="29" spans="2:24"/>
    <row r="30" spans="2:24"/>
    <row r="31" spans="2:24"/>
    <row r="32" spans="2:24"/>
    <row r="33"/>
    <row r="34"/>
    <row r="35"/>
    <row r="36"/>
    <row r="37"/>
    <row r="38"/>
    <row r="39"/>
    <row r="40"/>
    <row r="41"/>
    <row r="42"/>
    <row r="43"/>
    <row r="44"/>
    <row r="45"/>
    <row r="46"/>
    <row r="47"/>
  </sheetData>
  <sheetProtection selectLockedCells="1" selectUnlockedCells="1"/>
  <mergeCells count="1">
    <mergeCell ref="A1:C1"/>
  </mergeCells>
  <pageMargins left="0.7" right="0.7" top="0.75" bottom="0.75" header="0.3" footer="0.3"/>
  <pageSetup paperSize="9" scale="99" orientation="portrait" r:id="rId1"/>
  <headerFooter>
    <oddHeader>&amp;L&amp;"Arial,Regular"CSS/0103&amp;C&amp;"Arial,Regular"OFFICIAL SENSITIVE COMMERCIAL
(when complete)&amp;R&amp;"Arial,Regular"&amp;A</oddHeader>
    <oddFooter>&amp;C&amp;"Arial,Regular"OFFICIAL SENSITIVE COMMERCIAL
(when complete)&amp;R&amp;P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8D4029-9191-4731-94F1-9A36BAA0D000}">
  <sheetPr codeName="Sheet1">
    <pageSetUpPr fitToPage="1"/>
  </sheetPr>
  <dimension ref="A1:A32"/>
  <sheetViews>
    <sheetView topLeftCell="A12" zoomScaleNormal="100" zoomScalePageLayoutView="80" workbookViewId="0">
      <selection activeCell="G11" sqref="G11"/>
    </sheetView>
  </sheetViews>
  <sheetFormatPr defaultColWidth="9.140625" defaultRowHeight="13.9"/>
  <cols>
    <col min="1" max="1" width="166.140625" style="82" customWidth="1"/>
    <col min="2" max="16384" width="9.140625" style="82"/>
  </cols>
  <sheetData>
    <row r="1" spans="1:1" ht="29.25" customHeight="1">
      <c r="A1" s="94" t="s">
        <v>15</v>
      </c>
    </row>
    <row r="2" spans="1:1" ht="14.25" customHeight="1">
      <c r="A2" s="83"/>
    </row>
    <row r="3" spans="1:1" ht="66" customHeight="1">
      <c r="A3" s="84" t="s">
        <v>16</v>
      </c>
    </row>
    <row r="4" spans="1:1">
      <c r="A4" s="85"/>
    </row>
    <row r="5" spans="1:1" ht="24.75" customHeight="1">
      <c r="A5" s="86" t="s">
        <v>17</v>
      </c>
    </row>
    <row r="6" spans="1:1">
      <c r="A6" s="85"/>
    </row>
    <row r="7" spans="1:1" ht="49.5" customHeight="1">
      <c r="A7" s="84" t="s">
        <v>18</v>
      </c>
    </row>
    <row r="8" spans="1:1">
      <c r="A8" s="87"/>
    </row>
    <row r="9" spans="1:1" ht="30.75" customHeight="1">
      <c r="A9" s="84" t="s">
        <v>19</v>
      </c>
    </row>
    <row r="10" spans="1:1">
      <c r="A10" s="77"/>
    </row>
    <row r="11" spans="1:1" ht="24" customHeight="1">
      <c r="A11" s="88" t="s">
        <v>20</v>
      </c>
    </row>
    <row r="12" spans="1:1">
      <c r="A12" s="77"/>
    </row>
    <row r="13" spans="1:1" ht="36" customHeight="1">
      <c r="A13" s="88" t="s">
        <v>21</v>
      </c>
    </row>
    <row r="14" spans="1:1">
      <c r="A14" s="89"/>
    </row>
    <row r="15" spans="1:1" ht="30" customHeight="1">
      <c r="A15" s="88" t="s">
        <v>22</v>
      </c>
    </row>
    <row r="16" spans="1:1">
      <c r="A16" s="77" t="s">
        <v>23</v>
      </c>
    </row>
    <row r="17" spans="1:1" ht="39" customHeight="1">
      <c r="A17" s="88" t="s">
        <v>24</v>
      </c>
    </row>
    <row r="18" spans="1:1">
      <c r="A18" s="77"/>
    </row>
    <row r="19" spans="1:1" ht="36.75" customHeight="1">
      <c r="A19" s="88" t="s">
        <v>25</v>
      </c>
    </row>
    <row r="20" spans="1:1">
      <c r="A20" s="77"/>
    </row>
    <row r="21" spans="1:1" ht="32.25" customHeight="1">
      <c r="A21" s="88" t="s">
        <v>26</v>
      </c>
    </row>
    <row r="22" spans="1:1">
      <c r="A22" s="89"/>
    </row>
    <row r="23" spans="1:1" ht="27" customHeight="1">
      <c r="A23" s="88" t="s">
        <v>27</v>
      </c>
    </row>
    <row r="24" spans="1:1">
      <c r="A24" s="90"/>
    </row>
    <row r="25" spans="1:1" ht="48" customHeight="1">
      <c r="A25" s="88" t="s">
        <v>28</v>
      </c>
    </row>
    <row r="26" spans="1:1">
      <c r="A26" s="91"/>
    </row>
    <row r="27" spans="1:1" ht="35.25" customHeight="1">
      <c r="A27" s="88" t="s">
        <v>29</v>
      </c>
    </row>
    <row r="28" spans="1:1">
      <c r="A28" s="92"/>
    </row>
    <row r="29" spans="1:1" ht="59.25" customHeight="1">
      <c r="A29" s="93" t="s">
        <v>30</v>
      </c>
    </row>
    <row r="32" spans="1:1">
      <c r="A32" s="91"/>
    </row>
  </sheetData>
  <sheetProtection formatCells="0" selectLockedCells="1" selectUnlockedCells="1"/>
  <pageMargins left="0.70866141732283472" right="0.70866141732283472" top="0.74803149606299213" bottom="0.74803149606299213" header="0.31496062992125984" footer="0.31496062992125984"/>
  <pageSetup paperSize="9" scale="97" orientation="portrait" r:id="rId1"/>
  <headerFooter>
    <oddHeader xml:space="preserve">&amp;LCSS/0159 - 2nd Line Training - Babcock&amp;RTable &amp;A
</oddHeader>
    <oddFoote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FD2E3-B668-4DCD-8E25-D0F121B77A05}">
  <dimension ref="A1:I42"/>
  <sheetViews>
    <sheetView zoomScaleNormal="100" workbookViewId="0">
      <selection activeCell="H31" sqref="H31"/>
    </sheetView>
  </sheetViews>
  <sheetFormatPr defaultColWidth="9.140625" defaultRowHeight="13.9"/>
  <cols>
    <col min="1" max="1" width="22.7109375" style="95" customWidth="1"/>
    <col min="2" max="2" width="36.7109375" style="95" customWidth="1"/>
    <col min="3" max="3" width="31.42578125" style="95" customWidth="1"/>
    <col min="4" max="4" width="34.7109375" style="95" customWidth="1"/>
    <col min="5" max="16384" width="9.140625" style="95"/>
  </cols>
  <sheetData>
    <row r="1" spans="1:9" ht="31.5" customHeight="1">
      <c r="A1" s="155" t="s">
        <v>31</v>
      </c>
      <c r="B1" s="155"/>
      <c r="C1" s="155"/>
      <c r="D1" s="155"/>
    </row>
    <row r="2" spans="1:9" ht="10.5" customHeight="1">
      <c r="A2" s="130"/>
      <c r="B2" s="130"/>
      <c r="C2" s="130"/>
      <c r="D2" s="130"/>
      <c r="E2" s="130"/>
      <c r="F2" s="130"/>
      <c r="G2" s="130"/>
      <c r="H2" s="130"/>
      <c r="I2" s="129"/>
    </row>
    <row r="3" spans="1:9" ht="14.25" customHeight="1">
      <c r="A3" s="95" t="s">
        <v>32</v>
      </c>
    </row>
    <row r="4" spans="1:9" ht="14.25" customHeight="1">
      <c r="A4" s="95" t="s">
        <v>33</v>
      </c>
    </row>
    <row r="6" spans="1:9">
      <c r="A6" s="133" t="s">
        <v>34</v>
      </c>
      <c r="B6" s="133" t="s">
        <v>35</v>
      </c>
      <c r="C6" s="133" t="s">
        <v>36</v>
      </c>
      <c r="D6" s="133" t="s">
        <v>37</v>
      </c>
    </row>
    <row r="7" spans="1:9">
      <c r="A7" s="131" t="s">
        <v>38</v>
      </c>
      <c r="B7" s="131" t="s">
        <v>38</v>
      </c>
      <c r="C7" s="131">
        <v>2018</v>
      </c>
      <c r="D7" s="132">
        <v>46841</v>
      </c>
    </row>
    <row r="8" spans="1:9">
      <c r="A8" s="131" t="s">
        <v>39</v>
      </c>
      <c r="B8" s="131" t="s">
        <v>40</v>
      </c>
      <c r="C8" s="131">
        <v>2019</v>
      </c>
      <c r="D8" s="132">
        <v>45372</v>
      </c>
    </row>
    <row r="9" spans="1:9">
      <c r="A9" s="131" t="s">
        <v>39</v>
      </c>
      <c r="B9" s="131" t="s">
        <v>41</v>
      </c>
      <c r="C9" s="131">
        <v>2019</v>
      </c>
      <c r="D9" s="132">
        <v>45477</v>
      </c>
    </row>
    <row r="10" spans="1:9">
      <c r="A10" s="131" t="s">
        <v>39</v>
      </c>
      <c r="B10" s="131" t="s">
        <v>42</v>
      </c>
      <c r="C10" s="131">
        <v>2019</v>
      </c>
      <c r="D10" s="132">
        <v>45457</v>
      </c>
    </row>
    <row r="11" spans="1:9">
      <c r="A11" s="131" t="s">
        <v>39</v>
      </c>
      <c r="B11" s="131" t="s">
        <v>43</v>
      </c>
      <c r="C11" s="131">
        <v>2019</v>
      </c>
      <c r="D11" s="132">
        <v>45504</v>
      </c>
    </row>
    <row r="12" spans="1:9">
      <c r="A12" s="131" t="s">
        <v>39</v>
      </c>
      <c r="B12" s="131" t="s">
        <v>44</v>
      </c>
      <c r="C12" s="131">
        <v>2019</v>
      </c>
      <c r="D12" s="132">
        <v>45478</v>
      </c>
    </row>
    <row r="13" spans="1:9">
      <c r="A13" s="131" t="s">
        <v>39</v>
      </c>
      <c r="B13" s="131" t="s">
        <v>45</v>
      </c>
      <c r="C13" s="131">
        <v>2019</v>
      </c>
      <c r="D13" s="132">
        <v>45579</v>
      </c>
    </row>
    <row r="14" spans="1:9">
      <c r="A14" s="131" t="s">
        <v>39</v>
      </c>
      <c r="B14" s="131" t="s">
        <v>46</v>
      </c>
      <c r="C14" s="131">
        <v>2020</v>
      </c>
      <c r="D14" s="132">
        <v>45617</v>
      </c>
    </row>
    <row r="15" spans="1:9">
      <c r="A15" s="131" t="s">
        <v>39</v>
      </c>
      <c r="B15" s="131" t="s">
        <v>47</v>
      </c>
      <c r="C15" s="131">
        <v>2020</v>
      </c>
      <c r="D15" s="132">
        <v>45677</v>
      </c>
    </row>
    <row r="16" spans="1:9">
      <c r="A16" s="131" t="s">
        <v>39</v>
      </c>
      <c r="B16" s="131" t="s">
        <v>48</v>
      </c>
      <c r="C16" s="131">
        <v>2020</v>
      </c>
      <c r="D16" s="132">
        <v>45683</v>
      </c>
    </row>
    <row r="17" spans="1:4">
      <c r="A17" s="131" t="s">
        <v>39</v>
      </c>
      <c r="B17" s="131" t="s">
        <v>49</v>
      </c>
      <c r="C17" s="131">
        <v>2020</v>
      </c>
      <c r="D17" s="132">
        <v>45713</v>
      </c>
    </row>
    <row r="18" spans="1:4">
      <c r="A18" s="131" t="s">
        <v>50</v>
      </c>
      <c r="B18" s="131" t="s">
        <v>51</v>
      </c>
      <c r="C18" s="131">
        <v>2020</v>
      </c>
      <c r="D18" s="132">
        <v>45746</v>
      </c>
    </row>
    <row r="19" spans="1:4">
      <c r="A19" s="131" t="s">
        <v>52</v>
      </c>
      <c r="B19" s="131" t="s">
        <v>53</v>
      </c>
      <c r="C19" s="131">
        <v>2020</v>
      </c>
      <c r="D19" s="132">
        <v>45943</v>
      </c>
    </row>
    <row r="20" spans="1:4">
      <c r="A20" s="131" t="s">
        <v>52</v>
      </c>
      <c r="B20" s="131" t="s">
        <v>54</v>
      </c>
      <c r="C20" s="131">
        <v>2020</v>
      </c>
      <c r="D20" s="132">
        <v>45979</v>
      </c>
    </row>
    <row r="21" spans="1:4">
      <c r="A21" s="131" t="s">
        <v>52</v>
      </c>
      <c r="B21" s="131" t="s">
        <v>55</v>
      </c>
      <c r="C21" s="131">
        <v>2021</v>
      </c>
      <c r="D21" s="132">
        <v>45993</v>
      </c>
    </row>
    <row r="22" spans="1:4">
      <c r="A22" s="131" t="s">
        <v>52</v>
      </c>
      <c r="B22" s="131" t="s">
        <v>56</v>
      </c>
      <c r="C22" s="131">
        <v>2021</v>
      </c>
      <c r="D22" s="132">
        <v>46063</v>
      </c>
    </row>
    <row r="23" spans="1:4">
      <c r="A23" s="131" t="s">
        <v>52</v>
      </c>
      <c r="B23" s="131" t="s">
        <v>57</v>
      </c>
      <c r="C23" s="131">
        <v>2021</v>
      </c>
      <c r="D23" s="132">
        <v>46118</v>
      </c>
    </row>
    <row r="24" spans="1:4">
      <c r="A24" s="131" t="s">
        <v>52</v>
      </c>
      <c r="B24" s="131" t="s">
        <v>58</v>
      </c>
      <c r="C24" s="131">
        <v>2021</v>
      </c>
      <c r="D24" s="132">
        <v>46161</v>
      </c>
    </row>
    <row r="25" spans="1:4">
      <c r="A25" s="131" t="s">
        <v>52</v>
      </c>
      <c r="B25" s="131" t="s">
        <v>59</v>
      </c>
      <c r="C25" s="131">
        <v>2021</v>
      </c>
      <c r="D25" s="132">
        <v>46202</v>
      </c>
    </row>
    <row r="26" spans="1:4">
      <c r="A26" s="131" t="s">
        <v>52</v>
      </c>
      <c r="B26" s="131" t="s">
        <v>60</v>
      </c>
      <c r="C26" s="131">
        <v>2021</v>
      </c>
      <c r="D26" s="132">
        <v>46258</v>
      </c>
    </row>
    <row r="27" spans="1:4">
      <c r="A27" s="131" t="s">
        <v>61</v>
      </c>
      <c r="B27" s="131" t="s">
        <v>62</v>
      </c>
      <c r="C27" s="131">
        <v>2021</v>
      </c>
      <c r="D27" s="132">
        <v>46321</v>
      </c>
    </row>
    <row r="28" spans="1:4">
      <c r="A28" s="131" t="s">
        <v>61</v>
      </c>
      <c r="B28" s="131" t="s">
        <v>63</v>
      </c>
      <c r="C28" s="131">
        <v>2021</v>
      </c>
      <c r="D28" s="132">
        <v>46321</v>
      </c>
    </row>
    <row r="29" spans="1:4">
      <c r="A29" s="131" t="s">
        <v>61</v>
      </c>
      <c r="B29" s="131" t="s">
        <v>64</v>
      </c>
      <c r="C29" s="131">
        <v>2021</v>
      </c>
      <c r="D29" s="132">
        <v>46321</v>
      </c>
    </row>
    <row r="30" spans="1:4">
      <c r="A30" s="131" t="s">
        <v>65</v>
      </c>
      <c r="B30" s="131" t="s">
        <v>66</v>
      </c>
      <c r="C30" s="131">
        <v>2021</v>
      </c>
      <c r="D30" s="132">
        <v>46312</v>
      </c>
    </row>
    <row r="31" spans="1:4">
      <c r="A31" s="131" t="s">
        <v>65</v>
      </c>
      <c r="B31" s="131" t="s">
        <v>67</v>
      </c>
      <c r="C31" s="131">
        <v>2022</v>
      </c>
      <c r="D31" s="132">
        <v>46364</v>
      </c>
    </row>
    <row r="32" spans="1:4">
      <c r="A32" s="131" t="s">
        <v>65</v>
      </c>
      <c r="B32" s="131" t="s">
        <v>68</v>
      </c>
      <c r="C32" s="131">
        <v>2022</v>
      </c>
      <c r="D32" s="132">
        <v>46420</v>
      </c>
    </row>
    <row r="33" spans="1:4">
      <c r="A33" s="131" t="s">
        <v>65</v>
      </c>
      <c r="B33" s="131" t="s">
        <v>69</v>
      </c>
      <c r="C33" s="131">
        <v>2022</v>
      </c>
      <c r="D33" s="132">
        <v>46469</v>
      </c>
    </row>
    <row r="34" spans="1:4">
      <c r="A34" s="131" t="s">
        <v>65</v>
      </c>
      <c r="B34" s="131" t="s">
        <v>70</v>
      </c>
      <c r="C34" s="131">
        <v>2022</v>
      </c>
      <c r="D34" s="132">
        <v>46517</v>
      </c>
    </row>
    <row r="35" spans="1:4">
      <c r="A35" s="131" t="s">
        <v>65</v>
      </c>
      <c r="B35" s="131" t="s">
        <v>71</v>
      </c>
      <c r="C35" s="131">
        <v>2022</v>
      </c>
      <c r="D35" s="132">
        <v>46594</v>
      </c>
    </row>
    <row r="36" spans="1:4">
      <c r="A36" s="131" t="s">
        <v>72</v>
      </c>
      <c r="B36" s="131" t="s">
        <v>73</v>
      </c>
      <c r="C36" s="131">
        <v>2023</v>
      </c>
      <c r="D36" s="132">
        <v>46755</v>
      </c>
    </row>
    <row r="37" spans="1:4">
      <c r="A37" s="131" t="s">
        <v>72</v>
      </c>
      <c r="B37" s="131" t="s">
        <v>74</v>
      </c>
      <c r="C37" s="131">
        <v>2023</v>
      </c>
      <c r="D37" s="132">
        <v>46809</v>
      </c>
    </row>
    <row r="38" spans="1:4">
      <c r="A38" s="131" t="s">
        <v>72</v>
      </c>
      <c r="B38" s="131" t="s">
        <v>75</v>
      </c>
      <c r="C38" s="131">
        <v>2023</v>
      </c>
      <c r="D38" s="131">
        <f>C38+5</f>
        <v>2028</v>
      </c>
    </row>
    <row r="39" spans="1:4">
      <c r="A39" s="131" t="s">
        <v>76</v>
      </c>
      <c r="B39" s="131" t="s">
        <v>77</v>
      </c>
      <c r="C39" s="131">
        <v>2023</v>
      </c>
      <c r="D39" s="131">
        <f>C39+5</f>
        <v>2028</v>
      </c>
    </row>
    <row r="40" spans="1:4">
      <c r="A40" s="131" t="s">
        <v>76</v>
      </c>
      <c r="B40" s="131" t="s">
        <v>78</v>
      </c>
      <c r="C40" s="131">
        <v>2024</v>
      </c>
      <c r="D40" s="131">
        <f>C40+5</f>
        <v>2029</v>
      </c>
    </row>
    <row r="41" spans="1:4">
      <c r="A41" s="131" t="s">
        <v>76</v>
      </c>
      <c r="B41" s="131" t="s">
        <v>79</v>
      </c>
      <c r="C41" s="131">
        <v>2024</v>
      </c>
      <c r="D41" s="131">
        <f>C41+5</f>
        <v>2029</v>
      </c>
    </row>
    <row r="42" spans="1:4">
      <c r="A42" s="134"/>
      <c r="B42" s="134"/>
      <c r="C42" s="134"/>
      <c r="D42" s="134"/>
    </row>
  </sheetData>
  <mergeCells count="1">
    <mergeCell ref="A1:D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F50F3-DE25-4F63-8BB5-CBC853FF11D6}">
  <dimension ref="A1:D26"/>
  <sheetViews>
    <sheetView tabSelected="1" zoomScaleNormal="100" workbookViewId="0">
      <pane ySplit="2" topLeftCell="A3" activePane="bottomLeft" state="frozen"/>
      <selection pane="bottomLeft" activeCell="C15" sqref="C15:D15"/>
    </sheetView>
  </sheetViews>
  <sheetFormatPr defaultRowHeight="14.45"/>
  <cols>
    <col min="2" max="2" width="114" customWidth="1"/>
    <col min="3" max="4" width="18" customWidth="1"/>
    <col min="5" max="5" width="37.5703125" customWidth="1"/>
  </cols>
  <sheetData>
    <row r="1" spans="1:4" ht="30.75" customHeight="1">
      <c r="A1" s="155" t="s">
        <v>80</v>
      </c>
      <c r="B1" s="155"/>
      <c r="C1" s="155"/>
      <c r="D1" s="155"/>
    </row>
    <row r="2" spans="1:4" ht="55.15">
      <c r="A2" s="68" t="s">
        <v>81</v>
      </c>
      <c r="B2" s="68" t="s">
        <v>82</v>
      </c>
      <c r="C2" s="43" t="s">
        <v>83</v>
      </c>
      <c r="D2" s="43" t="s">
        <v>84</v>
      </c>
    </row>
    <row r="3" spans="1:4" ht="60" customHeight="1">
      <c r="A3" s="146">
        <v>1</v>
      </c>
      <c r="B3" s="156" t="s">
        <v>85</v>
      </c>
      <c r="C3" s="156"/>
      <c r="D3" s="157"/>
    </row>
    <row r="4" spans="1:4" ht="15">
      <c r="A4" s="147">
        <v>1.1000000000000001</v>
      </c>
      <c r="B4" s="140" t="s">
        <v>86</v>
      </c>
      <c r="C4" s="150">
        <v>0</v>
      </c>
      <c r="D4" s="150">
        <v>0</v>
      </c>
    </row>
    <row r="5" spans="1:4" ht="15">
      <c r="A5" s="147">
        <v>1.2</v>
      </c>
      <c r="B5" s="140" t="s">
        <v>87</v>
      </c>
      <c r="C5" s="222">
        <v>0</v>
      </c>
      <c r="D5" s="222">
        <v>0</v>
      </c>
    </row>
    <row r="6" spans="1:4" ht="60" customHeight="1">
      <c r="A6" s="148">
        <v>2</v>
      </c>
      <c r="B6" s="156" t="s">
        <v>88</v>
      </c>
      <c r="C6" s="156"/>
      <c r="D6" s="157"/>
    </row>
    <row r="7" spans="1:4">
      <c r="A7" s="147">
        <v>2.1</v>
      </c>
      <c r="B7" s="140" t="s">
        <v>89</v>
      </c>
      <c r="C7" s="150">
        <v>0</v>
      </c>
      <c r="D7" s="150">
        <v>0</v>
      </c>
    </row>
    <row r="8" spans="1:4">
      <c r="A8" s="147">
        <v>2.2000000000000002</v>
      </c>
      <c r="B8" s="140" t="s">
        <v>90</v>
      </c>
      <c r="C8" s="150">
        <v>0</v>
      </c>
      <c r="D8" s="150">
        <v>0</v>
      </c>
    </row>
    <row r="9" spans="1:4">
      <c r="A9" s="147">
        <v>2.2999999999999998</v>
      </c>
      <c r="B9" s="140" t="s">
        <v>91</v>
      </c>
      <c r="C9" s="150">
        <v>0</v>
      </c>
      <c r="D9" s="150">
        <v>0</v>
      </c>
    </row>
    <row r="10" spans="1:4" ht="51" customHeight="1">
      <c r="A10" s="148">
        <v>3</v>
      </c>
      <c r="B10" s="156" t="s">
        <v>92</v>
      </c>
      <c r="C10" s="156"/>
      <c r="D10" s="157"/>
    </row>
    <row r="11" spans="1:4">
      <c r="A11" s="147">
        <v>3.1</v>
      </c>
      <c r="B11" s="140" t="s">
        <v>93</v>
      </c>
      <c r="C11" s="150">
        <v>0</v>
      </c>
      <c r="D11" s="150">
        <v>0</v>
      </c>
    </row>
    <row r="12" spans="1:4" ht="44.25" customHeight="1">
      <c r="A12" s="148">
        <v>4</v>
      </c>
      <c r="B12" s="156" t="s">
        <v>94</v>
      </c>
      <c r="C12" s="156"/>
      <c r="D12" s="157"/>
    </row>
    <row r="13" spans="1:4" ht="15">
      <c r="A13" s="147">
        <v>4.0999999999999996</v>
      </c>
      <c r="B13" s="141" t="s">
        <v>95</v>
      </c>
      <c r="C13" s="222">
        <v>0</v>
      </c>
      <c r="D13" s="222">
        <v>0</v>
      </c>
    </row>
    <row r="14" spans="1:4" ht="63.75" customHeight="1">
      <c r="A14" s="148">
        <v>5</v>
      </c>
      <c r="B14" s="156" t="s">
        <v>96</v>
      </c>
      <c r="C14" s="156"/>
      <c r="D14" s="157"/>
    </row>
    <row r="15" spans="1:4" ht="28.5">
      <c r="A15" s="147">
        <v>5.0999999999999996</v>
      </c>
      <c r="B15" s="141" t="s">
        <v>97</v>
      </c>
      <c r="C15" s="222">
        <v>0</v>
      </c>
      <c r="D15" s="222">
        <v>0</v>
      </c>
    </row>
    <row r="16" spans="1:4" ht="37.5" customHeight="1">
      <c r="A16" s="148">
        <v>6</v>
      </c>
      <c r="B16" s="156" t="s">
        <v>98</v>
      </c>
      <c r="C16" s="156"/>
      <c r="D16" s="157"/>
    </row>
    <row r="17" spans="1:4">
      <c r="A17" s="147">
        <v>6.1</v>
      </c>
      <c r="B17" s="142" t="s">
        <v>99</v>
      </c>
      <c r="C17" s="150">
        <v>0</v>
      </c>
      <c r="D17" s="150">
        <v>0</v>
      </c>
    </row>
    <row r="18" spans="1:4">
      <c r="A18" s="147">
        <v>6.2</v>
      </c>
      <c r="B18" s="142" t="s">
        <v>100</v>
      </c>
      <c r="C18" s="150">
        <v>0</v>
      </c>
      <c r="D18" s="150">
        <v>0</v>
      </c>
    </row>
    <row r="19" spans="1:4" ht="40.5" customHeight="1">
      <c r="A19" s="148">
        <v>7</v>
      </c>
      <c r="B19" s="156" t="s">
        <v>101</v>
      </c>
      <c r="C19" s="156"/>
      <c r="D19" s="157"/>
    </row>
    <row r="20" spans="1:4">
      <c r="A20" s="149">
        <v>7.1</v>
      </c>
      <c r="B20" s="143" t="s">
        <v>102</v>
      </c>
      <c r="C20" s="150">
        <v>0</v>
      </c>
      <c r="D20" s="150">
        <v>0</v>
      </c>
    </row>
    <row r="21" spans="1:4">
      <c r="A21" s="149">
        <v>7.2</v>
      </c>
      <c r="B21" s="144" t="s">
        <v>103</v>
      </c>
      <c r="C21" s="150">
        <v>0</v>
      </c>
      <c r="D21" s="150">
        <v>0</v>
      </c>
    </row>
    <row r="22" spans="1:4">
      <c r="A22" s="149">
        <v>7.3</v>
      </c>
      <c r="B22" s="144" t="s">
        <v>104</v>
      </c>
      <c r="C22" s="150">
        <v>0</v>
      </c>
      <c r="D22" s="150">
        <v>0</v>
      </c>
    </row>
    <row r="23" spans="1:4">
      <c r="A23" s="149">
        <v>7.4</v>
      </c>
      <c r="B23" s="144" t="s">
        <v>105</v>
      </c>
      <c r="C23" s="150">
        <v>0</v>
      </c>
      <c r="D23" s="150">
        <v>0</v>
      </c>
    </row>
    <row r="24" spans="1:4">
      <c r="A24" s="149">
        <v>7.5</v>
      </c>
      <c r="B24" s="144" t="s">
        <v>106</v>
      </c>
      <c r="C24" s="150">
        <v>0</v>
      </c>
      <c r="D24" s="150">
        <v>0</v>
      </c>
    </row>
    <row r="25" spans="1:4">
      <c r="A25" s="149">
        <v>7.6</v>
      </c>
      <c r="B25" s="144" t="s">
        <v>107</v>
      </c>
      <c r="C25" s="150">
        <v>0</v>
      </c>
      <c r="D25" s="150">
        <v>0</v>
      </c>
    </row>
    <row r="26" spans="1:4">
      <c r="A26" s="149">
        <v>7.7</v>
      </c>
      <c r="B26" s="144" t="s">
        <v>108</v>
      </c>
      <c r="C26" s="145" t="s">
        <v>109</v>
      </c>
      <c r="D26" s="145" t="s">
        <v>109</v>
      </c>
    </row>
  </sheetData>
  <sheetProtection selectLockedCells="1"/>
  <mergeCells count="8">
    <mergeCell ref="B19:D19"/>
    <mergeCell ref="A1:D1"/>
    <mergeCell ref="B3:D3"/>
    <mergeCell ref="B12:D12"/>
    <mergeCell ref="B16:D16"/>
    <mergeCell ref="B10:D10"/>
    <mergeCell ref="B6:D6"/>
    <mergeCell ref="B14:D14"/>
  </mergeCells>
  <conditionalFormatting sqref="C5:D5">
    <cfRule type="cellIs" dxfId="9" priority="3" operator="greaterThanOrEqual">
      <formula>0.01</formula>
    </cfRule>
  </conditionalFormatting>
  <conditionalFormatting sqref="C13:D13">
    <cfRule type="cellIs" dxfId="8" priority="2" operator="greaterThanOrEqual">
      <formula>0.01</formula>
    </cfRule>
  </conditionalFormatting>
  <conditionalFormatting sqref="C15:D15">
    <cfRule type="cellIs" dxfId="7" priority="1" operator="greaterThanOrEqual">
      <formula>0.01</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F07E2-8E3F-4064-B674-EF7891766844}">
  <dimension ref="A1:B37"/>
  <sheetViews>
    <sheetView zoomScaleNormal="100" workbookViewId="0">
      <selection activeCell="A4" sqref="A4"/>
    </sheetView>
  </sheetViews>
  <sheetFormatPr defaultColWidth="9.140625" defaultRowHeight="15.6"/>
  <cols>
    <col min="1" max="2" width="73.7109375" style="125" customWidth="1"/>
    <col min="3" max="16384" width="9.140625" style="125"/>
  </cols>
  <sheetData>
    <row r="1" spans="1:2" ht="16.149999999999999" thickBot="1">
      <c r="A1" s="158" t="s">
        <v>110</v>
      </c>
      <c r="B1" s="159"/>
    </row>
    <row r="2" spans="1:2" ht="68.25" customHeight="1" thickBot="1">
      <c r="A2" s="160" t="s">
        <v>111</v>
      </c>
      <c r="B2" s="161"/>
    </row>
    <row r="3" spans="1:2" ht="16.149999999999999" thickBot="1">
      <c r="A3" s="126" t="s">
        <v>112</v>
      </c>
      <c r="B3" s="127" t="s">
        <v>113</v>
      </c>
    </row>
    <row r="4" spans="1:2">
      <c r="A4" s="128"/>
      <c r="B4" s="128"/>
    </row>
    <row r="5" spans="1:2">
      <c r="A5" s="128"/>
      <c r="B5" s="128"/>
    </row>
    <row r="6" spans="1:2">
      <c r="A6" s="128"/>
      <c r="B6" s="124"/>
    </row>
    <row r="7" spans="1:2">
      <c r="A7" s="128"/>
      <c r="B7" s="124"/>
    </row>
    <row r="8" spans="1:2">
      <c r="A8" s="128"/>
      <c r="B8" s="128"/>
    </row>
    <row r="9" spans="1:2">
      <c r="A9" s="128"/>
      <c r="B9" s="128"/>
    </row>
    <row r="10" spans="1:2">
      <c r="A10" s="128"/>
      <c r="B10" s="128"/>
    </row>
    <row r="11" spans="1:2">
      <c r="A11" s="128"/>
      <c r="B11" s="128"/>
    </row>
    <row r="12" spans="1:2">
      <c r="A12" s="128"/>
      <c r="B12" s="128"/>
    </row>
    <row r="13" spans="1:2">
      <c r="A13" s="128"/>
      <c r="B13" s="128"/>
    </row>
    <row r="14" spans="1:2">
      <c r="A14" s="128"/>
      <c r="B14" s="128"/>
    </row>
    <row r="15" spans="1:2">
      <c r="A15" s="128"/>
      <c r="B15" s="128"/>
    </row>
    <row r="16" spans="1:2">
      <c r="A16" s="128"/>
      <c r="B16" s="124"/>
    </row>
    <row r="17" spans="1:2">
      <c r="A17" s="128"/>
      <c r="B17" s="128"/>
    </row>
    <row r="18" spans="1:2">
      <c r="A18" s="128"/>
      <c r="B18" s="128"/>
    </row>
    <row r="19" spans="1:2">
      <c r="A19" s="128"/>
      <c r="B19" s="128"/>
    </row>
    <row r="20" spans="1:2">
      <c r="A20" s="128"/>
      <c r="B20" s="128"/>
    </row>
    <row r="21" spans="1:2">
      <c r="A21" s="128"/>
      <c r="B21" s="128"/>
    </row>
    <row r="22" spans="1:2">
      <c r="A22" s="128"/>
      <c r="B22" s="128"/>
    </row>
    <row r="23" spans="1:2">
      <c r="A23" s="128"/>
      <c r="B23" s="128"/>
    </row>
    <row r="24" spans="1:2">
      <c r="A24" s="128"/>
      <c r="B24" s="124"/>
    </row>
    <row r="25" spans="1:2">
      <c r="A25" s="128"/>
      <c r="B25" s="124"/>
    </row>
    <row r="26" spans="1:2">
      <c r="A26" s="128"/>
      <c r="B26" s="124"/>
    </row>
    <row r="27" spans="1:2">
      <c r="A27" s="128"/>
      <c r="B27" s="124"/>
    </row>
    <row r="28" spans="1:2">
      <c r="A28" s="128"/>
      <c r="B28" s="128"/>
    </row>
    <row r="29" spans="1:2">
      <c r="A29" s="128"/>
      <c r="B29" s="128"/>
    </row>
    <row r="30" spans="1:2">
      <c r="A30" s="128"/>
      <c r="B30" s="124"/>
    </row>
    <row r="31" spans="1:2">
      <c r="A31" s="128"/>
      <c r="B31" s="124"/>
    </row>
    <row r="32" spans="1:2">
      <c r="A32" s="128"/>
      <c r="B32" s="124"/>
    </row>
    <row r="33" spans="1:2">
      <c r="A33" s="128"/>
      <c r="B33" s="124"/>
    </row>
    <row r="34" spans="1:2">
      <c r="A34" s="128"/>
      <c r="B34" s="124"/>
    </row>
    <row r="35" spans="1:2">
      <c r="A35" s="128"/>
      <c r="B35" s="124"/>
    </row>
    <row r="36" spans="1:2">
      <c r="A36" s="128"/>
      <c r="B36" s="124"/>
    </row>
    <row r="37" spans="1:2">
      <c r="A37" s="128"/>
      <c r="B37" s="124"/>
    </row>
  </sheetData>
  <mergeCells count="2">
    <mergeCell ref="A1:B1"/>
    <mergeCell ref="A2:B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H48"/>
  <sheetViews>
    <sheetView showZeros="0" zoomScaleNormal="100" zoomScalePageLayoutView="80" workbookViewId="0">
      <selection activeCell="B30" sqref="B30"/>
    </sheetView>
  </sheetViews>
  <sheetFormatPr defaultColWidth="9.140625" defaultRowHeight="14.45"/>
  <cols>
    <col min="1" max="1" width="14.7109375" style="27" customWidth="1"/>
    <col min="2" max="2" width="57.5703125" customWidth="1"/>
    <col min="3" max="3" width="24.5703125" customWidth="1"/>
    <col min="4" max="5" width="19" customWidth="1"/>
    <col min="6" max="6" width="22.28515625" customWidth="1"/>
    <col min="7" max="8" width="19" customWidth="1"/>
  </cols>
  <sheetData>
    <row r="1" spans="1:5" ht="29.25" customHeight="1">
      <c r="A1" s="169" t="s">
        <v>114</v>
      </c>
      <c r="B1" s="170"/>
      <c r="C1" s="170"/>
      <c r="D1" s="170"/>
      <c r="E1" s="170"/>
    </row>
    <row r="2" spans="1:5" ht="10.5" customHeight="1">
      <c r="A2" s="42"/>
      <c r="B2" s="22"/>
      <c r="C2" s="22"/>
      <c r="D2" s="22"/>
      <c r="E2" s="22"/>
    </row>
    <row r="3" spans="1:5" s="24" customFormat="1" ht="55.15">
      <c r="A3" s="23" t="s">
        <v>115</v>
      </c>
      <c r="B3" s="23" t="s">
        <v>116</v>
      </c>
      <c r="C3" s="23" t="s">
        <v>117</v>
      </c>
      <c r="D3" s="43" t="s">
        <v>83</v>
      </c>
      <c r="E3" s="43" t="s">
        <v>84</v>
      </c>
    </row>
    <row r="4" spans="1:5" ht="81.75" customHeight="1">
      <c r="A4" s="167">
        <v>1</v>
      </c>
      <c r="B4" s="171" t="s">
        <v>118</v>
      </c>
      <c r="C4" s="171"/>
      <c r="D4" s="171"/>
      <c r="E4" s="171"/>
    </row>
    <row r="5" spans="1:5">
      <c r="A5" s="168"/>
      <c r="B5" s="172" t="s">
        <v>119</v>
      </c>
      <c r="C5" s="173"/>
      <c r="D5" s="25" cm="1">
        <f t="array" ref="D5">SUM(D$6:D$15*12/IF($C$6:$C$15=0,12,$C$6:$C$15))</f>
        <v>0</v>
      </c>
      <c r="E5" s="25">
        <f t="array" ref="E5">SUM(E$6:E$15*12/IF($C$6:$C$15=0,12,$C$6:$C$15))</f>
        <v>0</v>
      </c>
    </row>
    <row r="6" spans="1:5">
      <c r="A6" s="26" t="s">
        <v>120</v>
      </c>
      <c r="B6" s="120" t="s">
        <v>121</v>
      </c>
      <c r="C6" s="121">
        <v>4</v>
      </c>
      <c r="D6" s="3"/>
      <c r="E6" s="3"/>
    </row>
    <row r="7" spans="1:5">
      <c r="A7" s="26" t="s">
        <v>122</v>
      </c>
      <c r="B7" s="120" t="s">
        <v>123</v>
      </c>
      <c r="C7" s="119">
        <v>6</v>
      </c>
      <c r="D7" s="3"/>
      <c r="E7" s="3"/>
    </row>
    <row r="8" spans="1:5">
      <c r="A8" s="26" t="s">
        <v>124</v>
      </c>
      <c r="B8" s="120" t="s">
        <v>125</v>
      </c>
      <c r="C8" s="119">
        <v>6</v>
      </c>
      <c r="D8" s="3"/>
      <c r="E8" s="3"/>
    </row>
    <row r="9" spans="1:5">
      <c r="A9" s="26" t="s">
        <v>126</v>
      </c>
      <c r="B9" s="120" t="s">
        <v>127</v>
      </c>
      <c r="C9" s="119">
        <v>12</v>
      </c>
      <c r="D9" s="3"/>
      <c r="E9" s="3"/>
    </row>
    <row r="10" spans="1:5">
      <c r="A10" s="26" t="s">
        <v>128</v>
      </c>
      <c r="B10" s="120" t="s">
        <v>129</v>
      </c>
      <c r="C10" s="119">
        <v>12</v>
      </c>
      <c r="D10" s="3"/>
      <c r="E10" s="3"/>
    </row>
    <row r="11" spans="1:5">
      <c r="A11" s="26" t="s">
        <v>130</v>
      </c>
      <c r="B11" s="122" t="s">
        <v>131</v>
      </c>
      <c r="C11" s="119">
        <v>24</v>
      </c>
      <c r="D11" s="3"/>
      <c r="E11" s="3"/>
    </row>
    <row r="12" spans="1:5">
      <c r="A12" s="26" t="s">
        <v>132</v>
      </c>
      <c r="B12" s="122" t="s">
        <v>133</v>
      </c>
      <c r="C12" s="119">
        <v>24</v>
      </c>
      <c r="D12" s="3"/>
      <c r="E12" s="3"/>
    </row>
    <row r="13" spans="1:5">
      <c r="A13" s="26" t="s">
        <v>134</v>
      </c>
      <c r="B13" s="122" t="s">
        <v>135</v>
      </c>
      <c r="C13" s="119">
        <v>24</v>
      </c>
      <c r="D13" s="3"/>
      <c r="E13" s="3"/>
    </row>
    <row r="14" spans="1:5">
      <c r="A14" s="26" t="s">
        <v>136</v>
      </c>
      <c r="B14" s="122" t="s">
        <v>137</v>
      </c>
      <c r="C14" s="119">
        <v>36</v>
      </c>
      <c r="D14" s="3"/>
      <c r="E14" s="3"/>
    </row>
    <row r="15" spans="1:5">
      <c r="A15" s="26" t="s">
        <v>138</v>
      </c>
      <c r="B15" s="122" t="s">
        <v>139</v>
      </c>
      <c r="C15" s="119">
        <v>48</v>
      </c>
      <c r="D15" s="3"/>
      <c r="E15" s="3"/>
    </row>
    <row r="16" spans="1:5" s="24" customFormat="1" ht="55.15">
      <c r="A16" s="23" t="s">
        <v>115</v>
      </c>
      <c r="B16" s="23" t="s">
        <v>116</v>
      </c>
      <c r="C16" s="23" t="s">
        <v>140</v>
      </c>
      <c r="D16" s="43" t="s">
        <v>83</v>
      </c>
      <c r="E16" s="43" t="s">
        <v>84</v>
      </c>
    </row>
    <row r="17" spans="1:8" ht="110.25" customHeight="1">
      <c r="A17" s="167">
        <v>2</v>
      </c>
      <c r="B17" s="174" t="s">
        <v>141</v>
      </c>
      <c r="C17" s="174"/>
      <c r="D17" s="174"/>
      <c r="E17" s="174"/>
    </row>
    <row r="18" spans="1:8">
      <c r="A18" s="168"/>
      <c r="B18" s="172" t="s">
        <v>142</v>
      </c>
      <c r="C18" s="173"/>
      <c r="D18" s="16" cm="1">
        <f t="array" ref="D18">SUM(D$19:D$27*250/IF($C$19:$C$27=0,12,$C$19:$C$27))</f>
        <v>0</v>
      </c>
      <c r="E18" s="16" cm="1">
        <f t="array" ref="E18">SUM(E$19:E$27*250/IF($C$19:$C$27=0,12,$C$19:$C$27))</f>
        <v>0</v>
      </c>
    </row>
    <row r="19" spans="1:8">
      <c r="A19" s="26" t="s">
        <v>143</v>
      </c>
      <c r="B19" s="122" t="s">
        <v>144</v>
      </c>
      <c r="C19" s="121">
        <v>250</v>
      </c>
      <c r="D19" s="3"/>
      <c r="E19" s="3"/>
    </row>
    <row r="20" spans="1:8">
      <c r="A20" s="26" t="s">
        <v>145</v>
      </c>
      <c r="B20" s="122" t="s">
        <v>146</v>
      </c>
      <c r="C20" s="119">
        <v>500</v>
      </c>
      <c r="D20" s="3"/>
      <c r="E20" s="3"/>
    </row>
    <row r="21" spans="1:8">
      <c r="A21" s="26" t="s">
        <v>147</v>
      </c>
      <c r="B21" s="122" t="s">
        <v>148</v>
      </c>
      <c r="C21" s="119">
        <v>750</v>
      </c>
      <c r="D21" s="3"/>
      <c r="E21" s="3"/>
    </row>
    <row r="22" spans="1:8">
      <c r="A22" s="26" t="s">
        <v>149</v>
      </c>
      <c r="B22" s="122" t="s">
        <v>150</v>
      </c>
      <c r="C22" s="119">
        <v>500</v>
      </c>
      <c r="D22" s="3"/>
      <c r="E22" s="3"/>
    </row>
    <row r="23" spans="1:8">
      <c r="A23" s="26" t="s">
        <v>151</v>
      </c>
      <c r="B23" s="122" t="s">
        <v>152</v>
      </c>
      <c r="C23" s="119">
        <v>1000</v>
      </c>
      <c r="D23" s="3"/>
      <c r="E23" s="3"/>
    </row>
    <row r="24" spans="1:8">
      <c r="A24" s="26" t="s">
        <v>153</v>
      </c>
      <c r="B24" s="122" t="s">
        <v>154</v>
      </c>
      <c r="C24" s="119">
        <v>2000</v>
      </c>
      <c r="D24" s="3"/>
      <c r="E24" s="3"/>
    </row>
    <row r="25" spans="1:8">
      <c r="A25" s="26" t="s">
        <v>155</v>
      </c>
      <c r="B25" s="122" t="s">
        <v>156</v>
      </c>
      <c r="C25" s="119">
        <v>2000</v>
      </c>
      <c r="D25" s="3"/>
      <c r="E25" s="3"/>
    </row>
    <row r="26" spans="1:8">
      <c r="A26" s="26" t="s">
        <v>157</v>
      </c>
      <c r="B26" s="122" t="s">
        <v>158</v>
      </c>
      <c r="C26" s="119">
        <v>3000</v>
      </c>
      <c r="D26" s="3"/>
      <c r="E26" s="3"/>
    </row>
    <row r="27" spans="1:8">
      <c r="A27" s="26" t="s">
        <v>159</v>
      </c>
      <c r="B27" s="122" t="s">
        <v>160</v>
      </c>
      <c r="C27" s="119">
        <v>5000</v>
      </c>
      <c r="D27" s="3"/>
      <c r="E27" s="3"/>
    </row>
    <row r="28" spans="1:8" s="24" customFormat="1" ht="55.15">
      <c r="A28" s="23" t="s">
        <v>115</v>
      </c>
      <c r="B28" s="162" t="s">
        <v>116</v>
      </c>
      <c r="C28" s="163"/>
      <c r="D28" s="78" t="s">
        <v>161</v>
      </c>
      <c r="E28" s="78" t="s">
        <v>162</v>
      </c>
      <c r="F28" s="78" t="s">
        <v>163</v>
      </c>
      <c r="G28" s="43" t="s">
        <v>83</v>
      </c>
      <c r="H28" s="43" t="s">
        <v>84</v>
      </c>
    </row>
    <row r="29" spans="1:8" ht="84.75" customHeight="1">
      <c r="A29" s="167">
        <v>3</v>
      </c>
      <c r="B29" s="164" t="s">
        <v>164</v>
      </c>
      <c r="C29" s="165"/>
      <c r="D29" s="165"/>
      <c r="E29" s="165"/>
      <c r="F29" s="165"/>
      <c r="G29" s="165"/>
      <c r="H29" s="166"/>
    </row>
    <row r="30" spans="1:8">
      <c r="A30" s="168"/>
      <c r="B30" s="139" t="s">
        <v>165</v>
      </c>
      <c r="C30" s="138"/>
      <c r="D30" s="138"/>
      <c r="E30" s="138"/>
      <c r="F30" s="138"/>
      <c r="G30" s="81">
        <f>SUM(G31:G48)</f>
        <v>0</v>
      </c>
      <c r="H30" s="81">
        <f>SUM(H31:H48)</f>
        <v>0</v>
      </c>
    </row>
    <row r="31" spans="1:8">
      <c r="A31" s="26" t="s">
        <v>166</v>
      </c>
      <c r="B31" s="135" t="s">
        <v>167</v>
      </c>
      <c r="C31" s="136"/>
      <c r="D31" s="80"/>
      <c r="E31" s="79"/>
      <c r="F31" s="79"/>
      <c r="G31" s="81">
        <f>SUM(D31*'0) Input Sheet'!$C$4,E31*(1+'0) Input Sheet'!$C$5),F31*(1+'0) Input Sheet'!$C$15))</f>
        <v>0</v>
      </c>
      <c r="H31" s="81">
        <f>SUM(D31*'0) Input Sheet'!$D$4,E31*(1+'0) Input Sheet'!$D$5),F31*(1+'0) Input Sheet'!$D$15))</f>
        <v>0</v>
      </c>
    </row>
    <row r="32" spans="1:8">
      <c r="A32" s="26" t="s">
        <v>168</v>
      </c>
      <c r="B32" s="135" t="s">
        <v>169</v>
      </c>
      <c r="C32" s="136"/>
      <c r="D32" s="80"/>
      <c r="E32" s="79"/>
      <c r="F32" s="79"/>
      <c r="G32" s="81">
        <f>SUM(D32*'0) Input Sheet'!$C$4,E32*(1+'0) Input Sheet'!$C$5),F32*(1+'0) Input Sheet'!$C$15))</f>
        <v>0</v>
      </c>
      <c r="H32" s="81">
        <f>SUM(D32*'0) Input Sheet'!$D$4,E32*(1+'0) Input Sheet'!$D$5),F32*(1+'0) Input Sheet'!$D$15))</f>
        <v>0</v>
      </c>
    </row>
    <row r="33" spans="1:8">
      <c r="A33" s="26" t="s">
        <v>170</v>
      </c>
      <c r="B33" s="135" t="s">
        <v>171</v>
      </c>
      <c r="C33" s="136"/>
      <c r="D33" s="80"/>
      <c r="E33" s="79"/>
      <c r="F33" s="79"/>
      <c r="G33" s="81">
        <f>SUM(D33*'0) Input Sheet'!$C$4,E33*(1+'0) Input Sheet'!$C$5),F33*(1+'0) Input Sheet'!$C$15))</f>
        <v>0</v>
      </c>
      <c r="H33" s="81">
        <f>SUM(D33*'0) Input Sheet'!$D$4,E33*(1+'0) Input Sheet'!$D$5),F33*(1+'0) Input Sheet'!$D$15))</f>
        <v>0</v>
      </c>
    </row>
    <row r="34" spans="1:8">
      <c r="A34" s="26" t="s">
        <v>172</v>
      </c>
      <c r="B34" s="135" t="s">
        <v>173</v>
      </c>
      <c r="C34" s="136"/>
      <c r="D34" s="80"/>
      <c r="E34" s="79"/>
      <c r="F34" s="79"/>
      <c r="G34" s="81">
        <f>SUM(D34*'0) Input Sheet'!$C$4,E34*(1+'0) Input Sheet'!$C$5),F34*(1+'0) Input Sheet'!$C$15))</f>
        <v>0</v>
      </c>
      <c r="H34" s="81">
        <f>SUM(D34*'0) Input Sheet'!$D$4,E34*(1+'0) Input Sheet'!$D$5),F34*(1+'0) Input Sheet'!$D$15))</f>
        <v>0</v>
      </c>
    </row>
    <row r="35" spans="1:8">
      <c r="A35" s="26" t="s">
        <v>174</v>
      </c>
      <c r="B35" s="135" t="s">
        <v>175</v>
      </c>
      <c r="C35" s="136"/>
      <c r="D35" s="80"/>
      <c r="E35" s="79"/>
      <c r="F35" s="79"/>
      <c r="G35" s="81">
        <f>SUM(D35*'0) Input Sheet'!$C$4,E35*(1+'0) Input Sheet'!$C$5),F35*(1+'0) Input Sheet'!$C$15))</f>
        <v>0</v>
      </c>
      <c r="H35" s="81">
        <f>SUM(D35*'0) Input Sheet'!$D$4,E35*(1+'0) Input Sheet'!$D$5),F35*(1+'0) Input Sheet'!$D$15))</f>
        <v>0</v>
      </c>
    </row>
    <row r="36" spans="1:8">
      <c r="A36" s="26" t="s">
        <v>176</v>
      </c>
      <c r="B36" s="135" t="s">
        <v>177</v>
      </c>
      <c r="C36" s="136"/>
      <c r="D36" s="80"/>
      <c r="E36" s="79"/>
      <c r="F36" s="79"/>
      <c r="G36" s="81">
        <f>SUM(D36*'0) Input Sheet'!$C$4,E36*(1+'0) Input Sheet'!$C$5),F36*(1+'0) Input Sheet'!$C$15))</f>
        <v>0</v>
      </c>
      <c r="H36" s="81">
        <f>SUM(D36*'0) Input Sheet'!$D$4,E36*(1+'0) Input Sheet'!$D$5),F36*(1+'0) Input Sheet'!$D$15))</f>
        <v>0</v>
      </c>
    </row>
    <row r="37" spans="1:8">
      <c r="A37" s="26" t="s">
        <v>178</v>
      </c>
      <c r="B37" s="135" t="s">
        <v>179</v>
      </c>
      <c r="C37" s="136"/>
      <c r="D37" s="80"/>
      <c r="E37" s="79"/>
      <c r="F37" s="79"/>
      <c r="G37" s="81">
        <f>SUM(D37*'0) Input Sheet'!$C$4,E37*(1+'0) Input Sheet'!$C$5),F37*(1+'0) Input Sheet'!$C$15))</f>
        <v>0</v>
      </c>
      <c r="H37" s="81">
        <f>SUM(D37*'0) Input Sheet'!$D$4,E37*(1+'0) Input Sheet'!$D$5),F37*(1+'0) Input Sheet'!$D$15))</f>
        <v>0</v>
      </c>
    </row>
    <row r="38" spans="1:8">
      <c r="A38" s="26" t="s">
        <v>180</v>
      </c>
      <c r="B38" s="135" t="s">
        <v>181</v>
      </c>
      <c r="C38" s="136"/>
      <c r="D38" s="80"/>
      <c r="E38" s="79"/>
      <c r="F38" s="79"/>
      <c r="G38" s="81">
        <f>SUM(D38*'0) Input Sheet'!$C$4,E38*(1+'0) Input Sheet'!$C$5),F38*(1+'0) Input Sheet'!$C$15))</f>
        <v>0</v>
      </c>
      <c r="H38" s="81">
        <f>SUM(D38*'0) Input Sheet'!$D$4,E38*(1+'0) Input Sheet'!$D$5),F38*(1+'0) Input Sheet'!$D$15))</f>
        <v>0</v>
      </c>
    </row>
    <row r="39" spans="1:8">
      <c r="A39" s="26" t="s">
        <v>182</v>
      </c>
      <c r="B39" s="135" t="s">
        <v>183</v>
      </c>
      <c r="C39" s="136"/>
      <c r="D39" s="80"/>
      <c r="E39" s="79"/>
      <c r="F39" s="79"/>
      <c r="G39" s="81">
        <f>SUM(D39*'0) Input Sheet'!$C$4,E39*(1+'0) Input Sheet'!$C$5),F39*(1+'0) Input Sheet'!$C$15))</f>
        <v>0</v>
      </c>
      <c r="H39" s="81">
        <f>SUM(D39*'0) Input Sheet'!$D$4,E39*(1+'0) Input Sheet'!$D$5),F39*(1+'0) Input Sheet'!$D$15))</f>
        <v>0</v>
      </c>
    </row>
    <row r="40" spans="1:8">
      <c r="A40" s="26" t="s">
        <v>184</v>
      </c>
      <c r="B40" s="135" t="s">
        <v>185</v>
      </c>
      <c r="C40" s="136"/>
      <c r="D40" s="80"/>
      <c r="E40" s="79"/>
      <c r="F40" s="79"/>
      <c r="G40" s="81">
        <f>SUM(D40*'0) Input Sheet'!$C$4,E40*(1+'0) Input Sheet'!$C$5),F40*(1+'0) Input Sheet'!$C$15))</f>
        <v>0</v>
      </c>
      <c r="H40" s="81">
        <f>SUM(D40*'0) Input Sheet'!$D$4,E40*(1+'0) Input Sheet'!$D$5),F40*(1+'0) Input Sheet'!$D$15))</f>
        <v>0</v>
      </c>
    </row>
    <row r="41" spans="1:8">
      <c r="A41" s="26" t="s">
        <v>186</v>
      </c>
      <c r="B41" s="135" t="s">
        <v>187</v>
      </c>
      <c r="C41" s="136"/>
      <c r="D41" s="80"/>
      <c r="E41" s="79"/>
      <c r="F41" s="79"/>
      <c r="G41" s="81">
        <f>SUM(D41*'0) Input Sheet'!$C$4,E41*(1+'0) Input Sheet'!$C$5),F41*(1+'0) Input Sheet'!$C$15))</f>
        <v>0</v>
      </c>
      <c r="H41" s="81">
        <f>SUM(D41*'0) Input Sheet'!$D$4,E41*(1+'0) Input Sheet'!$D$5),F41*(1+'0) Input Sheet'!$D$15))</f>
        <v>0</v>
      </c>
    </row>
    <row r="42" spans="1:8">
      <c r="A42" s="26" t="s">
        <v>188</v>
      </c>
      <c r="B42" s="135" t="s">
        <v>189</v>
      </c>
      <c r="C42" s="136"/>
      <c r="D42" s="80"/>
      <c r="E42" s="79"/>
      <c r="F42" s="79"/>
      <c r="G42" s="81">
        <f>SUM(D42*'0) Input Sheet'!$C$4,E42*(1+'0) Input Sheet'!$C$5),F42*(1+'0) Input Sheet'!$C$15))</f>
        <v>0</v>
      </c>
      <c r="H42" s="81">
        <f>SUM(D42*'0) Input Sheet'!$D$4,E42*(1+'0) Input Sheet'!$D$5),F42*(1+'0) Input Sheet'!$D$15))</f>
        <v>0</v>
      </c>
    </row>
    <row r="43" spans="1:8">
      <c r="A43" s="26" t="s">
        <v>190</v>
      </c>
      <c r="B43" s="135" t="s">
        <v>191</v>
      </c>
      <c r="C43" s="136"/>
      <c r="D43" s="80"/>
      <c r="E43" s="79"/>
      <c r="F43" s="79"/>
      <c r="G43" s="81">
        <f>SUM(D43*'0) Input Sheet'!$C$4,E43*(1+'0) Input Sheet'!$C$5),F43*(1+'0) Input Sheet'!$C$15))</f>
        <v>0</v>
      </c>
      <c r="H43" s="81">
        <f>SUM(D43*'0) Input Sheet'!$D$4,E43*(1+'0) Input Sheet'!$D$5),F43*(1+'0) Input Sheet'!$D$15))</f>
        <v>0</v>
      </c>
    </row>
    <row r="44" spans="1:8">
      <c r="A44" s="26" t="s">
        <v>192</v>
      </c>
      <c r="B44" s="135" t="s">
        <v>193</v>
      </c>
      <c r="C44" s="136"/>
      <c r="D44" s="80"/>
      <c r="E44" s="79"/>
      <c r="F44" s="79"/>
      <c r="G44" s="81">
        <f>SUM(D44*'0) Input Sheet'!$C$4,E44*(1+'0) Input Sheet'!$C$5),F44*(1+'0) Input Sheet'!$C$15))</f>
        <v>0</v>
      </c>
      <c r="H44" s="81">
        <f>SUM(D44*'0) Input Sheet'!$D$4,E44*(1+'0) Input Sheet'!$D$5),F44*(1+'0) Input Sheet'!$D$15))</f>
        <v>0</v>
      </c>
    </row>
    <row r="45" spans="1:8">
      <c r="A45" s="26" t="s">
        <v>194</v>
      </c>
      <c r="B45" s="135" t="s">
        <v>195</v>
      </c>
      <c r="C45" s="136"/>
      <c r="D45" s="80"/>
      <c r="E45" s="79"/>
      <c r="F45" s="79"/>
      <c r="G45" s="81">
        <f>SUM(D45*'0) Input Sheet'!$C$4,E45*(1+'0) Input Sheet'!$C$5),F45*(1+'0) Input Sheet'!$C$15))</f>
        <v>0</v>
      </c>
      <c r="H45" s="81">
        <f>SUM(D45*'0) Input Sheet'!$D$4,E45*(1+'0) Input Sheet'!$D$5),F45*(1+'0) Input Sheet'!$D$15))</f>
        <v>0</v>
      </c>
    </row>
    <row r="46" spans="1:8">
      <c r="A46" s="26" t="s">
        <v>196</v>
      </c>
      <c r="B46" s="135" t="s">
        <v>197</v>
      </c>
      <c r="C46" s="136"/>
      <c r="D46" s="80"/>
      <c r="E46" s="79"/>
      <c r="F46" s="79"/>
      <c r="G46" s="81">
        <f>SUM(D46*'0) Input Sheet'!$C$4,E46*(1+'0) Input Sheet'!$C$5),F46*(1+'0) Input Sheet'!$C$15))</f>
        <v>0</v>
      </c>
      <c r="H46" s="81">
        <f>SUM(D46*'0) Input Sheet'!$D$4,E46*(1+'0) Input Sheet'!$D$5),F46*(1+'0) Input Sheet'!$D$15))</f>
        <v>0</v>
      </c>
    </row>
    <row r="47" spans="1:8">
      <c r="A47" s="26" t="s">
        <v>198</v>
      </c>
      <c r="B47" s="135" t="s">
        <v>199</v>
      </c>
      <c r="C47" s="136"/>
      <c r="D47" s="80"/>
      <c r="E47" s="79"/>
      <c r="F47" s="79"/>
      <c r="G47" s="81">
        <f>SUM(D47*'0) Input Sheet'!$C$4,E47*(1+'0) Input Sheet'!$C$5),F47*(1+'0) Input Sheet'!$C$15))</f>
        <v>0</v>
      </c>
      <c r="H47" s="81">
        <f>SUM(D47*'0) Input Sheet'!$D$4,E47*(1+'0) Input Sheet'!$D$5),F47*(1+'0) Input Sheet'!$D$15))</f>
        <v>0</v>
      </c>
    </row>
    <row r="48" spans="1:8">
      <c r="A48" s="26" t="s">
        <v>200</v>
      </c>
      <c r="B48" s="135" t="s">
        <v>201</v>
      </c>
      <c r="C48" s="136"/>
      <c r="D48" s="80"/>
      <c r="E48" s="3"/>
      <c r="F48" s="3"/>
      <c r="G48" s="81">
        <f>SUM(D48*'0) Input Sheet'!$C$4,E48*(1+'0) Input Sheet'!$C$5),F48*(1+'0) Input Sheet'!$C$15))</f>
        <v>0</v>
      </c>
      <c r="H48" s="81">
        <f>SUM(D48*'0) Input Sheet'!$D$4,E48*(1+'0) Input Sheet'!$D$5),F48*(1+'0) Input Sheet'!$D$15))</f>
        <v>0</v>
      </c>
    </row>
  </sheetData>
  <sheetProtection selectLockedCells="1"/>
  <mergeCells count="10">
    <mergeCell ref="B28:C28"/>
    <mergeCell ref="B29:H29"/>
    <mergeCell ref="A4:A5"/>
    <mergeCell ref="A17:A18"/>
    <mergeCell ref="A1:E1"/>
    <mergeCell ref="B4:E4"/>
    <mergeCell ref="B5:C5"/>
    <mergeCell ref="B17:E17"/>
    <mergeCell ref="B18:C18"/>
    <mergeCell ref="A29:A30"/>
  </mergeCells>
  <conditionalFormatting sqref="D5:E15">
    <cfRule type="cellIs" dxfId="6" priority="7" operator="greaterThanOrEqual">
      <formula>0.01</formula>
    </cfRule>
  </conditionalFormatting>
  <conditionalFormatting sqref="D18:E27">
    <cfRule type="cellIs" dxfId="5" priority="6" operator="greaterThanOrEqual">
      <formula>0.01</formula>
    </cfRule>
  </conditionalFormatting>
  <conditionalFormatting sqref="D31:H48 G30:H30">
    <cfRule type="cellIs" dxfId="4" priority="3" operator="greaterThanOrEqual">
      <formula>0.01</formula>
    </cfRule>
  </conditionalFormatting>
  <pageMargins left="0.7" right="0.7" top="0.75" bottom="0.75" header="0.3" footer="0.3"/>
  <pageSetup paperSize="9" scale="54" fitToHeight="0" orientation="landscape" r:id="rId1"/>
  <headerFooter>
    <oddHeader>&amp;L&amp;"Arial,Regular"CSS/0103&amp;C&amp;"Arial,Regular"OFFICIAL-SENSITIVE-COMMERCIAL
(when completed)&amp;R&amp;"Arial,Regular"&amp;A</oddHeader>
    <oddFooter>&amp;C&amp;"Arial,Regular"OFFICIAL-SENSITIVE-COMMERCIAL
(when completed)&amp;R&amp;"Arial,Regular"&amp;P of &amp;N</oddFooter>
  </headerFooter>
  <ignoredErrors>
    <ignoredError sqref="G31:G48 H31:H48 G30:H30"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CD1AE-0100-4BAA-AEB3-4B0C3C11C9EB}">
  <dimension ref="A1:F89"/>
  <sheetViews>
    <sheetView zoomScaleNormal="100" workbookViewId="0">
      <pane ySplit="4" topLeftCell="A10" activePane="bottomLeft" state="frozen"/>
      <selection pane="bottomLeft" activeCell="F10" sqref="F10"/>
    </sheetView>
  </sheetViews>
  <sheetFormatPr defaultColWidth="9.140625" defaultRowHeight="13.9"/>
  <cols>
    <col min="1" max="1" width="14.140625" style="109" customWidth="1"/>
    <col min="2" max="2" width="27.42578125" style="110" customWidth="1"/>
    <col min="3" max="3" width="148.42578125" style="110" bestFit="1" customWidth="1"/>
    <col min="4" max="4" width="1" style="98" customWidth="1"/>
    <col min="5" max="5" width="9.140625" style="98"/>
    <col min="6" max="6" width="12.5703125" style="98" bestFit="1" customWidth="1"/>
    <col min="7" max="16384" width="9.140625" style="98"/>
  </cols>
  <sheetData>
    <row r="1" spans="1:4" s="97" customFormat="1" ht="30" customHeight="1">
      <c r="A1" s="169" t="s">
        <v>202</v>
      </c>
      <c r="B1" s="170"/>
      <c r="C1" s="170"/>
      <c r="D1" s="96"/>
    </row>
    <row r="2" spans="1:4" ht="11.25" customHeight="1">
      <c r="A2" s="175" t="s">
        <v>203</v>
      </c>
      <c r="B2" s="178" t="s">
        <v>204</v>
      </c>
      <c r="C2" s="179"/>
      <c r="D2" s="96"/>
    </row>
    <row r="3" spans="1:4" s="99" customFormat="1" ht="11.25" customHeight="1">
      <c r="A3" s="176"/>
      <c r="B3" s="180"/>
      <c r="C3" s="181"/>
      <c r="D3" s="96"/>
    </row>
    <row r="4" spans="1:4" s="99" customFormat="1" ht="23.25" customHeight="1">
      <c r="A4" s="177"/>
      <c r="B4" s="111" t="s">
        <v>205</v>
      </c>
      <c r="C4" s="111" t="s">
        <v>206</v>
      </c>
      <c r="D4" s="102"/>
    </row>
    <row r="5" spans="1:4" s="103" customFormat="1" ht="21" customHeight="1">
      <c r="A5" s="101" t="s">
        <v>207</v>
      </c>
      <c r="B5" s="182" t="s">
        <v>208</v>
      </c>
      <c r="C5" s="183"/>
      <c r="D5" s="102"/>
    </row>
    <row r="6" spans="1:4" s="103" customFormat="1" ht="12.75" customHeight="1">
      <c r="A6" s="184" t="s">
        <v>209</v>
      </c>
      <c r="B6" s="185"/>
      <c r="C6" s="186"/>
      <c r="D6" s="102"/>
    </row>
    <row r="7" spans="1:4" s="103" customFormat="1">
      <c r="A7" s="15" t="s">
        <v>120</v>
      </c>
      <c r="B7" s="69" t="s">
        <v>121</v>
      </c>
      <c r="C7" s="104" t="s">
        <v>210</v>
      </c>
      <c r="D7" s="102"/>
    </row>
    <row r="8" spans="1:4" s="103" customFormat="1">
      <c r="A8" s="184" t="s">
        <v>211</v>
      </c>
      <c r="B8" s="185"/>
      <c r="C8" s="186"/>
      <c r="D8" s="102"/>
    </row>
    <row r="9" spans="1:4" s="103" customFormat="1" ht="165.6">
      <c r="A9" s="15" t="s">
        <v>122</v>
      </c>
      <c r="B9" s="69" t="s">
        <v>123</v>
      </c>
      <c r="C9" s="104" t="s">
        <v>212</v>
      </c>
      <c r="D9" s="102"/>
    </row>
    <row r="10" spans="1:4" s="103" customFormat="1" ht="66.75" customHeight="1">
      <c r="A10" s="15" t="s">
        <v>124</v>
      </c>
      <c r="B10" s="69" t="s">
        <v>125</v>
      </c>
      <c r="C10" s="104" t="s">
        <v>213</v>
      </c>
      <c r="D10" s="102"/>
    </row>
    <row r="11" spans="1:4" s="103" customFormat="1">
      <c r="A11" s="184" t="s">
        <v>214</v>
      </c>
      <c r="B11" s="185"/>
      <c r="C11" s="186"/>
      <c r="D11" s="102"/>
    </row>
    <row r="12" spans="1:4" s="103" customFormat="1" ht="27.6">
      <c r="A12" s="187" t="s">
        <v>126</v>
      </c>
      <c r="B12" s="105" t="s">
        <v>215</v>
      </c>
      <c r="C12" s="104" t="s">
        <v>216</v>
      </c>
      <c r="D12" s="102"/>
    </row>
    <row r="13" spans="1:4" s="103" customFormat="1" ht="69">
      <c r="A13" s="188"/>
      <c r="B13" s="69" t="s">
        <v>217</v>
      </c>
      <c r="C13" s="104" t="s">
        <v>218</v>
      </c>
      <c r="D13" s="102"/>
    </row>
    <row r="14" spans="1:4" s="103" customFormat="1" ht="27.6">
      <c r="A14" s="188"/>
      <c r="B14" s="69" t="s">
        <v>219</v>
      </c>
      <c r="C14" s="104" t="s">
        <v>220</v>
      </c>
      <c r="D14" s="102"/>
    </row>
    <row r="15" spans="1:4" s="103" customFormat="1">
      <c r="A15" s="188"/>
      <c r="B15" s="69" t="s">
        <v>221</v>
      </c>
      <c r="C15" s="104" t="s">
        <v>222</v>
      </c>
      <c r="D15" s="102"/>
    </row>
    <row r="16" spans="1:4" s="103" customFormat="1" ht="41.45">
      <c r="A16" s="188"/>
      <c r="B16" s="69" t="s">
        <v>223</v>
      </c>
      <c r="C16" s="104" t="s">
        <v>224</v>
      </c>
      <c r="D16" s="102"/>
    </row>
    <row r="17" spans="1:4" s="103" customFormat="1" ht="27.6">
      <c r="A17" s="188"/>
      <c r="B17" s="69" t="s">
        <v>225</v>
      </c>
      <c r="C17" s="104" t="s">
        <v>226</v>
      </c>
      <c r="D17" s="102"/>
    </row>
    <row r="18" spans="1:4" s="103" customFormat="1" ht="27.6">
      <c r="A18" s="188"/>
      <c r="B18" s="69" t="s">
        <v>227</v>
      </c>
      <c r="C18" s="104" t="s">
        <v>228</v>
      </c>
      <c r="D18" s="102"/>
    </row>
    <row r="19" spans="1:4" s="103" customFormat="1" ht="160.5" customHeight="1">
      <c r="A19" s="188"/>
      <c r="B19" s="105" t="s">
        <v>229</v>
      </c>
      <c r="C19" s="104" t="s">
        <v>230</v>
      </c>
      <c r="D19" s="102"/>
    </row>
    <row r="20" spans="1:4" s="103" customFormat="1">
      <c r="A20" s="188"/>
      <c r="B20" s="69" t="s">
        <v>231</v>
      </c>
      <c r="C20" s="104" t="s">
        <v>232</v>
      </c>
      <c r="D20" s="102"/>
    </row>
    <row r="21" spans="1:4" s="103" customFormat="1" ht="27.6">
      <c r="A21" s="188"/>
      <c r="B21" s="69" t="s">
        <v>233</v>
      </c>
      <c r="C21" s="104" t="s">
        <v>234</v>
      </c>
      <c r="D21" s="102"/>
    </row>
    <row r="22" spans="1:4" s="103" customFormat="1" ht="27.6">
      <c r="A22" s="188"/>
      <c r="B22" s="69" t="s">
        <v>235</v>
      </c>
      <c r="C22" s="104" t="s">
        <v>236</v>
      </c>
      <c r="D22" s="102"/>
    </row>
    <row r="23" spans="1:4" s="103" customFormat="1">
      <c r="A23" s="188"/>
      <c r="B23" s="69" t="s">
        <v>237</v>
      </c>
      <c r="C23" s="104" t="s">
        <v>238</v>
      </c>
      <c r="D23" s="102"/>
    </row>
    <row r="24" spans="1:4" s="103" customFormat="1">
      <c r="A24" s="188"/>
      <c r="B24" s="69" t="s">
        <v>239</v>
      </c>
      <c r="C24" s="104" t="s">
        <v>240</v>
      </c>
      <c r="D24" s="102"/>
    </row>
    <row r="25" spans="1:4" s="103" customFormat="1" ht="69">
      <c r="A25" s="188"/>
      <c r="B25" s="69" t="s">
        <v>241</v>
      </c>
      <c r="C25" s="104" t="s">
        <v>242</v>
      </c>
      <c r="D25" s="102"/>
    </row>
    <row r="26" spans="1:4" s="103" customFormat="1" ht="27.6">
      <c r="A26" s="188"/>
      <c r="B26" s="69" t="s">
        <v>243</v>
      </c>
      <c r="C26" s="104" t="s">
        <v>244</v>
      </c>
      <c r="D26" s="102"/>
    </row>
    <row r="27" spans="1:4" s="103" customFormat="1" ht="27.6">
      <c r="A27" s="188"/>
      <c r="B27" s="69" t="s">
        <v>245</v>
      </c>
      <c r="C27" s="104" t="s">
        <v>246</v>
      </c>
      <c r="D27" s="102"/>
    </row>
    <row r="28" spans="1:4" s="103" customFormat="1" ht="55.15">
      <c r="A28" s="188"/>
      <c r="B28" s="69" t="s">
        <v>247</v>
      </c>
      <c r="C28" s="104" t="s">
        <v>248</v>
      </c>
      <c r="D28" s="102"/>
    </row>
    <row r="29" spans="1:4" s="103" customFormat="1" ht="41.45">
      <c r="A29" s="188"/>
      <c r="B29" s="69" t="s">
        <v>249</v>
      </c>
      <c r="C29" s="104" t="s">
        <v>250</v>
      </c>
      <c r="D29" s="102"/>
    </row>
    <row r="30" spans="1:4" s="103" customFormat="1" ht="41.45">
      <c r="A30" s="188"/>
      <c r="B30" s="69" t="s">
        <v>251</v>
      </c>
      <c r="C30" s="104" t="s">
        <v>252</v>
      </c>
      <c r="D30" s="102"/>
    </row>
    <row r="31" spans="1:4" s="103" customFormat="1" ht="27.6">
      <c r="A31" s="188"/>
      <c r="B31" s="106" t="s">
        <v>253</v>
      </c>
      <c r="C31" s="104" t="s">
        <v>254</v>
      </c>
      <c r="D31" s="102"/>
    </row>
    <row r="32" spans="1:4" s="103" customFormat="1" ht="234.6">
      <c r="A32" s="188"/>
      <c r="B32" s="69" t="s">
        <v>255</v>
      </c>
      <c r="C32" s="104" t="s">
        <v>256</v>
      </c>
      <c r="D32" s="102"/>
    </row>
    <row r="33" spans="1:6" s="103" customFormat="1">
      <c r="A33" s="188"/>
      <c r="B33" s="69" t="s">
        <v>257</v>
      </c>
      <c r="C33" s="104" t="s">
        <v>258</v>
      </c>
      <c r="D33" s="102"/>
    </row>
    <row r="34" spans="1:6" s="103" customFormat="1" ht="69">
      <c r="A34" s="188"/>
      <c r="B34" s="69" t="s">
        <v>259</v>
      </c>
      <c r="C34" s="104" t="s">
        <v>260</v>
      </c>
      <c r="D34" s="102"/>
      <c r="F34" s="107"/>
    </row>
    <row r="35" spans="1:6" s="103" customFormat="1" ht="27.6">
      <c r="A35" s="188"/>
      <c r="B35" s="69" t="s">
        <v>261</v>
      </c>
      <c r="C35" s="104" t="s">
        <v>262</v>
      </c>
      <c r="D35" s="102"/>
    </row>
    <row r="36" spans="1:6" s="103" customFormat="1">
      <c r="A36" s="188"/>
      <c r="B36" s="104" t="s">
        <v>263</v>
      </c>
      <c r="C36" s="104" t="s">
        <v>264</v>
      </c>
      <c r="D36" s="102"/>
    </row>
    <row r="37" spans="1:6" s="103" customFormat="1" ht="82.9">
      <c r="A37" s="188"/>
      <c r="B37" s="104" t="s">
        <v>265</v>
      </c>
      <c r="C37" s="104" t="s">
        <v>266</v>
      </c>
      <c r="D37" s="102"/>
    </row>
    <row r="38" spans="1:6" s="103" customFormat="1" ht="69">
      <c r="A38" s="188"/>
      <c r="B38" s="69" t="s">
        <v>267</v>
      </c>
      <c r="C38" s="104" t="s">
        <v>268</v>
      </c>
      <c r="D38" s="102"/>
    </row>
    <row r="39" spans="1:6" s="103" customFormat="1" ht="55.15">
      <c r="A39" s="188"/>
      <c r="B39" s="69" t="s">
        <v>269</v>
      </c>
      <c r="C39" s="104" t="s">
        <v>270</v>
      </c>
      <c r="D39" s="102"/>
    </row>
    <row r="40" spans="1:6" s="103" customFormat="1" ht="41.45">
      <c r="A40" s="188"/>
      <c r="B40" s="69" t="s">
        <v>271</v>
      </c>
      <c r="C40" s="104" t="s">
        <v>272</v>
      </c>
      <c r="D40" s="102"/>
    </row>
    <row r="41" spans="1:6" s="103" customFormat="1">
      <c r="A41" s="188"/>
      <c r="B41" s="69" t="s">
        <v>273</v>
      </c>
      <c r="C41" s="104" t="s">
        <v>274</v>
      </c>
      <c r="D41" s="102"/>
    </row>
    <row r="42" spans="1:6" s="103" customFormat="1" ht="151.9">
      <c r="A42" s="188"/>
      <c r="B42" s="69" t="s">
        <v>275</v>
      </c>
      <c r="C42" s="104" t="s">
        <v>276</v>
      </c>
      <c r="D42" s="102"/>
    </row>
    <row r="43" spans="1:6" s="103" customFormat="1" ht="386.45">
      <c r="A43" s="188"/>
      <c r="B43" s="69" t="s">
        <v>277</v>
      </c>
      <c r="C43" s="104" t="s">
        <v>278</v>
      </c>
      <c r="D43" s="102"/>
    </row>
    <row r="44" spans="1:6" s="103" customFormat="1" ht="27.6">
      <c r="A44" s="188"/>
      <c r="B44" s="69" t="s">
        <v>279</v>
      </c>
      <c r="C44" s="104" t="s">
        <v>280</v>
      </c>
      <c r="D44" s="102"/>
    </row>
    <row r="45" spans="1:6" s="103" customFormat="1">
      <c r="A45" s="188"/>
      <c r="B45" s="69" t="s">
        <v>281</v>
      </c>
      <c r="C45" s="104" t="s">
        <v>282</v>
      </c>
      <c r="D45" s="102"/>
    </row>
    <row r="46" spans="1:6" s="103" customFormat="1">
      <c r="A46" s="188"/>
      <c r="B46" s="69" t="s">
        <v>283</v>
      </c>
      <c r="C46" s="104" t="s">
        <v>284</v>
      </c>
      <c r="D46" s="102"/>
    </row>
    <row r="47" spans="1:6" s="103" customFormat="1">
      <c r="A47" s="188"/>
      <c r="B47" s="69" t="s">
        <v>285</v>
      </c>
      <c r="C47" s="104" t="s">
        <v>286</v>
      </c>
      <c r="D47" s="102"/>
    </row>
    <row r="48" spans="1:6" s="103" customFormat="1" ht="27.6">
      <c r="A48" s="188"/>
      <c r="B48" s="105" t="s">
        <v>287</v>
      </c>
      <c r="C48" s="104" t="s">
        <v>288</v>
      </c>
      <c r="D48" s="102"/>
    </row>
    <row r="49" spans="1:4" s="103" customFormat="1">
      <c r="A49" s="188"/>
      <c r="B49" s="69" t="s">
        <v>289</v>
      </c>
      <c r="C49" s="104" t="s">
        <v>290</v>
      </c>
      <c r="D49" s="102"/>
    </row>
    <row r="50" spans="1:4" s="103" customFormat="1" ht="41.45">
      <c r="A50" s="188"/>
      <c r="B50" s="69" t="s">
        <v>291</v>
      </c>
      <c r="C50" s="104" t="s">
        <v>292</v>
      </c>
      <c r="D50" s="102"/>
    </row>
    <row r="51" spans="1:4" s="103" customFormat="1" ht="27.6">
      <c r="A51" s="188"/>
      <c r="B51" s="104" t="s">
        <v>229</v>
      </c>
      <c r="C51" s="108" t="s">
        <v>293</v>
      </c>
      <c r="D51" s="102"/>
    </row>
    <row r="52" spans="1:4" s="103" customFormat="1" ht="41.45">
      <c r="A52" s="189"/>
      <c r="B52" s="105" t="s">
        <v>294</v>
      </c>
      <c r="C52" s="104" t="s">
        <v>295</v>
      </c>
      <c r="D52" s="102"/>
    </row>
    <row r="53" spans="1:4" s="103" customFormat="1">
      <c r="A53" s="184" t="s">
        <v>296</v>
      </c>
      <c r="B53" s="185"/>
      <c r="C53" s="186"/>
      <c r="D53" s="102"/>
    </row>
    <row r="54" spans="1:4" s="103" customFormat="1" ht="248.45">
      <c r="A54" s="15" t="s">
        <v>297</v>
      </c>
      <c r="B54" s="69" t="s">
        <v>298</v>
      </c>
      <c r="C54" s="104" t="s">
        <v>299</v>
      </c>
      <c r="D54" s="102"/>
    </row>
    <row r="55" spans="1:4" s="103" customFormat="1">
      <c r="A55" s="184" t="s">
        <v>300</v>
      </c>
      <c r="B55" s="185"/>
      <c r="C55" s="186"/>
      <c r="D55" s="102"/>
    </row>
    <row r="56" spans="1:4" s="103" customFormat="1">
      <c r="A56" s="15" t="s">
        <v>130</v>
      </c>
      <c r="B56" s="69" t="s">
        <v>131</v>
      </c>
      <c r="C56" s="104" t="s">
        <v>301</v>
      </c>
      <c r="D56" s="102"/>
    </row>
    <row r="57" spans="1:4" s="103" customFormat="1" ht="27.6">
      <c r="A57" s="15" t="s">
        <v>132</v>
      </c>
      <c r="B57" s="69" t="s">
        <v>133</v>
      </c>
      <c r="C57" s="104" t="s">
        <v>302</v>
      </c>
      <c r="D57" s="102"/>
    </row>
    <row r="58" spans="1:4" s="103" customFormat="1">
      <c r="A58" s="184" t="s">
        <v>303</v>
      </c>
      <c r="B58" s="185"/>
      <c r="C58" s="186"/>
      <c r="D58" s="102"/>
    </row>
    <row r="59" spans="1:4" s="103" customFormat="1" ht="69">
      <c r="A59" s="15" t="s">
        <v>304</v>
      </c>
      <c r="B59" s="69" t="s">
        <v>135</v>
      </c>
      <c r="C59" s="104" t="s">
        <v>305</v>
      </c>
      <c r="D59" s="102"/>
    </row>
    <row r="60" spans="1:4" s="103" customFormat="1">
      <c r="A60" s="184" t="s">
        <v>306</v>
      </c>
      <c r="B60" s="185"/>
      <c r="C60" s="186"/>
      <c r="D60" s="102"/>
    </row>
    <row r="61" spans="1:4" s="103" customFormat="1" ht="69">
      <c r="A61" s="15" t="s">
        <v>136</v>
      </c>
      <c r="B61" s="69" t="s">
        <v>137</v>
      </c>
      <c r="C61" s="104" t="s">
        <v>307</v>
      </c>
      <c r="D61" s="102"/>
    </row>
    <row r="62" spans="1:4" s="103" customFormat="1">
      <c r="A62" s="184" t="s">
        <v>308</v>
      </c>
      <c r="B62" s="185"/>
      <c r="C62" s="186"/>
      <c r="D62" s="102"/>
    </row>
    <row r="63" spans="1:4" s="103" customFormat="1" ht="82.9">
      <c r="A63" s="15" t="s">
        <v>309</v>
      </c>
      <c r="B63" s="69" t="s">
        <v>139</v>
      </c>
      <c r="C63" s="104" t="s">
        <v>310</v>
      </c>
      <c r="D63" s="102"/>
    </row>
    <row r="64" spans="1:4" s="103" customFormat="1">
      <c r="A64" s="184" t="s">
        <v>311</v>
      </c>
      <c r="B64" s="185"/>
      <c r="C64" s="186"/>
      <c r="D64" s="102"/>
    </row>
    <row r="65" spans="1:4" s="103" customFormat="1" ht="82.9">
      <c r="A65" s="15" t="s">
        <v>149</v>
      </c>
      <c r="B65" s="69" t="s">
        <v>150</v>
      </c>
      <c r="C65" s="104" t="s">
        <v>312</v>
      </c>
      <c r="D65" s="102" t="s">
        <v>313</v>
      </c>
    </row>
    <row r="66" spans="1:4" s="103" customFormat="1" ht="82.9">
      <c r="A66" s="15" t="s">
        <v>151</v>
      </c>
      <c r="B66" s="69" t="s">
        <v>152</v>
      </c>
      <c r="C66" s="104" t="s">
        <v>314</v>
      </c>
      <c r="D66" s="102"/>
    </row>
    <row r="67" spans="1:4" s="103" customFormat="1" ht="69">
      <c r="A67" s="15" t="s">
        <v>153</v>
      </c>
      <c r="B67" s="69" t="s">
        <v>154</v>
      </c>
      <c r="C67" s="104" t="s">
        <v>315</v>
      </c>
      <c r="D67" s="102"/>
    </row>
    <row r="68" spans="1:4" s="103" customFormat="1" ht="82.9">
      <c r="A68" s="15" t="s">
        <v>155</v>
      </c>
      <c r="B68" s="69" t="s">
        <v>156</v>
      </c>
      <c r="C68" s="104" t="s">
        <v>316</v>
      </c>
      <c r="D68" s="102"/>
    </row>
    <row r="69" spans="1:4" s="103" customFormat="1" ht="69">
      <c r="A69" s="15" t="s">
        <v>157</v>
      </c>
      <c r="B69" s="69" t="s">
        <v>158</v>
      </c>
      <c r="C69" s="104" t="s">
        <v>317</v>
      </c>
      <c r="D69" s="102"/>
    </row>
    <row r="70" spans="1:4" s="103" customFormat="1" ht="82.9">
      <c r="A70" s="15" t="s">
        <v>159</v>
      </c>
      <c r="B70" s="69" t="s">
        <v>160</v>
      </c>
      <c r="C70" s="104" t="s">
        <v>318</v>
      </c>
      <c r="D70" s="102"/>
    </row>
    <row r="71" spans="1:4" s="103" customFormat="1" ht="11.25" customHeight="1">
      <c r="A71" s="101">
        <v>3</v>
      </c>
      <c r="B71" s="182" t="s">
        <v>208</v>
      </c>
      <c r="C71" s="183"/>
      <c r="D71" s="102"/>
    </row>
    <row r="72" spans="1:4" s="103" customFormat="1" ht="27.6">
      <c r="A72" s="109" t="s">
        <v>166</v>
      </c>
      <c r="B72" s="104" t="s">
        <v>167</v>
      </c>
      <c r="C72" s="104" t="s">
        <v>319</v>
      </c>
      <c r="D72" s="102"/>
    </row>
    <row r="73" spans="1:4" ht="27.6">
      <c r="A73" s="109" t="s">
        <v>168</v>
      </c>
      <c r="B73" s="104" t="s">
        <v>169</v>
      </c>
      <c r="C73" s="104" t="s">
        <v>320</v>
      </c>
      <c r="D73" s="102"/>
    </row>
    <row r="74" spans="1:4">
      <c r="A74" s="109" t="s">
        <v>170</v>
      </c>
      <c r="B74" s="104" t="s">
        <v>171</v>
      </c>
      <c r="C74" s="104" t="s">
        <v>321</v>
      </c>
      <c r="D74" s="102"/>
    </row>
    <row r="75" spans="1:4">
      <c r="A75" s="109" t="s">
        <v>172</v>
      </c>
      <c r="B75" s="104" t="s">
        <v>173</v>
      </c>
      <c r="C75" s="104" t="s">
        <v>322</v>
      </c>
      <c r="D75" s="102"/>
    </row>
    <row r="76" spans="1:4">
      <c r="A76" s="109" t="s">
        <v>174</v>
      </c>
      <c r="B76" s="104" t="s">
        <v>175</v>
      </c>
      <c r="C76" s="104" t="s">
        <v>323</v>
      </c>
      <c r="D76" s="102"/>
    </row>
    <row r="77" spans="1:4">
      <c r="A77" s="109" t="s">
        <v>176</v>
      </c>
      <c r="B77" s="104" t="s">
        <v>177</v>
      </c>
      <c r="C77" s="104" t="s">
        <v>324</v>
      </c>
      <c r="D77" s="102"/>
    </row>
    <row r="78" spans="1:4">
      <c r="A78" s="109" t="s">
        <v>178</v>
      </c>
      <c r="B78" s="104" t="s">
        <v>179</v>
      </c>
      <c r="C78" s="104" t="s">
        <v>325</v>
      </c>
      <c r="D78" s="102"/>
    </row>
    <row r="79" spans="1:4">
      <c r="A79" s="109" t="s">
        <v>180</v>
      </c>
      <c r="B79" s="104" t="s">
        <v>181</v>
      </c>
      <c r="C79" s="104" t="s">
        <v>326</v>
      </c>
      <c r="D79" s="102"/>
    </row>
    <row r="80" spans="1:4">
      <c r="A80" s="109" t="s">
        <v>182</v>
      </c>
      <c r="B80" s="104" t="s">
        <v>183</v>
      </c>
      <c r="C80" s="104" t="s">
        <v>327</v>
      </c>
      <c r="D80" s="102"/>
    </row>
    <row r="81" spans="1:4">
      <c r="A81" s="109" t="s">
        <v>184</v>
      </c>
      <c r="B81" s="104" t="s">
        <v>185</v>
      </c>
      <c r="C81" s="104" t="s">
        <v>328</v>
      </c>
      <c r="D81" s="102"/>
    </row>
    <row r="82" spans="1:4">
      <c r="A82" s="109" t="s">
        <v>186</v>
      </c>
      <c r="B82" s="104" t="s">
        <v>187</v>
      </c>
      <c r="C82" s="104" t="s">
        <v>329</v>
      </c>
      <c r="D82" s="102"/>
    </row>
    <row r="83" spans="1:4">
      <c r="A83" s="109" t="s">
        <v>188</v>
      </c>
      <c r="B83" s="104" t="s">
        <v>189</v>
      </c>
      <c r="C83" s="104" t="s">
        <v>330</v>
      </c>
      <c r="D83" s="102"/>
    </row>
    <row r="84" spans="1:4" ht="234.6">
      <c r="A84" s="109" t="s">
        <v>190</v>
      </c>
      <c r="B84" s="104" t="s">
        <v>191</v>
      </c>
      <c r="C84" s="104" t="s">
        <v>331</v>
      </c>
      <c r="D84" s="102"/>
    </row>
    <row r="85" spans="1:4" ht="41.45">
      <c r="A85" s="109" t="s">
        <v>192</v>
      </c>
      <c r="B85" s="104" t="s">
        <v>193</v>
      </c>
      <c r="C85" s="104" t="s">
        <v>332</v>
      </c>
      <c r="D85" s="102"/>
    </row>
    <row r="86" spans="1:4" ht="41.45">
      <c r="A86" s="109" t="s">
        <v>194</v>
      </c>
      <c r="B86" s="104" t="s">
        <v>195</v>
      </c>
      <c r="C86" s="104" t="s">
        <v>333</v>
      </c>
      <c r="D86" s="102"/>
    </row>
    <row r="87" spans="1:4" ht="41.45">
      <c r="A87" s="109" t="s">
        <v>196</v>
      </c>
      <c r="B87" s="104" t="s">
        <v>197</v>
      </c>
      <c r="C87" s="104" t="s">
        <v>334</v>
      </c>
      <c r="D87" s="102"/>
    </row>
    <row r="88" spans="1:4" ht="41.45">
      <c r="A88" s="109" t="s">
        <v>198</v>
      </c>
      <c r="B88" s="104" t="s">
        <v>199</v>
      </c>
      <c r="C88" s="104" t="s">
        <v>335</v>
      </c>
      <c r="D88" s="102"/>
    </row>
    <row r="89" spans="1:4" ht="41.45">
      <c r="A89" s="109" t="s">
        <v>200</v>
      </c>
      <c r="B89" s="104" t="s">
        <v>201</v>
      </c>
      <c r="C89" s="104" t="s">
        <v>336</v>
      </c>
      <c r="D89" s="102"/>
    </row>
  </sheetData>
  <mergeCells count="15">
    <mergeCell ref="A2:A4"/>
    <mergeCell ref="A1:C1"/>
    <mergeCell ref="B2:C3"/>
    <mergeCell ref="B5:C5"/>
    <mergeCell ref="B71:C71"/>
    <mergeCell ref="A6:C6"/>
    <mergeCell ref="A8:C8"/>
    <mergeCell ref="A11:C11"/>
    <mergeCell ref="A12:A52"/>
    <mergeCell ref="A53:C53"/>
    <mergeCell ref="A55:C55"/>
    <mergeCell ref="A58:C58"/>
    <mergeCell ref="A60:C60"/>
    <mergeCell ref="A62:C62"/>
    <mergeCell ref="A64:C64"/>
  </mergeCells>
  <phoneticPr fontId="28"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C18CB-2D79-4E49-9FDB-0F69FAD8DE60}">
  <dimension ref="A1:F133"/>
  <sheetViews>
    <sheetView zoomScaleNormal="100" workbookViewId="0">
      <selection activeCell="B18" sqref="B18"/>
    </sheetView>
  </sheetViews>
  <sheetFormatPr defaultColWidth="9.140625" defaultRowHeight="13.9"/>
  <cols>
    <col min="1" max="1" width="29.42578125" style="109" customWidth="1"/>
    <col min="2" max="2" width="27.28515625" style="110" bestFit="1" customWidth="1"/>
    <col min="3" max="3" width="148.85546875" style="110" customWidth="1"/>
    <col min="4" max="4" width="1" style="98" customWidth="1"/>
    <col min="5" max="5" width="15.7109375" style="112" customWidth="1"/>
    <col min="6" max="6" width="15.7109375" style="98" customWidth="1"/>
    <col min="7" max="16384" width="9.140625" style="98"/>
  </cols>
  <sheetData>
    <row r="1" spans="1:6" customFormat="1" ht="29.25" customHeight="1">
      <c r="A1" s="169" t="s">
        <v>337</v>
      </c>
      <c r="B1" s="170"/>
      <c r="C1" s="170"/>
      <c r="D1" s="170"/>
      <c r="E1" s="170"/>
      <c r="F1" s="170"/>
    </row>
    <row r="2" spans="1:6" ht="45" customHeight="1">
      <c r="A2" s="175" t="s">
        <v>203</v>
      </c>
      <c r="B2" s="194" t="s">
        <v>204</v>
      </c>
      <c r="C2" s="194"/>
      <c r="D2" s="96"/>
      <c r="E2" s="190" t="s">
        <v>83</v>
      </c>
      <c r="F2" s="190" t="s">
        <v>84</v>
      </c>
    </row>
    <row r="3" spans="1:6" s="99" customFormat="1" ht="12" customHeight="1">
      <c r="A3" s="176"/>
      <c r="B3" s="194"/>
      <c r="C3" s="194"/>
      <c r="D3" s="96"/>
      <c r="E3" s="191"/>
      <c r="F3" s="191"/>
    </row>
    <row r="4" spans="1:6" s="99" customFormat="1">
      <c r="A4" s="177"/>
      <c r="B4" s="100" t="s">
        <v>205</v>
      </c>
      <c r="C4" s="100" t="s">
        <v>206</v>
      </c>
      <c r="D4" s="96"/>
      <c r="E4" s="192"/>
      <c r="F4" s="192"/>
    </row>
    <row r="5" spans="1:6" s="97" customFormat="1" ht="30" customHeight="1">
      <c r="A5" s="193" t="s">
        <v>338</v>
      </c>
      <c r="B5" s="193"/>
      <c r="C5" s="193"/>
      <c r="D5" s="193"/>
      <c r="E5" s="193"/>
      <c r="F5" s="193"/>
    </row>
    <row r="6" spans="1:6" s="103" customFormat="1" ht="27.6">
      <c r="A6" s="15" t="s">
        <v>339</v>
      </c>
      <c r="B6" s="70" t="s">
        <v>340</v>
      </c>
      <c r="C6" s="104" t="s">
        <v>341</v>
      </c>
      <c r="D6" s="102"/>
      <c r="E6" s="115"/>
      <c r="F6" s="115"/>
    </row>
    <row r="7" spans="1:6" s="103" customFormat="1" ht="27.6">
      <c r="A7" s="15" t="s">
        <v>342</v>
      </c>
      <c r="B7" s="70" t="s">
        <v>343</v>
      </c>
      <c r="C7" s="104" t="s">
        <v>341</v>
      </c>
      <c r="D7" s="102"/>
      <c r="E7" s="115"/>
      <c r="F7" s="115"/>
    </row>
    <row r="8" spans="1:6" s="103" customFormat="1" ht="27.6">
      <c r="A8" s="15" t="s">
        <v>344</v>
      </c>
      <c r="B8" s="70" t="s">
        <v>345</v>
      </c>
      <c r="C8" s="104" t="s">
        <v>341</v>
      </c>
      <c r="D8" s="102"/>
      <c r="E8" s="115"/>
      <c r="F8" s="115"/>
    </row>
    <row r="9" spans="1:6" s="103" customFormat="1" ht="27.6">
      <c r="A9" s="15" t="s">
        <v>346</v>
      </c>
      <c r="B9" s="70" t="s">
        <v>347</v>
      </c>
      <c r="C9" s="104" t="s">
        <v>341</v>
      </c>
      <c r="D9" s="102"/>
      <c r="E9" s="115"/>
      <c r="F9" s="115"/>
    </row>
    <row r="10" spans="1:6" s="103" customFormat="1" ht="27.6">
      <c r="A10" s="15" t="s">
        <v>348</v>
      </c>
      <c r="B10" s="70" t="s">
        <v>349</v>
      </c>
      <c r="C10" s="104" t="s">
        <v>341</v>
      </c>
      <c r="D10" s="102"/>
      <c r="E10" s="115"/>
      <c r="F10" s="115"/>
    </row>
    <row r="11" spans="1:6">
      <c r="F11" s="113"/>
    </row>
    <row r="12" spans="1:6">
      <c r="F12" s="113"/>
    </row>
    <row r="13" spans="1:6">
      <c r="F13" s="113"/>
    </row>
    <row r="14" spans="1:6">
      <c r="F14" s="113"/>
    </row>
    <row r="15" spans="1:6">
      <c r="F15" s="113"/>
    </row>
    <row r="16" spans="1:6">
      <c r="F16" s="113"/>
    </row>
    <row r="17" spans="6:6">
      <c r="F17" s="113"/>
    </row>
    <row r="18" spans="6:6">
      <c r="F18" s="113"/>
    </row>
    <row r="19" spans="6:6">
      <c r="F19" s="113"/>
    </row>
    <row r="20" spans="6:6" ht="11.25" customHeight="1">
      <c r="F20" s="113"/>
    </row>
    <row r="21" spans="6:6">
      <c r="F21" s="113"/>
    </row>
    <row r="22" spans="6:6">
      <c r="F22" s="113"/>
    </row>
    <row r="23" spans="6:6">
      <c r="F23" s="113"/>
    </row>
    <row r="24" spans="6:6">
      <c r="F24" s="113"/>
    </row>
    <row r="25" spans="6:6">
      <c r="F25" s="113"/>
    </row>
    <row r="26" spans="6:6">
      <c r="F26" s="113"/>
    </row>
    <row r="27" spans="6:6">
      <c r="F27" s="113"/>
    </row>
    <row r="28" spans="6:6">
      <c r="F28" s="113"/>
    </row>
    <row r="29" spans="6:6">
      <c r="F29" s="113"/>
    </row>
    <row r="30" spans="6:6">
      <c r="F30" s="113"/>
    </row>
    <row r="31" spans="6:6">
      <c r="F31" s="113"/>
    </row>
    <row r="32" spans="6:6">
      <c r="F32" s="113"/>
    </row>
    <row r="33" spans="6:6">
      <c r="F33" s="113"/>
    </row>
    <row r="34" spans="6:6">
      <c r="F34" s="113"/>
    </row>
    <row r="35" spans="6:6">
      <c r="F35" s="113"/>
    </row>
    <row r="36" spans="6:6">
      <c r="F36" s="113"/>
    </row>
    <row r="37" spans="6:6">
      <c r="F37" s="113"/>
    </row>
    <row r="38" spans="6:6">
      <c r="F38" s="113"/>
    </row>
    <row r="39" spans="6:6">
      <c r="F39" s="113"/>
    </row>
    <row r="40" spans="6:6">
      <c r="F40" s="113"/>
    </row>
    <row r="41" spans="6:6">
      <c r="F41" s="113"/>
    </row>
    <row r="42" spans="6:6" ht="12" customHeight="1">
      <c r="F42" s="113"/>
    </row>
    <row r="43" spans="6:6">
      <c r="F43" s="113"/>
    </row>
    <row r="44" spans="6:6">
      <c r="F44" s="113"/>
    </row>
    <row r="45" spans="6:6">
      <c r="F45" s="113"/>
    </row>
    <row r="46" spans="6:6">
      <c r="F46" s="113"/>
    </row>
    <row r="47" spans="6:6">
      <c r="F47" s="113"/>
    </row>
    <row r="48" spans="6:6">
      <c r="F48" s="113"/>
    </row>
    <row r="49" spans="6:6">
      <c r="F49" s="113"/>
    </row>
    <row r="50" spans="6:6">
      <c r="F50" s="113"/>
    </row>
    <row r="51" spans="6:6">
      <c r="F51" s="113"/>
    </row>
    <row r="52" spans="6:6">
      <c r="F52" s="113"/>
    </row>
    <row r="53" spans="6:6">
      <c r="F53" s="113"/>
    </row>
    <row r="54" spans="6:6">
      <c r="F54" s="113"/>
    </row>
    <row r="55" spans="6:6">
      <c r="F55" s="113"/>
    </row>
    <row r="56" spans="6:6" ht="24.75" customHeight="1">
      <c r="F56" s="113"/>
    </row>
    <row r="57" spans="6:6">
      <c r="F57" s="113"/>
    </row>
    <row r="58" spans="6:6" ht="36" customHeight="1">
      <c r="F58" s="113"/>
    </row>
    <row r="59" spans="6:6">
      <c r="F59" s="113"/>
    </row>
    <row r="60" spans="6:6">
      <c r="F60" s="113"/>
    </row>
    <row r="61" spans="6:6">
      <c r="F61" s="113"/>
    </row>
    <row r="62" spans="6:6">
      <c r="F62" s="113"/>
    </row>
    <row r="63" spans="6:6">
      <c r="F63" s="113"/>
    </row>
    <row r="64" spans="6:6">
      <c r="F64" s="113"/>
    </row>
    <row r="65" spans="6:6">
      <c r="F65" s="113"/>
    </row>
    <row r="66" spans="6:6">
      <c r="F66" s="113"/>
    </row>
    <row r="67" spans="6:6">
      <c r="F67" s="113"/>
    </row>
    <row r="68" spans="6:6">
      <c r="F68" s="113"/>
    </row>
    <row r="69" spans="6:6">
      <c r="F69" s="113"/>
    </row>
    <row r="70" spans="6:6">
      <c r="F70" s="113"/>
    </row>
    <row r="71" spans="6:6">
      <c r="F71" s="113"/>
    </row>
    <row r="72" spans="6:6">
      <c r="F72" s="113"/>
    </row>
    <row r="73" spans="6:6">
      <c r="F73" s="113"/>
    </row>
    <row r="74" spans="6:6">
      <c r="F74" s="113"/>
    </row>
    <row r="75" spans="6:6">
      <c r="F75" s="113"/>
    </row>
    <row r="76" spans="6:6">
      <c r="F76" s="113"/>
    </row>
    <row r="77" spans="6:6">
      <c r="F77" s="113"/>
    </row>
    <row r="78" spans="6:6">
      <c r="F78" s="113"/>
    </row>
    <row r="79" spans="6:6">
      <c r="F79" s="113"/>
    </row>
    <row r="80" spans="6:6">
      <c r="F80" s="113"/>
    </row>
    <row r="81" spans="6:6">
      <c r="F81" s="113"/>
    </row>
    <row r="82" spans="6:6">
      <c r="F82" s="113"/>
    </row>
    <row r="83" spans="6:6">
      <c r="F83" s="113"/>
    </row>
    <row r="84" spans="6:6">
      <c r="F84" s="113"/>
    </row>
    <row r="85" spans="6:6">
      <c r="F85" s="113"/>
    </row>
    <row r="86" spans="6:6">
      <c r="F86" s="113"/>
    </row>
    <row r="87" spans="6:6">
      <c r="F87" s="113"/>
    </row>
    <row r="88" spans="6:6">
      <c r="F88" s="113"/>
    </row>
    <row r="89" spans="6:6">
      <c r="F89" s="113"/>
    </row>
    <row r="90" spans="6:6">
      <c r="F90" s="113"/>
    </row>
    <row r="91" spans="6:6">
      <c r="F91" s="113"/>
    </row>
    <row r="92" spans="6:6">
      <c r="F92" s="113"/>
    </row>
    <row r="93" spans="6:6">
      <c r="F93" s="113"/>
    </row>
    <row r="94" spans="6:6">
      <c r="F94" s="113"/>
    </row>
    <row r="95" spans="6:6">
      <c r="F95" s="113"/>
    </row>
    <row r="96" spans="6:6">
      <c r="F96" s="113"/>
    </row>
    <row r="97" spans="6:6">
      <c r="F97" s="113"/>
    </row>
    <row r="98" spans="6:6">
      <c r="F98" s="113"/>
    </row>
    <row r="99" spans="6:6">
      <c r="F99" s="113"/>
    </row>
    <row r="100" spans="6:6">
      <c r="F100" s="113"/>
    </row>
    <row r="101" spans="6:6">
      <c r="F101" s="113"/>
    </row>
    <row r="102" spans="6:6">
      <c r="F102" s="113"/>
    </row>
    <row r="103" spans="6:6">
      <c r="F103" s="113"/>
    </row>
    <row r="104" spans="6:6">
      <c r="F104" s="113"/>
    </row>
    <row r="105" spans="6:6">
      <c r="F105" s="113"/>
    </row>
    <row r="106" spans="6:6">
      <c r="F106" s="113"/>
    </row>
    <row r="107" spans="6:6">
      <c r="F107" s="113"/>
    </row>
    <row r="108" spans="6:6">
      <c r="F108" s="113"/>
    </row>
    <row r="109" spans="6:6">
      <c r="F109" s="113"/>
    </row>
    <row r="110" spans="6:6">
      <c r="F110" s="113"/>
    </row>
    <row r="111" spans="6:6">
      <c r="F111" s="113"/>
    </row>
    <row r="112" spans="6:6">
      <c r="F112" s="113"/>
    </row>
    <row r="113" spans="6:6">
      <c r="F113" s="113"/>
    </row>
    <row r="114" spans="6:6">
      <c r="F114" s="113"/>
    </row>
    <row r="115" spans="6:6">
      <c r="F115" s="113"/>
    </row>
    <row r="116" spans="6:6">
      <c r="F116" s="113"/>
    </row>
    <row r="117" spans="6:6">
      <c r="F117" s="113"/>
    </row>
    <row r="118" spans="6:6">
      <c r="F118" s="113"/>
    </row>
    <row r="119" spans="6:6">
      <c r="F119" s="113"/>
    </row>
    <row r="120" spans="6:6">
      <c r="F120" s="113"/>
    </row>
    <row r="121" spans="6:6">
      <c r="F121" s="113"/>
    </row>
    <row r="122" spans="6:6">
      <c r="F122" s="113"/>
    </row>
    <row r="123" spans="6:6">
      <c r="F123" s="113"/>
    </row>
    <row r="124" spans="6:6">
      <c r="F124" s="113"/>
    </row>
    <row r="125" spans="6:6">
      <c r="F125" s="113"/>
    </row>
    <row r="126" spans="6:6">
      <c r="F126" s="113"/>
    </row>
    <row r="127" spans="6:6">
      <c r="F127" s="113"/>
    </row>
    <row r="128" spans="6:6">
      <c r="F128" s="113"/>
    </row>
    <row r="129" spans="2:6">
      <c r="F129" s="113"/>
    </row>
    <row r="130" spans="2:6">
      <c r="F130" s="113"/>
    </row>
    <row r="131" spans="2:6" s="109" customFormat="1" ht="11.25" hidden="1" customHeight="1">
      <c r="B131" s="110"/>
      <c r="C131" s="110"/>
      <c r="E131" s="114" t="e">
        <f>(SUMIF(#REF!,"H",E2:E129))/100*90</f>
        <v>#REF!</v>
      </c>
      <c r="F131" s="114" t="e">
        <f>(SUMIF(#REF!,"H",F2:F129))/100*90</f>
        <v>#REF!</v>
      </c>
    </row>
    <row r="132" spans="2:6" s="109" customFormat="1" ht="34.5" hidden="1" customHeight="1">
      <c r="B132" s="110"/>
      <c r="C132" s="110"/>
      <c r="E132" s="114" t="e">
        <f>((SUMIF(#REF!,"M",E2:E129))/100*50)+(SUMIF(#REF!,"L",E2:E129))/100*10</f>
        <v>#REF!</v>
      </c>
      <c r="F132" s="114" t="e">
        <f>((SUMIF(#REF!,"M",F2:F129))/100*50)+(SUMIF(#REF!,"L",F2:F129))/100*10</f>
        <v>#REF!</v>
      </c>
    </row>
    <row r="133" spans="2:6">
      <c r="F133" s="113"/>
    </row>
  </sheetData>
  <mergeCells count="6">
    <mergeCell ref="E2:E4"/>
    <mergeCell ref="F2:F4"/>
    <mergeCell ref="A1:F1"/>
    <mergeCell ref="A5:F5"/>
    <mergeCell ref="A2:A4"/>
    <mergeCell ref="B2:C3"/>
  </mergeCells>
  <phoneticPr fontId="28" type="noConversion"/>
  <conditionalFormatting sqref="E6:F10">
    <cfRule type="notContainsBlanks" dxfId="3" priority="1">
      <formula>LEN(TRIM(E6))&gt;0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e10c916-c6f5-4854-990c-47866f951d82" xsi:nil="true"/>
    <lcf76f155ced4ddcb4097134ff3c332f xmlns="0ff8f390-94c5-47d7-a1c4-726137728f6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5811CBDFB2C740AA05898918CE5402" ma:contentTypeVersion="14" ma:contentTypeDescription="Create a new document." ma:contentTypeScope="" ma:versionID="1c6f743c4612d13a5964c669948ec9e1">
  <xsd:schema xmlns:xsd="http://www.w3.org/2001/XMLSchema" xmlns:xs="http://www.w3.org/2001/XMLSchema" xmlns:p="http://schemas.microsoft.com/office/2006/metadata/properties" xmlns:ns2="0ff8f390-94c5-47d7-a1c4-726137728f63" xmlns:ns3="fe10c916-c6f5-4854-990c-47866f951d82" targetNamespace="http://schemas.microsoft.com/office/2006/metadata/properties" ma:root="true" ma:fieldsID="bb7038ca4758ed917995a6e4663c9994" ns2:_="" ns3:_="">
    <xsd:import namespace="0ff8f390-94c5-47d7-a1c4-726137728f63"/>
    <xsd:import namespace="fe10c916-c6f5-4854-990c-47866f951d8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ff8f390-94c5-47d7-a1c4-726137728f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9ff0b8c-5d72-4038-b2cd-f57bf310c636"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e10c916-c6f5-4854-990c-47866f951d82"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553c200-7b87-44d5-9cac-5e16dfa393de}" ma:internalName="TaxCatchAll" ma:showField="CatchAllData" ma:web="fe10c916-c6f5-4854-990c-47866f951d8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41BE8B8-7446-4A97-BCEE-9A0C6E3A5F3B}"/>
</file>

<file path=customXml/itemProps2.xml><?xml version="1.0" encoding="utf-8"?>
<ds:datastoreItem xmlns:ds="http://schemas.openxmlformats.org/officeDocument/2006/customXml" ds:itemID="{6F5DE472-10E8-4331-8239-F4E3FFF47B4D}"/>
</file>

<file path=customXml/itemProps3.xml><?xml version="1.0" encoding="utf-8"?>
<ds:datastoreItem xmlns:ds="http://schemas.openxmlformats.org/officeDocument/2006/customXml" ds:itemID="{9BB9C2C2-2D47-4EDC-8CF8-22536578DE7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Murray, Emily D (DES Ships Comrcl-CSS-2a1)</dc:creator>
  <cp:keywords/>
  <dc:description/>
  <cp:lastModifiedBy>Brice-Taylor, Darren B2 (DES Ships Boats-Comrcl-GL)</cp:lastModifiedBy>
  <cp:revision/>
  <dcterms:created xsi:type="dcterms:W3CDTF">2018-08-10T07:50:15Z</dcterms:created>
  <dcterms:modified xsi:type="dcterms:W3CDTF">2023-11-27T15:24:19Z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policyId">
    <vt:lpwstr/>
  </property>
  <property fmtid="{D5CDD505-2E9C-101B-9397-08002B2CF9AE}" pid="3" name="ContentTypeId">
    <vt:lpwstr>0x010100795811CBDFB2C740AA05898918CE5402</vt:lpwstr>
  </property>
  <property fmtid="{D5CDD505-2E9C-101B-9397-08002B2CF9AE}" pid="4" name="ItemRetentionFormula">
    <vt:lpwstr/>
  </property>
  <property fmtid="{D5CDD505-2E9C-101B-9397-08002B2CF9AE}" pid="5" name="TaxKeyword">
    <vt:lpwstr/>
  </property>
  <property fmtid="{D5CDD505-2E9C-101B-9397-08002B2CF9AE}" pid="6" name="Subject Category">
    <vt:lpwstr>6;#Procurement|6628c55f-21f9-4760-89a5-49bc7bc0738e</vt:lpwstr>
  </property>
  <property fmtid="{D5CDD505-2E9C-101B-9397-08002B2CF9AE}" pid="7" name="Subject Keywords">
    <vt:lpwstr>7;#Procurement|74892954-1b5b-4963-ba60-2610e239dbcf</vt:lpwstr>
  </property>
  <property fmtid="{D5CDD505-2E9C-101B-9397-08002B2CF9AE}" pid="8" name="Business Owner">
    <vt:lpwstr>11;#DES Ships CSS|48c51400-e5e1-4773-815e-9b74edcb3a65</vt:lpwstr>
  </property>
  <property fmtid="{D5CDD505-2E9C-101B-9397-08002B2CF9AE}" pid="9" name="fileplanid">
    <vt:lpwstr>19;#03 Support the delivery of the Unit's objectives|5ab00cf9-9d4b-4d13-b1ba-b069d28c2f77</vt:lpwstr>
  </property>
  <property fmtid="{D5CDD505-2E9C-101B-9397-08002B2CF9AE}" pid="10" name="AuthorIds_UIVersion_2048">
    <vt:lpwstr>34</vt:lpwstr>
  </property>
  <property fmtid="{D5CDD505-2E9C-101B-9397-08002B2CF9AE}" pid="11" name="AuthorIds_UIVersion_2560">
    <vt:lpwstr>34</vt:lpwstr>
  </property>
  <property fmtid="{D5CDD505-2E9C-101B-9397-08002B2CF9AE}" pid="12" name="AuthorIds_UIVersion_3072">
    <vt:lpwstr>22</vt:lpwstr>
  </property>
  <property fmtid="{D5CDD505-2E9C-101B-9397-08002B2CF9AE}" pid="13" name="AuthorIds_UIVersion_3584">
    <vt:lpwstr>23</vt:lpwstr>
  </property>
  <property fmtid="{D5CDD505-2E9C-101B-9397-08002B2CF9AE}" pid="14" name="AuthorIds_UIVersion_4608">
    <vt:lpwstr>23</vt:lpwstr>
  </property>
  <property fmtid="{D5CDD505-2E9C-101B-9397-08002B2CF9AE}" pid="15" name="AuthorIds_UIVersion_1024">
    <vt:lpwstr>22</vt:lpwstr>
  </property>
  <property fmtid="{D5CDD505-2E9C-101B-9397-08002B2CF9AE}" pid="16" name="AuthorIds_UIVersion_1536">
    <vt:lpwstr>23</vt:lpwstr>
  </property>
  <property fmtid="{D5CDD505-2E9C-101B-9397-08002B2CF9AE}" pid="17" name="_dlc_DocIdItemGuid">
    <vt:lpwstr>1a384720-070d-4936-9bcb-6c5f49fc4ffd</vt:lpwstr>
  </property>
  <property fmtid="{D5CDD505-2E9C-101B-9397-08002B2CF9AE}" pid="18" name="BoatsKeywords">
    <vt:lpwstr/>
  </property>
  <property fmtid="{D5CDD505-2E9C-101B-9397-08002B2CF9AE}" pid="19" name="MSIP_Label_d8a60473-494b-4586-a1bb-b0e663054676_Enabled">
    <vt:lpwstr>true</vt:lpwstr>
  </property>
  <property fmtid="{D5CDD505-2E9C-101B-9397-08002B2CF9AE}" pid="20" name="MSIP_Label_d8a60473-494b-4586-a1bb-b0e663054676_SetDate">
    <vt:lpwstr>2022-06-16T12:30:00Z</vt:lpwstr>
  </property>
  <property fmtid="{D5CDD505-2E9C-101B-9397-08002B2CF9AE}" pid="21" name="MSIP_Label_d8a60473-494b-4586-a1bb-b0e663054676_Method">
    <vt:lpwstr>Privileged</vt:lpwstr>
  </property>
  <property fmtid="{D5CDD505-2E9C-101B-9397-08002B2CF9AE}" pid="22" name="MSIP_Label_d8a60473-494b-4586-a1bb-b0e663054676_Name">
    <vt:lpwstr>MOD-1-O-‘UNMARKED’</vt:lpwstr>
  </property>
  <property fmtid="{D5CDD505-2E9C-101B-9397-08002B2CF9AE}" pid="23" name="MSIP_Label_d8a60473-494b-4586-a1bb-b0e663054676_SiteId">
    <vt:lpwstr>be7760ed-5953-484b-ae95-d0a16dfa09e5</vt:lpwstr>
  </property>
  <property fmtid="{D5CDD505-2E9C-101B-9397-08002B2CF9AE}" pid="24" name="MSIP_Label_d8a60473-494b-4586-a1bb-b0e663054676_ActionId">
    <vt:lpwstr>fc3d6907-17cd-43f1-97bf-dcbf9865678e</vt:lpwstr>
  </property>
  <property fmtid="{D5CDD505-2E9C-101B-9397-08002B2CF9AE}" pid="25" name="MSIP_Label_d8a60473-494b-4586-a1bb-b0e663054676_ContentBits">
    <vt:lpwstr>0</vt:lpwstr>
  </property>
  <property fmtid="{D5CDD505-2E9C-101B-9397-08002B2CF9AE}" pid="26" name="MediaServiceImageTags">
    <vt:lpwstr/>
  </property>
</Properties>
</file>