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Q:\Public Zone\Procurement\Insurance 2016\2016 Fortis Insurance Tender\Tender Attachments\"/>
    </mc:Choice>
  </mc:AlternateContent>
  <bookViews>
    <workbookView xWindow="120" yWindow="120" windowWidth="15480" windowHeight="9435"/>
  </bookViews>
  <sheets>
    <sheet name="Insurance Cost Matrix Lot 1" sheetId="1" r:id="rId1"/>
    <sheet name="Motor Fleet Cost Matrix Lot 2" sheetId="2" r:id="rId2"/>
  </sheets>
  <calcPr calcId="152511"/>
</workbook>
</file>

<file path=xl/calcChain.xml><?xml version="1.0" encoding="utf-8"?>
<calcChain xmlns="http://schemas.openxmlformats.org/spreadsheetml/2006/main">
  <c r="E16" i="1" l="1"/>
  <c r="E66" i="1"/>
  <c r="F14" i="2"/>
  <c r="G14" i="2"/>
  <c r="E14" i="2"/>
  <c r="G51" i="1"/>
  <c r="F51" i="1"/>
  <c r="E51" i="1"/>
  <c r="E50" i="1"/>
  <c r="F50" i="1" s="1"/>
  <c r="G50" i="1" l="1"/>
  <c r="E9" i="2"/>
  <c r="F9" i="2" s="1"/>
  <c r="E8" i="2"/>
  <c r="F8" i="2" s="1"/>
  <c r="G8" i="2" s="1"/>
  <c r="E7" i="2"/>
  <c r="F7" i="2" s="1"/>
  <c r="G7" i="2" s="1"/>
  <c r="E6" i="2"/>
  <c r="E5" i="2"/>
  <c r="E62" i="1"/>
  <c r="F62" i="1" s="1"/>
  <c r="G62" i="1" s="1"/>
  <c r="E60" i="1"/>
  <c r="F60" i="1" s="1"/>
  <c r="F44" i="1"/>
  <c r="E21" i="1"/>
  <c r="F21" i="1" s="1"/>
  <c r="G21" i="1" s="1"/>
  <c r="E58" i="1"/>
  <c r="E55" i="1"/>
  <c r="F55" i="1" s="1"/>
  <c r="G55" i="1" s="1"/>
  <c r="E54" i="1"/>
  <c r="E49" i="1"/>
  <c r="F49" i="1" s="1"/>
  <c r="G49" i="1" s="1"/>
  <c r="F30" i="1"/>
  <c r="E56" i="1" l="1"/>
  <c r="F56" i="1" s="1"/>
  <c r="F5" i="2"/>
  <c r="G5" i="2" s="1"/>
  <c r="E10" i="2"/>
  <c r="F6" i="2"/>
  <c r="G6" i="2" s="1"/>
  <c r="G9" i="2"/>
  <c r="G60" i="1"/>
  <c r="F58" i="1"/>
  <c r="F66" i="1" s="1"/>
  <c r="F54" i="1"/>
  <c r="G54" i="1" s="1"/>
  <c r="G56" i="1" s="1"/>
  <c r="G66" i="1" l="1"/>
  <c r="G58" i="1"/>
  <c r="F10" i="2"/>
  <c r="G10" i="2"/>
  <c r="G17" i="2" l="1"/>
  <c r="B15" i="1" l="1"/>
  <c r="E9" i="1"/>
  <c r="F9" i="1" s="1"/>
  <c r="E8" i="1"/>
  <c r="F8" i="1" s="1"/>
  <c r="G9" i="1" l="1"/>
  <c r="G8" i="1"/>
  <c r="B39" i="1"/>
  <c r="B40" i="1" s="1"/>
  <c r="B33" i="1"/>
  <c r="B34" i="1" s="1"/>
  <c r="F22" i="1"/>
  <c r="F43" i="1"/>
  <c r="G43" i="1" s="1"/>
  <c r="E14" i="1"/>
  <c r="F14" i="1" s="1"/>
  <c r="E46" i="1"/>
  <c r="F46" i="1" s="1"/>
  <c r="B16" i="1" l="1"/>
  <c r="F16" i="1" s="1"/>
  <c r="E5" i="1"/>
  <c r="F5" i="1" s="1"/>
  <c r="G14" i="1" l="1"/>
  <c r="G16" i="1"/>
  <c r="E40" i="1" l="1"/>
  <c r="F40" i="1" s="1"/>
  <c r="E13" i="1"/>
  <c r="F13" i="1" s="1"/>
  <c r="G13" i="1" l="1"/>
  <c r="E38" i="1" l="1"/>
  <c r="E37" i="1"/>
  <c r="F37" i="1" s="1"/>
  <c r="E34" i="1"/>
  <c r="E44" i="1"/>
  <c r="E29" i="1"/>
  <c r="E31" i="1"/>
  <c r="E32" i="1"/>
  <c r="F32" i="1" s="1"/>
  <c r="G40" i="1"/>
  <c r="E6" i="1"/>
  <c r="F6" i="1" s="1"/>
  <c r="E7" i="1"/>
  <c r="E10" i="1"/>
  <c r="F10" i="1" s="1"/>
  <c r="E11" i="1"/>
  <c r="F11" i="1" s="1"/>
  <c r="E12" i="1"/>
  <c r="F12" i="1" s="1"/>
  <c r="E19" i="1"/>
  <c r="F19" i="1" s="1"/>
  <c r="E20" i="1"/>
  <c r="F20" i="1" s="1"/>
  <c r="G22" i="1"/>
  <c r="E25" i="1"/>
  <c r="F25" i="1" s="1"/>
  <c r="E26" i="1"/>
  <c r="F26" i="1" l="1"/>
  <c r="G26" i="1" s="1"/>
  <c r="F7" i="1"/>
  <c r="G7" i="1" s="1"/>
  <c r="F31" i="1"/>
  <c r="G31" i="1" s="1"/>
  <c r="G30" i="1"/>
  <c r="E33" i="1"/>
  <c r="F29" i="1"/>
  <c r="G29" i="1" s="1"/>
  <c r="F38" i="1"/>
  <c r="G38" i="1" s="1"/>
  <c r="E15" i="1"/>
  <c r="E23" i="1"/>
  <c r="G44" i="1"/>
  <c r="E39" i="1"/>
  <c r="F39" i="1" s="1"/>
  <c r="G37" i="1"/>
  <c r="G10" i="1"/>
  <c r="G32" i="1"/>
  <c r="G20" i="1"/>
  <c r="G12" i="1"/>
  <c r="E27" i="1"/>
  <c r="F27" i="1" s="1"/>
  <c r="G25" i="1"/>
  <c r="G19" i="1"/>
  <c r="G11" i="1"/>
  <c r="F34" i="1" l="1"/>
  <c r="G34" i="1" s="1"/>
  <c r="F33" i="1"/>
  <c r="G33" i="1" s="1"/>
  <c r="F23" i="1"/>
  <c r="F15" i="1"/>
  <c r="G46" i="1"/>
  <c r="G6" i="1"/>
  <c r="G5" i="1"/>
  <c r="G39" i="1"/>
  <c r="G27" i="1"/>
  <c r="G23" i="1" l="1"/>
  <c r="G15" i="1"/>
  <c r="G69" i="1" l="1"/>
</calcChain>
</file>

<file path=xl/sharedStrings.xml><?xml version="1.0" encoding="utf-8"?>
<sst xmlns="http://schemas.openxmlformats.org/spreadsheetml/2006/main" count="83" uniqueCount="67">
  <si>
    <t>Class of Insurance</t>
  </si>
  <si>
    <t>Rate</t>
  </si>
  <si>
    <t>HAMA</t>
  </si>
  <si>
    <t>Commercial Shops</t>
  </si>
  <si>
    <t>Commercial Offices</t>
  </si>
  <si>
    <t>Playgrounds</t>
  </si>
  <si>
    <t>Money</t>
  </si>
  <si>
    <t>Total Premium</t>
  </si>
  <si>
    <t>Terrorism (Property Stock)</t>
  </si>
  <si>
    <t>Terrorism (Office Combined)</t>
  </si>
  <si>
    <t>Terrorism (Computer)</t>
  </si>
  <si>
    <t>Inspection</t>
  </si>
  <si>
    <t>Net Premium</t>
  </si>
  <si>
    <t>IPT / VAT</t>
  </si>
  <si>
    <t>Solar Panels/PV Cells</t>
  </si>
  <si>
    <t>VAT is calculated at 20% and only applies to Engineering Inspection</t>
  </si>
  <si>
    <t>Price per Vehicle</t>
  </si>
  <si>
    <t>GRAND TOTAL</t>
  </si>
  <si>
    <r>
      <t>Note:</t>
    </r>
    <r>
      <rPr>
        <i/>
        <sz val="10"/>
        <color theme="1"/>
        <rFont val="Arial"/>
        <family val="2"/>
      </rPr>
      <t xml:space="preserve"> All costs must be included above, inclusive of any claims handling costs. </t>
    </r>
  </si>
  <si>
    <t>Sum Insured/ Contract Value</t>
  </si>
  <si>
    <t>Price per Unit</t>
  </si>
  <si>
    <t>Other: Garages</t>
  </si>
  <si>
    <t>IPT is calculated at 9.5%</t>
  </si>
  <si>
    <t>Proposed Insurer Name</t>
  </si>
  <si>
    <t>Notes:</t>
  </si>
  <si>
    <r>
      <t xml:space="preserve">Insurance Period: </t>
    </r>
    <r>
      <rPr>
        <sz val="12"/>
        <color indexed="8"/>
        <rFont val="Calibri"/>
        <family val="2"/>
      </rPr>
      <t>29th September 2016 - 28th September 2017 (3 Year Long Term Agreement)</t>
    </r>
  </si>
  <si>
    <t>Leasehold/Shared Ownership</t>
  </si>
  <si>
    <t>Rented (including Sheltered Schemes)</t>
  </si>
  <si>
    <t>Student Lets</t>
  </si>
  <si>
    <t>Market Rent</t>
  </si>
  <si>
    <t>Legal Expenses</t>
  </si>
  <si>
    <t>Employers Liability (£ - please enter indemnity level)</t>
  </si>
  <si>
    <t>Public Liability (£ - please enter indemnity level)</t>
  </si>
  <si>
    <t>Business Interruption</t>
  </si>
  <si>
    <t>Contents (General)</t>
  </si>
  <si>
    <t>All Risks</t>
  </si>
  <si>
    <t>Computer Equipment</t>
  </si>
  <si>
    <t>Laptops/Portable Devices</t>
  </si>
  <si>
    <t xml:space="preserve">1) Property Stock </t>
  </si>
  <si>
    <t>3) Excess Liability (optional if required)</t>
  </si>
  <si>
    <t>4) Office Combined</t>
  </si>
  <si>
    <t>5) Computer</t>
  </si>
  <si>
    <t>6) Engineering</t>
  </si>
  <si>
    <t>7) Group Personal Accident</t>
  </si>
  <si>
    <t>8) Motor</t>
  </si>
  <si>
    <t>Private Cars</t>
  </si>
  <si>
    <t>Motor Fleet - Vans</t>
  </si>
  <si>
    <t xml:space="preserve">Motor Homes </t>
  </si>
  <si>
    <t>Fortis Living Insurance Cost Matrix (LOT 1)</t>
  </si>
  <si>
    <t>Trailers</t>
  </si>
  <si>
    <t>Mowers</t>
  </si>
  <si>
    <t>10) Tools in Van</t>
  </si>
  <si>
    <t>Per Vehicle</t>
  </si>
  <si>
    <t>On-Call Cover</t>
  </si>
  <si>
    <t>11) Deterioration of Stock</t>
  </si>
  <si>
    <t>12) Commercial Crime</t>
  </si>
  <si>
    <t>13) Works in Progress</t>
  </si>
  <si>
    <t>Brokerage Fee (if applicable)</t>
  </si>
  <si>
    <t>Fortis Living Insurance Cost Matrix (LOT 2)</t>
  </si>
  <si>
    <r>
      <t>Property Owners Liability (£5M) [</t>
    </r>
    <r>
      <rPr>
        <i/>
        <sz val="11"/>
        <color theme="1"/>
        <rFont val="Calibri"/>
        <family val="2"/>
        <scheme val="minor"/>
      </rPr>
      <t>if required</t>
    </r>
    <r>
      <rPr>
        <sz val="11"/>
        <color theme="1"/>
        <rFont val="Calibri"/>
        <family val="2"/>
        <scheme val="minor"/>
      </rPr>
      <t>]</t>
    </r>
  </si>
  <si>
    <t>Executive Liability (Diretcors &amp; Officers)</t>
  </si>
  <si>
    <t>Professional Liability (Professional Indemnity)</t>
  </si>
  <si>
    <t>2) Combined Liability (£20M)</t>
  </si>
  <si>
    <t>Employers Liability</t>
  </si>
  <si>
    <t>Public &amp; Products Liability</t>
  </si>
  <si>
    <t>9) Management Risks Combined (£5M)</t>
  </si>
  <si>
    <t>The Grand Totals return the first years full insurance cost and will be used to score the majority of the financial element of the overall score.  Through Fortis' due diligence process we will investigate the full life time cost of the arrangement throughout the 3 year long term arrangement - by this we will increase and decrease the number in yellow above as appropriate in lines with our Corporate Strategy and current efficiency drive.</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</si>
</sst>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quot;£&quot;* #,##0.00_-;\-&quot;£&quot;* #,##0.00_-;_-&quot;£&quot;* &quot;-&quot;??_-;_-@_-"/>
    <numFmt numFmtId="43" formatCode="_-* #,##0.00_-;\-* #,##0.00_-;_-* &quot;-&quot;??_-;_-@_-"/>
    <numFmt numFmtId="164" formatCode="&quot;£&quot;#,##0.00"/>
    <numFmt numFmtId="165" formatCode="&quot;£&quot;#,##0"/>
    <numFmt numFmtId="166" formatCode="0.00000000000"/>
    <numFmt numFmtId="167" formatCode="0.000000000"/>
    <numFmt numFmtId="168" formatCode="0.0000000"/>
    <numFmt numFmtId="169" formatCode="_-* #,##0_-;\-* #,##0_-;_-* &quot;-&quot;??_-;_-@_-"/>
    <numFmt numFmtId="170" formatCode="0.00000000"/>
    <numFmt numFmtId="171" formatCode="_-&quot;£&quot;* #,##0_-;\-&quot;£&quot;* #,##0_-;_-&quot;£&quot;* &quot;-&quot;??_-;_-@_-"/>
  </numFmts>
  <fonts count="24" x14ac:knownFonts="1">
    <font>
      <sz val="11"/>
      <color theme="1"/>
      <name val="Calibri"/>
      <family val="2"/>
      <scheme val="minor"/>
    </font>
    <font>
      <sz val="11"/>
      <color indexed="8"/>
      <name val="Calibri"/>
      <family val="2"/>
    </font>
    <font>
      <b/>
      <sz val="11"/>
      <color indexed="8"/>
      <name val="Calibri"/>
      <family val="2"/>
    </font>
    <font>
      <sz val="8"/>
      <name val="Calibri"/>
      <family val="2"/>
    </font>
    <font>
      <sz val="14"/>
      <color indexed="8"/>
      <name val="Calibri"/>
      <family val="2"/>
    </font>
    <font>
      <b/>
      <sz val="12"/>
      <color indexed="8"/>
      <name val="Calibri"/>
      <family val="2"/>
    </font>
    <font>
      <sz val="12"/>
      <color indexed="8"/>
      <name val="Calibri"/>
      <family val="2"/>
    </font>
    <font>
      <b/>
      <sz val="11"/>
      <color indexed="9"/>
      <name val="Calibri"/>
      <family val="2"/>
    </font>
    <font>
      <b/>
      <i/>
      <sz val="11"/>
      <color indexed="8"/>
      <name val="Calibri"/>
      <family val="2"/>
    </font>
    <font>
      <b/>
      <sz val="11"/>
      <color theme="0"/>
      <name val="Calibri"/>
      <family val="2"/>
      <scheme val="minor"/>
    </font>
    <font>
      <b/>
      <sz val="11"/>
      <color theme="0"/>
      <name val="Calibri"/>
      <family val="2"/>
    </font>
    <font>
      <sz val="11"/>
      <color theme="1"/>
      <name val="Calibri"/>
      <family val="2"/>
      <scheme val="minor"/>
    </font>
    <font>
      <b/>
      <i/>
      <sz val="10"/>
      <color theme="1"/>
      <name val="Arial"/>
      <family val="2"/>
    </font>
    <font>
      <i/>
      <sz val="10"/>
      <color theme="1"/>
      <name val="Arial"/>
      <family val="2"/>
    </font>
    <font>
      <sz val="11"/>
      <name val="Calibri"/>
      <family val="2"/>
      <scheme val="minor"/>
    </font>
    <font>
      <b/>
      <sz val="16"/>
      <color indexed="8"/>
      <name val="Calibri"/>
      <family val="2"/>
    </font>
    <font>
      <sz val="16"/>
      <color indexed="8"/>
      <name val="Calibri"/>
      <family val="2"/>
    </font>
    <font>
      <b/>
      <sz val="12"/>
      <color indexed="9"/>
      <name val="Calibri"/>
      <family val="2"/>
    </font>
    <font>
      <b/>
      <strike/>
      <sz val="11"/>
      <color theme="0"/>
      <name val="Calibri"/>
      <family val="2"/>
    </font>
    <font>
      <b/>
      <sz val="11"/>
      <color theme="1"/>
      <name val="Calibri"/>
      <family val="2"/>
      <scheme val="minor"/>
    </font>
    <font>
      <b/>
      <sz val="12"/>
      <color theme="1"/>
      <name val="Calibri"/>
      <family val="2"/>
      <scheme val="minor"/>
    </font>
    <font>
      <b/>
      <sz val="14"/>
      <color indexed="9"/>
      <name val="Calibri"/>
      <family val="2"/>
    </font>
    <font>
      <i/>
      <sz val="11"/>
      <color theme="1"/>
      <name val="Calibri"/>
      <family val="2"/>
      <scheme val="minor"/>
    </font>
    <font>
      <sz val="11"/>
      <name val="Calibri"/>
      <family val="2"/>
    </font>
  </fonts>
  <fills count="8">
    <fill>
      <patternFill patternType="none"/>
    </fill>
    <fill>
      <patternFill patternType="gray125"/>
    </fill>
    <fill>
      <patternFill patternType="solid">
        <fgColor indexed="12"/>
        <bgColor indexed="64"/>
      </patternFill>
    </fill>
    <fill>
      <patternFill patternType="solid">
        <fgColor rgb="FF0000FF"/>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0" tint="-0.34998626667073579"/>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auto="1"/>
      </left>
      <right style="thin">
        <color indexed="64"/>
      </right>
      <top style="medium">
        <color auto="1"/>
      </top>
      <bottom style="thin">
        <color indexed="64"/>
      </bottom>
      <diagonal/>
    </border>
    <border>
      <left style="thin">
        <color indexed="64"/>
      </left>
      <right style="thin">
        <color indexed="64"/>
      </right>
      <top style="medium">
        <color auto="1"/>
      </top>
      <bottom style="thin">
        <color indexed="64"/>
      </bottom>
      <diagonal/>
    </border>
    <border>
      <left style="thin">
        <color indexed="64"/>
      </left>
      <right style="medium">
        <color auto="1"/>
      </right>
      <top style="medium">
        <color auto="1"/>
      </top>
      <bottom style="thin">
        <color indexed="64"/>
      </bottom>
      <diagonal/>
    </border>
    <border>
      <left style="medium">
        <color auto="1"/>
      </left>
      <right style="thin">
        <color indexed="64"/>
      </right>
      <top style="thin">
        <color indexed="64"/>
      </top>
      <bottom style="thin">
        <color indexed="64"/>
      </bottom>
      <diagonal/>
    </border>
    <border>
      <left/>
      <right style="medium">
        <color auto="1"/>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thin">
        <color indexed="64"/>
      </left>
      <right/>
      <top/>
      <bottom/>
      <diagonal/>
    </border>
    <border>
      <left/>
      <right/>
      <top/>
      <bottom style="thin">
        <color indexed="64"/>
      </bottom>
      <diagonal/>
    </border>
    <border>
      <left style="medium">
        <color indexed="64"/>
      </left>
      <right style="thin">
        <color indexed="64"/>
      </right>
      <top style="medium">
        <color indexed="64"/>
      </top>
      <bottom style="medium">
        <color auto="1"/>
      </bottom>
      <diagonal/>
    </border>
    <border>
      <left style="thin">
        <color indexed="64"/>
      </left>
      <right style="thin">
        <color indexed="64"/>
      </right>
      <top style="medium">
        <color indexed="64"/>
      </top>
      <bottom style="medium">
        <color auto="1"/>
      </bottom>
      <diagonal/>
    </border>
    <border>
      <left style="thin">
        <color indexed="64"/>
      </left>
      <right style="medium">
        <color auto="1"/>
      </right>
      <top style="medium">
        <color indexed="64"/>
      </top>
      <bottom style="medium">
        <color auto="1"/>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top style="medium">
        <color auto="1"/>
      </top>
      <bottom style="thin">
        <color indexed="64"/>
      </bottom>
      <diagonal/>
    </border>
    <border>
      <left style="medium">
        <color auto="1"/>
      </left>
      <right/>
      <top/>
      <bottom/>
      <diagonal/>
    </border>
    <border>
      <left style="medium">
        <color auto="1"/>
      </left>
      <right style="medium">
        <color auto="1"/>
      </right>
      <top style="medium">
        <color auto="1"/>
      </top>
      <bottom style="thin">
        <color auto="1"/>
      </bottom>
      <diagonal/>
    </border>
    <border>
      <left style="medium">
        <color auto="1"/>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auto="1"/>
      </right>
      <top style="thin">
        <color indexed="64"/>
      </top>
      <bottom/>
      <diagonal/>
    </border>
    <border>
      <left style="thin">
        <color indexed="64"/>
      </left>
      <right/>
      <top style="medium">
        <color auto="1"/>
      </top>
      <bottom style="medium">
        <color auto="1"/>
      </bottom>
      <diagonal/>
    </border>
    <border>
      <left/>
      <right style="thin">
        <color indexed="64"/>
      </right>
      <top style="medium">
        <color auto="1"/>
      </top>
      <bottom style="medium">
        <color auto="1"/>
      </bottom>
      <diagonal/>
    </border>
    <border>
      <left style="thin">
        <color indexed="64"/>
      </left>
      <right style="thin">
        <color indexed="64"/>
      </right>
      <top style="medium">
        <color auto="1"/>
      </top>
      <bottom/>
      <diagonal/>
    </border>
    <border>
      <left/>
      <right/>
      <top/>
      <bottom style="medium">
        <color indexed="64"/>
      </bottom>
      <diagonal/>
    </border>
    <border>
      <left style="medium">
        <color auto="1"/>
      </left>
      <right style="thin">
        <color indexed="64"/>
      </right>
      <top style="thin">
        <color indexed="64"/>
      </top>
      <bottom/>
      <diagonal/>
    </border>
    <border>
      <left/>
      <right style="thin">
        <color indexed="64"/>
      </right>
      <top/>
      <bottom/>
      <diagonal/>
    </border>
    <border>
      <left style="thin">
        <color indexed="64"/>
      </left>
      <right style="medium">
        <color auto="1"/>
      </right>
      <top style="medium">
        <color auto="1"/>
      </top>
      <bottom/>
      <diagonal/>
    </border>
  </borders>
  <cellStyleXfs count="3">
    <xf numFmtId="0" fontId="0" fillId="0" borderId="0"/>
    <xf numFmtId="43" fontId="11" fillId="0" borderId="0" applyFont="0" applyFill="0" applyBorder="0" applyAlignment="0" applyProtection="0"/>
    <xf numFmtId="44" fontId="11" fillId="0" borderId="0" applyFont="0" applyFill="0" applyBorder="0" applyAlignment="0" applyProtection="0"/>
  </cellStyleXfs>
  <cellXfs count="176">
    <xf numFmtId="0" fontId="0" fillId="0" borderId="0" xfId="0"/>
    <xf numFmtId="0" fontId="2" fillId="0" borderId="0" xfId="0" applyFont="1"/>
    <xf numFmtId="0" fontId="2" fillId="0" borderId="0" xfId="0" applyFont="1" applyAlignment="1">
      <alignment horizontal="center"/>
    </xf>
    <xf numFmtId="0" fontId="0" fillId="0" borderId="0" xfId="0" applyAlignment="1">
      <alignment horizontal="center"/>
    </xf>
    <xf numFmtId="164" fontId="0" fillId="0" borderId="0" xfId="0" applyNumberFormat="1" applyAlignment="1">
      <alignment horizontal="center"/>
    </xf>
    <xf numFmtId="164" fontId="2" fillId="0" borderId="0" xfId="0" applyNumberFormat="1" applyFont="1" applyAlignment="1">
      <alignment horizontal="center"/>
    </xf>
    <xf numFmtId="165" fontId="0" fillId="0" borderId="0" xfId="0" applyNumberFormat="1" applyAlignment="1">
      <alignment horizontal="center"/>
    </xf>
    <xf numFmtId="0" fontId="0" fillId="0" borderId="0" xfId="0" applyAlignment="1">
      <alignment vertical="center"/>
    </xf>
    <xf numFmtId="0" fontId="0" fillId="0" borderId="0" xfId="0" applyBorder="1"/>
    <xf numFmtId="0" fontId="4" fillId="0" borderId="0" xfId="0" applyFont="1"/>
    <xf numFmtId="0" fontId="7" fillId="2" borderId="1" xfId="0" applyFont="1" applyFill="1" applyBorder="1" applyAlignment="1">
      <alignment horizontal="center" vertical="center"/>
    </xf>
    <xf numFmtId="164" fontId="7" fillId="2" borderId="1" xfId="0" applyNumberFormat="1" applyFont="1" applyFill="1" applyBorder="1" applyAlignment="1">
      <alignment horizontal="center"/>
    </xf>
    <xf numFmtId="0" fontId="8" fillId="0" borderId="0" xfId="0" applyFont="1"/>
    <xf numFmtId="166" fontId="0" fillId="5" borderId="1" xfId="0" applyNumberFormat="1" applyFill="1" applyBorder="1" applyAlignment="1">
      <alignment horizontal="center"/>
    </xf>
    <xf numFmtId="168" fontId="0" fillId="5" borderId="1" xfId="0" applyNumberFormat="1" applyFill="1" applyBorder="1" applyAlignment="1">
      <alignment horizontal="center"/>
    </xf>
    <xf numFmtId="166" fontId="1" fillId="5" borderId="1" xfId="0" applyNumberFormat="1" applyFont="1" applyFill="1" applyBorder="1" applyAlignment="1">
      <alignment horizontal="center"/>
    </xf>
    <xf numFmtId="164" fontId="0" fillId="5" borderId="1" xfId="0" applyNumberFormat="1" applyFill="1" applyBorder="1" applyAlignment="1">
      <alignment horizontal="center"/>
    </xf>
    <xf numFmtId="0" fontId="7" fillId="2" borderId="7" xfId="0" applyFont="1" applyFill="1" applyBorder="1" applyAlignment="1">
      <alignment vertical="center"/>
    </xf>
    <xf numFmtId="0" fontId="7" fillId="2" borderId="8" xfId="0" applyFont="1" applyFill="1" applyBorder="1" applyAlignment="1">
      <alignment horizontal="center" vertical="center"/>
    </xf>
    <xf numFmtId="164" fontId="7" fillId="2" borderId="8" xfId="0" applyNumberFormat="1" applyFont="1" applyFill="1" applyBorder="1" applyAlignment="1">
      <alignment horizontal="center" vertical="center" wrapText="1"/>
    </xf>
    <xf numFmtId="0" fontId="7" fillId="2" borderId="9" xfId="0" applyFont="1" applyFill="1" applyBorder="1" applyAlignment="1">
      <alignment horizontal="center" vertical="center"/>
    </xf>
    <xf numFmtId="0" fontId="7" fillId="2" borderId="10" xfId="0" applyFont="1" applyFill="1" applyBorder="1"/>
    <xf numFmtId="0" fontId="0" fillId="0" borderId="10" xfId="0" applyBorder="1"/>
    <xf numFmtId="164" fontId="7" fillId="2" borderId="12" xfId="0" applyNumberFormat="1" applyFont="1" applyFill="1" applyBorder="1" applyAlignment="1">
      <alignment horizontal="center"/>
    </xf>
    <xf numFmtId="0" fontId="1" fillId="0" borderId="10" xfId="0" applyFont="1" applyBorder="1"/>
    <xf numFmtId="164" fontId="0" fillId="4" borderId="1" xfId="0" applyNumberFormat="1" applyFill="1" applyBorder="1" applyAlignment="1">
      <alignment horizontal="center"/>
    </xf>
    <xf numFmtId="164" fontId="1" fillId="4" borderId="12" xfId="0" applyNumberFormat="1" applyFont="1" applyFill="1" applyBorder="1" applyAlignment="1">
      <alignment horizontal="center"/>
    </xf>
    <xf numFmtId="164" fontId="1" fillId="4" borderId="1" xfId="0" applyNumberFormat="1" applyFont="1" applyFill="1" applyBorder="1" applyAlignment="1">
      <alignment horizontal="center"/>
    </xf>
    <xf numFmtId="165" fontId="7" fillId="2" borderId="8" xfId="0" applyNumberFormat="1" applyFont="1" applyFill="1" applyBorder="1" applyAlignment="1">
      <alignment horizontal="center" vertical="center" wrapText="1"/>
    </xf>
    <xf numFmtId="164" fontId="14" fillId="4" borderId="1" xfId="0" applyNumberFormat="1" applyFont="1" applyFill="1" applyBorder="1" applyAlignment="1">
      <alignment horizontal="center"/>
    </xf>
    <xf numFmtId="0" fontId="0" fillId="0" borderId="0" xfId="0" applyFill="1"/>
    <xf numFmtId="0" fontId="0" fillId="0" borderId="0" xfId="0" applyFill="1" applyBorder="1"/>
    <xf numFmtId="165" fontId="0" fillId="0" borderId="13" xfId="0" applyNumberFormat="1" applyFill="1" applyBorder="1" applyAlignment="1"/>
    <xf numFmtId="165" fontId="0" fillId="0" borderId="0" xfId="0" applyNumberFormat="1" applyFill="1" applyBorder="1" applyAlignment="1"/>
    <xf numFmtId="0" fontId="17" fillId="2" borderId="15" xfId="0" applyFont="1" applyFill="1" applyBorder="1" applyAlignment="1">
      <alignment horizontal="center"/>
    </xf>
    <xf numFmtId="164" fontId="17" fillId="2" borderId="16" xfId="0" applyNumberFormat="1" applyFont="1" applyFill="1" applyBorder="1" applyAlignment="1">
      <alignment horizontal="center"/>
    </xf>
    <xf numFmtId="0" fontId="0" fillId="0" borderId="10" xfId="0" applyFill="1" applyBorder="1"/>
    <xf numFmtId="0" fontId="1" fillId="0" borderId="10" xfId="0" applyFont="1" applyFill="1" applyBorder="1"/>
    <xf numFmtId="165" fontId="7" fillId="2" borderId="1" xfId="0" applyNumberFormat="1" applyFont="1" applyFill="1" applyBorder="1" applyAlignment="1">
      <alignment horizontal="right"/>
    </xf>
    <xf numFmtId="170" fontId="0" fillId="5" borderId="1" xfId="0" applyNumberFormat="1" applyFill="1" applyBorder="1" applyAlignment="1">
      <alignment horizontal="center"/>
    </xf>
    <xf numFmtId="164" fontId="0" fillId="0" borderId="0" xfId="0" applyNumberFormat="1"/>
    <xf numFmtId="165" fontId="0" fillId="6" borderId="1" xfId="0" applyNumberFormat="1" applyFill="1" applyBorder="1" applyAlignment="1">
      <alignment horizontal="right"/>
    </xf>
    <xf numFmtId="165" fontId="1" fillId="6" borderId="1" xfId="0" applyNumberFormat="1" applyFont="1" applyFill="1" applyBorder="1" applyAlignment="1">
      <alignment horizontal="right"/>
    </xf>
    <xf numFmtId="169" fontId="0" fillId="6" borderId="1" xfId="1" applyNumberFormat="1" applyFont="1" applyFill="1" applyBorder="1" applyAlignment="1">
      <alignment horizontal="center"/>
    </xf>
    <xf numFmtId="165" fontId="2" fillId="0" borderId="0" xfId="0" applyNumberFormat="1" applyFont="1" applyFill="1" applyBorder="1" applyAlignment="1"/>
    <xf numFmtId="165" fontId="0" fillId="7" borderId="10" xfId="0" applyNumberFormat="1" applyFill="1" applyBorder="1" applyAlignment="1">
      <alignment horizontal="center"/>
    </xf>
    <xf numFmtId="170" fontId="0" fillId="7" borderId="1" xfId="0" applyNumberFormat="1" applyFill="1" applyBorder="1" applyAlignment="1">
      <alignment horizontal="center"/>
    </xf>
    <xf numFmtId="165" fontId="0" fillId="7" borderId="1" xfId="0" applyNumberFormat="1" applyFill="1" applyBorder="1" applyAlignment="1">
      <alignment horizontal="center"/>
    </xf>
    <xf numFmtId="165" fontId="20" fillId="0" borderId="0" xfId="0" applyNumberFormat="1" applyFont="1" applyFill="1" applyBorder="1" applyAlignment="1"/>
    <xf numFmtId="164" fontId="21" fillId="2" borderId="17" xfId="0" applyNumberFormat="1" applyFont="1" applyFill="1" applyBorder="1" applyAlignment="1">
      <alignment horizontal="center"/>
    </xf>
    <xf numFmtId="0" fontId="8" fillId="0" borderId="0" xfId="0" applyFont="1" applyAlignment="1">
      <alignment wrapText="1"/>
    </xf>
    <xf numFmtId="0" fontId="19" fillId="0" borderId="0" xfId="0" applyFont="1" applyAlignment="1">
      <alignment wrapText="1"/>
    </xf>
    <xf numFmtId="165" fontId="0" fillId="7" borderId="1" xfId="0" applyNumberFormat="1" applyFill="1" applyBorder="1" applyAlignment="1">
      <alignment horizontal="right"/>
    </xf>
    <xf numFmtId="168" fontId="0" fillId="7" borderId="1" xfId="0" applyNumberFormat="1" applyFill="1" applyBorder="1" applyAlignment="1">
      <alignment horizontal="center"/>
    </xf>
    <xf numFmtId="0" fontId="0" fillId="5" borderId="1" xfId="0" applyNumberFormat="1" applyFill="1" applyBorder="1" applyAlignment="1">
      <alignment horizontal="right"/>
    </xf>
    <xf numFmtId="0" fontId="7" fillId="2" borderId="1" xfId="0" applyNumberFormat="1" applyFont="1" applyFill="1" applyBorder="1" applyAlignment="1">
      <alignment horizontal="right"/>
    </xf>
    <xf numFmtId="0" fontId="1" fillId="5" borderId="1" xfId="0" applyNumberFormat="1" applyFont="1" applyFill="1" applyBorder="1" applyAlignment="1">
      <alignment horizontal="right"/>
    </xf>
    <xf numFmtId="0" fontId="0" fillId="5" borderId="1" xfId="1" applyNumberFormat="1" applyFont="1" applyFill="1" applyBorder="1" applyAlignment="1">
      <alignment horizontal="center"/>
    </xf>
    <xf numFmtId="0" fontId="7" fillId="7" borderId="1" xfId="0" applyNumberFormat="1" applyFont="1" applyFill="1" applyBorder="1" applyAlignment="1">
      <alignment horizontal="right"/>
    </xf>
    <xf numFmtId="0" fontId="7" fillId="0" borderId="14" xfId="0" applyFont="1" applyFill="1" applyBorder="1"/>
    <xf numFmtId="165" fontId="0" fillId="0" borderId="0" xfId="0" applyNumberFormat="1" applyFill="1" applyBorder="1" applyAlignment="1">
      <alignment horizontal="center"/>
    </xf>
    <xf numFmtId="0" fontId="0" fillId="0" borderId="0" xfId="0" applyNumberFormat="1" applyFill="1" applyBorder="1" applyAlignment="1">
      <alignment horizontal="center"/>
    </xf>
    <xf numFmtId="166" fontId="0" fillId="0" borderId="0" xfId="0" applyNumberFormat="1" applyFill="1" applyBorder="1" applyAlignment="1">
      <alignment horizontal="center"/>
    </xf>
    <xf numFmtId="164" fontId="9" fillId="0" borderId="0" xfId="0" applyNumberFormat="1" applyFont="1" applyFill="1" applyBorder="1" applyAlignment="1">
      <alignment horizontal="center"/>
    </xf>
    <xf numFmtId="164" fontId="7" fillId="0" borderId="0" xfId="0" applyNumberFormat="1" applyFont="1" applyFill="1" applyBorder="1" applyAlignment="1">
      <alignment horizontal="center"/>
    </xf>
    <xf numFmtId="0" fontId="7" fillId="2" borderId="18" xfId="0" applyFont="1" applyFill="1" applyBorder="1"/>
    <xf numFmtId="165" fontId="0" fillId="0" borderId="19" xfId="0" applyNumberFormat="1" applyFill="1" applyBorder="1" applyAlignment="1">
      <alignment horizontal="right"/>
    </xf>
    <xf numFmtId="0" fontId="0" fillId="5" borderId="19" xfId="0" applyNumberFormat="1" applyFill="1" applyBorder="1" applyAlignment="1">
      <alignment horizontal="right"/>
    </xf>
    <xf numFmtId="170" fontId="0" fillId="5" borderId="19" xfId="0" applyNumberFormat="1" applyFill="1" applyBorder="1" applyAlignment="1">
      <alignment horizontal="center"/>
    </xf>
    <xf numFmtId="164" fontId="9" fillId="3" borderId="19" xfId="0" applyNumberFormat="1" applyFont="1" applyFill="1" applyBorder="1" applyAlignment="1">
      <alignment horizontal="center"/>
    </xf>
    <xf numFmtId="164" fontId="7" fillId="2" borderId="19" xfId="0" applyNumberFormat="1" applyFont="1" applyFill="1" applyBorder="1" applyAlignment="1">
      <alignment horizontal="center"/>
    </xf>
    <xf numFmtId="164" fontId="7" fillId="2" borderId="20" xfId="0" applyNumberFormat="1" applyFont="1" applyFill="1" applyBorder="1" applyAlignment="1">
      <alignment horizontal="center"/>
    </xf>
    <xf numFmtId="0" fontId="0" fillId="0" borderId="0" xfId="0" applyNumberFormat="1" applyFill="1" applyBorder="1" applyAlignment="1"/>
    <xf numFmtId="165" fontId="0" fillId="6" borderId="8" xfId="0" applyNumberFormat="1" applyFill="1" applyBorder="1" applyAlignment="1">
      <alignment horizontal="right"/>
    </xf>
    <xf numFmtId="0" fontId="0" fillId="5" borderId="8" xfId="0" applyNumberFormat="1" applyFill="1" applyBorder="1" applyAlignment="1">
      <alignment horizontal="right"/>
    </xf>
    <xf numFmtId="166" fontId="0" fillId="5" borderId="8" xfId="0" applyNumberFormat="1" applyFill="1" applyBorder="1" applyAlignment="1">
      <alignment horizontal="center"/>
    </xf>
    <xf numFmtId="0" fontId="7" fillId="0" borderId="0" xfId="0" applyFont="1" applyFill="1" applyBorder="1"/>
    <xf numFmtId="0" fontId="7" fillId="2" borderId="7" xfId="0" applyFont="1" applyFill="1" applyBorder="1"/>
    <xf numFmtId="164" fontId="0" fillId="4" borderId="8" xfId="0" applyNumberFormat="1" applyFill="1" applyBorder="1" applyAlignment="1">
      <alignment horizontal="center"/>
    </xf>
    <xf numFmtId="164" fontId="1" fillId="4" borderId="9" xfId="0" applyNumberFormat="1" applyFont="1" applyFill="1" applyBorder="1" applyAlignment="1">
      <alignment horizontal="center"/>
    </xf>
    <xf numFmtId="164" fontId="7" fillId="2" borderId="18" xfId="0" applyNumberFormat="1" applyFont="1" applyFill="1" applyBorder="1" applyAlignment="1">
      <alignment horizontal="center"/>
    </xf>
    <xf numFmtId="0" fontId="7" fillId="2" borderId="24" xfId="0" applyFont="1" applyFill="1" applyBorder="1"/>
    <xf numFmtId="165" fontId="0" fillId="0" borderId="25" xfId="0" applyNumberFormat="1" applyFill="1" applyBorder="1" applyAlignment="1"/>
    <xf numFmtId="167" fontId="0" fillId="5" borderId="8" xfId="0" applyNumberFormat="1" applyFill="1" applyBorder="1" applyAlignment="1">
      <alignment horizontal="center"/>
    </xf>
    <xf numFmtId="165" fontId="0" fillId="6" borderId="19" xfId="0" applyNumberFormat="1" applyFill="1" applyBorder="1" applyAlignment="1">
      <alignment horizontal="right"/>
    </xf>
    <xf numFmtId="166" fontId="0" fillId="5" borderId="19" xfId="0" applyNumberFormat="1" applyFill="1" applyBorder="1" applyAlignment="1">
      <alignment horizontal="center"/>
    </xf>
    <xf numFmtId="165" fontId="1" fillId="0" borderId="0" xfId="0" applyNumberFormat="1" applyFont="1" applyFill="1" applyBorder="1" applyAlignment="1">
      <alignment horizontal="center"/>
    </xf>
    <xf numFmtId="166" fontId="1" fillId="0" borderId="0" xfId="0" applyNumberFormat="1" applyFont="1" applyFill="1" applyBorder="1" applyAlignment="1">
      <alignment horizontal="center"/>
    </xf>
    <xf numFmtId="164" fontId="10" fillId="0" borderId="0" xfId="0" applyNumberFormat="1" applyFont="1" applyFill="1" applyBorder="1" applyAlignment="1">
      <alignment horizontal="center"/>
    </xf>
    <xf numFmtId="165" fontId="1" fillId="6" borderId="8" xfId="0" applyNumberFormat="1" applyFont="1" applyFill="1" applyBorder="1" applyAlignment="1">
      <alignment horizontal="right"/>
    </xf>
    <xf numFmtId="0" fontId="1" fillId="5" borderId="8" xfId="0" applyNumberFormat="1" applyFont="1" applyFill="1" applyBorder="1" applyAlignment="1">
      <alignment horizontal="right"/>
    </xf>
    <xf numFmtId="166" fontId="1" fillId="5" borderId="8" xfId="0" applyNumberFormat="1" applyFont="1" applyFill="1" applyBorder="1" applyAlignment="1">
      <alignment horizontal="center"/>
    </xf>
    <xf numFmtId="164" fontId="1" fillId="4" borderId="8" xfId="0" applyNumberFormat="1" applyFont="1" applyFill="1" applyBorder="1" applyAlignment="1">
      <alignment horizontal="center"/>
    </xf>
    <xf numFmtId="165" fontId="1" fillId="0" borderId="19" xfId="0" applyNumberFormat="1" applyFont="1" applyFill="1" applyBorder="1" applyAlignment="1">
      <alignment horizontal="right"/>
    </xf>
    <xf numFmtId="0" fontId="1" fillId="5" borderId="19" xfId="0" applyNumberFormat="1" applyFont="1" applyFill="1" applyBorder="1" applyAlignment="1">
      <alignment horizontal="right"/>
    </xf>
    <xf numFmtId="166" fontId="1" fillId="5" borderId="19" xfId="0" applyNumberFormat="1" applyFont="1" applyFill="1" applyBorder="1" applyAlignment="1">
      <alignment horizontal="center"/>
    </xf>
    <xf numFmtId="164" fontId="10" fillId="3" borderId="19" xfId="0" applyNumberFormat="1" applyFont="1" applyFill="1" applyBorder="1" applyAlignment="1">
      <alignment horizontal="center"/>
    </xf>
    <xf numFmtId="0" fontId="1" fillId="0" borderId="27" xfId="0" applyFont="1" applyBorder="1"/>
    <xf numFmtId="0" fontId="7" fillId="2" borderId="26" xfId="0" applyFont="1" applyFill="1" applyBorder="1"/>
    <xf numFmtId="165" fontId="2" fillId="0" borderId="0" xfId="0" applyNumberFormat="1" applyFont="1" applyFill="1" applyBorder="1" applyAlignment="1">
      <alignment horizontal="center"/>
    </xf>
    <xf numFmtId="0" fontId="7" fillId="2" borderId="15" xfId="0" applyFont="1" applyFill="1" applyBorder="1"/>
    <xf numFmtId="165" fontId="0" fillId="6" borderId="16" xfId="0" applyNumberFormat="1" applyFill="1" applyBorder="1" applyAlignment="1">
      <alignment horizontal="right"/>
    </xf>
    <xf numFmtId="0" fontId="0" fillId="5" borderId="16" xfId="0" applyNumberFormat="1" applyFill="1" applyBorder="1" applyAlignment="1">
      <alignment horizontal="right"/>
    </xf>
    <xf numFmtId="167" fontId="0" fillId="5" borderId="16" xfId="0" applyNumberFormat="1" applyFill="1" applyBorder="1" applyAlignment="1">
      <alignment horizontal="center"/>
    </xf>
    <xf numFmtId="164" fontId="7" fillId="2" borderId="16" xfId="0" applyNumberFormat="1" applyFont="1" applyFill="1" applyBorder="1" applyAlignment="1">
      <alignment horizontal="center"/>
    </xf>
    <xf numFmtId="164" fontId="7" fillId="2" borderId="17" xfId="0" applyNumberFormat="1" applyFont="1" applyFill="1" applyBorder="1" applyAlignment="1">
      <alignment horizontal="center"/>
    </xf>
    <xf numFmtId="165" fontId="2" fillId="0" borderId="13" xfId="0" applyNumberFormat="1" applyFont="1" applyFill="1" applyBorder="1" applyAlignment="1">
      <alignment horizontal="center"/>
    </xf>
    <xf numFmtId="169" fontId="0" fillId="6" borderId="8" xfId="1" applyNumberFormat="1" applyFont="1" applyFill="1" applyBorder="1" applyAlignment="1">
      <alignment horizontal="center"/>
    </xf>
    <xf numFmtId="0" fontId="0" fillId="5" borderId="8" xfId="1" applyNumberFormat="1" applyFont="1" applyFill="1" applyBorder="1" applyAlignment="1">
      <alignment horizontal="center"/>
    </xf>
    <xf numFmtId="0" fontId="1" fillId="0" borderId="18" xfId="0" applyFont="1" applyFill="1" applyBorder="1"/>
    <xf numFmtId="169" fontId="0" fillId="6" borderId="19" xfId="1" applyNumberFormat="1" applyFont="1" applyFill="1" applyBorder="1" applyAlignment="1">
      <alignment horizontal="center"/>
    </xf>
    <xf numFmtId="0" fontId="0" fillId="5" borderId="19" xfId="1" applyNumberFormat="1" applyFont="1" applyFill="1" applyBorder="1" applyAlignment="1">
      <alignment horizontal="center"/>
    </xf>
    <xf numFmtId="164" fontId="0" fillId="5" borderId="19" xfId="0" applyNumberFormat="1" applyFill="1" applyBorder="1" applyAlignment="1">
      <alignment horizontal="center"/>
    </xf>
    <xf numFmtId="167" fontId="0" fillId="0" borderId="0" xfId="0" applyNumberFormat="1" applyFill="1" applyBorder="1" applyAlignment="1">
      <alignment horizontal="center"/>
    </xf>
    <xf numFmtId="164" fontId="0" fillId="5" borderId="29" xfId="0" applyNumberFormat="1" applyFill="1" applyBorder="1" applyAlignment="1">
      <alignment horizontal="center"/>
    </xf>
    <xf numFmtId="0" fontId="7" fillId="2" borderId="26" xfId="0" applyFont="1" applyFill="1" applyBorder="1" applyAlignment="1">
      <alignment horizontal="center" vertical="center"/>
    </xf>
    <xf numFmtId="165" fontId="0" fillId="0" borderId="0" xfId="0" applyNumberFormat="1" applyFill="1" applyBorder="1" applyAlignment="1">
      <alignment horizontal="right"/>
    </xf>
    <xf numFmtId="164" fontId="1" fillId="4" borderId="28" xfId="0" applyNumberFormat="1" applyFont="1" applyFill="1" applyBorder="1" applyAlignment="1">
      <alignment horizontal="center"/>
    </xf>
    <xf numFmtId="164" fontId="0" fillId="4" borderId="28" xfId="0" applyNumberFormat="1" applyFill="1" applyBorder="1" applyAlignment="1">
      <alignment horizontal="center"/>
    </xf>
    <xf numFmtId="164" fontId="1" fillId="4" borderId="30" xfId="0" applyNumberFormat="1" applyFont="1" applyFill="1" applyBorder="1" applyAlignment="1">
      <alignment horizontal="center"/>
    </xf>
    <xf numFmtId="0" fontId="1" fillId="0" borderId="0" xfId="0" applyFont="1" applyFill="1" applyBorder="1"/>
    <xf numFmtId="171" fontId="0" fillId="0" borderId="0" xfId="2" applyNumberFormat="1" applyFont="1" applyFill="1" applyBorder="1" applyAlignment="1">
      <alignment horizontal="center"/>
    </xf>
    <xf numFmtId="169" fontId="0" fillId="0" borderId="0" xfId="1" applyNumberFormat="1" applyFont="1" applyFill="1" applyBorder="1" applyAlignment="1">
      <alignment horizontal="center"/>
    </xf>
    <xf numFmtId="164" fontId="0" fillId="0" borderId="0" xfId="0" applyNumberFormat="1" applyFill="1" applyBorder="1" applyAlignment="1">
      <alignment horizontal="center"/>
    </xf>
    <xf numFmtId="0" fontId="7" fillId="0" borderId="25" xfId="0" applyFont="1" applyFill="1" applyBorder="1"/>
    <xf numFmtId="0" fontId="1" fillId="0" borderId="27" xfId="0" applyFont="1" applyFill="1" applyBorder="1"/>
    <xf numFmtId="164" fontId="1" fillId="0" borderId="0" xfId="0" applyNumberFormat="1" applyFont="1" applyFill="1" applyBorder="1" applyAlignment="1">
      <alignment horizontal="center"/>
    </xf>
    <xf numFmtId="0" fontId="7" fillId="0" borderId="0" xfId="0" applyFont="1" applyFill="1" applyBorder="1" applyAlignment="1">
      <alignment vertical="center"/>
    </xf>
    <xf numFmtId="0" fontId="12" fillId="0" borderId="0" xfId="0" applyFont="1" applyFill="1" applyBorder="1" applyAlignment="1">
      <alignment horizontal="center" wrapText="1"/>
    </xf>
    <xf numFmtId="164" fontId="7" fillId="0" borderId="0" xfId="0" applyNumberFormat="1" applyFont="1" applyFill="1" applyBorder="1" applyAlignment="1">
      <alignment horizontal="center" vertical="center"/>
    </xf>
    <xf numFmtId="0" fontId="7" fillId="2" borderId="15" xfId="0" applyFont="1" applyFill="1" applyBorder="1" applyAlignment="1">
      <alignment vertical="center"/>
    </xf>
    <xf numFmtId="164" fontId="7" fillId="5" borderId="17" xfId="0" applyNumberFormat="1" applyFont="1" applyFill="1" applyBorder="1" applyAlignment="1">
      <alignment horizontal="center" vertical="center"/>
    </xf>
    <xf numFmtId="0" fontId="7" fillId="2" borderId="33" xfId="0" applyFont="1" applyFill="1" applyBorder="1" applyAlignment="1">
      <alignment horizontal="center" vertical="center"/>
    </xf>
    <xf numFmtId="165" fontId="7" fillId="2" borderId="16" xfId="0" applyNumberFormat="1" applyFont="1" applyFill="1" applyBorder="1" applyAlignment="1">
      <alignment horizontal="center" vertical="center" wrapText="1"/>
    </xf>
    <xf numFmtId="0" fontId="7" fillId="2" borderId="16" xfId="0" applyFont="1" applyFill="1" applyBorder="1" applyAlignment="1">
      <alignment horizontal="center" vertical="center"/>
    </xf>
    <xf numFmtId="164" fontId="7" fillId="2" borderId="16" xfId="0" applyNumberFormat="1" applyFont="1" applyFill="1" applyBorder="1" applyAlignment="1">
      <alignment horizontal="center" vertical="center" wrapText="1"/>
    </xf>
    <xf numFmtId="0" fontId="7" fillId="2" borderId="17" xfId="0" applyFont="1" applyFill="1" applyBorder="1" applyAlignment="1">
      <alignment horizontal="center" vertical="center"/>
    </xf>
    <xf numFmtId="0" fontId="1" fillId="0" borderId="34" xfId="0" applyFont="1" applyFill="1" applyBorder="1"/>
    <xf numFmtId="0" fontId="1" fillId="0" borderId="3" xfId="0" applyFont="1" applyFill="1" applyBorder="1"/>
    <xf numFmtId="165" fontId="2" fillId="0" borderId="3" xfId="0" applyNumberFormat="1" applyFont="1" applyFill="1" applyBorder="1" applyAlignment="1">
      <alignment horizontal="center"/>
    </xf>
    <xf numFmtId="0" fontId="0" fillId="0" borderId="18" xfId="0" applyFill="1" applyBorder="1"/>
    <xf numFmtId="165" fontId="14" fillId="6" borderId="1" xfId="0" applyNumberFormat="1" applyFont="1" applyFill="1" applyBorder="1" applyAlignment="1">
      <alignment horizontal="right"/>
    </xf>
    <xf numFmtId="0" fontId="23" fillId="0" borderId="25" xfId="0" applyFont="1" applyFill="1" applyBorder="1"/>
    <xf numFmtId="0" fontId="7" fillId="2" borderId="35" xfId="0" applyFont="1" applyFill="1" applyBorder="1"/>
    <xf numFmtId="0" fontId="23" fillId="0" borderId="7" xfId="0" applyFont="1" applyFill="1" applyBorder="1"/>
    <xf numFmtId="0" fontId="23" fillId="0" borderId="18" xfId="0" applyFont="1" applyFill="1" applyBorder="1"/>
    <xf numFmtId="167" fontId="0" fillId="5" borderId="19" xfId="0" applyNumberFormat="1" applyFill="1" applyBorder="1" applyAlignment="1">
      <alignment horizontal="center"/>
    </xf>
    <xf numFmtId="165" fontId="2" fillId="0" borderId="13" xfId="0" applyNumberFormat="1" applyFont="1" applyFill="1" applyBorder="1" applyAlignment="1"/>
    <xf numFmtId="165" fontId="18" fillId="0" borderId="0" xfId="0" applyNumberFormat="1" applyFont="1" applyFill="1" applyBorder="1" applyAlignment="1">
      <alignment horizontal="center"/>
    </xf>
    <xf numFmtId="164" fontId="1" fillId="5" borderId="8" xfId="0" applyNumberFormat="1" applyFont="1" applyFill="1" applyBorder="1" applyAlignment="1">
      <alignment horizontal="center"/>
    </xf>
    <xf numFmtId="165" fontId="2" fillId="0" borderId="36" xfId="0" applyNumberFormat="1" applyFont="1" applyFill="1" applyBorder="1" applyAlignment="1"/>
    <xf numFmtId="0" fontId="1" fillId="7" borderId="16" xfId="0" applyNumberFormat="1" applyFont="1" applyFill="1" applyBorder="1" applyAlignment="1">
      <alignment horizontal="right"/>
    </xf>
    <xf numFmtId="0" fontId="1" fillId="5" borderId="16" xfId="0" applyNumberFormat="1" applyFont="1" applyFill="1" applyBorder="1" applyAlignment="1">
      <alignment horizontal="right"/>
    </xf>
    <xf numFmtId="0" fontId="0" fillId="0" borderId="0" xfId="0" applyNumberFormat="1" applyFill="1" applyBorder="1" applyAlignment="1">
      <alignment horizontal="right"/>
    </xf>
    <xf numFmtId="164" fontId="23" fillId="4" borderId="33" xfId="0" applyNumberFormat="1" applyFont="1" applyFill="1" applyBorder="1" applyAlignment="1">
      <alignment horizontal="center"/>
    </xf>
    <xf numFmtId="164" fontId="23" fillId="4" borderId="37" xfId="0" applyNumberFormat="1" applyFont="1" applyFill="1" applyBorder="1" applyAlignment="1">
      <alignment horizontal="center"/>
    </xf>
    <xf numFmtId="164" fontId="23" fillId="4" borderId="1" xfId="0" applyNumberFormat="1" applyFont="1" applyFill="1" applyBorder="1" applyAlignment="1">
      <alignment horizontal="center"/>
    </xf>
    <xf numFmtId="164" fontId="23" fillId="4" borderId="12" xfId="0" applyNumberFormat="1" applyFont="1" applyFill="1" applyBorder="1" applyAlignment="1">
      <alignment horizontal="center"/>
    </xf>
    <xf numFmtId="165" fontId="14" fillId="6" borderId="16" xfId="0" applyNumberFormat="1" applyFont="1" applyFill="1" applyBorder="1" applyAlignment="1">
      <alignment horizontal="right"/>
    </xf>
    <xf numFmtId="165" fontId="14" fillId="6" borderId="8" xfId="0" applyNumberFormat="1" applyFont="1" applyFill="1" applyBorder="1" applyAlignment="1">
      <alignment horizontal="right"/>
    </xf>
    <xf numFmtId="165" fontId="14" fillId="6" borderId="19" xfId="0" applyNumberFormat="1" applyFont="1" applyFill="1" applyBorder="1" applyAlignment="1">
      <alignment horizontal="right"/>
    </xf>
    <xf numFmtId="0" fontId="5" fillId="0" borderId="2" xfId="0" applyFont="1" applyBorder="1" applyAlignment="1">
      <alignment horizontal="left"/>
    </xf>
    <xf numFmtId="0" fontId="5" fillId="0" borderId="3" xfId="0" applyFont="1" applyBorder="1" applyAlignment="1">
      <alignment horizontal="left"/>
    </xf>
    <xf numFmtId="0" fontId="5" fillId="0" borderId="4" xfId="0" applyFont="1" applyBorder="1" applyAlignment="1">
      <alignment horizontal="left"/>
    </xf>
    <xf numFmtId="0" fontId="15" fillId="0" borderId="2" xfId="0" applyFont="1" applyBorder="1" applyAlignment="1">
      <alignment horizontal="center"/>
    </xf>
    <xf numFmtId="0" fontId="16" fillId="0" borderId="3" xfId="0" applyFont="1" applyBorder="1" applyAlignment="1">
      <alignment horizontal="center"/>
    </xf>
    <xf numFmtId="0" fontId="16" fillId="0" borderId="4" xfId="0" applyFont="1" applyBorder="1" applyAlignment="1">
      <alignment horizontal="center"/>
    </xf>
    <xf numFmtId="165" fontId="0" fillId="7" borderId="5" xfId="0" applyNumberFormat="1" applyFill="1" applyBorder="1" applyAlignment="1">
      <alignment horizontal="center"/>
    </xf>
    <xf numFmtId="165" fontId="0" fillId="7" borderId="6" xfId="0" applyNumberFormat="1" applyFill="1" applyBorder="1" applyAlignment="1">
      <alignment horizontal="center"/>
    </xf>
    <xf numFmtId="165" fontId="0" fillId="7" borderId="11" xfId="0" applyNumberFormat="1" applyFill="1" applyBorder="1" applyAlignment="1">
      <alignment horizontal="center"/>
    </xf>
    <xf numFmtId="0" fontId="12" fillId="0" borderId="31" xfId="0" applyFont="1" applyBorder="1" applyAlignment="1">
      <alignment horizontal="center" wrapText="1"/>
    </xf>
    <xf numFmtId="0" fontId="12" fillId="0" borderId="3" xfId="0" applyFont="1" applyBorder="1" applyAlignment="1">
      <alignment horizontal="center" wrapText="1"/>
    </xf>
    <xf numFmtId="0" fontId="12" fillId="0" borderId="32" xfId="0" applyFont="1" applyBorder="1" applyAlignment="1">
      <alignment horizontal="center" wrapText="1"/>
    </xf>
    <xf numFmtId="165" fontId="0" fillId="7" borderId="21" xfId="0" applyNumberFormat="1" applyFill="1" applyBorder="1" applyAlignment="1">
      <alignment horizontal="center"/>
    </xf>
    <xf numFmtId="165" fontId="0" fillId="7" borderId="22" xfId="0" applyNumberFormat="1" applyFill="1" applyBorder="1" applyAlignment="1">
      <alignment horizontal="center"/>
    </xf>
    <xf numFmtId="165" fontId="0" fillId="7" borderId="23" xfId="0" applyNumberFormat="1" applyFill="1" applyBorder="1" applyAlignment="1">
      <alignment horizontal="center"/>
    </xf>
  </cellXfs>
  <cellStyles count="3">
    <cellStyle name="Comma" xfId="1" builtinId="3"/>
    <cellStyle name="Currency" xfId="2" builtinId="4"/>
    <cellStyle name="Normal"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tabSelected="1" workbookViewId="0">
      <selection activeCell="B30" sqref="B30"/>
    </sheetView>
  </sheetViews>
  <sheetFormatPr defaultRowHeight="15" x14ac:dyDescent="0.25"/>
  <cols>
    <col min="1" max="1" width="51.5703125" bestFit="1" customWidth="1"/>
    <col min="2" max="2" width="14.140625" style="6" bestFit="1" customWidth="1"/>
    <col min="3" max="3" width="14.140625" style="6" customWidth="1"/>
    <col min="4" max="4" width="16.140625" style="3" bestFit="1" customWidth="1"/>
    <col min="5" max="5" width="16.5703125" style="4" bestFit="1" customWidth="1"/>
    <col min="6" max="6" width="15.42578125" style="3" bestFit="1" customWidth="1"/>
    <col min="7" max="7" width="18.42578125" style="2" bestFit="1" customWidth="1"/>
    <col min="9" max="9" width="12.7109375" bestFit="1" customWidth="1"/>
  </cols>
  <sheetData>
    <row r="1" spans="1:9" ht="21.75" thickBot="1" x14ac:dyDescent="0.4">
      <c r="A1" s="164" t="s">
        <v>48</v>
      </c>
      <c r="B1" s="165"/>
      <c r="C1" s="165"/>
      <c r="D1" s="165"/>
      <c r="E1" s="165"/>
      <c r="F1" s="165"/>
      <c r="G1" s="166"/>
    </row>
    <row r="2" spans="1:9" s="9" customFormat="1" ht="19.5" thickBot="1" x14ac:dyDescent="0.35">
      <c r="A2" s="161" t="s">
        <v>25</v>
      </c>
      <c r="B2" s="162"/>
      <c r="C2" s="162"/>
      <c r="D2" s="162"/>
      <c r="E2" s="162"/>
      <c r="F2" s="162"/>
      <c r="G2" s="163"/>
    </row>
    <row r="3" spans="1:9" s="7" customFormat="1" ht="30" x14ac:dyDescent="0.25">
      <c r="A3" s="17" t="s">
        <v>0</v>
      </c>
      <c r="B3" s="28" t="s">
        <v>19</v>
      </c>
      <c r="C3" s="28" t="s">
        <v>23</v>
      </c>
      <c r="D3" s="18" t="s">
        <v>1</v>
      </c>
      <c r="E3" s="19" t="s">
        <v>12</v>
      </c>
      <c r="F3" s="18" t="s">
        <v>13</v>
      </c>
      <c r="G3" s="20" t="s">
        <v>7</v>
      </c>
    </row>
    <row r="4" spans="1:9" x14ac:dyDescent="0.25">
      <c r="A4" s="21" t="s">
        <v>38</v>
      </c>
      <c r="B4" s="167"/>
      <c r="C4" s="168"/>
      <c r="D4" s="168"/>
      <c r="E4" s="168"/>
      <c r="F4" s="168"/>
      <c r="G4" s="169"/>
    </row>
    <row r="5" spans="1:9" x14ac:dyDescent="0.25">
      <c r="A5" s="22" t="s">
        <v>27</v>
      </c>
      <c r="B5" s="41">
        <v>1191946166</v>
      </c>
      <c r="C5" s="54"/>
      <c r="D5" s="39"/>
      <c r="E5" s="25">
        <f>B5*D5</f>
        <v>0</v>
      </c>
      <c r="F5" s="25">
        <f t="shared" ref="F5:F14" si="0">SUM(E5*0.095)</f>
        <v>0</v>
      </c>
      <c r="G5" s="26">
        <f>SUM(E5:F5)</f>
        <v>0</v>
      </c>
      <c r="I5" s="40"/>
    </row>
    <row r="6" spans="1:9" x14ac:dyDescent="0.25">
      <c r="A6" s="22" t="s">
        <v>26</v>
      </c>
      <c r="B6" s="41">
        <v>125829100</v>
      </c>
      <c r="C6" s="54"/>
      <c r="D6" s="39"/>
      <c r="E6" s="25">
        <f t="shared" ref="E6:E13" si="1">B6*D6</f>
        <v>0</v>
      </c>
      <c r="F6" s="25">
        <f t="shared" si="0"/>
        <v>0</v>
      </c>
      <c r="G6" s="26">
        <f t="shared" ref="G6:G32" si="2">SUM(E6:F6)</f>
        <v>0</v>
      </c>
    </row>
    <row r="7" spans="1:9" x14ac:dyDescent="0.25">
      <c r="A7" s="22" t="s">
        <v>2</v>
      </c>
      <c r="B7" s="41">
        <v>16151060</v>
      </c>
      <c r="C7" s="54"/>
      <c r="D7" s="39"/>
      <c r="E7" s="25">
        <f t="shared" si="1"/>
        <v>0</v>
      </c>
      <c r="F7" s="25">
        <f t="shared" si="0"/>
        <v>0</v>
      </c>
      <c r="G7" s="26">
        <f t="shared" si="2"/>
        <v>0</v>
      </c>
    </row>
    <row r="8" spans="1:9" x14ac:dyDescent="0.25">
      <c r="A8" s="22" t="s">
        <v>28</v>
      </c>
      <c r="B8" s="41">
        <v>2108870</v>
      </c>
      <c r="C8" s="54"/>
      <c r="D8" s="39"/>
      <c r="E8" s="25">
        <f t="shared" ref="E8" si="3">B8*D8</f>
        <v>0</v>
      </c>
      <c r="F8" s="25">
        <f t="shared" ref="F8" si="4">SUM(E8*0.095)</f>
        <v>0</v>
      </c>
      <c r="G8" s="26">
        <f t="shared" ref="G8" si="5">SUM(E8:F8)</f>
        <v>0</v>
      </c>
    </row>
    <row r="9" spans="1:9" x14ac:dyDescent="0.25">
      <c r="A9" s="22" t="s">
        <v>29</v>
      </c>
      <c r="B9" s="41">
        <v>11666296</v>
      </c>
      <c r="C9" s="54"/>
      <c r="D9" s="39"/>
      <c r="E9" s="25">
        <f t="shared" ref="E9" si="6">B9*D9</f>
        <v>0</v>
      </c>
      <c r="F9" s="25">
        <f t="shared" ref="F9" si="7">SUM(E9*0.095)</f>
        <v>0</v>
      </c>
      <c r="G9" s="26">
        <f t="shared" ref="G9" si="8">SUM(E9:F9)</f>
        <v>0</v>
      </c>
    </row>
    <row r="10" spans="1:9" x14ac:dyDescent="0.25">
      <c r="A10" s="22" t="s">
        <v>3</v>
      </c>
      <c r="B10" s="41">
        <v>11720016</v>
      </c>
      <c r="C10" s="54"/>
      <c r="D10" s="39"/>
      <c r="E10" s="25">
        <f t="shared" si="1"/>
        <v>0</v>
      </c>
      <c r="F10" s="25">
        <f t="shared" si="0"/>
        <v>0</v>
      </c>
      <c r="G10" s="26">
        <f>SUM(E10:F10)</f>
        <v>0</v>
      </c>
    </row>
    <row r="11" spans="1:9" x14ac:dyDescent="0.25">
      <c r="A11" s="22" t="s">
        <v>4</v>
      </c>
      <c r="B11" s="41">
        <v>9018324</v>
      </c>
      <c r="C11" s="54"/>
      <c r="D11" s="39"/>
      <c r="E11" s="25">
        <f t="shared" si="1"/>
        <v>0</v>
      </c>
      <c r="F11" s="25">
        <f t="shared" si="0"/>
        <v>0</v>
      </c>
      <c r="G11" s="26">
        <f t="shared" si="2"/>
        <v>0</v>
      </c>
    </row>
    <row r="12" spans="1:9" x14ac:dyDescent="0.25">
      <c r="A12" s="22" t="s">
        <v>5</v>
      </c>
      <c r="B12" s="52"/>
      <c r="C12" s="54"/>
      <c r="D12" s="39"/>
      <c r="E12" s="25">
        <f t="shared" si="1"/>
        <v>0</v>
      </c>
      <c r="F12" s="25">
        <f t="shared" si="0"/>
        <v>0</v>
      </c>
      <c r="G12" s="26">
        <f t="shared" si="2"/>
        <v>0</v>
      </c>
    </row>
    <row r="13" spans="1:9" x14ac:dyDescent="0.25">
      <c r="A13" s="22" t="s">
        <v>14</v>
      </c>
      <c r="B13" s="141">
        <v>2066424</v>
      </c>
      <c r="C13" s="54"/>
      <c r="D13" s="39"/>
      <c r="E13" s="25">
        <f t="shared" si="1"/>
        <v>0</v>
      </c>
      <c r="F13" s="25">
        <f t="shared" si="0"/>
        <v>0</v>
      </c>
      <c r="G13" s="26">
        <f t="shared" si="2"/>
        <v>0</v>
      </c>
    </row>
    <row r="14" spans="1:9" x14ac:dyDescent="0.25">
      <c r="A14" s="36" t="s">
        <v>21</v>
      </c>
      <c r="B14" s="141">
        <v>41250</v>
      </c>
      <c r="C14" s="54"/>
      <c r="D14" s="39"/>
      <c r="E14" s="25">
        <f t="shared" ref="E14" si="9">B14*D14</f>
        <v>0</v>
      </c>
      <c r="F14" s="25">
        <f t="shared" si="0"/>
        <v>0</v>
      </c>
      <c r="G14" s="26">
        <f t="shared" ref="G14" si="10">SUM(E14:F14)</f>
        <v>0</v>
      </c>
    </row>
    <row r="15" spans="1:9" s="1" customFormat="1" x14ac:dyDescent="0.25">
      <c r="A15" s="45"/>
      <c r="B15" s="38">
        <f>SUM(B5:B14)</f>
        <v>1370547506</v>
      </c>
      <c r="C15" s="55"/>
      <c r="D15" s="46"/>
      <c r="E15" s="11">
        <f>SUM(E5:E14)</f>
        <v>0</v>
      </c>
      <c r="F15" s="11">
        <f>SUM(F5:F14)</f>
        <v>0</v>
      </c>
      <c r="G15" s="23">
        <f>SUM(G5:G14)</f>
        <v>0</v>
      </c>
    </row>
    <row r="16" spans="1:9" ht="15.75" thickBot="1" x14ac:dyDescent="0.3">
      <c r="A16" s="65" t="s">
        <v>8</v>
      </c>
      <c r="B16" s="66">
        <f>B15</f>
        <v>1370547506</v>
      </c>
      <c r="C16" s="67"/>
      <c r="D16" s="68"/>
      <c r="E16" s="69">
        <f>B16*D16</f>
        <v>0</v>
      </c>
      <c r="F16" s="70">
        <f>SUM(E16*0.095)</f>
        <v>0</v>
      </c>
      <c r="G16" s="71">
        <f>SUM(E16:F16)</f>
        <v>0</v>
      </c>
    </row>
    <row r="17" spans="1:7" ht="15.75" thickBot="1" x14ac:dyDescent="0.3">
      <c r="A17" s="76"/>
      <c r="B17" s="60"/>
      <c r="C17" s="61"/>
      <c r="D17" s="62"/>
      <c r="E17" s="63"/>
      <c r="F17" s="64"/>
      <c r="G17" s="64"/>
    </row>
    <row r="18" spans="1:7" ht="15.75" thickBot="1" x14ac:dyDescent="0.3">
      <c r="A18" s="77" t="s">
        <v>62</v>
      </c>
      <c r="B18" s="32"/>
      <c r="C18" s="72"/>
      <c r="D18" s="33"/>
      <c r="E18" s="33"/>
      <c r="F18" s="33"/>
      <c r="G18" s="33"/>
    </row>
    <row r="19" spans="1:7" x14ac:dyDescent="0.25">
      <c r="A19" s="36" t="s">
        <v>63</v>
      </c>
      <c r="B19" s="73">
        <v>20000000</v>
      </c>
      <c r="C19" s="74"/>
      <c r="D19" s="75"/>
      <c r="E19" s="78">
        <f>B19*D19</f>
        <v>0</v>
      </c>
      <c r="F19" s="78">
        <f>SUM(E19*0.095)</f>
        <v>0</v>
      </c>
      <c r="G19" s="79">
        <f t="shared" si="2"/>
        <v>0</v>
      </c>
    </row>
    <row r="20" spans="1:7" x14ac:dyDescent="0.25">
      <c r="A20" s="36" t="s">
        <v>64</v>
      </c>
      <c r="B20" s="41">
        <v>20000000</v>
      </c>
      <c r="C20" s="54"/>
      <c r="D20" s="13"/>
      <c r="E20" s="25">
        <f>B20*D20</f>
        <v>0</v>
      </c>
      <c r="F20" s="25">
        <f>SUM(E20*0.095)</f>
        <v>0</v>
      </c>
      <c r="G20" s="26">
        <f t="shared" si="2"/>
        <v>0</v>
      </c>
    </row>
    <row r="21" spans="1:7" x14ac:dyDescent="0.25">
      <c r="A21" s="36" t="s">
        <v>30</v>
      </c>
      <c r="B21" s="41">
        <v>250000</v>
      </c>
      <c r="C21" s="54"/>
      <c r="D21" s="13"/>
      <c r="E21" s="25">
        <f>B21*D21</f>
        <v>0</v>
      </c>
      <c r="F21" s="25">
        <f>SUM(E21*0.095)</f>
        <v>0</v>
      </c>
      <c r="G21" s="26">
        <f t="shared" ref="G21" si="11">SUM(E21:F21)</f>
        <v>0</v>
      </c>
    </row>
    <row r="22" spans="1:7" ht="15.75" thickBot="1" x14ac:dyDescent="0.3">
      <c r="A22" s="140" t="s">
        <v>59</v>
      </c>
      <c r="B22" s="173"/>
      <c r="C22" s="174"/>
      <c r="D22" s="175"/>
      <c r="E22" s="16"/>
      <c r="F22" s="25">
        <f>SUM(E22*0.095)</f>
        <v>0</v>
      </c>
      <c r="G22" s="26">
        <f t="shared" si="2"/>
        <v>0</v>
      </c>
    </row>
    <row r="23" spans="1:7" ht="15.75" thickBot="1" x14ac:dyDescent="0.3">
      <c r="A23" s="31"/>
      <c r="B23" s="60"/>
      <c r="C23" s="60"/>
      <c r="D23" s="60"/>
      <c r="E23" s="80">
        <f>SUM(E19:E22)</f>
        <v>0</v>
      </c>
      <c r="F23" s="70">
        <f>SUM(E23*0.095)</f>
        <v>0</v>
      </c>
      <c r="G23" s="71">
        <f>SUM(E23:F23)</f>
        <v>0</v>
      </c>
    </row>
    <row r="24" spans="1:7" ht="15.75" thickBot="1" x14ac:dyDescent="0.3">
      <c r="A24" s="81" t="s">
        <v>39</v>
      </c>
      <c r="B24" s="82"/>
      <c r="C24" s="33"/>
      <c r="D24" s="33"/>
    </row>
    <row r="25" spans="1:7" x14ac:dyDescent="0.25">
      <c r="A25" s="36" t="s">
        <v>31</v>
      </c>
      <c r="B25" s="73"/>
      <c r="C25" s="74"/>
      <c r="D25" s="83"/>
      <c r="E25" s="78">
        <f>B25*D25</f>
        <v>0</v>
      </c>
      <c r="F25" s="78">
        <f>SUM(E25*0.095)</f>
        <v>0</v>
      </c>
      <c r="G25" s="79">
        <f t="shared" si="2"/>
        <v>0</v>
      </c>
    </row>
    <row r="26" spans="1:7" ht="15.75" thickBot="1" x14ac:dyDescent="0.3">
      <c r="A26" s="140" t="s">
        <v>32</v>
      </c>
      <c r="B26" s="84"/>
      <c r="C26" s="67"/>
      <c r="D26" s="85"/>
      <c r="E26" s="25">
        <f>B26*D26</f>
        <v>0</v>
      </c>
      <c r="F26" s="25">
        <f>SUM(E26*0.095)</f>
        <v>0</v>
      </c>
      <c r="G26" s="26">
        <f t="shared" si="2"/>
        <v>0</v>
      </c>
    </row>
    <row r="27" spans="1:7" ht="15.75" thickBot="1" x14ac:dyDescent="0.3">
      <c r="A27" s="31"/>
      <c r="B27" s="60"/>
      <c r="C27" s="60"/>
      <c r="D27" s="62"/>
      <c r="E27" s="80">
        <f>SUM(E25:E26)</f>
        <v>0</v>
      </c>
      <c r="F27" s="70">
        <f>SUM(E27*0.095)</f>
        <v>0</v>
      </c>
      <c r="G27" s="71">
        <f>SUM(E27:F27)</f>
        <v>0</v>
      </c>
    </row>
    <row r="28" spans="1:7" ht="15.75" thickBot="1" x14ac:dyDescent="0.3">
      <c r="A28" s="98" t="s">
        <v>40</v>
      </c>
      <c r="B28" s="33"/>
      <c r="C28" s="33"/>
      <c r="D28" s="33"/>
    </row>
    <row r="29" spans="1:7" x14ac:dyDescent="0.25">
      <c r="A29" s="22" t="s">
        <v>33</v>
      </c>
      <c r="B29" s="73">
        <v>7500000</v>
      </c>
      <c r="C29" s="74"/>
      <c r="D29" s="75"/>
      <c r="E29" s="78">
        <f t="shared" ref="E29:E32" si="12">B29*D29</f>
        <v>0</v>
      </c>
      <c r="F29" s="78">
        <f t="shared" ref="F29:F32" si="13">SUM(E29*0.095)</f>
        <v>0</v>
      </c>
      <c r="G29" s="79">
        <f t="shared" si="2"/>
        <v>0</v>
      </c>
    </row>
    <row r="30" spans="1:7" x14ac:dyDescent="0.25">
      <c r="A30" s="22" t="s">
        <v>6</v>
      </c>
      <c r="B30" s="52"/>
      <c r="C30" s="54"/>
      <c r="D30" s="53"/>
      <c r="E30" s="16"/>
      <c r="F30" s="29">
        <f>SUM(E30*0.095)</f>
        <v>0</v>
      </c>
      <c r="G30" s="26">
        <f t="shared" si="2"/>
        <v>0</v>
      </c>
    </row>
    <row r="31" spans="1:7" x14ac:dyDescent="0.25">
      <c r="A31" s="22" t="s">
        <v>34</v>
      </c>
      <c r="B31" s="141">
        <v>2437591</v>
      </c>
      <c r="C31" s="54"/>
      <c r="D31" s="14"/>
      <c r="E31" s="25">
        <f t="shared" si="12"/>
        <v>0</v>
      </c>
      <c r="F31" s="25">
        <f t="shared" si="13"/>
        <v>0</v>
      </c>
      <c r="G31" s="26">
        <f t="shared" si="2"/>
        <v>0</v>
      </c>
    </row>
    <row r="32" spans="1:7" x14ac:dyDescent="0.25">
      <c r="A32" s="22" t="s">
        <v>35</v>
      </c>
      <c r="B32" s="141">
        <v>236185</v>
      </c>
      <c r="C32" s="54"/>
      <c r="D32" s="13"/>
      <c r="E32" s="25">
        <f t="shared" si="12"/>
        <v>0</v>
      </c>
      <c r="F32" s="25">
        <f t="shared" si="13"/>
        <v>0</v>
      </c>
      <c r="G32" s="26">
        <f t="shared" si="2"/>
        <v>0</v>
      </c>
    </row>
    <row r="33" spans="1:8" x14ac:dyDescent="0.25">
      <c r="A33" s="45"/>
      <c r="B33" s="38">
        <f>SUM(B29:B32)</f>
        <v>10173776</v>
      </c>
      <c r="C33" s="58"/>
      <c r="D33" s="47"/>
      <c r="E33" s="11">
        <f>SUM(E29:E32)</f>
        <v>0</v>
      </c>
      <c r="F33" s="11">
        <f>SUM(E33*0.095)</f>
        <v>0</v>
      </c>
      <c r="G33" s="23">
        <f>SUM(E33:F33)</f>
        <v>0</v>
      </c>
    </row>
    <row r="34" spans="1:8" ht="15.75" thickBot="1" x14ac:dyDescent="0.3">
      <c r="A34" s="65" t="s">
        <v>9</v>
      </c>
      <c r="B34" s="66">
        <f>B33</f>
        <v>10173776</v>
      </c>
      <c r="C34" s="67"/>
      <c r="D34" s="85"/>
      <c r="E34" s="69">
        <f t="shared" ref="E34" si="14">B34*D34</f>
        <v>0</v>
      </c>
      <c r="F34" s="70">
        <f>SUM(E33*0.095)</f>
        <v>0</v>
      </c>
      <c r="G34" s="71">
        <f>SUM(E34:F34)</f>
        <v>0</v>
      </c>
    </row>
    <row r="35" spans="1:8" ht="15.75" thickBot="1" x14ac:dyDescent="0.3">
      <c r="A35" s="76"/>
      <c r="B35" s="60"/>
      <c r="C35" s="60"/>
      <c r="D35" s="62"/>
      <c r="E35" s="63"/>
      <c r="F35" s="64"/>
      <c r="G35" s="64"/>
    </row>
    <row r="36" spans="1:8" ht="15.75" thickBot="1" x14ac:dyDescent="0.3">
      <c r="A36" s="98" t="s">
        <v>41</v>
      </c>
      <c r="B36" s="33"/>
      <c r="C36" s="33"/>
      <c r="D36" s="33"/>
      <c r="E36" s="33"/>
      <c r="F36" s="33"/>
      <c r="G36" s="33"/>
      <c r="H36" s="8"/>
    </row>
    <row r="37" spans="1:8" x14ac:dyDescent="0.25">
      <c r="A37" s="97" t="s">
        <v>36</v>
      </c>
      <c r="B37" s="89">
        <v>1800000</v>
      </c>
      <c r="C37" s="90"/>
      <c r="D37" s="91"/>
      <c r="E37" s="92">
        <f>SUM(B37*D37)</f>
        <v>0</v>
      </c>
      <c r="F37" s="78">
        <f>SUM(E37*0.095)</f>
        <v>0</v>
      </c>
      <c r="G37" s="79">
        <f t="shared" ref="G37:G40" si="15">SUM(E37:F37)</f>
        <v>0</v>
      </c>
    </row>
    <row r="38" spans="1:8" x14ac:dyDescent="0.25">
      <c r="A38" s="24" t="s">
        <v>37</v>
      </c>
      <c r="B38" s="42">
        <v>200000</v>
      </c>
      <c r="C38" s="56"/>
      <c r="D38" s="15"/>
      <c r="E38" s="27">
        <f>SUM(B38*D38)</f>
        <v>0</v>
      </c>
      <c r="F38" s="25">
        <f>SUM(E38*0.095)</f>
        <v>0</v>
      </c>
      <c r="G38" s="26">
        <f t="shared" si="15"/>
        <v>0</v>
      </c>
    </row>
    <row r="39" spans="1:8" x14ac:dyDescent="0.25">
      <c r="A39" s="45"/>
      <c r="B39" s="38">
        <f>SUM(B37:B38)</f>
        <v>2000000</v>
      </c>
      <c r="C39" s="55"/>
      <c r="D39" s="47"/>
      <c r="E39" s="11">
        <f>SUM(E37:E38)</f>
        <v>0</v>
      </c>
      <c r="F39" s="11">
        <f>SUM(E39*0.095)</f>
        <v>0</v>
      </c>
      <c r="G39" s="23">
        <f t="shared" si="15"/>
        <v>0</v>
      </c>
    </row>
    <row r="40" spans="1:8" ht="15.75" thickBot="1" x14ac:dyDescent="0.3">
      <c r="A40" s="65" t="s">
        <v>10</v>
      </c>
      <c r="B40" s="93">
        <f>B39</f>
        <v>2000000</v>
      </c>
      <c r="C40" s="94"/>
      <c r="D40" s="95"/>
      <c r="E40" s="96">
        <f>SUM(B40*D40)</f>
        <v>0</v>
      </c>
      <c r="F40" s="70">
        <f>SUM(E40*0.095)</f>
        <v>0</v>
      </c>
      <c r="G40" s="71">
        <f t="shared" si="15"/>
        <v>0</v>
      </c>
    </row>
    <row r="41" spans="1:8" x14ac:dyDescent="0.25">
      <c r="A41" s="59"/>
      <c r="B41" s="86"/>
      <c r="C41" s="86"/>
      <c r="D41" s="87"/>
      <c r="E41" s="88"/>
      <c r="F41" s="64"/>
      <c r="G41" s="64"/>
    </row>
    <row r="42" spans="1:8" ht="15.75" thickBot="1" x14ac:dyDescent="0.3">
      <c r="A42" s="21" t="s">
        <v>42</v>
      </c>
      <c r="B42" s="147"/>
      <c r="C42" s="44"/>
      <c r="D42" s="148" t="s">
        <v>20</v>
      </c>
      <c r="E42" s="44"/>
      <c r="F42" s="44"/>
      <c r="G42" s="44"/>
    </row>
    <row r="43" spans="1:8" ht="15.75" thickBot="1" x14ac:dyDescent="0.3">
      <c r="A43" s="109" t="s">
        <v>11</v>
      </c>
      <c r="B43" s="151"/>
      <c r="C43" s="152"/>
      <c r="D43" s="151"/>
      <c r="E43" s="149"/>
      <c r="F43" s="78">
        <f>SUM(E43*0.2)</f>
        <v>0</v>
      </c>
      <c r="G43" s="79">
        <f>SUM(E43:F43)</f>
        <v>0</v>
      </c>
    </row>
    <row r="44" spans="1:8" ht="15.75" thickBot="1" x14ac:dyDescent="0.3">
      <c r="A44" s="44"/>
      <c r="B44" s="44"/>
      <c r="C44" s="44"/>
      <c r="D44" s="150"/>
      <c r="E44" s="70">
        <f>SUM(E43:E43)</f>
        <v>0</v>
      </c>
      <c r="F44" s="70">
        <f>SUM(E43*0.2)</f>
        <v>0</v>
      </c>
      <c r="G44" s="71">
        <f>SUM(G43:G43)</f>
        <v>0</v>
      </c>
    </row>
    <row r="45" spans="1:8" s="31" customFormat="1" ht="15.75" thickBot="1" x14ac:dyDescent="0.3">
      <c r="A45" s="99"/>
      <c r="B45" s="99"/>
      <c r="C45" s="99"/>
      <c r="D45" s="99"/>
      <c r="E45" s="64"/>
      <c r="F45" s="64"/>
      <c r="G45" s="64"/>
    </row>
    <row r="46" spans="1:8" ht="15.75" thickBot="1" x14ac:dyDescent="0.3">
      <c r="A46" s="100" t="s">
        <v>43</v>
      </c>
      <c r="B46" s="101">
        <v>10000000</v>
      </c>
      <c r="C46" s="102"/>
      <c r="D46" s="103"/>
      <c r="E46" s="104">
        <f>B46*D46</f>
        <v>0</v>
      </c>
      <c r="F46" s="104">
        <f>SUM(E46*0.095)</f>
        <v>0</v>
      </c>
      <c r="G46" s="105">
        <f>SUM(E46:F46)</f>
        <v>0</v>
      </c>
    </row>
    <row r="47" spans="1:8" s="31" customFormat="1" x14ac:dyDescent="0.25">
      <c r="A47" s="76"/>
      <c r="B47" s="60"/>
      <c r="C47" s="60"/>
      <c r="D47" s="113"/>
      <c r="E47" s="64"/>
      <c r="F47" s="64"/>
      <c r="G47" s="64"/>
    </row>
    <row r="48" spans="1:8" ht="15.75" thickBot="1" x14ac:dyDescent="0.3">
      <c r="A48" s="143" t="s">
        <v>65</v>
      </c>
    </row>
    <row r="49" spans="1:7" x14ac:dyDescent="0.25">
      <c r="A49" s="144" t="s">
        <v>60</v>
      </c>
      <c r="B49" s="73">
        <v>5000000</v>
      </c>
      <c r="C49" s="74"/>
      <c r="D49" s="83"/>
      <c r="E49" s="154">
        <f>B49*D49</f>
        <v>0</v>
      </c>
      <c r="F49" s="154">
        <f>SUM(E49*0.095)</f>
        <v>0</v>
      </c>
      <c r="G49" s="155">
        <f>SUM(E49:F49)</f>
        <v>0</v>
      </c>
    </row>
    <row r="50" spans="1:7" ht="15.75" thickBot="1" x14ac:dyDescent="0.3">
      <c r="A50" s="145" t="s">
        <v>61</v>
      </c>
      <c r="B50" s="84">
        <v>5000000</v>
      </c>
      <c r="C50" s="67"/>
      <c r="D50" s="146"/>
      <c r="E50" s="156">
        <f>B50*D50</f>
        <v>0</v>
      </c>
      <c r="F50" s="156">
        <f>SUM(E50*0.095)</f>
        <v>0</v>
      </c>
      <c r="G50" s="157">
        <f>SUM(E50:F50)</f>
        <v>0</v>
      </c>
    </row>
    <row r="51" spans="1:7" ht="15.75" thickBot="1" x14ac:dyDescent="0.3">
      <c r="A51" s="142"/>
      <c r="B51" s="116"/>
      <c r="C51" s="153"/>
      <c r="D51" s="113"/>
      <c r="E51" s="80">
        <f>E49+E50</f>
        <v>0</v>
      </c>
      <c r="F51" s="70">
        <f>SUM(E51*0.095)</f>
        <v>0</v>
      </c>
      <c r="G51" s="71">
        <f>E51+F51</f>
        <v>0</v>
      </c>
    </row>
    <row r="52" spans="1:7" ht="15.75" thickBot="1" x14ac:dyDescent="0.3">
      <c r="A52" s="124"/>
      <c r="B52" s="116"/>
      <c r="C52" s="116"/>
      <c r="D52" s="113"/>
      <c r="E52" s="64"/>
      <c r="F52" s="64"/>
      <c r="G52" s="64"/>
    </row>
    <row r="53" spans="1:7" ht="15.75" thickBot="1" x14ac:dyDescent="0.3">
      <c r="A53" s="98" t="s">
        <v>51</v>
      </c>
      <c r="B53" s="99"/>
      <c r="C53" s="99"/>
      <c r="D53" s="115" t="s">
        <v>16</v>
      </c>
      <c r="E53" s="99"/>
      <c r="F53" s="99"/>
      <c r="G53" s="99"/>
    </row>
    <row r="54" spans="1:7" x14ac:dyDescent="0.25">
      <c r="A54" s="125" t="s">
        <v>52</v>
      </c>
      <c r="B54" s="159">
        <v>1000</v>
      </c>
      <c r="C54" s="108"/>
      <c r="D54" s="16"/>
      <c r="E54" s="92">
        <f>D54*B54</f>
        <v>0</v>
      </c>
      <c r="F54" s="78">
        <f>SUM(E54*0.095)</f>
        <v>0</v>
      </c>
      <c r="G54" s="79">
        <f>SUM(E54:F54)</f>
        <v>0</v>
      </c>
    </row>
    <row r="55" spans="1:7" ht="15.75" thickBot="1" x14ac:dyDescent="0.3">
      <c r="A55" s="109" t="s">
        <v>53</v>
      </c>
      <c r="B55" s="160">
        <v>4000</v>
      </c>
      <c r="C55" s="111"/>
      <c r="D55" s="112"/>
      <c r="E55" s="117">
        <f t="shared" ref="E55" si="16">D55*B55</f>
        <v>0</v>
      </c>
      <c r="F55" s="118">
        <f t="shared" ref="F55" si="17">SUM(E55*0.095)</f>
        <v>0</v>
      </c>
      <c r="G55" s="119">
        <f t="shared" ref="G55" si="18">SUM(E55:F55)</f>
        <v>0</v>
      </c>
    </row>
    <row r="56" spans="1:7" ht="15.75" thickBot="1" x14ac:dyDescent="0.3">
      <c r="A56" s="120"/>
      <c r="B56" s="121"/>
      <c r="C56" s="122"/>
      <c r="D56" s="123"/>
      <c r="E56" s="80">
        <f>SUM(E54:E55)</f>
        <v>0</v>
      </c>
      <c r="F56" s="70">
        <f>SUM(E56*0.095)</f>
        <v>0</v>
      </c>
      <c r="G56" s="71">
        <f>SUM(G54:G55)</f>
        <v>0</v>
      </c>
    </row>
    <row r="57" spans="1:7" s="30" customFormat="1" ht="15.75" thickBot="1" x14ac:dyDescent="0.3">
      <c r="A57" s="137"/>
      <c r="B57" s="121"/>
      <c r="C57" s="122"/>
      <c r="D57" s="123"/>
      <c r="E57" s="126"/>
      <c r="F57" s="123"/>
      <c r="G57" s="126"/>
    </row>
    <row r="58" spans="1:7" ht="15.75" thickBot="1" x14ac:dyDescent="0.3">
      <c r="A58" s="100" t="s">
        <v>54</v>
      </c>
      <c r="B58" s="158">
        <v>3743</v>
      </c>
      <c r="C58" s="102"/>
      <c r="D58" s="103"/>
      <c r="E58" s="104">
        <f>B58*D58</f>
        <v>0</v>
      </c>
      <c r="F58" s="104">
        <f>SUM(E58*0.095)</f>
        <v>0</v>
      </c>
      <c r="G58" s="105">
        <f>SUM(E58:F58)</f>
        <v>0</v>
      </c>
    </row>
    <row r="59" spans="1:7" s="30" customFormat="1" ht="15.75" thickBot="1" x14ac:dyDescent="0.3">
      <c r="A59" s="138"/>
      <c r="B59" s="121"/>
      <c r="C59" s="122"/>
      <c r="D59" s="123"/>
      <c r="E59" s="126"/>
      <c r="F59" s="123"/>
      <c r="G59" s="126"/>
    </row>
    <row r="60" spans="1:7" ht="15.75" thickBot="1" x14ac:dyDescent="0.3">
      <c r="A60" s="100" t="s">
        <v>55</v>
      </c>
      <c r="B60" s="101">
        <v>2000000</v>
      </c>
      <c r="C60" s="102"/>
      <c r="D60" s="103"/>
      <c r="E60" s="104">
        <f>B60*D60</f>
        <v>0</v>
      </c>
      <c r="F60" s="104">
        <f>SUM(E60*0.095)</f>
        <v>0</v>
      </c>
      <c r="G60" s="105">
        <f>SUM(E60:F60)</f>
        <v>0</v>
      </c>
    </row>
    <row r="61" spans="1:7" s="30" customFormat="1" ht="15.75" thickBot="1" x14ac:dyDescent="0.3">
      <c r="A61" s="138"/>
      <c r="B61" s="121"/>
      <c r="C61" s="122"/>
      <c r="D61" s="123"/>
      <c r="E61" s="126"/>
      <c r="F61" s="123"/>
      <c r="G61" s="126"/>
    </row>
    <row r="62" spans="1:7" ht="15.75" thickBot="1" x14ac:dyDescent="0.3">
      <c r="A62" s="100" t="s">
        <v>56</v>
      </c>
      <c r="B62" s="101">
        <v>22000000</v>
      </c>
      <c r="C62" s="102"/>
      <c r="D62" s="103"/>
      <c r="E62" s="104">
        <f>B62*D62</f>
        <v>0</v>
      </c>
      <c r="F62" s="104">
        <f>SUM(E62*0.095)</f>
        <v>0</v>
      </c>
      <c r="G62" s="105">
        <f>SUM(E62:F62)</f>
        <v>0</v>
      </c>
    </row>
    <row r="63" spans="1:7" s="30" customFormat="1" ht="15.75" thickBot="1" x14ac:dyDescent="0.3">
      <c r="A63" s="139"/>
      <c r="B63" s="99"/>
      <c r="C63" s="99"/>
      <c r="D63" s="99"/>
      <c r="E63" s="64"/>
      <c r="F63" s="64"/>
      <c r="G63" s="64"/>
    </row>
    <row r="64" spans="1:7" ht="26.25" customHeight="1" thickBot="1" x14ac:dyDescent="0.3">
      <c r="A64" s="130" t="s">
        <v>57</v>
      </c>
      <c r="B64" s="170" t="s">
        <v>18</v>
      </c>
      <c r="C64" s="171"/>
      <c r="D64" s="171"/>
      <c r="E64" s="171"/>
      <c r="F64" s="172"/>
      <c r="G64" s="131"/>
    </row>
    <row r="65" spans="1:7" ht="15.75" thickBot="1" x14ac:dyDescent="0.3">
      <c r="A65" s="127"/>
      <c r="B65" s="128"/>
      <c r="C65" s="128"/>
      <c r="D65" s="128"/>
      <c r="E65" s="128"/>
      <c r="F65" s="128"/>
      <c r="G65" s="129"/>
    </row>
    <row r="66" spans="1:7" ht="19.5" thickBot="1" x14ac:dyDescent="0.35">
      <c r="A66" s="48" t="s">
        <v>24</v>
      </c>
      <c r="B66" s="33"/>
      <c r="C66" s="33"/>
      <c r="D66" s="34" t="s">
        <v>17</v>
      </c>
      <c r="E66" s="35">
        <f>E15+E16+E23+E27+E33+E34+E39+E40+E44+E46+E51+E58+E60+E62+E56</f>
        <v>0</v>
      </c>
      <c r="F66" s="35">
        <f>SUM(F15+F16+F23+F27+F33+F34+F39+F40+F44+F46+F51+F58+F60+F62+F56)</f>
        <v>0</v>
      </c>
      <c r="G66" s="49">
        <f>E66+F66+G64</f>
        <v>0</v>
      </c>
    </row>
    <row r="67" spans="1:7" x14ac:dyDescent="0.25">
      <c r="A67" s="12" t="s">
        <v>22</v>
      </c>
    </row>
    <row r="68" spans="1:7" ht="30" x14ac:dyDescent="0.25">
      <c r="A68" s="50" t="s">
        <v>15</v>
      </c>
      <c r="B68" s="50"/>
      <c r="C68" s="50"/>
      <c r="D68" s="50"/>
      <c r="E68" s="5"/>
    </row>
    <row r="69" spans="1:7" hidden="1" x14ac:dyDescent="0.25">
      <c r="G69" s="5" t="e">
        <f>G15+G16+G23+G27+G33+G34+G39+G40+#REF!+#REF!+#REF!+G44+G46+#REF!</f>
        <v>#REF!</v>
      </c>
    </row>
    <row r="70" spans="1:7" ht="122.25" customHeight="1" x14ac:dyDescent="0.25">
      <c r="A70" s="51" t="s">
        <v>66</v>
      </c>
      <c r="D70" s="6"/>
    </row>
    <row r="71" spans="1:7" x14ac:dyDescent="0.25">
      <c r="D71" s="4"/>
    </row>
  </sheetData>
  <mergeCells count="5">
    <mergeCell ref="A2:G2"/>
    <mergeCell ref="A1:G1"/>
    <mergeCell ref="B4:G4"/>
    <mergeCell ref="B64:F64"/>
    <mergeCell ref="B22:D22"/>
  </mergeCells>
  <phoneticPr fontId="3" type="noConversion"/>
  <pageMargins left="0.7" right="0.7" top="0.75" bottom="0.75" header="0.3" footer="0.3"/>
  <pageSetup paperSize="9" scale="5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9"/>
  <sheetViews>
    <sheetView workbookViewId="0">
      <selection activeCell="A3" sqref="A3"/>
    </sheetView>
  </sheetViews>
  <sheetFormatPr defaultRowHeight="15" x14ac:dyDescent="0.25"/>
  <cols>
    <col min="1" max="1" width="51.5703125" bestFit="1" customWidth="1"/>
    <col min="2" max="2" width="14.140625" style="6" bestFit="1" customWidth="1"/>
    <col min="3" max="3" width="14.140625" style="6" customWidth="1"/>
    <col min="4" max="4" width="16.140625" style="3" bestFit="1" customWidth="1"/>
    <col min="5" max="5" width="16.5703125" style="4" bestFit="1" customWidth="1"/>
    <col min="6" max="6" width="15.42578125" style="3" bestFit="1" customWidth="1"/>
    <col min="7" max="7" width="18.42578125" style="2" bestFit="1" customWidth="1"/>
    <col min="9" max="9" width="12.7109375" bestFit="1" customWidth="1"/>
  </cols>
  <sheetData>
    <row r="1" spans="1:7" ht="21.75" thickBot="1" x14ac:dyDescent="0.4">
      <c r="A1" s="164" t="s">
        <v>58</v>
      </c>
      <c r="B1" s="165"/>
      <c r="C1" s="165"/>
      <c r="D1" s="165"/>
      <c r="E1" s="165"/>
      <c r="F1" s="165"/>
      <c r="G1" s="166"/>
    </row>
    <row r="2" spans="1:7" s="9" customFormat="1" ht="19.5" thickBot="1" x14ac:dyDescent="0.35">
      <c r="A2" s="161" t="s">
        <v>25</v>
      </c>
      <c r="B2" s="162"/>
      <c r="C2" s="162"/>
      <c r="D2" s="162"/>
      <c r="E2" s="162"/>
      <c r="F2" s="162"/>
      <c r="G2" s="163"/>
    </row>
    <row r="3" spans="1:7" s="7" customFormat="1" ht="30.75" thickBot="1" x14ac:dyDescent="0.3">
      <c r="A3" s="130" t="s">
        <v>0</v>
      </c>
      <c r="B3" s="133" t="s">
        <v>19</v>
      </c>
      <c r="C3" s="133" t="s">
        <v>23</v>
      </c>
      <c r="D3" s="132" t="s">
        <v>1</v>
      </c>
      <c r="E3" s="135" t="s">
        <v>12</v>
      </c>
      <c r="F3" s="134" t="s">
        <v>13</v>
      </c>
      <c r="G3" s="136" t="s">
        <v>7</v>
      </c>
    </row>
    <row r="4" spans="1:7" ht="15.75" thickBot="1" x14ac:dyDescent="0.3">
      <c r="A4" s="77" t="s">
        <v>44</v>
      </c>
      <c r="B4" s="106"/>
      <c r="C4" s="99"/>
      <c r="D4" s="10" t="s">
        <v>16</v>
      </c>
      <c r="E4" s="99"/>
      <c r="F4" s="99"/>
      <c r="G4" s="99"/>
    </row>
    <row r="5" spans="1:7" x14ac:dyDescent="0.25">
      <c r="A5" s="125" t="s">
        <v>46</v>
      </c>
      <c r="B5" s="107">
        <v>213</v>
      </c>
      <c r="C5" s="108"/>
      <c r="D5" s="114"/>
      <c r="E5" s="92">
        <f>D5*B5</f>
        <v>0</v>
      </c>
      <c r="F5" s="78">
        <f>SUM(E5*0.095)</f>
        <v>0</v>
      </c>
      <c r="G5" s="79">
        <f>SUM(E5:F5)</f>
        <v>0</v>
      </c>
    </row>
    <row r="6" spans="1:7" x14ac:dyDescent="0.25">
      <c r="A6" s="37" t="s">
        <v>45</v>
      </c>
      <c r="B6" s="43">
        <v>5</v>
      </c>
      <c r="C6" s="57"/>
      <c r="D6" s="16"/>
      <c r="E6" s="27">
        <f t="shared" ref="E6:E9" si="0">D6*B6</f>
        <v>0</v>
      </c>
      <c r="F6" s="25">
        <f t="shared" ref="F6:F9" si="1">SUM(E6*0.095)</f>
        <v>0</v>
      </c>
      <c r="G6" s="26">
        <f t="shared" ref="G6:G9" si="2">SUM(E6:F6)</f>
        <v>0</v>
      </c>
    </row>
    <row r="7" spans="1:7" x14ac:dyDescent="0.25">
      <c r="A7" s="37" t="s">
        <v>47</v>
      </c>
      <c r="B7" s="43">
        <v>2</v>
      </c>
      <c r="C7" s="57"/>
      <c r="D7" s="16"/>
      <c r="E7" s="27">
        <f t="shared" si="0"/>
        <v>0</v>
      </c>
      <c r="F7" s="25">
        <f t="shared" si="1"/>
        <v>0</v>
      </c>
      <c r="G7" s="26">
        <f t="shared" si="2"/>
        <v>0</v>
      </c>
    </row>
    <row r="8" spans="1:7" x14ac:dyDescent="0.25">
      <c r="A8" s="37" t="s">
        <v>49</v>
      </c>
      <c r="B8" s="43">
        <v>14</v>
      </c>
      <c r="C8" s="57"/>
      <c r="D8" s="16"/>
      <c r="E8" s="27">
        <f t="shared" si="0"/>
        <v>0</v>
      </c>
      <c r="F8" s="25">
        <f t="shared" si="1"/>
        <v>0</v>
      </c>
      <c r="G8" s="26">
        <f t="shared" si="2"/>
        <v>0</v>
      </c>
    </row>
    <row r="9" spans="1:7" ht="15.75" thickBot="1" x14ac:dyDescent="0.3">
      <c r="A9" s="109" t="s">
        <v>50</v>
      </c>
      <c r="B9" s="110">
        <v>13</v>
      </c>
      <c r="C9" s="111"/>
      <c r="D9" s="112"/>
      <c r="E9" s="117">
        <f t="shared" si="0"/>
        <v>0</v>
      </c>
      <c r="F9" s="118">
        <f t="shared" si="1"/>
        <v>0</v>
      </c>
      <c r="G9" s="119">
        <f t="shared" si="2"/>
        <v>0</v>
      </c>
    </row>
    <row r="10" spans="1:7" ht="15.75" thickBot="1" x14ac:dyDescent="0.3">
      <c r="A10" s="44"/>
      <c r="B10" s="44"/>
      <c r="C10" s="44"/>
      <c r="D10" s="44"/>
      <c r="E10" s="80">
        <f>SUM(E5:E9)</f>
        <v>0</v>
      </c>
      <c r="F10" s="70">
        <f>SUM(E10*0.095)</f>
        <v>0</v>
      </c>
      <c r="G10" s="71">
        <f>SUM(G5:G9)</f>
        <v>0</v>
      </c>
    </row>
    <row r="11" spans="1:7" ht="15.75" thickBot="1" x14ac:dyDescent="0.3">
      <c r="A11" s="44"/>
      <c r="B11" s="44"/>
      <c r="C11" s="44"/>
      <c r="D11" s="44"/>
      <c r="E11" s="64"/>
      <c r="F11" s="64"/>
      <c r="G11" s="64"/>
    </row>
    <row r="12" spans="1:7" ht="26.25" customHeight="1" thickBot="1" x14ac:dyDescent="0.3">
      <c r="A12" s="130" t="s">
        <v>57</v>
      </c>
      <c r="B12" s="170" t="s">
        <v>18</v>
      </c>
      <c r="C12" s="171"/>
      <c r="D12" s="171"/>
      <c r="E12" s="171"/>
      <c r="F12" s="172"/>
      <c r="G12" s="131"/>
    </row>
    <row r="13" spans="1:7" ht="15.75" thickBot="1" x14ac:dyDescent="0.3">
      <c r="A13" s="127"/>
      <c r="B13" s="128"/>
      <c r="C13" s="128"/>
      <c r="D13" s="128"/>
      <c r="E13" s="128"/>
      <c r="F13" s="128"/>
      <c r="G13" s="129"/>
    </row>
    <row r="14" spans="1:7" ht="19.5" thickBot="1" x14ac:dyDescent="0.35">
      <c r="A14" s="48" t="s">
        <v>24</v>
      </c>
      <c r="B14" s="33"/>
      <c r="C14" s="33"/>
      <c r="D14" s="34" t="s">
        <v>17</v>
      </c>
      <c r="E14" s="35">
        <f>E10</f>
        <v>0</v>
      </c>
      <c r="F14" s="35">
        <f>F10</f>
        <v>0</v>
      </c>
      <c r="G14" s="49">
        <f>E14+F14+G12</f>
        <v>0</v>
      </c>
    </row>
    <row r="15" spans="1:7" x14ac:dyDescent="0.25">
      <c r="A15" s="12" t="s">
        <v>22</v>
      </c>
    </row>
    <row r="16" spans="1:7" ht="30" x14ac:dyDescent="0.25">
      <c r="A16" s="50" t="s">
        <v>15</v>
      </c>
      <c r="B16" s="50"/>
      <c r="C16" s="50"/>
      <c r="D16" s="50"/>
      <c r="E16" s="5"/>
    </row>
    <row r="17" spans="1:7" hidden="1" x14ac:dyDescent="0.25">
      <c r="G17" s="5" t="e">
        <f>#REF!+#REF!+#REF!+#REF!+#REF!+#REF!+#REF!+#REF!+#REF!+#REF!+#REF!+#REF!+#REF!+G10</f>
        <v>#REF!</v>
      </c>
    </row>
    <row r="18" spans="1:7" ht="121.5" customHeight="1" x14ac:dyDescent="0.25">
      <c r="A18" s="51" t="s">
        <v>66</v>
      </c>
      <c r="D18" s="6"/>
    </row>
    <row r="19" spans="1:7" x14ac:dyDescent="0.25">
      <c r="D19" s="4"/>
    </row>
  </sheetData>
  <mergeCells count="3">
    <mergeCell ref="A1:G1"/>
    <mergeCell ref="A2:G2"/>
    <mergeCell ref="B12:F12"/>
  </mergeCells>
  <pageMargins left="0.7" right="0.7" top="0.75" bottom="0.75" header="0.3" footer="0.3"/>
  <pageSetup paperSize="9" scale="5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Insurance Cost Matrix Lot 1</vt:lpstr>
      <vt:lpstr>Motor Fleet Cost Matrix Lot 2</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julia.barber</dc:creator>
  <cp:lastModifiedBy>Richard Orders</cp:lastModifiedBy>
  <cp:lastPrinted>2016-03-01T12:28:17Z</cp:lastPrinted>
  <dcterms:created xsi:type="dcterms:W3CDTF">2011-10-21T11:36:17Z</dcterms:created>
  <dcterms:modified xsi:type="dcterms:W3CDTF">2016-03-01T12:28:20Z</dcterms:modified>
</cp:coreProperties>
</file>