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showInkAnnotation="0" codeName="ThisWorkbook"/>
  <mc:AlternateContent xmlns:mc="http://schemas.openxmlformats.org/markup-compatibility/2006">
    <mc:Choice Requires="x15">
      <x15ac:absPath xmlns:x15ac="http://schemas.microsoft.com/office/spreadsheetml/2010/11/ac" url="https://educationgovuk-my.sharepoint.com/personal/steven_guy_education_gov_uk/Documents/Documents/SCCU Nature Parks and Climate Change/Umbrella Procurement/ITT/"/>
    </mc:Choice>
  </mc:AlternateContent>
  <xr:revisionPtr revIDLastSave="22" documentId="8_{F92C197C-5519-47C8-95FD-820D2F617F48}" xr6:coauthVersionLast="47" xr6:coauthVersionMax="47" xr10:uidLastSave="{28E69171-6C46-4040-985C-F6F1B281A7B5}"/>
  <workbookProtection workbookPassword="8069" lockStructure="1"/>
  <bookViews>
    <workbookView xWindow="870" yWindow="0" windowWidth="21630" windowHeight="14400" tabRatio="888" firstSheet="13" activeTab="19" xr2:uid="{00000000-000D-0000-FFFF-FFFF00000000}"/>
  </bookViews>
  <sheets>
    <sheet name="CoverPage" sheetId="55" r:id="rId1"/>
    <sheet name="Contents" sheetId="58" r:id="rId2"/>
    <sheet name="Authority Instructions" sheetId="60" r:id="rId3"/>
    <sheet name="Bidder Instructions" sheetId="26" r:id="rId4"/>
    <sheet name="Authority RAG Thresholds" sheetId="35" r:id="rId5"/>
    <sheet name="Metric Definitions" sheetId="47" r:id="rId6"/>
    <sheet name="1.1a Lead Financial Input" sheetId="27" r:id="rId7"/>
    <sheet name="1.1b Lead Financial Input" sheetId="48" r:id="rId8"/>
    <sheet name="1.2a Subcontractor Input" sheetId="40" r:id="rId9"/>
    <sheet name="1.2b Subcontractor Input" sheetId="49" r:id="rId10"/>
    <sheet name="2.1 Lead Ancillary Input " sheetId="36" r:id="rId11"/>
    <sheet name="2.2 Subcontractor Ancillary Inp" sheetId="46" r:id="rId12"/>
    <sheet name="3.1 Lead Bidder Assessment" sheetId="3" r:id="rId13"/>
    <sheet name="3.2 Immediate Parent Assmt" sheetId="37" r:id="rId14"/>
    <sheet name="3.3 Ultimate Parent Assmt" sheetId="38" r:id="rId15"/>
    <sheet name="3.4 Subcontractor #1 Assmt" sheetId="41" r:id="rId16"/>
    <sheet name="3.5 Subcontractor #2 Assmt" sheetId="44" r:id="rId17"/>
    <sheet name="3.6 Subcontractor #3 Assmt" sheetId="45" r:id="rId18"/>
    <sheet name="Admin&gt;&gt;" sheetId="56" r:id="rId19"/>
    <sheet name="Setup" sheetId="61" r:id="rId20"/>
    <sheet name="SysConfig" sheetId="57" r:id="rId21"/>
  </sheets>
  <definedNames>
    <definedName name="cstDaysInWk">SysConfig!$F$51</definedName>
    <definedName name="cstDaysInYr">SysConfig!$F$55</definedName>
    <definedName name="cstMil">SysConfig!$F$50</definedName>
    <definedName name="cstMonthsInQtr">SysConfig!$F$53</definedName>
    <definedName name="cstMonthsInYr">SysConfig!$F$54</definedName>
    <definedName name="cstProjectName">Setup!$F$17</definedName>
    <definedName name="cstProtectiveMarking">Setup!$F$22</definedName>
    <definedName name="cstThou">SysConfig!$F$49</definedName>
    <definedName name="cstWeeksInYr">SysConfig!$F$52</definedName>
    <definedName name="eTol">SysConfig!$F$59</definedName>
    <definedName name="_xlnm.Print_Area" localSheetId="6">'1.1a Lead Financial Input'!$E$14:$AB$177</definedName>
    <definedName name="_xlnm.Print_Area" localSheetId="7">'1.1b Lead Financial Input'!$E$14:$AT$155</definedName>
    <definedName name="_xlnm.Print_Area" localSheetId="8">'1.2a Subcontractor Input'!$E$14:$S$180</definedName>
    <definedName name="_xlnm.Print_Area" localSheetId="9">'1.2b Subcontractor Input'!$E$14:$AJ$155</definedName>
    <definedName name="_xlnm.Print_Area" localSheetId="12">'3.1 Lead Bidder Assessment'!$C$10:$R$27</definedName>
    <definedName name="_xlnm.Print_Area" localSheetId="13">'3.2 Immediate Parent Assmt'!$C$10:$R$27</definedName>
    <definedName name="_xlnm.Print_Area" localSheetId="14">'3.3 Ultimate Parent Assmt'!$C$10:$R$27</definedName>
    <definedName name="_xlnm.Print_Area" localSheetId="15">'3.4 Subcontractor #1 Assmt'!$C$10:$R$27</definedName>
    <definedName name="_xlnm.Print_Area" localSheetId="16">'3.5 Subcontractor #2 Assmt'!$C$10:$R$27</definedName>
    <definedName name="_xlnm.Print_Area" localSheetId="17">'3.6 Subcontractor #3 Assmt'!$C$10:$R$27</definedName>
    <definedName name="_xlnm.Print_Area" localSheetId="2">'Authority Instructions'!$C$9:$U$13</definedName>
    <definedName name="_xlnm.Print_Area" localSheetId="3">'Bidder Instructions'!$C$9:$U$65</definedName>
    <definedName name="_xlnm.Print_Area" localSheetId="1">Contents!$A$9:$L$76</definedName>
    <definedName name="_xlnm.Print_Area" localSheetId="20">SysConfig!$A$9:$X$81</definedName>
    <definedName name="_xlnm.Print_Titles" localSheetId="1">Contents!$1:$8</definedName>
    <definedName name="_xlnm.Print_Titles" localSheetId="20">SysConfig!$1:$8</definedName>
    <definedName name="rngContents">Contents!$E$12:$I$32</definedName>
    <definedName name="rngNamedRanges">SysConfig!$E$67:$G$79</definedName>
    <definedName name="sysChk">Contents!$H$34</definedName>
    <definedName name="sysChkWord">SysConfig!$F$61</definedName>
    <definedName name="sysWarn">Contents!$I$34</definedName>
    <definedName name="Turnover">'1.1a Lead Financial Input'!$I$26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73" i="40" l="1"/>
  <c r="Q173" i="40"/>
  <c r="P173" i="40"/>
  <c r="M173" i="40"/>
  <c r="L173" i="40"/>
  <c r="K173" i="40"/>
  <c r="H173" i="40"/>
  <c r="G173" i="40"/>
  <c r="F173" i="40"/>
  <c r="H173" i="27"/>
  <c r="G173" i="27"/>
  <c r="F173" i="27"/>
  <c r="I64" i="48" l="1"/>
  <c r="J64" i="48"/>
  <c r="I76" i="48"/>
  <c r="J76" i="48"/>
  <c r="I88" i="48"/>
  <c r="I92" i="48" s="1"/>
  <c r="J88" i="48"/>
  <c r="J92" i="48" s="1"/>
  <c r="I90" i="48"/>
  <c r="O18" i="27"/>
  <c r="Y18" i="27"/>
  <c r="P21" i="27"/>
  <c r="Q21" i="27"/>
  <c r="R21" i="27"/>
  <c r="Z21" i="27"/>
  <c r="Z55" i="27" s="1"/>
  <c r="AA21" i="27"/>
  <c r="AA55" i="27" s="1"/>
  <c r="AB21" i="27"/>
  <c r="AB55" i="27" s="1"/>
  <c r="P22" i="27"/>
  <c r="Q22" i="27"/>
  <c r="R22" i="27"/>
  <c r="Z22" i="27"/>
  <c r="AA22" i="27"/>
  <c r="AB22" i="27"/>
  <c r="P23" i="27"/>
  <c r="Q23" i="27"/>
  <c r="R23" i="27"/>
  <c r="Z23" i="27"/>
  <c r="AA23" i="27"/>
  <c r="AB23" i="27"/>
  <c r="P24" i="27"/>
  <c r="Q24" i="27"/>
  <c r="R24" i="27"/>
  <c r="Z24" i="27"/>
  <c r="AA24" i="27"/>
  <c r="AB24" i="27"/>
  <c r="P25" i="27"/>
  <c r="Q25" i="27"/>
  <c r="R25" i="27"/>
  <c r="Z25" i="27"/>
  <c r="AA25" i="27"/>
  <c r="AB25" i="27"/>
  <c r="P26" i="27"/>
  <c r="Q26" i="27"/>
  <c r="R26" i="27"/>
  <c r="Z26" i="27"/>
  <c r="AA26" i="27"/>
  <c r="AB26" i="27"/>
  <c r="AB28" i="27" s="1"/>
  <c r="AB34" i="27" s="1"/>
  <c r="AB43" i="27" s="1"/>
  <c r="P27" i="27"/>
  <c r="Q27" i="27"/>
  <c r="R27" i="27"/>
  <c r="R28" i="27" s="1"/>
  <c r="Z27" i="27"/>
  <c r="AA27" i="27"/>
  <c r="AB27" i="27"/>
  <c r="F28" i="27"/>
  <c r="G28" i="27"/>
  <c r="G34" i="27" s="1"/>
  <c r="G43" i="27" s="1"/>
  <c r="G47" i="27" s="1"/>
  <c r="G50" i="27" s="1"/>
  <c r="H28" i="27"/>
  <c r="H34" i="27" s="1"/>
  <c r="H43" i="27" s="1"/>
  <c r="H47" i="27" s="1"/>
  <c r="H50" i="27" s="1"/>
  <c r="K28" i="27"/>
  <c r="L28" i="27"/>
  <c r="M28" i="27"/>
  <c r="U28" i="27"/>
  <c r="U34" i="27" s="1"/>
  <c r="U43" i="27" s="1"/>
  <c r="U47" i="27" s="1"/>
  <c r="U50" i="27" s="1"/>
  <c r="V28" i="27"/>
  <c r="V34" i="27" s="1"/>
  <c r="V43" i="27" s="1"/>
  <c r="V47" i="27" s="1"/>
  <c r="V50" i="27" s="1"/>
  <c r="W28" i="27"/>
  <c r="W34" i="27" s="1"/>
  <c r="W43" i="27" s="1"/>
  <c r="W47" i="27" s="1"/>
  <c r="W50" i="27" s="1"/>
  <c r="Z28" i="27"/>
  <c r="AA28" i="27"/>
  <c r="AA34" i="27" s="1"/>
  <c r="AA43" i="27" s="1"/>
  <c r="AA47" i="27" s="1"/>
  <c r="AA50" i="27" s="1"/>
  <c r="P29" i="27"/>
  <c r="Q29" i="27"/>
  <c r="R29" i="27"/>
  <c r="Z29" i="27"/>
  <c r="AA29" i="27"/>
  <c r="AB29" i="27"/>
  <c r="P30" i="27"/>
  <c r="Q30" i="27"/>
  <c r="R30" i="27"/>
  <c r="Z30" i="27"/>
  <c r="AA30" i="27"/>
  <c r="AB30" i="27"/>
  <c r="P31" i="27"/>
  <c r="Q31" i="27"/>
  <c r="R31" i="27"/>
  <c r="Z31" i="27"/>
  <c r="AA31" i="27"/>
  <c r="AB31" i="27"/>
  <c r="P32" i="27"/>
  <c r="Q32" i="27"/>
  <c r="R32" i="27"/>
  <c r="Z32" i="27"/>
  <c r="AA32" i="27"/>
  <c r="AB32" i="27"/>
  <c r="P33" i="27"/>
  <c r="Q33" i="27"/>
  <c r="R33" i="27"/>
  <c r="Z33" i="27"/>
  <c r="AA33" i="27"/>
  <c r="AB33" i="27"/>
  <c r="F34" i="27"/>
  <c r="F43" i="27" s="1"/>
  <c r="F47" i="27" s="1"/>
  <c r="F50" i="27" s="1"/>
  <c r="K34" i="27"/>
  <c r="L34" i="27"/>
  <c r="M34" i="27"/>
  <c r="M43" i="27" s="1"/>
  <c r="M47" i="27" s="1"/>
  <c r="M50" i="27" s="1"/>
  <c r="P36" i="27"/>
  <c r="Q36" i="27"/>
  <c r="R36" i="27"/>
  <c r="Z36" i="27"/>
  <c r="AA36" i="27"/>
  <c r="AB36" i="27"/>
  <c r="P37" i="27"/>
  <c r="Q37" i="27"/>
  <c r="Q173" i="27" s="1"/>
  <c r="R37" i="27"/>
  <c r="R173" i="27" s="1"/>
  <c r="Z37" i="27"/>
  <c r="Z173" i="27" s="1"/>
  <c r="AA37" i="27"/>
  <c r="AA173" i="27" s="1"/>
  <c r="AB37" i="27"/>
  <c r="P38" i="27"/>
  <c r="Q38" i="27"/>
  <c r="R38" i="27"/>
  <c r="Z38" i="27"/>
  <c r="AA38" i="27"/>
  <c r="AB38" i="27"/>
  <c r="P39" i="27"/>
  <c r="Q39" i="27"/>
  <c r="R39" i="27"/>
  <c r="Z39" i="27"/>
  <c r="AA39" i="27"/>
  <c r="AB39" i="27"/>
  <c r="P40" i="27"/>
  <c r="Q40" i="27"/>
  <c r="R40" i="27"/>
  <c r="Z40" i="27"/>
  <c r="AA40" i="27"/>
  <c r="AB40" i="27"/>
  <c r="P41" i="27"/>
  <c r="Q41" i="27"/>
  <c r="R41" i="27"/>
  <c r="Z41" i="27"/>
  <c r="AA41" i="27"/>
  <c r="AB41" i="27"/>
  <c r="P42" i="27"/>
  <c r="Q42" i="27"/>
  <c r="R42" i="27"/>
  <c r="Z42" i="27"/>
  <c r="AA42" i="27"/>
  <c r="AB42" i="27"/>
  <c r="K43" i="27"/>
  <c r="K47" i="27" s="1"/>
  <c r="K50" i="27" s="1"/>
  <c r="L43" i="27"/>
  <c r="L47" i="27" s="1"/>
  <c r="L50" i="27" s="1"/>
  <c r="P45" i="27"/>
  <c r="Q45" i="27"/>
  <c r="R45" i="27"/>
  <c r="Z45" i="27"/>
  <c r="AA45" i="27"/>
  <c r="AB45" i="27"/>
  <c r="P46" i="27"/>
  <c r="Q46" i="27"/>
  <c r="R46" i="27"/>
  <c r="Z46" i="27"/>
  <c r="AA46" i="27"/>
  <c r="AB46" i="27"/>
  <c r="P48" i="27"/>
  <c r="Q48" i="27"/>
  <c r="R48" i="27"/>
  <c r="Z48" i="27"/>
  <c r="AA48" i="27"/>
  <c r="AB48" i="27"/>
  <c r="P49" i="27"/>
  <c r="Q49" i="27"/>
  <c r="R49" i="27"/>
  <c r="Z49" i="27"/>
  <c r="AA49" i="27"/>
  <c r="AB49" i="27"/>
  <c r="P52" i="27"/>
  <c r="Q52" i="27"/>
  <c r="R52" i="27"/>
  <c r="Z52" i="27"/>
  <c r="AA52" i="27"/>
  <c r="AB52" i="27"/>
  <c r="P53" i="27"/>
  <c r="Q53" i="27"/>
  <c r="R53" i="27"/>
  <c r="Z53" i="27"/>
  <c r="AA53" i="27"/>
  <c r="AB53" i="27"/>
  <c r="F55" i="27"/>
  <c r="G55" i="27"/>
  <c r="H55" i="27"/>
  <c r="K55" i="27"/>
  <c r="L55" i="27"/>
  <c r="M55" i="27"/>
  <c r="P55" i="27"/>
  <c r="Q55" i="27"/>
  <c r="R55" i="27"/>
  <c r="U55" i="27"/>
  <c r="V55" i="27"/>
  <c r="W55" i="27"/>
  <c r="P56" i="27"/>
  <c r="Q56" i="27"/>
  <c r="R56" i="27"/>
  <c r="Z56" i="27"/>
  <c r="AA56" i="27"/>
  <c r="AB56" i="27"/>
  <c r="AB61" i="27" s="1"/>
  <c r="P57" i="27"/>
  <c r="Q57" i="27"/>
  <c r="R57" i="27"/>
  <c r="Z57" i="27"/>
  <c r="AA57" i="27"/>
  <c r="AB57" i="27"/>
  <c r="P58" i="27"/>
  <c r="Q58" i="27"/>
  <c r="R58" i="27"/>
  <c r="Z58" i="27"/>
  <c r="AA58" i="27"/>
  <c r="AB58" i="27"/>
  <c r="P59" i="27"/>
  <c r="Q59" i="27"/>
  <c r="R59" i="27"/>
  <c r="R61" i="27" s="1"/>
  <c r="Z59" i="27"/>
  <c r="AA59" i="27"/>
  <c r="AB59" i="27"/>
  <c r="P60" i="27"/>
  <c r="Q60" i="27"/>
  <c r="R60" i="27"/>
  <c r="Z60" i="27"/>
  <c r="AA60" i="27"/>
  <c r="AB60" i="27"/>
  <c r="F61" i="27"/>
  <c r="G61" i="27"/>
  <c r="H61" i="27"/>
  <c r="K61" i="27"/>
  <c r="L61" i="27"/>
  <c r="M61" i="27"/>
  <c r="P61" i="27"/>
  <c r="U61" i="27"/>
  <c r="V61" i="27"/>
  <c r="W61" i="27"/>
  <c r="P63" i="27"/>
  <c r="Q63" i="27"/>
  <c r="R63" i="27"/>
  <c r="Z63" i="27"/>
  <c r="AA63" i="27"/>
  <c r="AB63" i="27"/>
  <c r="P64" i="27"/>
  <c r="Q64" i="27"/>
  <c r="R64" i="27"/>
  <c r="Z64" i="27"/>
  <c r="AA64" i="27"/>
  <c r="AB64" i="27"/>
  <c r="P65" i="27"/>
  <c r="Q65" i="27"/>
  <c r="R65" i="27"/>
  <c r="Z65" i="27"/>
  <c r="AA65" i="27"/>
  <c r="AB65" i="27"/>
  <c r="P66" i="27"/>
  <c r="Q66" i="27"/>
  <c r="R66" i="27"/>
  <c r="Z66" i="27"/>
  <c r="AA66" i="27"/>
  <c r="AB66" i="27"/>
  <c r="P67" i="27"/>
  <c r="Q67" i="27"/>
  <c r="R67" i="27"/>
  <c r="Z67" i="27"/>
  <c r="AA67" i="27"/>
  <c r="AB67" i="27"/>
  <c r="P68" i="27"/>
  <c r="Q68" i="27"/>
  <c r="R68" i="27"/>
  <c r="Z68" i="27"/>
  <c r="AA68" i="27"/>
  <c r="AB68" i="27"/>
  <c r="P69" i="27"/>
  <c r="Q69" i="27"/>
  <c r="R69" i="27"/>
  <c r="Z69" i="27"/>
  <c r="AA69" i="27"/>
  <c r="AB69" i="27"/>
  <c r="P70" i="27"/>
  <c r="Q70" i="27"/>
  <c r="R70" i="27"/>
  <c r="Z70" i="27"/>
  <c r="AA70" i="27"/>
  <c r="AB70" i="27"/>
  <c r="P71" i="27"/>
  <c r="Q71" i="27"/>
  <c r="R71" i="27"/>
  <c r="Z71" i="27"/>
  <c r="AA71" i="27"/>
  <c r="AB71" i="27"/>
  <c r="P72" i="27"/>
  <c r="Q72" i="27"/>
  <c r="R72" i="27"/>
  <c r="Z72" i="27"/>
  <c r="AA72" i="27"/>
  <c r="AB72" i="27"/>
  <c r="F73" i="27"/>
  <c r="G73" i="27"/>
  <c r="H73" i="27"/>
  <c r="K73" i="27"/>
  <c r="L73" i="27"/>
  <c r="M73" i="27"/>
  <c r="U73" i="27"/>
  <c r="U142" i="27" s="1"/>
  <c r="V73" i="27"/>
  <c r="V113" i="27" s="1"/>
  <c r="W73" i="27"/>
  <c r="P75" i="27"/>
  <c r="Q75" i="27"/>
  <c r="R75" i="27"/>
  <c r="Z75" i="27"/>
  <c r="AA75" i="27"/>
  <c r="AB75" i="27"/>
  <c r="P76" i="27"/>
  <c r="Q76" i="27"/>
  <c r="R76" i="27"/>
  <c r="Z76" i="27"/>
  <c r="AA76" i="27"/>
  <c r="AB76" i="27"/>
  <c r="P77" i="27"/>
  <c r="Q77" i="27"/>
  <c r="R77" i="27"/>
  <c r="Z77" i="27"/>
  <c r="AA77" i="27"/>
  <c r="AB77" i="27"/>
  <c r="P78" i="27"/>
  <c r="Q78" i="27"/>
  <c r="R78" i="27"/>
  <c r="Z78" i="27"/>
  <c r="AA78" i="27"/>
  <c r="AB78" i="27"/>
  <c r="P79" i="27"/>
  <c r="Q79" i="27"/>
  <c r="R79" i="27"/>
  <c r="Z79" i="27"/>
  <c r="Z91" i="27" s="1"/>
  <c r="AA79" i="27"/>
  <c r="AB79" i="27"/>
  <c r="P80" i="27"/>
  <c r="Q80" i="27"/>
  <c r="R80" i="27"/>
  <c r="Z80" i="27"/>
  <c r="AA80" i="27"/>
  <c r="AB80" i="27"/>
  <c r="P81" i="27"/>
  <c r="Q81" i="27"/>
  <c r="R81" i="27"/>
  <c r="Z81" i="27"/>
  <c r="AA81" i="27"/>
  <c r="AB81" i="27"/>
  <c r="P82" i="27"/>
  <c r="Q82" i="27"/>
  <c r="R82" i="27"/>
  <c r="Z82" i="27"/>
  <c r="AA82" i="27"/>
  <c r="AB82" i="27"/>
  <c r="P83" i="27"/>
  <c r="Q83" i="27"/>
  <c r="R83" i="27"/>
  <c r="Z83" i="27"/>
  <c r="AA83" i="27"/>
  <c r="AB83" i="27"/>
  <c r="P84" i="27"/>
  <c r="Q84" i="27"/>
  <c r="R84" i="27"/>
  <c r="Z84" i="27"/>
  <c r="AA84" i="27"/>
  <c r="AB84" i="27"/>
  <c r="P85" i="27"/>
  <c r="Q85" i="27"/>
  <c r="R85" i="27"/>
  <c r="Z85" i="27"/>
  <c r="AA85" i="27"/>
  <c r="AB85" i="27"/>
  <c r="P86" i="27"/>
  <c r="Q86" i="27"/>
  <c r="R86" i="27"/>
  <c r="Z86" i="27"/>
  <c r="AA86" i="27"/>
  <c r="AB86" i="27"/>
  <c r="P87" i="27"/>
  <c r="Q87" i="27"/>
  <c r="R87" i="27"/>
  <c r="Z87" i="27"/>
  <c r="AA87" i="27"/>
  <c r="AB87" i="27"/>
  <c r="P88" i="27"/>
  <c r="Q88" i="27"/>
  <c r="R88" i="27"/>
  <c r="Z88" i="27"/>
  <c r="AA88" i="27"/>
  <c r="AB88" i="27"/>
  <c r="P89" i="27"/>
  <c r="Q89" i="27"/>
  <c r="R89" i="27"/>
  <c r="Z89" i="27"/>
  <c r="AA89" i="27"/>
  <c r="AB89" i="27"/>
  <c r="P90" i="27"/>
  <c r="Q90" i="27"/>
  <c r="R90" i="27"/>
  <c r="Z90" i="27"/>
  <c r="AA90" i="27"/>
  <c r="AB90" i="27"/>
  <c r="F91" i="27"/>
  <c r="G91" i="27"/>
  <c r="H91" i="27"/>
  <c r="H111" i="27" s="1"/>
  <c r="K91" i="27"/>
  <c r="K113" i="27" s="1"/>
  <c r="L91" i="27"/>
  <c r="M91" i="27"/>
  <c r="U91" i="27"/>
  <c r="U113" i="27" s="1"/>
  <c r="V91" i="27"/>
  <c r="W91" i="27"/>
  <c r="P93" i="27"/>
  <c r="Q93" i="27"/>
  <c r="R93" i="27"/>
  <c r="Z93" i="27"/>
  <c r="AA93" i="27"/>
  <c r="AB93" i="27"/>
  <c r="P94" i="27"/>
  <c r="Q94" i="27"/>
  <c r="R94" i="27"/>
  <c r="Z94" i="27"/>
  <c r="AA94" i="27"/>
  <c r="AA109" i="27" s="1"/>
  <c r="AB94" i="27"/>
  <c r="P95" i="27"/>
  <c r="Q95" i="27"/>
  <c r="R95" i="27"/>
  <c r="Z95" i="27"/>
  <c r="AA95" i="27"/>
  <c r="AB95" i="27"/>
  <c r="P96" i="27"/>
  <c r="Q96" i="27"/>
  <c r="R96" i="27"/>
  <c r="Z96" i="27"/>
  <c r="AA96" i="27"/>
  <c r="AB96" i="27"/>
  <c r="P97" i="27"/>
  <c r="Q97" i="27"/>
  <c r="R97" i="27"/>
  <c r="Z97" i="27"/>
  <c r="AA97" i="27"/>
  <c r="AB97" i="27"/>
  <c r="P98" i="27"/>
  <c r="Q98" i="27"/>
  <c r="R98" i="27"/>
  <c r="Z98" i="27"/>
  <c r="AA98" i="27"/>
  <c r="AB98" i="27"/>
  <c r="P99" i="27"/>
  <c r="Q99" i="27"/>
  <c r="R99" i="27"/>
  <c r="Z99" i="27"/>
  <c r="AA99" i="27"/>
  <c r="AB99" i="27"/>
  <c r="P100" i="27"/>
  <c r="Q100" i="27"/>
  <c r="R100" i="27"/>
  <c r="Z100" i="27"/>
  <c r="AA100" i="27"/>
  <c r="AB100" i="27"/>
  <c r="P101" i="27"/>
  <c r="Q101" i="27"/>
  <c r="R101" i="27"/>
  <c r="Z101" i="27"/>
  <c r="AA101" i="27"/>
  <c r="AB101" i="27"/>
  <c r="P102" i="27"/>
  <c r="Q102" i="27"/>
  <c r="R102" i="27"/>
  <c r="Z102" i="27"/>
  <c r="AA102" i="27"/>
  <c r="AB102" i="27"/>
  <c r="P103" i="27"/>
  <c r="Q103" i="27"/>
  <c r="R103" i="27"/>
  <c r="Z103" i="27"/>
  <c r="AA103" i="27"/>
  <c r="AB103" i="27"/>
  <c r="P104" i="27"/>
  <c r="Q104" i="27"/>
  <c r="R104" i="27"/>
  <c r="Z104" i="27"/>
  <c r="AA104" i="27"/>
  <c r="AB104" i="27"/>
  <c r="P105" i="27"/>
  <c r="Q105" i="27"/>
  <c r="R105" i="27"/>
  <c r="Z105" i="27"/>
  <c r="AA105" i="27"/>
  <c r="AB105" i="27"/>
  <c r="P106" i="27"/>
  <c r="Q106" i="27"/>
  <c r="R106" i="27"/>
  <c r="Z106" i="27"/>
  <c r="AA106" i="27"/>
  <c r="AB106" i="27"/>
  <c r="P107" i="27"/>
  <c r="Q107" i="27"/>
  <c r="R107" i="27"/>
  <c r="Z107" i="27"/>
  <c r="AA107" i="27"/>
  <c r="AB107" i="27"/>
  <c r="P108" i="27"/>
  <c r="Q108" i="27"/>
  <c r="R108" i="27"/>
  <c r="Z108" i="27"/>
  <c r="AA108" i="27"/>
  <c r="AB108" i="27"/>
  <c r="F109" i="27"/>
  <c r="F111" i="27" s="1"/>
  <c r="G109" i="27"/>
  <c r="H109" i="27"/>
  <c r="K109" i="27"/>
  <c r="L109" i="27"/>
  <c r="M109" i="27"/>
  <c r="U109" i="27"/>
  <c r="V109" i="27"/>
  <c r="V111" i="27" s="1"/>
  <c r="W109" i="27"/>
  <c r="G111" i="27"/>
  <c r="U111" i="27"/>
  <c r="P115" i="27"/>
  <c r="Q115" i="27"/>
  <c r="R115" i="27"/>
  <c r="R129" i="27" s="1"/>
  <c r="Z115" i="27"/>
  <c r="Z129" i="27" s="1"/>
  <c r="AA115" i="27"/>
  <c r="AB115" i="27"/>
  <c r="P116" i="27"/>
  <c r="Q116" i="27"/>
  <c r="R116" i="27"/>
  <c r="Z116" i="27"/>
  <c r="AA116" i="27"/>
  <c r="AB116" i="27"/>
  <c r="P117" i="27"/>
  <c r="Q117" i="27"/>
  <c r="R117" i="27"/>
  <c r="Z117" i="27"/>
  <c r="AA117" i="27"/>
  <c r="AB117" i="27"/>
  <c r="P118" i="27"/>
  <c r="Q118" i="27"/>
  <c r="R118" i="27"/>
  <c r="Z118" i="27"/>
  <c r="AA118" i="27"/>
  <c r="AB118" i="27"/>
  <c r="P119" i="27"/>
  <c r="Q119" i="27"/>
  <c r="R119" i="27"/>
  <c r="Z119" i="27"/>
  <c r="AA119" i="27"/>
  <c r="AB119" i="27"/>
  <c r="P120" i="27"/>
  <c r="Q120" i="27"/>
  <c r="R120" i="27"/>
  <c r="Z120" i="27"/>
  <c r="AA120" i="27"/>
  <c r="AB120" i="27"/>
  <c r="P121" i="27"/>
  <c r="Q121" i="27"/>
  <c r="R121" i="27"/>
  <c r="Z121" i="27"/>
  <c r="AA121" i="27"/>
  <c r="AB121" i="27"/>
  <c r="P122" i="27"/>
  <c r="Q122" i="27"/>
  <c r="R122" i="27"/>
  <c r="Z122" i="27"/>
  <c r="AA122" i="27"/>
  <c r="AB122" i="27"/>
  <c r="P123" i="27"/>
  <c r="Q123" i="27"/>
  <c r="R123" i="27"/>
  <c r="Z123" i="27"/>
  <c r="AA123" i="27"/>
  <c r="AB123" i="27"/>
  <c r="P124" i="27"/>
  <c r="Q124" i="27"/>
  <c r="R124" i="27"/>
  <c r="Z124" i="27"/>
  <c r="AA124" i="27"/>
  <c r="AB124" i="27"/>
  <c r="P125" i="27"/>
  <c r="Q125" i="27"/>
  <c r="R125" i="27"/>
  <c r="Z125" i="27"/>
  <c r="AA125" i="27"/>
  <c r="AB125" i="27"/>
  <c r="P126" i="27"/>
  <c r="Q126" i="27"/>
  <c r="R126" i="27"/>
  <c r="Z126" i="27"/>
  <c r="AA126" i="27"/>
  <c r="AB126" i="27"/>
  <c r="P127" i="27"/>
  <c r="Q127" i="27"/>
  <c r="R127" i="27"/>
  <c r="Z127" i="27"/>
  <c r="AA127" i="27"/>
  <c r="AB127" i="27"/>
  <c r="P128" i="27"/>
  <c r="Q128" i="27"/>
  <c r="R128" i="27"/>
  <c r="Z128" i="27"/>
  <c r="AA128" i="27"/>
  <c r="AB128" i="27"/>
  <c r="F129" i="27"/>
  <c r="G129" i="27"/>
  <c r="H129" i="27"/>
  <c r="K129" i="27"/>
  <c r="L129" i="27"/>
  <c r="L136" i="27" s="1"/>
  <c r="M129" i="27"/>
  <c r="U129" i="27"/>
  <c r="V129" i="27"/>
  <c r="W129" i="27"/>
  <c r="P131" i="27"/>
  <c r="Q131" i="27"/>
  <c r="R131" i="27"/>
  <c r="Z131" i="27"/>
  <c r="AA131" i="27"/>
  <c r="AA134" i="27" s="1"/>
  <c r="AB131" i="27"/>
  <c r="AB134" i="27" s="1"/>
  <c r="P132" i="27"/>
  <c r="Q132" i="27"/>
  <c r="R132" i="27"/>
  <c r="Z132" i="27"/>
  <c r="AA132" i="27"/>
  <c r="AB132" i="27"/>
  <c r="P133" i="27"/>
  <c r="P134" i="27" s="1"/>
  <c r="Q133" i="27"/>
  <c r="R133" i="27"/>
  <c r="Z133" i="27"/>
  <c r="AA133" i="27"/>
  <c r="AB133" i="27"/>
  <c r="F134" i="27"/>
  <c r="G134" i="27"/>
  <c r="H134" i="27"/>
  <c r="H136" i="27" s="1"/>
  <c r="K134" i="27"/>
  <c r="K136" i="27" s="1"/>
  <c r="L134" i="27"/>
  <c r="M134" i="27"/>
  <c r="M136" i="27" s="1"/>
  <c r="U134" i="27"/>
  <c r="V134" i="27"/>
  <c r="W134" i="27"/>
  <c r="W136" i="27" s="1"/>
  <c r="F136" i="27"/>
  <c r="P138" i="27"/>
  <c r="Q138" i="27"/>
  <c r="R138" i="27"/>
  <c r="Z138" i="27"/>
  <c r="AA138" i="27"/>
  <c r="AB138" i="27"/>
  <c r="P139" i="27"/>
  <c r="Q139" i="27"/>
  <c r="R139" i="27"/>
  <c r="Z139" i="27"/>
  <c r="AA139" i="27"/>
  <c r="AB139" i="27"/>
  <c r="F144" i="27"/>
  <c r="G144" i="27"/>
  <c r="H144" i="27"/>
  <c r="K144" i="27"/>
  <c r="L144" i="27"/>
  <c r="M144" i="27"/>
  <c r="P144" i="27"/>
  <c r="Q144" i="27"/>
  <c r="R144" i="27"/>
  <c r="U144" i="27"/>
  <c r="V144" i="27"/>
  <c r="W144" i="27"/>
  <c r="AB144" i="27"/>
  <c r="P145" i="27"/>
  <c r="P147" i="27" s="1"/>
  <c r="Q145" i="27"/>
  <c r="Q147" i="27" s="1"/>
  <c r="R145" i="27"/>
  <c r="Z145" i="27"/>
  <c r="AA145" i="27"/>
  <c r="AB145" i="27"/>
  <c r="P146" i="27"/>
  <c r="Q146" i="27"/>
  <c r="R146" i="27"/>
  <c r="Z146" i="27"/>
  <c r="AA146" i="27"/>
  <c r="AB146" i="27"/>
  <c r="F147" i="27"/>
  <c r="G147" i="27"/>
  <c r="H147" i="27"/>
  <c r="K147" i="27"/>
  <c r="L147" i="27"/>
  <c r="M147" i="27"/>
  <c r="U147" i="27"/>
  <c r="V147" i="27"/>
  <c r="W147" i="27"/>
  <c r="P149" i="27"/>
  <c r="Q149" i="27"/>
  <c r="R149" i="27"/>
  <c r="Z149" i="27"/>
  <c r="AA149" i="27"/>
  <c r="AB149" i="27"/>
  <c r="F151" i="27"/>
  <c r="G151" i="27"/>
  <c r="H151" i="27"/>
  <c r="K151" i="27"/>
  <c r="L151" i="27"/>
  <c r="M151" i="27"/>
  <c r="U151" i="27"/>
  <c r="V151" i="27"/>
  <c r="W151" i="27"/>
  <c r="F152" i="27"/>
  <c r="G152" i="27"/>
  <c r="H152" i="27"/>
  <c r="K152" i="27"/>
  <c r="L152" i="27"/>
  <c r="M152" i="27"/>
  <c r="P152" i="27"/>
  <c r="Q152" i="27"/>
  <c r="R152" i="27"/>
  <c r="U152" i="27"/>
  <c r="V152" i="27"/>
  <c r="W152" i="27"/>
  <c r="Z152" i="27"/>
  <c r="AA152" i="27"/>
  <c r="AB152" i="27"/>
  <c r="AA91" i="27" l="1"/>
  <c r="AA111" i="27" s="1"/>
  <c r="AA129" i="27"/>
  <c r="Z134" i="27"/>
  <c r="Z136" i="27" s="1"/>
  <c r="AB73" i="27"/>
  <c r="P151" i="27"/>
  <c r="AA151" i="27"/>
  <c r="P129" i="27"/>
  <c r="P136" i="27" s="1"/>
  <c r="AA73" i="27"/>
  <c r="AA142" i="27" s="1"/>
  <c r="AB147" i="27"/>
  <c r="Z147" i="27"/>
  <c r="V136" i="27"/>
  <c r="AB129" i="27"/>
  <c r="AB136" i="27" s="1"/>
  <c r="Z151" i="27"/>
  <c r="W113" i="27"/>
  <c r="G142" i="27"/>
  <c r="J90" i="48"/>
  <c r="P91" i="27"/>
  <c r="Q91" i="27"/>
  <c r="G136" i="27"/>
  <c r="P109" i="27"/>
  <c r="K142" i="27"/>
  <c r="R151" i="27"/>
  <c r="H113" i="27"/>
  <c r="P73" i="27"/>
  <c r="P113" i="27" s="1"/>
  <c r="AA147" i="27"/>
  <c r="R147" i="27"/>
  <c r="U136" i="27"/>
  <c r="R134" i="27"/>
  <c r="M111" i="27"/>
  <c r="Z109" i="27"/>
  <c r="Z111" i="27" s="1"/>
  <c r="Q109" i="27"/>
  <c r="AB109" i="27"/>
  <c r="AB142" i="27" s="1"/>
  <c r="W142" i="27"/>
  <c r="AB173" i="27"/>
  <c r="R109" i="27"/>
  <c r="R111" i="27" s="1"/>
  <c r="R91" i="27"/>
  <c r="AA61" i="27"/>
  <c r="AB47" i="27"/>
  <c r="AB50" i="27" s="1"/>
  <c r="Q134" i="27"/>
  <c r="R73" i="27"/>
  <c r="R113" i="27" s="1"/>
  <c r="M142" i="27"/>
  <c r="Z61" i="27"/>
  <c r="Z73" i="27"/>
  <c r="Z142" i="27" s="1"/>
  <c r="R136" i="27"/>
  <c r="AB91" i="27"/>
  <c r="Z34" i="27"/>
  <c r="Z43" i="27" s="1"/>
  <c r="Z47" i="27" s="1"/>
  <c r="Z50" i="27" s="1"/>
  <c r="P173" i="27"/>
  <c r="Q28" i="27"/>
  <c r="Q34" i="27" s="1"/>
  <c r="Q43" i="27" s="1"/>
  <c r="Q47" i="27" s="1"/>
  <c r="Q50" i="27" s="1"/>
  <c r="Q61" i="27"/>
  <c r="R34" i="27"/>
  <c r="R43" i="27" s="1"/>
  <c r="R47" i="27" s="1"/>
  <c r="R50" i="27" s="1"/>
  <c r="P28" i="27"/>
  <c r="P34" i="27" s="1"/>
  <c r="P43" i="27" s="1"/>
  <c r="P47" i="27" s="1"/>
  <c r="P50" i="27" s="1"/>
  <c r="Q73" i="27"/>
  <c r="G113" i="27"/>
  <c r="F142" i="27"/>
  <c r="Q129" i="27"/>
  <c r="Q136" i="27" s="1"/>
  <c r="L142" i="27"/>
  <c r="R142" i="27"/>
  <c r="AA136" i="27"/>
  <c r="P111" i="27"/>
  <c r="Z144" i="27"/>
  <c r="V142" i="27"/>
  <c r="H142" i="27"/>
  <c r="F113" i="27"/>
  <c r="M113" i="27"/>
  <c r="L111" i="27"/>
  <c r="Q151" i="27"/>
  <c r="L113" i="27"/>
  <c r="W111" i="27"/>
  <c r="K111" i="27"/>
  <c r="AB151" i="27"/>
  <c r="AA144" i="27"/>
  <c r="B8" i="61"/>
  <c r="I30" i="58" s="1"/>
  <c r="A8" i="61"/>
  <c r="H30" i="58" s="1"/>
  <c r="C6" i="61"/>
  <c r="C4" i="61"/>
  <c r="C3" i="61"/>
  <c r="C2" i="61"/>
  <c r="Z113" i="27" l="1"/>
  <c r="AB111" i="27"/>
  <c r="P142" i="27"/>
  <c r="AB113" i="27"/>
  <c r="Q113" i="27"/>
  <c r="Q111" i="27"/>
  <c r="AA113" i="27"/>
  <c r="Q142" i="27"/>
  <c r="AI49" i="49"/>
  <c r="AF49" i="49"/>
  <c r="AC49" i="49"/>
  <c r="X49" i="49"/>
  <c r="U49" i="49"/>
  <c r="R49" i="49"/>
  <c r="M49" i="49"/>
  <c r="J49" i="49"/>
  <c r="F103" i="48"/>
  <c r="G103" i="48"/>
  <c r="K52" i="48"/>
  <c r="G38" i="49" l="1"/>
  <c r="F38" i="49"/>
  <c r="B8" i="60" l="1"/>
  <c r="I14" i="58" s="1"/>
  <c r="A8" i="60"/>
  <c r="H14" i="58" s="1"/>
  <c r="C6" i="60"/>
  <c r="C4" i="60"/>
  <c r="C3" i="60"/>
  <c r="C2" i="60"/>
  <c r="AN112" i="48"/>
  <c r="AM112" i="48"/>
  <c r="AK112" i="48"/>
  <c r="AJ112" i="48"/>
  <c r="AH112" i="48"/>
  <c r="AG112" i="48"/>
  <c r="AN103" i="48"/>
  <c r="AM103" i="48"/>
  <c r="AK103" i="48"/>
  <c r="AJ103" i="48"/>
  <c r="AH103" i="48"/>
  <c r="AG103" i="48"/>
  <c r="AN88" i="48"/>
  <c r="AM88" i="48"/>
  <c r="AK88" i="48"/>
  <c r="AJ88" i="48"/>
  <c r="AH88" i="48"/>
  <c r="AG88" i="48"/>
  <c r="AN76" i="48"/>
  <c r="AM76" i="48"/>
  <c r="AK76" i="48"/>
  <c r="AJ76" i="48"/>
  <c r="AH76" i="48"/>
  <c r="AG76" i="48"/>
  <c r="AN64" i="48"/>
  <c r="AM64" i="48"/>
  <c r="AK64" i="48"/>
  <c r="AJ64" i="48"/>
  <c r="AH64" i="48"/>
  <c r="AG64" i="48"/>
  <c r="AN38" i="48"/>
  <c r="AM38" i="48"/>
  <c r="AK38" i="48"/>
  <c r="AJ38" i="48"/>
  <c r="AH38" i="48"/>
  <c r="AG38" i="48"/>
  <c r="AN32" i="48"/>
  <c r="AM32" i="48"/>
  <c r="AK32" i="48"/>
  <c r="AJ32" i="48"/>
  <c r="AH32" i="48"/>
  <c r="AG32" i="48"/>
  <c r="X112" i="48"/>
  <c r="W112" i="48"/>
  <c r="U112" i="48"/>
  <c r="T112" i="48"/>
  <c r="R112" i="48"/>
  <c r="Q112" i="48"/>
  <c r="X103" i="48"/>
  <c r="W103" i="48"/>
  <c r="U103" i="48"/>
  <c r="T103" i="48"/>
  <c r="R103" i="48"/>
  <c r="Q103" i="48"/>
  <c r="X88" i="48"/>
  <c r="W88" i="48"/>
  <c r="U88" i="48"/>
  <c r="T88" i="48"/>
  <c r="R88" i="48"/>
  <c r="Q88" i="48"/>
  <c r="X76" i="48"/>
  <c r="W76" i="48"/>
  <c r="U76" i="48"/>
  <c r="T76" i="48"/>
  <c r="R76" i="48"/>
  <c r="Q76" i="48"/>
  <c r="X64" i="48"/>
  <c r="W64" i="48"/>
  <c r="U64" i="48"/>
  <c r="T64" i="48"/>
  <c r="R64" i="48"/>
  <c r="Q64" i="48"/>
  <c r="X38" i="48"/>
  <c r="W38" i="48"/>
  <c r="U38" i="48"/>
  <c r="T38" i="48"/>
  <c r="R38" i="48"/>
  <c r="Q38" i="48"/>
  <c r="X32" i="48"/>
  <c r="W32" i="48"/>
  <c r="U32" i="48"/>
  <c r="T32" i="48"/>
  <c r="R32" i="48"/>
  <c r="Q32" i="48"/>
  <c r="M112" i="48"/>
  <c r="L112" i="48"/>
  <c r="J112" i="48"/>
  <c r="I112" i="48"/>
  <c r="G112" i="48"/>
  <c r="F112" i="48"/>
  <c r="M103" i="48"/>
  <c r="L103" i="48"/>
  <c r="J103" i="48"/>
  <c r="I103" i="48"/>
  <c r="M88" i="48"/>
  <c r="L88" i="48"/>
  <c r="G88" i="48"/>
  <c r="F88" i="48"/>
  <c r="M76" i="48"/>
  <c r="L76" i="48"/>
  <c r="G76" i="48"/>
  <c r="F76" i="48"/>
  <c r="M64" i="48"/>
  <c r="L64" i="48"/>
  <c r="G64" i="48"/>
  <c r="F64" i="48"/>
  <c r="M38" i="48"/>
  <c r="L38" i="48"/>
  <c r="J38" i="48"/>
  <c r="I38" i="48"/>
  <c r="G38" i="48"/>
  <c r="F38" i="48"/>
  <c r="M32" i="48"/>
  <c r="L32" i="48"/>
  <c r="J32" i="48"/>
  <c r="I32" i="48"/>
  <c r="G32" i="48"/>
  <c r="F32" i="48"/>
  <c r="AI112" i="49"/>
  <c r="AH112" i="49"/>
  <c r="AF112" i="49"/>
  <c r="AE112" i="49"/>
  <c r="AC112" i="49"/>
  <c r="AB112" i="49"/>
  <c r="AI103" i="49"/>
  <c r="AH103" i="49"/>
  <c r="AF103" i="49"/>
  <c r="AE103" i="49"/>
  <c r="AC103" i="49"/>
  <c r="AB103" i="49"/>
  <c r="AI88" i="49"/>
  <c r="AH88" i="49"/>
  <c r="AF88" i="49"/>
  <c r="AE88" i="49"/>
  <c r="AC88" i="49"/>
  <c r="AB88" i="49"/>
  <c r="AC76" i="49"/>
  <c r="AC90" i="49" s="1"/>
  <c r="AB76" i="49"/>
  <c r="AI64" i="49"/>
  <c r="AH64" i="49"/>
  <c r="AF64" i="49"/>
  <c r="AE64" i="49"/>
  <c r="AC64" i="49"/>
  <c r="AB64" i="49"/>
  <c r="AC38" i="49"/>
  <c r="AB38" i="49"/>
  <c r="AC32" i="49"/>
  <c r="AB32" i="49"/>
  <c r="X112" i="49"/>
  <c r="W112" i="49"/>
  <c r="U112" i="49"/>
  <c r="T112" i="49"/>
  <c r="R112" i="49"/>
  <c r="Q112" i="49"/>
  <c r="X103" i="49"/>
  <c r="W103" i="49"/>
  <c r="U103" i="49"/>
  <c r="T103" i="49"/>
  <c r="R103" i="49"/>
  <c r="Q103" i="49"/>
  <c r="X88" i="49"/>
  <c r="W88" i="49"/>
  <c r="U88" i="49"/>
  <c r="T88" i="49"/>
  <c r="R88" i="49"/>
  <c r="Q88" i="49"/>
  <c r="R76" i="49"/>
  <c r="Q76" i="49"/>
  <c r="Q90" i="49" s="1"/>
  <c r="X64" i="49"/>
  <c r="W64" i="49"/>
  <c r="U64" i="49"/>
  <c r="T64" i="49"/>
  <c r="R64" i="49"/>
  <c r="Q64" i="49"/>
  <c r="R38" i="49"/>
  <c r="Q38" i="49"/>
  <c r="R32" i="49"/>
  <c r="Q32" i="49"/>
  <c r="M112" i="49"/>
  <c r="L112" i="49"/>
  <c r="J112" i="49"/>
  <c r="I112" i="49"/>
  <c r="G112" i="49"/>
  <c r="F112" i="49"/>
  <c r="M103" i="49"/>
  <c r="L103" i="49"/>
  <c r="J103" i="49"/>
  <c r="I103" i="49"/>
  <c r="G103" i="49"/>
  <c r="F103" i="49"/>
  <c r="M88" i="49"/>
  <c r="L88" i="49"/>
  <c r="J88" i="49"/>
  <c r="I88" i="49"/>
  <c r="G88" i="49"/>
  <c r="F88" i="49"/>
  <c r="G76" i="49"/>
  <c r="F76" i="49"/>
  <c r="M64" i="49"/>
  <c r="L64" i="49"/>
  <c r="J64" i="49"/>
  <c r="I64" i="49"/>
  <c r="G64" i="49"/>
  <c r="F64" i="49"/>
  <c r="G32" i="49"/>
  <c r="G39" i="49" s="1"/>
  <c r="G43" i="49" s="1"/>
  <c r="F32" i="49"/>
  <c r="F39" i="49" s="1"/>
  <c r="F43" i="49" s="1"/>
  <c r="F50" i="49" s="1"/>
  <c r="F53" i="49" s="1"/>
  <c r="R90" i="48" l="1"/>
  <c r="G90" i="48"/>
  <c r="AB90" i="49"/>
  <c r="L39" i="48"/>
  <c r="L43" i="48" s="1"/>
  <c r="L50" i="48" s="1"/>
  <c r="L53" i="48" s="1"/>
  <c r="T90" i="48"/>
  <c r="AB39" i="49"/>
  <c r="AB43" i="49" s="1"/>
  <c r="AB50" i="49" s="1"/>
  <c r="AB53" i="49" s="1"/>
  <c r="L90" i="48"/>
  <c r="R39" i="49"/>
  <c r="R43" i="49" s="1"/>
  <c r="Q39" i="49"/>
  <c r="Q43" i="49" s="1"/>
  <c r="Q50" i="49" s="1"/>
  <c r="Q53" i="49" s="1"/>
  <c r="AC92" i="49"/>
  <c r="AB92" i="49"/>
  <c r="M90" i="48"/>
  <c r="G90" i="49"/>
  <c r="G39" i="48"/>
  <c r="G43" i="48" s="1"/>
  <c r="R90" i="49"/>
  <c r="F90" i="49"/>
  <c r="AB105" i="49"/>
  <c r="AC105" i="49"/>
  <c r="Q105" i="49"/>
  <c r="R105" i="49"/>
  <c r="G105" i="49"/>
  <c r="F105" i="49"/>
  <c r="AC39" i="49"/>
  <c r="AC43" i="49" s="1"/>
  <c r="AM92" i="48"/>
  <c r="AN92" i="48"/>
  <c r="AG90" i="48"/>
  <c r="W90" i="48"/>
  <c r="X90" i="48"/>
  <c r="U90" i="48"/>
  <c r="Q90" i="48"/>
  <c r="F105" i="48"/>
  <c r="F90" i="48"/>
  <c r="L105" i="48"/>
  <c r="M105" i="48"/>
  <c r="I105" i="48"/>
  <c r="J105" i="48"/>
  <c r="G105" i="48"/>
  <c r="AJ105" i="48"/>
  <c r="AK92" i="48"/>
  <c r="AG92" i="48"/>
  <c r="AH92" i="48"/>
  <c r="W92" i="48"/>
  <c r="X105" i="48"/>
  <c r="T92" i="48"/>
  <c r="U92" i="48"/>
  <c r="R92" i="48"/>
  <c r="Q92" i="48"/>
  <c r="AK105" i="48"/>
  <c r="AH105" i="48"/>
  <c r="J39" i="48"/>
  <c r="J43" i="48" s="1"/>
  <c r="F39" i="48"/>
  <c r="F43" i="48" s="1"/>
  <c r="F50" i="48" s="1"/>
  <c r="F53" i="48" s="1"/>
  <c r="I39" i="48"/>
  <c r="I43" i="48" s="1"/>
  <c r="I50" i="48" s="1"/>
  <c r="I53" i="48" s="1"/>
  <c r="G92" i="49"/>
  <c r="T39" i="48"/>
  <c r="T43" i="48" s="1"/>
  <c r="T50" i="48" s="1"/>
  <c r="T53" i="48" s="1"/>
  <c r="T105" i="48"/>
  <c r="AM105" i="48"/>
  <c r="M39" i="48"/>
  <c r="M43" i="48" s="1"/>
  <c r="U39" i="48"/>
  <c r="U43" i="48" s="1"/>
  <c r="U105" i="48"/>
  <c r="AJ39" i="48"/>
  <c r="AJ43" i="48" s="1"/>
  <c r="AJ50" i="48" s="1"/>
  <c r="AJ53" i="48" s="1"/>
  <c r="AJ90" i="48"/>
  <c r="AN105" i="48"/>
  <c r="AK39" i="48"/>
  <c r="AK43" i="48" s="1"/>
  <c r="AK90" i="48"/>
  <c r="AJ92" i="48"/>
  <c r="L92" i="48"/>
  <c r="W39" i="48"/>
  <c r="W43" i="48" s="1"/>
  <c r="W50" i="48" s="1"/>
  <c r="W53" i="48" s="1"/>
  <c r="W105" i="48"/>
  <c r="M92" i="48"/>
  <c r="X39" i="48"/>
  <c r="X43" i="48" s="1"/>
  <c r="X92" i="48"/>
  <c r="AM39" i="48"/>
  <c r="AM43" i="48" s="1"/>
  <c r="AM50" i="48" s="1"/>
  <c r="AM53" i="48" s="1"/>
  <c r="AM90" i="48"/>
  <c r="F92" i="48"/>
  <c r="Q39" i="48"/>
  <c r="Q43" i="48" s="1"/>
  <c r="Q50" i="48" s="1"/>
  <c r="Q53" i="48" s="1"/>
  <c r="Q105" i="48"/>
  <c r="AN39" i="48"/>
  <c r="AN43" i="48" s="1"/>
  <c r="AN90" i="48"/>
  <c r="Q92" i="49"/>
  <c r="G92" i="48"/>
  <c r="R39" i="48"/>
  <c r="R43" i="48" s="1"/>
  <c r="R105" i="48"/>
  <c r="AG39" i="48"/>
  <c r="AG43" i="48" s="1"/>
  <c r="AG50" i="48" s="1"/>
  <c r="AG53" i="48" s="1"/>
  <c r="F92" i="49"/>
  <c r="R92" i="49"/>
  <c r="AH39" i="48"/>
  <c r="AH43" i="48" s="1"/>
  <c r="AH90" i="48"/>
  <c r="AG105" i="48"/>
  <c r="AO55" i="48"/>
  <c r="AL55" i="48"/>
  <c r="AI55" i="48"/>
  <c r="Y55" i="48"/>
  <c r="V55" i="48"/>
  <c r="S55" i="48"/>
  <c r="C3" i="48" l="1"/>
  <c r="C3" i="27"/>
  <c r="C3" i="26"/>
  <c r="C3" i="58"/>
  <c r="C3" i="35"/>
  <c r="C3" i="40"/>
  <c r="C3" i="49"/>
  <c r="C3" i="36"/>
  <c r="C3" i="46"/>
  <c r="C3" i="3"/>
  <c r="C3" i="37"/>
  <c r="C3" i="38"/>
  <c r="C3" i="41"/>
  <c r="C3" i="44"/>
  <c r="C3" i="45"/>
  <c r="C3" i="47"/>
  <c r="C3" i="57"/>
  <c r="A127" i="40" l="1"/>
  <c r="A104" i="40"/>
  <c r="A104" i="27" l="1"/>
  <c r="A127" i="27"/>
  <c r="AT114" i="49"/>
  <c r="AS114" i="49"/>
  <c r="AR114" i="49"/>
  <c r="AO114" i="49"/>
  <c r="AL114" i="49"/>
  <c r="AT105" i="49"/>
  <c r="AS105" i="49"/>
  <c r="AR105" i="49"/>
  <c r="AO105" i="49"/>
  <c r="AL105" i="49"/>
  <c r="G157" i="27"/>
  <c r="R157" i="40" l="1"/>
  <c r="R169" i="40" s="1"/>
  <c r="Q157" i="40"/>
  <c r="Q169" i="40" s="1"/>
  <c r="P157" i="40"/>
  <c r="P169" i="40" s="1"/>
  <c r="M157" i="40"/>
  <c r="M169" i="40" s="1"/>
  <c r="L157" i="40"/>
  <c r="L169" i="40" s="1"/>
  <c r="K157" i="40"/>
  <c r="K169" i="40" s="1"/>
  <c r="H157" i="40"/>
  <c r="H169" i="40" s="1"/>
  <c r="G157" i="40"/>
  <c r="G169" i="40" s="1"/>
  <c r="H157" i="27"/>
  <c r="H169" i="27" s="1"/>
  <c r="G169" i="27"/>
  <c r="C6" i="58" l="1"/>
  <c r="C6" i="26"/>
  <c r="C6" i="35"/>
  <c r="C6" i="27"/>
  <c r="C6" i="48"/>
  <c r="C6" i="40"/>
  <c r="C6" i="49"/>
  <c r="C6" i="36"/>
  <c r="C6" i="46"/>
  <c r="C6" i="3"/>
  <c r="C6" i="37"/>
  <c r="C6" i="38"/>
  <c r="C6" i="41"/>
  <c r="C6" i="44"/>
  <c r="C6" i="45"/>
  <c r="C6" i="47"/>
  <c r="I22" i="48" l="1"/>
  <c r="J22" i="48"/>
  <c r="N22" i="35" l="1"/>
  <c r="N15" i="35"/>
  <c r="B8" i="47"/>
  <c r="I29" i="58" s="1"/>
  <c r="A8" i="47"/>
  <c r="H29" i="58" s="1"/>
  <c r="C4" i="47"/>
  <c r="C2" i="47"/>
  <c r="B8" i="45"/>
  <c r="I28" i="58" s="1"/>
  <c r="A8" i="45"/>
  <c r="H28" i="58" s="1"/>
  <c r="C4" i="45"/>
  <c r="C2" i="45"/>
  <c r="B8" i="44"/>
  <c r="I27" i="58" s="1"/>
  <c r="A8" i="44"/>
  <c r="H27" i="58" s="1"/>
  <c r="C4" i="44"/>
  <c r="C2" i="44"/>
  <c r="B8" i="41"/>
  <c r="I26" i="58" s="1"/>
  <c r="A8" i="41"/>
  <c r="H26" i="58" s="1"/>
  <c r="C4" i="41"/>
  <c r="C2" i="41"/>
  <c r="B8" i="38"/>
  <c r="I25" i="58" s="1"/>
  <c r="A8" i="38"/>
  <c r="H25" i="58" s="1"/>
  <c r="C4" i="38"/>
  <c r="C2" i="38"/>
  <c r="B8" i="37"/>
  <c r="I24" i="58" s="1"/>
  <c r="A8" i="37"/>
  <c r="H24" i="58" s="1"/>
  <c r="C4" i="37"/>
  <c r="C2" i="37"/>
  <c r="B8" i="3"/>
  <c r="I23" i="58" s="1"/>
  <c r="A8" i="3"/>
  <c r="H23" i="58" s="1"/>
  <c r="C4" i="3"/>
  <c r="C2" i="3"/>
  <c r="B8" i="46"/>
  <c r="I22" i="58" s="1"/>
  <c r="A8" i="46"/>
  <c r="H22" i="58" s="1"/>
  <c r="C4" i="46"/>
  <c r="C2" i="46"/>
  <c r="B8" i="36"/>
  <c r="I21" i="58" s="1"/>
  <c r="A8" i="36"/>
  <c r="H21" i="58" s="1"/>
  <c r="C4" i="36"/>
  <c r="C2" i="36"/>
  <c r="C4" i="49"/>
  <c r="C2" i="49"/>
  <c r="C4" i="40"/>
  <c r="C2" i="40"/>
  <c r="C4" i="48"/>
  <c r="C2" i="48"/>
  <c r="C4" i="27"/>
  <c r="C2" i="27"/>
  <c r="B8" i="26"/>
  <c r="I15" i="58" s="1"/>
  <c r="A8" i="26"/>
  <c r="H15" i="58" s="1"/>
  <c r="B8" i="35"/>
  <c r="I16" i="58" s="1"/>
  <c r="A8" i="35"/>
  <c r="H16" i="58" s="1"/>
  <c r="C4" i="35"/>
  <c r="C2" i="35"/>
  <c r="C4" i="26"/>
  <c r="C2" i="26"/>
  <c r="L22" i="35" l="1"/>
  <c r="E40" i="26" l="1"/>
  <c r="H40" i="26"/>
  <c r="H10" i="44" l="1"/>
  <c r="C59" i="46"/>
  <c r="C35" i="46"/>
  <c r="H14" i="45"/>
  <c r="C11" i="46"/>
  <c r="H10" i="45"/>
  <c r="H14" i="44"/>
  <c r="H14" i="41"/>
  <c r="H10" i="41"/>
  <c r="R152" i="40"/>
  <c r="R156" i="40" s="1"/>
  <c r="R168" i="40" s="1"/>
  <c r="Q152" i="40"/>
  <c r="Q156" i="40" s="1"/>
  <c r="Q168" i="40" s="1"/>
  <c r="P152" i="40"/>
  <c r="P156" i="40" s="1"/>
  <c r="P168" i="40" s="1"/>
  <c r="M152" i="40"/>
  <c r="M156" i="40" s="1"/>
  <c r="M168" i="40" s="1"/>
  <c r="L152" i="40"/>
  <c r="L156" i="40" s="1"/>
  <c r="L168" i="40" s="1"/>
  <c r="K152" i="40"/>
  <c r="K156" i="40" s="1"/>
  <c r="K168" i="40" s="1"/>
  <c r="H152" i="40"/>
  <c r="H156" i="40" s="1"/>
  <c r="H168" i="40" s="1"/>
  <c r="G152" i="40"/>
  <c r="G156" i="40" s="1"/>
  <c r="G168" i="40" s="1"/>
  <c r="F152" i="40"/>
  <c r="F157" i="40" l="1"/>
  <c r="L23" i="35"/>
  <c r="M23" i="35"/>
  <c r="N23" i="35"/>
  <c r="AQ18" i="48"/>
  <c r="AA18" i="48"/>
  <c r="R151" i="40"/>
  <c r="Q151" i="40"/>
  <c r="P151" i="40"/>
  <c r="M151" i="40"/>
  <c r="L151" i="40"/>
  <c r="K151" i="40"/>
  <c r="Y82" i="49"/>
  <c r="Y83" i="49"/>
  <c r="Y84" i="49"/>
  <c r="Y85" i="49"/>
  <c r="V82" i="49"/>
  <c r="V83" i="49"/>
  <c r="V84" i="49"/>
  <c r="V85" i="49"/>
  <c r="S82" i="49"/>
  <c r="S83" i="49"/>
  <c r="S84" i="49"/>
  <c r="S85" i="49"/>
  <c r="AJ82" i="49"/>
  <c r="AJ83" i="49"/>
  <c r="AJ84" i="49"/>
  <c r="AJ85" i="49"/>
  <c r="AG82" i="49"/>
  <c r="AG83" i="49"/>
  <c r="AG84" i="49"/>
  <c r="AG85" i="49"/>
  <c r="AD82" i="49"/>
  <c r="AD83" i="49"/>
  <c r="AD84" i="49"/>
  <c r="AD85" i="49"/>
  <c r="M49" i="48"/>
  <c r="M50" i="48" s="1"/>
  <c r="M53" i="48" s="1"/>
  <c r="J49" i="48"/>
  <c r="J50" i="48" s="1"/>
  <c r="J53" i="48" s="1"/>
  <c r="A49" i="40" l="1"/>
  <c r="B8" i="58" l="1"/>
  <c r="I13" i="58" s="1"/>
  <c r="A8" i="58"/>
  <c r="H13" i="58" s="1"/>
  <c r="C4" i="58"/>
  <c r="C2" i="58"/>
  <c r="B59" i="57"/>
  <c r="B8" i="57" s="1"/>
  <c r="I31" i="58" s="1"/>
  <c r="A8" i="57"/>
  <c r="H31" i="58" s="1"/>
  <c r="C6" i="57"/>
  <c r="C4" i="57"/>
  <c r="C2" i="57"/>
  <c r="AD109" i="49" l="1"/>
  <c r="AG109" i="49"/>
  <c r="AJ109" i="49"/>
  <c r="AD110" i="49"/>
  <c r="AG110" i="49"/>
  <c r="AJ110" i="49"/>
  <c r="AD111" i="49"/>
  <c r="AG111" i="49"/>
  <c r="AJ111" i="49"/>
  <c r="S109" i="49"/>
  <c r="V109" i="49"/>
  <c r="Y109" i="49"/>
  <c r="S110" i="49"/>
  <c r="V110" i="49"/>
  <c r="Y110" i="49"/>
  <c r="S111" i="49"/>
  <c r="V111" i="49"/>
  <c r="Y111" i="49"/>
  <c r="H109" i="49"/>
  <c r="K109" i="49"/>
  <c r="N109" i="49"/>
  <c r="H110" i="49"/>
  <c r="K110" i="49"/>
  <c r="N110" i="49"/>
  <c r="H111" i="49"/>
  <c r="K111" i="49"/>
  <c r="N111" i="49"/>
  <c r="AO111" i="48"/>
  <c r="AT111" i="48" s="1"/>
  <c r="AL111" i="48"/>
  <c r="AS111" i="48" s="1"/>
  <c r="AI111" i="48"/>
  <c r="AR111" i="48" s="1"/>
  <c r="AO110" i="48"/>
  <c r="AT110" i="48" s="1"/>
  <c r="AL110" i="48"/>
  <c r="AS110" i="48" s="1"/>
  <c r="AI110" i="48"/>
  <c r="AR110" i="48" s="1"/>
  <c r="AO109" i="48"/>
  <c r="AT109" i="48" s="1"/>
  <c r="AL109" i="48"/>
  <c r="AS109" i="48" s="1"/>
  <c r="AI109" i="48"/>
  <c r="AR109" i="48" s="1"/>
  <c r="AO108" i="48"/>
  <c r="AL108" i="48"/>
  <c r="AI108" i="48"/>
  <c r="AO107" i="48"/>
  <c r="AL107" i="48"/>
  <c r="AI107" i="48"/>
  <c r="Y111" i="48"/>
  <c r="AD111" i="48" s="1"/>
  <c r="V111" i="48"/>
  <c r="AC111" i="48" s="1"/>
  <c r="S111" i="48"/>
  <c r="AB111" i="48" s="1"/>
  <c r="Y110" i="48"/>
  <c r="AD110" i="48" s="1"/>
  <c r="V110" i="48"/>
  <c r="AC110" i="48" s="1"/>
  <c r="S110" i="48"/>
  <c r="AB110" i="48" s="1"/>
  <c r="Y109" i="48"/>
  <c r="AD109" i="48" s="1"/>
  <c r="V109" i="48"/>
  <c r="AC109" i="48" s="1"/>
  <c r="S109" i="48"/>
  <c r="AB109" i="48" s="1"/>
  <c r="Y108" i="48"/>
  <c r="V108" i="48"/>
  <c r="S108" i="48"/>
  <c r="Y107" i="48"/>
  <c r="V107" i="48"/>
  <c r="S107" i="48"/>
  <c r="N109" i="48"/>
  <c r="N110" i="48"/>
  <c r="N111" i="48"/>
  <c r="K109" i="48"/>
  <c r="K110" i="48"/>
  <c r="K111" i="48"/>
  <c r="H109" i="48"/>
  <c r="H110" i="48"/>
  <c r="H111" i="48"/>
  <c r="S102" i="49"/>
  <c r="AJ100" i="49"/>
  <c r="AG100" i="49"/>
  <c r="AD100" i="49"/>
  <c r="AJ99" i="49"/>
  <c r="AG99" i="49"/>
  <c r="AD99" i="49"/>
  <c r="AJ98" i="49"/>
  <c r="AG98" i="49"/>
  <c r="AD98" i="49"/>
  <c r="Y100" i="49"/>
  <c r="V100" i="49"/>
  <c r="S100" i="49"/>
  <c r="Y99" i="49"/>
  <c r="V99" i="49"/>
  <c r="S99" i="49"/>
  <c r="Y98" i="49"/>
  <c r="V98" i="49"/>
  <c r="S98" i="49"/>
  <c r="H98" i="49"/>
  <c r="K98" i="49"/>
  <c r="N98" i="49"/>
  <c r="H99" i="49"/>
  <c r="K99" i="49"/>
  <c r="N99" i="49"/>
  <c r="H100" i="49"/>
  <c r="K100" i="49"/>
  <c r="N100" i="49"/>
  <c r="AO100" i="48"/>
  <c r="AT100" i="48" s="1"/>
  <c r="AL100" i="48"/>
  <c r="AS100" i="48" s="1"/>
  <c r="AI100" i="48"/>
  <c r="AR100" i="48" s="1"/>
  <c r="AO99" i="48"/>
  <c r="AT99" i="48" s="1"/>
  <c r="AL99" i="48"/>
  <c r="AS99" i="48" s="1"/>
  <c r="AI99" i="48"/>
  <c r="AO98" i="48"/>
  <c r="AT98" i="48" s="1"/>
  <c r="AL98" i="48"/>
  <c r="AS98" i="48" s="1"/>
  <c r="AI98" i="48"/>
  <c r="AR98" i="48" s="1"/>
  <c r="Y100" i="48"/>
  <c r="AD100" i="48" s="1"/>
  <c r="V100" i="48"/>
  <c r="AC100" i="48" s="1"/>
  <c r="S100" i="48"/>
  <c r="AB100" i="48" s="1"/>
  <c r="Y99" i="48"/>
  <c r="AD99" i="48" s="1"/>
  <c r="V99" i="48"/>
  <c r="AC99" i="48" s="1"/>
  <c r="S99" i="48"/>
  <c r="AB99" i="48" s="1"/>
  <c r="Y98" i="48"/>
  <c r="AD98" i="48" s="1"/>
  <c r="V98" i="48"/>
  <c r="AC98" i="48" s="1"/>
  <c r="S98" i="48"/>
  <c r="AB98" i="48" s="1"/>
  <c r="N98" i="48"/>
  <c r="N99" i="48"/>
  <c r="N100" i="48"/>
  <c r="K98" i="48"/>
  <c r="K99" i="48"/>
  <c r="K100" i="48"/>
  <c r="H98" i="48"/>
  <c r="H99" i="48"/>
  <c r="H100" i="48"/>
  <c r="H82" i="49"/>
  <c r="K82" i="49"/>
  <c r="N82" i="49"/>
  <c r="H83" i="49"/>
  <c r="K83" i="49"/>
  <c r="N83" i="49"/>
  <c r="H84" i="49"/>
  <c r="K84" i="49"/>
  <c r="N84" i="49"/>
  <c r="H85" i="49"/>
  <c r="K85" i="49"/>
  <c r="N85" i="49"/>
  <c r="AO85" i="48"/>
  <c r="AT85" i="48" s="1"/>
  <c r="AL85" i="48"/>
  <c r="AS85" i="48" s="1"/>
  <c r="AI85" i="48"/>
  <c r="AR85" i="48" s="1"/>
  <c r="AO84" i="48"/>
  <c r="AT84" i="48" s="1"/>
  <c r="AL84" i="48"/>
  <c r="AS84" i="48" s="1"/>
  <c r="AI84" i="48"/>
  <c r="AR84" i="48" s="1"/>
  <c r="AO83" i="48"/>
  <c r="AT83" i="48" s="1"/>
  <c r="AL83" i="48"/>
  <c r="AS83" i="48" s="1"/>
  <c r="AI83" i="48"/>
  <c r="AR83" i="48" s="1"/>
  <c r="AO82" i="48"/>
  <c r="AT82" i="48" s="1"/>
  <c r="AL82" i="48"/>
  <c r="AS82" i="48" s="1"/>
  <c r="AI82" i="48"/>
  <c r="AR82" i="48" s="1"/>
  <c r="Y85" i="48"/>
  <c r="AD85" i="48" s="1"/>
  <c r="V85" i="48"/>
  <c r="AC85" i="48" s="1"/>
  <c r="S85" i="48"/>
  <c r="AB85" i="48" s="1"/>
  <c r="Y84" i="48"/>
  <c r="AD84" i="48" s="1"/>
  <c r="V84" i="48"/>
  <c r="AC84" i="48" s="1"/>
  <c r="S84" i="48"/>
  <c r="AB84" i="48" s="1"/>
  <c r="Y83" i="48"/>
  <c r="AD83" i="48" s="1"/>
  <c r="V83" i="48"/>
  <c r="AC83" i="48" s="1"/>
  <c r="S83" i="48"/>
  <c r="AB83" i="48" s="1"/>
  <c r="Y82" i="48"/>
  <c r="AD82" i="48" s="1"/>
  <c r="V82" i="48"/>
  <c r="AC82" i="48" s="1"/>
  <c r="S82" i="48"/>
  <c r="AB82" i="48" s="1"/>
  <c r="N82" i="48"/>
  <c r="N83" i="48"/>
  <c r="N84" i="48"/>
  <c r="N85" i="48"/>
  <c r="K82" i="48"/>
  <c r="K83" i="48"/>
  <c r="K84" i="48"/>
  <c r="K85" i="48"/>
  <c r="H82" i="48"/>
  <c r="H83" i="48"/>
  <c r="H84" i="48"/>
  <c r="H85" i="48"/>
  <c r="AI76" i="49"/>
  <c r="AI92" i="49" s="1"/>
  <c r="AH76" i="49"/>
  <c r="AH92" i="49" s="1"/>
  <c r="AF76" i="49"/>
  <c r="AF92" i="49" s="1"/>
  <c r="AE76" i="49"/>
  <c r="AE92" i="49" s="1"/>
  <c r="X76" i="49"/>
  <c r="W76" i="49"/>
  <c r="U76" i="49"/>
  <c r="T76" i="49"/>
  <c r="M76" i="49"/>
  <c r="L76" i="49"/>
  <c r="J76" i="49"/>
  <c r="I76" i="49"/>
  <c r="AJ75" i="49"/>
  <c r="AG75" i="49"/>
  <c r="AD75" i="49"/>
  <c r="Y75" i="49"/>
  <c r="V75" i="49"/>
  <c r="S75" i="49"/>
  <c r="H75" i="49"/>
  <c r="K75" i="49"/>
  <c r="N75" i="49"/>
  <c r="AO75" i="48"/>
  <c r="AL75" i="48"/>
  <c r="AS75" i="48" s="1"/>
  <c r="AI75" i="48"/>
  <c r="AR75" i="48" s="1"/>
  <c r="Y75" i="48"/>
  <c r="AD75" i="48" s="1"/>
  <c r="V75" i="48"/>
  <c r="AC75" i="48" s="1"/>
  <c r="S75" i="48"/>
  <c r="N75" i="48"/>
  <c r="K75" i="48"/>
  <c r="H75" i="48"/>
  <c r="AJ71" i="49"/>
  <c r="AG71" i="49"/>
  <c r="AD71" i="49"/>
  <c r="Y71" i="49"/>
  <c r="V71" i="49"/>
  <c r="S71" i="49"/>
  <c r="H71" i="49"/>
  <c r="K71" i="49"/>
  <c r="N71" i="49"/>
  <c r="AI71" i="48"/>
  <c r="AR71" i="48" s="1"/>
  <c r="AL71" i="48"/>
  <c r="AS71" i="48" s="1"/>
  <c r="AO71" i="48"/>
  <c r="AT71" i="48" s="1"/>
  <c r="S71" i="48"/>
  <c r="AB71" i="48" s="1"/>
  <c r="V71" i="48"/>
  <c r="AC71" i="48" s="1"/>
  <c r="Y71" i="48"/>
  <c r="AD71" i="48" s="1"/>
  <c r="N71" i="48"/>
  <c r="K71" i="48"/>
  <c r="H71" i="48"/>
  <c r="AJ69" i="49"/>
  <c r="AG69" i="49"/>
  <c r="AD69" i="49"/>
  <c r="AJ73" i="49"/>
  <c r="AG73" i="49"/>
  <c r="AD73" i="49"/>
  <c r="AJ72" i="49"/>
  <c r="AG72" i="49"/>
  <c r="AD72" i="49"/>
  <c r="AJ68" i="49"/>
  <c r="AG68" i="49"/>
  <c r="AD68" i="49"/>
  <c r="Y69" i="49"/>
  <c r="V69" i="49"/>
  <c r="S69" i="49"/>
  <c r="Y73" i="49"/>
  <c r="V73" i="49"/>
  <c r="S73" i="49"/>
  <c r="Y72" i="49"/>
  <c r="V72" i="49"/>
  <c r="S72" i="49"/>
  <c r="Y68" i="49"/>
  <c r="V68" i="49"/>
  <c r="S68" i="49"/>
  <c r="H68" i="49"/>
  <c r="K68" i="49"/>
  <c r="N68" i="49"/>
  <c r="H72" i="49"/>
  <c r="K72" i="49"/>
  <c r="N72" i="49"/>
  <c r="H73" i="49"/>
  <c r="K73" i="49"/>
  <c r="N73" i="49"/>
  <c r="H69" i="49"/>
  <c r="K69" i="49"/>
  <c r="N69" i="49"/>
  <c r="S68" i="48"/>
  <c r="AB68" i="48" s="1"/>
  <c r="V68" i="48"/>
  <c r="AC68" i="48" s="1"/>
  <c r="Y68" i="48"/>
  <c r="AD68" i="48" s="1"/>
  <c r="S72" i="48"/>
  <c r="AB72" i="48" s="1"/>
  <c r="V72" i="48"/>
  <c r="Y72" i="48"/>
  <c r="AD72" i="48" s="1"/>
  <c r="S73" i="48"/>
  <c r="AB73" i="48" s="1"/>
  <c r="V73" i="48"/>
  <c r="AC73" i="48" s="1"/>
  <c r="Y73" i="48"/>
  <c r="AD73" i="48" s="1"/>
  <c r="S69" i="48"/>
  <c r="AB69" i="48" s="1"/>
  <c r="V69" i="48"/>
  <c r="AC69" i="48" s="1"/>
  <c r="Y69" i="48"/>
  <c r="AD69" i="48" s="1"/>
  <c r="AC72" i="48"/>
  <c r="AI68" i="48"/>
  <c r="AR68" i="48" s="1"/>
  <c r="AL68" i="48"/>
  <c r="AS68" i="48" s="1"/>
  <c r="AO68" i="48"/>
  <c r="AT68" i="48" s="1"/>
  <c r="AI72" i="48"/>
  <c r="AR72" i="48" s="1"/>
  <c r="AL72" i="48"/>
  <c r="AS72" i="48" s="1"/>
  <c r="AO72" i="48"/>
  <c r="AT72" i="48" s="1"/>
  <c r="AI73" i="48"/>
  <c r="AR73" i="48" s="1"/>
  <c r="AL73" i="48"/>
  <c r="AS73" i="48" s="1"/>
  <c r="AO73" i="48"/>
  <c r="AT73" i="48" s="1"/>
  <c r="AI69" i="48"/>
  <c r="AR69" i="48" s="1"/>
  <c r="AL69" i="48"/>
  <c r="AS69" i="48" s="1"/>
  <c r="AO69" i="48"/>
  <c r="AT69" i="48" s="1"/>
  <c r="N68" i="48"/>
  <c r="N72" i="48"/>
  <c r="N73" i="48"/>
  <c r="N69" i="48"/>
  <c r="K68" i="48"/>
  <c r="K72" i="48"/>
  <c r="K73" i="48"/>
  <c r="K69" i="48"/>
  <c r="H68" i="48"/>
  <c r="H72" i="48"/>
  <c r="H73" i="48"/>
  <c r="H69" i="48"/>
  <c r="AJ62" i="49"/>
  <c r="AG62" i="49"/>
  <c r="AD62" i="49"/>
  <c r="AJ61" i="49"/>
  <c r="AG61" i="49"/>
  <c r="AD61" i="49"/>
  <c r="Y62" i="49"/>
  <c r="V62" i="49"/>
  <c r="S62" i="49"/>
  <c r="Y61" i="49"/>
  <c r="V61" i="49"/>
  <c r="S61" i="49"/>
  <c r="H61" i="49"/>
  <c r="K61" i="49"/>
  <c r="N61" i="49"/>
  <c r="H62" i="49"/>
  <c r="K62" i="49"/>
  <c r="N62" i="49"/>
  <c r="AO62" i="48"/>
  <c r="AT62" i="48" s="1"/>
  <c r="AL62" i="48"/>
  <c r="AS62" i="48" s="1"/>
  <c r="AI62" i="48"/>
  <c r="AR62" i="48" s="1"/>
  <c r="AO61" i="48"/>
  <c r="AT61" i="48" s="1"/>
  <c r="AL61" i="48"/>
  <c r="AS61" i="48" s="1"/>
  <c r="AI61" i="48"/>
  <c r="AR61" i="48" s="1"/>
  <c r="Y62" i="48"/>
  <c r="AD62" i="48" s="1"/>
  <c r="V62" i="48"/>
  <c r="AC62" i="48" s="1"/>
  <c r="S62" i="48"/>
  <c r="AB62" i="48" s="1"/>
  <c r="Y61" i="48"/>
  <c r="AD61" i="48" s="1"/>
  <c r="V61" i="48"/>
  <c r="AC61" i="48" s="1"/>
  <c r="S61" i="48"/>
  <c r="AB61" i="48" s="1"/>
  <c r="N61" i="48"/>
  <c r="N62" i="48"/>
  <c r="K61" i="48"/>
  <c r="K62" i="48"/>
  <c r="H61" i="48"/>
  <c r="H62" i="48"/>
  <c r="AJ59" i="49"/>
  <c r="AG59" i="49"/>
  <c r="AD59" i="49"/>
  <c r="Y59" i="49"/>
  <c r="V59" i="49"/>
  <c r="S59" i="49"/>
  <c r="H59" i="49"/>
  <c r="K59" i="49"/>
  <c r="N59" i="49"/>
  <c r="AO59" i="48"/>
  <c r="AT59" i="48" s="1"/>
  <c r="AL59" i="48"/>
  <c r="AS59" i="48" s="1"/>
  <c r="AI59" i="48"/>
  <c r="AR59" i="48" s="1"/>
  <c r="Y59" i="48"/>
  <c r="AD59" i="48" s="1"/>
  <c r="V59" i="48"/>
  <c r="AC59" i="48" s="1"/>
  <c r="S59" i="48"/>
  <c r="AB59" i="48" s="1"/>
  <c r="N59" i="48"/>
  <c r="K59" i="48"/>
  <c r="H59" i="48"/>
  <c r="AJ48" i="49"/>
  <c r="AG48" i="49"/>
  <c r="AD48" i="49"/>
  <c r="AJ47" i="49"/>
  <c r="AG47" i="49"/>
  <c r="AD47" i="49"/>
  <c r="AJ46" i="49"/>
  <c r="AG46" i="49"/>
  <c r="AD46" i="49"/>
  <c r="AJ45" i="49"/>
  <c r="AG45" i="49"/>
  <c r="AD45" i="49"/>
  <c r="Y48" i="49"/>
  <c r="V48" i="49"/>
  <c r="S48" i="49"/>
  <c r="Y47" i="49"/>
  <c r="V47" i="49"/>
  <c r="S47" i="49"/>
  <c r="Y46" i="49"/>
  <c r="V46" i="49"/>
  <c r="S46" i="49"/>
  <c r="Y45" i="49"/>
  <c r="V45" i="49"/>
  <c r="S45" i="49"/>
  <c r="H47" i="49"/>
  <c r="K47" i="49"/>
  <c r="N47" i="49"/>
  <c r="H48" i="49"/>
  <c r="K48" i="49"/>
  <c r="N48" i="49"/>
  <c r="AO47" i="48"/>
  <c r="AT47" i="48" s="1"/>
  <c r="AO48" i="48"/>
  <c r="AT48" i="48" s="1"/>
  <c r="AL47" i="48"/>
  <c r="AS47" i="48" s="1"/>
  <c r="AL48" i="48"/>
  <c r="AS48" i="48" s="1"/>
  <c r="AI47" i="48"/>
  <c r="AR47" i="48" s="1"/>
  <c r="AI48" i="48"/>
  <c r="AR48" i="48" s="1"/>
  <c r="Y47" i="48"/>
  <c r="AD47" i="48" s="1"/>
  <c r="Y48" i="48"/>
  <c r="AD48" i="48" s="1"/>
  <c r="V47" i="48"/>
  <c r="AC47" i="48" s="1"/>
  <c r="V48" i="48"/>
  <c r="AC48" i="48" s="1"/>
  <c r="S47" i="48"/>
  <c r="AB47" i="48" s="1"/>
  <c r="S48" i="48"/>
  <c r="AB48" i="48" s="1"/>
  <c r="N47" i="48"/>
  <c r="N48" i="48"/>
  <c r="K47" i="48"/>
  <c r="K48" i="48"/>
  <c r="H47" i="48"/>
  <c r="H48" i="48"/>
  <c r="AJ37" i="49"/>
  <c r="AG37" i="49"/>
  <c r="AD37" i="49"/>
  <c r="AJ36" i="49"/>
  <c r="AG36" i="49"/>
  <c r="AD36" i="49"/>
  <c r="AJ35" i="49"/>
  <c r="AG35" i="49"/>
  <c r="AD35" i="49"/>
  <c r="AJ34" i="49"/>
  <c r="AG34" i="49"/>
  <c r="AD34" i="49"/>
  <c r="AJ33" i="49"/>
  <c r="AG33" i="49"/>
  <c r="AD33" i="49"/>
  <c r="Y37" i="49"/>
  <c r="V37" i="49"/>
  <c r="S37" i="49"/>
  <c r="Y36" i="49"/>
  <c r="V36" i="49"/>
  <c r="S36" i="49"/>
  <c r="Y35" i="49"/>
  <c r="V35" i="49"/>
  <c r="S35" i="49"/>
  <c r="Y34" i="49"/>
  <c r="V34" i="49"/>
  <c r="S34" i="49"/>
  <c r="Y33" i="49"/>
  <c r="V33" i="49"/>
  <c r="S33" i="49"/>
  <c r="AI38" i="49"/>
  <c r="AH38" i="49"/>
  <c r="AF38" i="49"/>
  <c r="AE38" i="49"/>
  <c r="X38" i="49"/>
  <c r="W38" i="49"/>
  <c r="U38" i="49"/>
  <c r="T38" i="49"/>
  <c r="M38" i="49"/>
  <c r="L38" i="49"/>
  <c r="J38" i="49"/>
  <c r="I38" i="49"/>
  <c r="H34" i="49"/>
  <c r="K34" i="49"/>
  <c r="N34" i="49"/>
  <c r="H35" i="49"/>
  <c r="K35" i="49"/>
  <c r="N35" i="49"/>
  <c r="H36" i="49"/>
  <c r="K36" i="49"/>
  <c r="N36" i="49"/>
  <c r="H37" i="49"/>
  <c r="K37" i="49"/>
  <c r="N37" i="49"/>
  <c r="AO37" i="48"/>
  <c r="AT37" i="48" s="1"/>
  <c r="AL37" i="48"/>
  <c r="AS37" i="48" s="1"/>
  <c r="AI37" i="48"/>
  <c r="AR37" i="48" s="1"/>
  <c r="AO36" i="48"/>
  <c r="AT36" i="48" s="1"/>
  <c r="AL36" i="48"/>
  <c r="AS36" i="48" s="1"/>
  <c r="AI36" i="48"/>
  <c r="AR36" i="48" s="1"/>
  <c r="AO35" i="48"/>
  <c r="AT35" i="48" s="1"/>
  <c r="AL35" i="48"/>
  <c r="AS35" i="48" s="1"/>
  <c r="AI35" i="48"/>
  <c r="AR35" i="48" s="1"/>
  <c r="AO34" i="48"/>
  <c r="AT34" i="48" s="1"/>
  <c r="AL34" i="48"/>
  <c r="AS34" i="48" s="1"/>
  <c r="AI34" i="48"/>
  <c r="AR34" i="48" s="1"/>
  <c r="AO33" i="48"/>
  <c r="AL33" i="48"/>
  <c r="AI33" i="48"/>
  <c r="Y37" i="48"/>
  <c r="AD37" i="48" s="1"/>
  <c r="V37" i="48"/>
  <c r="AC37" i="48" s="1"/>
  <c r="S37" i="48"/>
  <c r="AB37" i="48" s="1"/>
  <c r="Y36" i="48"/>
  <c r="AD36" i="48" s="1"/>
  <c r="V36" i="48"/>
  <c r="AC36" i="48" s="1"/>
  <c r="S36" i="48"/>
  <c r="AB36" i="48" s="1"/>
  <c r="Y35" i="48"/>
  <c r="AD35" i="48" s="1"/>
  <c r="V35" i="48"/>
  <c r="AC35" i="48" s="1"/>
  <c r="S35" i="48"/>
  <c r="AB35" i="48" s="1"/>
  <c r="Y34" i="48"/>
  <c r="V34" i="48"/>
  <c r="AC34" i="48" s="1"/>
  <c r="S34" i="48"/>
  <c r="AB34" i="48" s="1"/>
  <c r="Y33" i="48"/>
  <c r="V33" i="48"/>
  <c r="S33" i="48"/>
  <c r="N34" i="48"/>
  <c r="N35" i="48"/>
  <c r="N36" i="48"/>
  <c r="N37" i="48"/>
  <c r="K34" i="48"/>
  <c r="K35" i="48"/>
  <c r="K36" i="48"/>
  <c r="K37" i="48"/>
  <c r="H34" i="48"/>
  <c r="H35" i="48"/>
  <c r="H36" i="48"/>
  <c r="H37" i="48"/>
  <c r="AJ31" i="49"/>
  <c r="AG31" i="49"/>
  <c r="AD31" i="49"/>
  <c r="Y31" i="49"/>
  <c r="V31" i="49"/>
  <c r="S31" i="49"/>
  <c r="AI32" i="49"/>
  <c r="AH32" i="49"/>
  <c r="AF32" i="49"/>
  <c r="AF39" i="49" s="1"/>
  <c r="AF43" i="49" s="1"/>
  <c r="AE32" i="49"/>
  <c r="X32" i="49"/>
  <c r="W32" i="49"/>
  <c r="U32" i="49"/>
  <c r="T32" i="49"/>
  <c r="M32" i="49"/>
  <c r="L32" i="49"/>
  <c r="L39" i="49" s="1"/>
  <c r="L43" i="49" s="1"/>
  <c r="L50" i="49" s="1"/>
  <c r="L53" i="49" s="1"/>
  <c r="J32" i="49"/>
  <c r="J39" i="49" s="1"/>
  <c r="J43" i="49" s="1"/>
  <c r="I32" i="49"/>
  <c r="I39" i="49" s="1"/>
  <c r="I43" i="49" s="1"/>
  <c r="I50" i="49" s="1"/>
  <c r="I53" i="49" s="1"/>
  <c r="H31" i="49"/>
  <c r="K31" i="49"/>
  <c r="N31" i="49"/>
  <c r="AO31" i="48"/>
  <c r="AT31" i="48" s="1"/>
  <c r="AL31" i="48"/>
  <c r="AS31" i="48" s="1"/>
  <c r="AI31" i="48"/>
  <c r="AR31" i="48" s="1"/>
  <c r="Y31" i="48"/>
  <c r="AD31" i="48" s="1"/>
  <c r="V31" i="48"/>
  <c r="AC31" i="48" s="1"/>
  <c r="S31" i="48"/>
  <c r="AB31" i="48" s="1"/>
  <c r="N31" i="48"/>
  <c r="K31" i="48"/>
  <c r="H31" i="48"/>
  <c r="M39" i="49" l="1"/>
  <c r="M43" i="49" s="1"/>
  <c r="U90" i="49"/>
  <c r="U92" i="49"/>
  <c r="U105" i="49"/>
  <c r="V112" i="48"/>
  <c r="W90" i="49"/>
  <c r="W105" i="49"/>
  <c r="W92" i="49"/>
  <c r="X90" i="49"/>
  <c r="X105" i="49"/>
  <c r="X92" i="49"/>
  <c r="I90" i="49"/>
  <c r="I105" i="49"/>
  <c r="I92" i="49"/>
  <c r="AE90" i="49"/>
  <c r="AE105" i="49"/>
  <c r="J90" i="49"/>
  <c r="J105" i="49"/>
  <c r="J92" i="49"/>
  <c r="AF90" i="49"/>
  <c r="AF105" i="49"/>
  <c r="AI38" i="48"/>
  <c r="L90" i="49"/>
  <c r="L105" i="49"/>
  <c r="L92" i="49"/>
  <c r="AH90" i="49"/>
  <c r="AH105" i="49"/>
  <c r="S38" i="48"/>
  <c r="AL38" i="48"/>
  <c r="M90" i="49"/>
  <c r="M92" i="49"/>
  <c r="M105" i="49"/>
  <c r="AI90" i="49"/>
  <c r="AI105" i="49"/>
  <c r="AI112" i="48"/>
  <c r="V38" i="48"/>
  <c r="T90" i="49"/>
  <c r="T105" i="49"/>
  <c r="T92" i="49"/>
  <c r="S112" i="48"/>
  <c r="AL112" i="48"/>
  <c r="B109" i="49"/>
  <c r="AO112" i="48"/>
  <c r="Y112" i="48"/>
  <c r="A82" i="49"/>
  <c r="A99" i="49"/>
  <c r="A100" i="49"/>
  <c r="A98" i="49"/>
  <c r="B110" i="48"/>
  <c r="B111" i="49"/>
  <c r="B110" i="49"/>
  <c r="B111" i="48"/>
  <c r="B109" i="48"/>
  <c r="A84" i="49"/>
  <c r="A99" i="48"/>
  <c r="AR99" i="48"/>
  <c r="A100" i="48"/>
  <c r="A98" i="48"/>
  <c r="A83" i="49"/>
  <c r="A85" i="49"/>
  <c r="A83" i="48"/>
  <c r="A82" i="48"/>
  <c r="A85" i="48"/>
  <c r="A84" i="48"/>
  <c r="A71" i="49"/>
  <c r="AB75" i="48"/>
  <c r="A75" i="48" s="1"/>
  <c r="AT75" i="48"/>
  <c r="A75" i="49"/>
  <c r="A68" i="49"/>
  <c r="A69" i="49"/>
  <c r="A71" i="48"/>
  <c r="A72" i="49"/>
  <c r="A73" i="49"/>
  <c r="A72" i="48"/>
  <c r="A68" i="48"/>
  <c r="A69" i="48"/>
  <c r="A73" i="48"/>
  <c r="T39" i="49"/>
  <c r="T43" i="49" s="1"/>
  <c r="T50" i="49" s="1"/>
  <c r="T53" i="49" s="1"/>
  <c r="A62" i="49"/>
  <c r="X39" i="49"/>
  <c r="X43" i="49" s="1"/>
  <c r="AH39" i="49"/>
  <c r="AH43" i="49" s="1"/>
  <c r="AH50" i="49" s="1"/>
  <c r="AH53" i="49" s="1"/>
  <c r="A61" i="49"/>
  <c r="A61" i="48"/>
  <c r="A62" i="48"/>
  <c r="A59" i="49"/>
  <c r="AI39" i="49"/>
  <c r="AI43" i="49" s="1"/>
  <c r="U39" i="49"/>
  <c r="U43" i="49" s="1"/>
  <c r="W39" i="49"/>
  <c r="W43" i="49" s="1"/>
  <c r="W50" i="49" s="1"/>
  <c r="W53" i="49" s="1"/>
  <c r="V38" i="49"/>
  <c r="AE39" i="49"/>
  <c r="AE43" i="49" s="1"/>
  <c r="AE50" i="49" s="1"/>
  <c r="AE53" i="49" s="1"/>
  <c r="AJ38" i="49"/>
  <c r="Y38" i="49"/>
  <c r="A59" i="48"/>
  <c r="S38" i="49"/>
  <c r="AG38" i="49"/>
  <c r="AD38" i="49"/>
  <c r="AO38" i="48"/>
  <c r="Y38" i="48"/>
  <c r="A37" i="49"/>
  <c r="A36" i="49"/>
  <c r="A34" i="49"/>
  <c r="A35" i="49"/>
  <c r="A35" i="48"/>
  <c r="AD34" i="48"/>
  <c r="A34" i="48" s="1"/>
  <c r="A31" i="49"/>
  <c r="A37" i="48"/>
  <c r="A36" i="48"/>
  <c r="A31" i="48"/>
  <c r="AD28" i="49" l="1"/>
  <c r="AG28" i="49"/>
  <c r="AJ28" i="49"/>
  <c r="S28" i="49"/>
  <c r="V28" i="49"/>
  <c r="Y28" i="49"/>
  <c r="H28" i="49"/>
  <c r="K28" i="49"/>
  <c r="N28" i="49"/>
  <c r="AO28" i="48"/>
  <c r="AT28" i="48" s="1"/>
  <c r="AL28" i="48"/>
  <c r="AS28" i="48" s="1"/>
  <c r="AI28" i="48"/>
  <c r="AR28" i="48" s="1"/>
  <c r="Y28" i="48"/>
  <c r="AD28" i="48" s="1"/>
  <c r="V28" i="48"/>
  <c r="AC28" i="48" s="1"/>
  <c r="S28" i="48"/>
  <c r="AB28" i="48" s="1"/>
  <c r="N28" i="48"/>
  <c r="K28" i="48"/>
  <c r="H28" i="48"/>
  <c r="AT117" i="48"/>
  <c r="AS117" i="48"/>
  <c r="AR117" i="48"/>
  <c r="AD117" i="48"/>
  <c r="AC117" i="48"/>
  <c r="AB117" i="48"/>
  <c r="A28" i="48" l="1"/>
  <c r="H151" i="40"/>
  <c r="G151" i="40"/>
  <c r="F151" i="40"/>
  <c r="A126" i="40" l="1"/>
  <c r="AD127" i="48"/>
  <c r="AC127" i="48"/>
  <c r="AB127" i="48"/>
  <c r="AD124" i="48"/>
  <c r="AC124" i="48"/>
  <c r="AB124" i="48"/>
  <c r="AD123" i="48"/>
  <c r="AC123" i="48"/>
  <c r="AB123" i="48"/>
  <c r="AD116" i="48"/>
  <c r="AC116" i="48"/>
  <c r="AB116" i="48"/>
  <c r="AD25" i="48"/>
  <c r="AC25" i="48"/>
  <c r="AB25" i="48"/>
  <c r="AD24" i="48"/>
  <c r="AC24" i="48"/>
  <c r="AB24" i="48"/>
  <c r="AD23" i="48"/>
  <c r="AC23" i="48"/>
  <c r="AB23" i="48"/>
  <c r="AD22" i="48"/>
  <c r="AC22" i="48"/>
  <c r="AB22" i="48"/>
  <c r="AD21" i="48"/>
  <c r="AC21" i="48"/>
  <c r="AB21" i="48"/>
  <c r="Y130" i="48"/>
  <c r="V130" i="48"/>
  <c r="S130" i="48"/>
  <c r="Y125" i="48"/>
  <c r="V125" i="48"/>
  <c r="S125" i="48"/>
  <c r="Y122" i="48"/>
  <c r="V122" i="48"/>
  <c r="S122" i="48"/>
  <c r="AD108" i="48"/>
  <c r="AC108" i="48"/>
  <c r="AB108" i="48"/>
  <c r="AD107" i="48"/>
  <c r="AB107" i="48"/>
  <c r="Y101" i="48"/>
  <c r="AD101" i="48" s="1"/>
  <c r="V101" i="48"/>
  <c r="AC101" i="48" s="1"/>
  <c r="S101" i="48"/>
  <c r="AB101" i="48" s="1"/>
  <c r="Y97" i="48"/>
  <c r="AD97" i="48" s="1"/>
  <c r="V97" i="48"/>
  <c r="AC97" i="48" s="1"/>
  <c r="S97" i="48"/>
  <c r="AB97" i="48" s="1"/>
  <c r="Y96" i="48"/>
  <c r="AD96" i="48" s="1"/>
  <c r="V96" i="48"/>
  <c r="AC96" i="48" s="1"/>
  <c r="S96" i="48"/>
  <c r="AB96" i="48" s="1"/>
  <c r="Y102" i="48"/>
  <c r="AD102" i="48" s="1"/>
  <c r="V102" i="48"/>
  <c r="AC102" i="48" s="1"/>
  <c r="S102" i="48"/>
  <c r="AB102" i="48" s="1"/>
  <c r="Y95" i="48"/>
  <c r="AD95" i="48" s="1"/>
  <c r="V95" i="48"/>
  <c r="AC95" i="48" s="1"/>
  <c r="S95" i="48"/>
  <c r="AB95" i="48" s="1"/>
  <c r="Y94" i="48"/>
  <c r="AD94" i="48" s="1"/>
  <c r="V94" i="48"/>
  <c r="S94" i="48"/>
  <c r="Y86" i="48"/>
  <c r="AD86" i="48" s="1"/>
  <c r="V86" i="48"/>
  <c r="AC86" i="48" s="1"/>
  <c r="S86" i="48"/>
  <c r="AB86" i="48" s="1"/>
  <c r="Y81" i="48"/>
  <c r="AD81" i="48" s="1"/>
  <c r="V81" i="48"/>
  <c r="AC81" i="48" s="1"/>
  <c r="S81" i="48"/>
  <c r="AB81" i="48" s="1"/>
  <c r="Y80" i="48"/>
  <c r="AD80" i="48" s="1"/>
  <c r="V80" i="48"/>
  <c r="AC80" i="48" s="1"/>
  <c r="S80" i="48"/>
  <c r="AB80" i="48" s="1"/>
  <c r="Y87" i="48"/>
  <c r="AD87" i="48" s="1"/>
  <c r="V87" i="48"/>
  <c r="AC87" i="48" s="1"/>
  <c r="S87" i="48"/>
  <c r="AB87" i="48" s="1"/>
  <c r="Y79" i="48"/>
  <c r="AD79" i="48" s="1"/>
  <c r="V79" i="48"/>
  <c r="AC79" i="48" s="1"/>
  <c r="S79" i="48"/>
  <c r="AB79" i="48" s="1"/>
  <c r="Y78" i="48"/>
  <c r="V78" i="48"/>
  <c r="S78" i="48"/>
  <c r="Y70" i="48"/>
  <c r="AD70" i="48" s="1"/>
  <c r="V70" i="48"/>
  <c r="AC70" i="48" s="1"/>
  <c r="S70" i="48"/>
  <c r="AB70" i="48" s="1"/>
  <c r="Y74" i="48"/>
  <c r="AD74" i="48" s="1"/>
  <c r="V74" i="48"/>
  <c r="AC74" i="48" s="1"/>
  <c r="S74" i="48"/>
  <c r="AB74" i="48" s="1"/>
  <c r="Y67" i="48"/>
  <c r="AD67" i="48" s="1"/>
  <c r="V67" i="48"/>
  <c r="AC67" i="48" s="1"/>
  <c r="S67" i="48"/>
  <c r="AB67" i="48" s="1"/>
  <c r="Y66" i="48"/>
  <c r="V66" i="48"/>
  <c r="S66" i="48"/>
  <c r="Y63" i="48"/>
  <c r="AD63" i="48" s="1"/>
  <c r="V63" i="48"/>
  <c r="AC63" i="48" s="1"/>
  <c r="S63" i="48"/>
  <c r="AB63" i="48" s="1"/>
  <c r="Y60" i="48"/>
  <c r="AD60" i="48" s="1"/>
  <c r="V60" i="48"/>
  <c r="AC60" i="48" s="1"/>
  <c r="S60" i="48"/>
  <c r="AB60" i="48" s="1"/>
  <c r="Y58" i="48"/>
  <c r="AD58" i="48" s="1"/>
  <c r="V58" i="48"/>
  <c r="S58" i="48"/>
  <c r="Y57" i="48"/>
  <c r="V57" i="48"/>
  <c r="S57" i="48"/>
  <c r="AD55" i="48"/>
  <c r="AC55" i="48"/>
  <c r="AB55" i="48"/>
  <c r="Y52" i="48"/>
  <c r="AD52" i="48" s="1"/>
  <c r="V52" i="48"/>
  <c r="S52" i="48"/>
  <c r="X49" i="48"/>
  <c r="U49" i="48"/>
  <c r="R49" i="48"/>
  <c r="Y46" i="48"/>
  <c r="AD46" i="48" s="1"/>
  <c r="V46" i="48"/>
  <c r="AC46" i="48" s="1"/>
  <c r="S46" i="48"/>
  <c r="AB46" i="48" s="1"/>
  <c r="Y45" i="48"/>
  <c r="AD45" i="48" s="1"/>
  <c r="V45" i="48"/>
  <c r="AC45" i="48" s="1"/>
  <c r="S45" i="48"/>
  <c r="AB45" i="48" s="1"/>
  <c r="Y41" i="48"/>
  <c r="AD41" i="48" s="1"/>
  <c r="V41" i="48"/>
  <c r="AC41" i="48" s="1"/>
  <c r="S41" i="48"/>
  <c r="AB41" i="48" s="1"/>
  <c r="Y40" i="48"/>
  <c r="AD40" i="48" s="1"/>
  <c r="V40" i="48"/>
  <c r="AC40" i="48" s="1"/>
  <c r="S40" i="48"/>
  <c r="AB40" i="48" s="1"/>
  <c r="AD33" i="48"/>
  <c r="AD38" i="48" s="1"/>
  <c r="AC33" i="48"/>
  <c r="AC38" i="48" s="1"/>
  <c r="AB33" i="48"/>
  <c r="AB38" i="48" s="1"/>
  <c r="Y30" i="48"/>
  <c r="AD30" i="48" s="1"/>
  <c r="V30" i="48"/>
  <c r="AC30" i="48" s="1"/>
  <c r="S30" i="48"/>
  <c r="AB30" i="48" s="1"/>
  <c r="Y29" i="48"/>
  <c r="AD29" i="48" s="1"/>
  <c r="V29" i="48"/>
  <c r="AC29" i="48" s="1"/>
  <c r="S29" i="48"/>
  <c r="AB29" i="48" s="1"/>
  <c r="Y27" i="48"/>
  <c r="V27" i="48"/>
  <c r="S27" i="48"/>
  <c r="Y26" i="48"/>
  <c r="AD26" i="48" s="1"/>
  <c r="V26" i="48"/>
  <c r="S26" i="48"/>
  <c r="X25" i="48"/>
  <c r="W25" i="48"/>
  <c r="U25" i="48"/>
  <c r="T25" i="48"/>
  <c r="R25" i="48"/>
  <c r="Q25" i="48"/>
  <c r="X24" i="48"/>
  <c r="W24" i="48"/>
  <c r="U24" i="48"/>
  <c r="T24" i="48"/>
  <c r="R24" i="48"/>
  <c r="Q24" i="48"/>
  <c r="X23" i="48"/>
  <c r="W23" i="48"/>
  <c r="U23" i="48"/>
  <c r="T23" i="48"/>
  <c r="R23" i="48"/>
  <c r="Q23" i="48"/>
  <c r="X22" i="48"/>
  <c r="W22" i="48"/>
  <c r="U22" i="48"/>
  <c r="T22" i="48"/>
  <c r="R22" i="48"/>
  <c r="Q22" i="48"/>
  <c r="X21" i="48"/>
  <c r="W21" i="48"/>
  <c r="U21" i="48"/>
  <c r="T21" i="48"/>
  <c r="R21" i="48"/>
  <c r="Q21" i="48"/>
  <c r="N17" i="35"/>
  <c r="M17" i="35"/>
  <c r="L17" i="35"/>
  <c r="N16" i="35"/>
  <c r="M16" i="35"/>
  <c r="L16" i="35"/>
  <c r="V76" i="48" l="1"/>
  <c r="AB26" i="48"/>
  <c r="S32" i="48"/>
  <c r="S39" i="48" s="1"/>
  <c r="S43" i="48" s="1"/>
  <c r="AC58" i="48"/>
  <c r="V64" i="48"/>
  <c r="S76" i="48"/>
  <c r="AC26" i="48"/>
  <c r="V32" i="48"/>
  <c r="V39" i="48" s="1"/>
  <c r="V43" i="48" s="1"/>
  <c r="S49" i="48"/>
  <c r="AB49" i="48" s="1"/>
  <c r="R50" i="48"/>
  <c r="R53" i="48" s="1"/>
  <c r="V49" i="48"/>
  <c r="AC49" i="48" s="1"/>
  <c r="U50" i="48"/>
  <c r="U53" i="48" s="1"/>
  <c r="S88" i="48"/>
  <c r="Y49" i="48"/>
  <c r="AD49" i="48" s="1"/>
  <c r="X50" i="48"/>
  <c r="X53" i="48" s="1"/>
  <c r="V88" i="48"/>
  <c r="V90" i="48" s="1"/>
  <c r="AB52" i="48"/>
  <c r="AB94" i="48"/>
  <c r="S103" i="48"/>
  <c r="AC52" i="48"/>
  <c r="AB58" i="48"/>
  <c r="S64" i="48"/>
  <c r="AC94" i="48"/>
  <c r="V103" i="48"/>
  <c r="AB78" i="48"/>
  <c r="S129" i="48"/>
  <c r="AC78" i="48"/>
  <c r="V129" i="48"/>
  <c r="AD78" i="48"/>
  <c r="Y129" i="48"/>
  <c r="P157" i="27"/>
  <c r="P169" i="27" s="1"/>
  <c r="P156" i="27"/>
  <c r="P168" i="27" s="1"/>
  <c r="R156" i="27"/>
  <c r="R168" i="27" s="1"/>
  <c r="R157" i="27"/>
  <c r="R169" i="27" s="1"/>
  <c r="Q157" i="27"/>
  <c r="Q169" i="27" s="1"/>
  <c r="Q156" i="27"/>
  <c r="Q168" i="27" s="1"/>
  <c r="A126" i="27"/>
  <c r="AB112" i="48"/>
  <c r="AD112" i="48"/>
  <c r="AC66" i="48"/>
  <c r="AC76" i="48" s="1"/>
  <c r="AD66" i="48"/>
  <c r="AD76" i="48" s="1"/>
  <c r="Y76" i="48"/>
  <c r="AB66" i="48"/>
  <c r="AB76" i="48" s="1"/>
  <c r="AB27" i="48"/>
  <c r="AC27" i="48"/>
  <c r="AD27" i="48"/>
  <c r="AD32" i="48" s="1"/>
  <c r="AD135" i="48" s="1"/>
  <c r="AD147" i="48" s="1"/>
  <c r="Y32" i="48"/>
  <c r="Y39" i="48" s="1"/>
  <c r="AC107" i="48"/>
  <c r="AC112" i="48" s="1"/>
  <c r="Y103" i="48"/>
  <c r="Y64" i="48"/>
  <c r="Y88" i="48"/>
  <c r="AB142" i="48" l="1"/>
  <c r="AB154" i="48" s="1"/>
  <c r="S90" i="48"/>
  <c r="S92" i="48"/>
  <c r="AC32" i="48"/>
  <c r="AC135" i="48" s="1"/>
  <c r="AC147" i="48" s="1"/>
  <c r="AB32" i="48"/>
  <c r="AB135" i="48" s="1"/>
  <c r="AB147" i="48" s="1"/>
  <c r="S105" i="48"/>
  <c r="S120" i="48"/>
  <c r="V50" i="48"/>
  <c r="V53" i="48" s="1"/>
  <c r="V105" i="48"/>
  <c r="V120" i="48"/>
  <c r="V92" i="48"/>
  <c r="S50" i="48"/>
  <c r="S53" i="48" s="1"/>
  <c r="Y120" i="48"/>
  <c r="AD141" i="48"/>
  <c r="AD153" i="48" s="1"/>
  <c r="AD129" i="48"/>
  <c r="AB141" i="48"/>
  <c r="AB153" i="48" s="1"/>
  <c r="AD142" i="48"/>
  <c r="AD154" i="48" s="1"/>
  <c r="AC129" i="48"/>
  <c r="AC141" i="48"/>
  <c r="AC153" i="48" s="1"/>
  <c r="AC142" i="48"/>
  <c r="AC154" i="48" s="1"/>
  <c r="AB129" i="48"/>
  <c r="AD39" i="48"/>
  <c r="AC39" i="48"/>
  <c r="Y105" i="48"/>
  <c r="V114" i="48"/>
  <c r="Y43" i="48"/>
  <c r="Y114" i="48"/>
  <c r="S114" i="48"/>
  <c r="Y92" i="48"/>
  <c r="Y90" i="48"/>
  <c r="AC139" i="48" l="1"/>
  <c r="AC151" i="48"/>
  <c r="AD137" i="48"/>
  <c r="AD149" i="48" s="1"/>
  <c r="AD151" i="48"/>
  <c r="AC137" i="48"/>
  <c r="AC149" i="48" s="1"/>
  <c r="AB39" i="48"/>
  <c r="AB138" i="48" s="1"/>
  <c r="AB150" i="48" s="1"/>
  <c r="AC138" i="48"/>
  <c r="AC150" i="48" s="1"/>
  <c r="AD139" i="48"/>
  <c r="AD138" i="48"/>
  <c r="AD150" i="48" s="1"/>
  <c r="Y50" i="48"/>
  <c r="Y53" i="48" s="1"/>
  <c r="A124" i="48"/>
  <c r="A116" i="48"/>
  <c r="A124" i="49"/>
  <c r="A116" i="49"/>
  <c r="A138" i="40"/>
  <c r="A128" i="40"/>
  <c r="A125" i="40"/>
  <c r="A124" i="40"/>
  <c r="A123" i="40"/>
  <c r="A122" i="40"/>
  <c r="A121" i="40"/>
  <c r="A120" i="40"/>
  <c r="A119" i="40"/>
  <c r="A118" i="40"/>
  <c r="A117" i="40"/>
  <c r="A116" i="40"/>
  <c r="A115" i="40"/>
  <c r="A108" i="40"/>
  <c r="A107" i="40"/>
  <c r="A106" i="40"/>
  <c r="A105"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1" i="40"/>
  <c r="A38" i="40"/>
  <c r="A37" i="40"/>
  <c r="A33" i="40"/>
  <c r="A31" i="40"/>
  <c r="A27" i="40"/>
  <c r="A26" i="40"/>
  <c r="AJ130" i="49"/>
  <c r="AJ125" i="49"/>
  <c r="AJ136" i="49" s="1"/>
  <c r="AJ148" i="49" s="1"/>
  <c r="AJ122" i="49"/>
  <c r="AG130" i="49"/>
  <c r="AG125" i="49"/>
  <c r="AG136" i="49" s="1"/>
  <c r="AG148" i="49" s="1"/>
  <c r="AG122" i="49"/>
  <c r="AD130" i="49"/>
  <c r="AD125" i="49"/>
  <c r="AD136" i="49" s="1"/>
  <c r="AD148" i="49" s="1"/>
  <c r="AD122" i="49"/>
  <c r="Y130" i="49"/>
  <c r="Y125" i="49"/>
  <c r="Y136" i="49" s="1"/>
  <c r="Y148" i="49" s="1"/>
  <c r="Y122" i="49"/>
  <c r="V130" i="49"/>
  <c r="V125" i="49"/>
  <c r="V136" i="49" s="1"/>
  <c r="V148" i="49" s="1"/>
  <c r="V122" i="49"/>
  <c r="S130" i="49"/>
  <c r="S125" i="49"/>
  <c r="S136" i="49" s="1"/>
  <c r="S148" i="49" s="1"/>
  <c r="S122" i="49"/>
  <c r="N130" i="49"/>
  <c r="N125" i="49"/>
  <c r="N136" i="49" s="1"/>
  <c r="N148" i="49" s="1"/>
  <c r="N122" i="49"/>
  <c r="K130" i="49"/>
  <c r="K125" i="49"/>
  <c r="K136" i="49" s="1"/>
  <c r="K148" i="49" s="1"/>
  <c r="K122" i="49"/>
  <c r="AO125" i="48"/>
  <c r="AO122" i="48"/>
  <c r="AL125" i="48"/>
  <c r="AL122" i="48"/>
  <c r="AI125" i="48"/>
  <c r="AI122" i="48"/>
  <c r="AD125" i="48"/>
  <c r="AD122" i="48"/>
  <c r="AC125" i="48"/>
  <c r="AC122" i="48"/>
  <c r="AB125" i="48"/>
  <c r="AB122" i="48"/>
  <c r="N125" i="48"/>
  <c r="N122" i="48"/>
  <c r="K125" i="48"/>
  <c r="K122" i="48"/>
  <c r="AO130" i="48"/>
  <c r="AL130" i="48"/>
  <c r="AI130" i="48"/>
  <c r="AD130" i="48"/>
  <c r="AD134" i="48" s="1"/>
  <c r="AD146" i="48" s="1"/>
  <c r="AC130" i="48"/>
  <c r="AC134" i="48" s="1"/>
  <c r="AC146" i="48" s="1"/>
  <c r="AJ108" i="49"/>
  <c r="AJ107" i="49"/>
  <c r="AJ101" i="49"/>
  <c r="AJ97" i="49"/>
  <c r="AJ96" i="49"/>
  <c r="AJ102" i="49"/>
  <c r="AJ95" i="49"/>
  <c r="AJ94" i="49"/>
  <c r="AJ86" i="49"/>
  <c r="AJ81" i="49"/>
  <c r="AJ80" i="49"/>
  <c r="AJ87" i="49"/>
  <c r="AJ79" i="49"/>
  <c r="AJ78" i="49"/>
  <c r="AJ70" i="49"/>
  <c r="AJ74" i="49"/>
  <c r="AJ67" i="49"/>
  <c r="AJ66" i="49"/>
  <c r="AJ63" i="49"/>
  <c r="AJ60" i="49"/>
  <c r="AJ58" i="49"/>
  <c r="AJ57" i="49"/>
  <c r="AJ55" i="49"/>
  <c r="AJ52" i="49"/>
  <c r="AJ41" i="49"/>
  <c r="AJ40" i="49"/>
  <c r="AJ30" i="49"/>
  <c r="AJ29" i="49"/>
  <c r="AJ27" i="49"/>
  <c r="AJ26" i="49"/>
  <c r="AG108" i="49"/>
  <c r="AG107" i="49"/>
  <c r="AG101" i="49"/>
  <c r="AG97" i="49"/>
  <c r="AG96" i="49"/>
  <c r="AG102" i="49"/>
  <c r="AG95" i="49"/>
  <c r="AG94" i="49"/>
  <c r="AG86" i="49"/>
  <c r="AG81" i="49"/>
  <c r="AG80" i="49"/>
  <c r="AG87" i="49"/>
  <c r="AG79" i="49"/>
  <c r="AG78" i="49"/>
  <c r="AG70" i="49"/>
  <c r="AG74" i="49"/>
  <c r="AG67" i="49"/>
  <c r="AG66" i="49"/>
  <c r="AG63" i="49"/>
  <c r="AG60" i="49"/>
  <c r="AG58" i="49"/>
  <c r="AG57" i="49"/>
  <c r="AG55" i="49"/>
  <c r="AG52" i="49"/>
  <c r="AG41" i="49"/>
  <c r="AG40" i="49"/>
  <c r="AG30" i="49"/>
  <c r="AG29" i="49"/>
  <c r="AG27" i="49"/>
  <c r="AG26" i="49"/>
  <c r="AD108" i="49"/>
  <c r="AD107" i="49"/>
  <c r="AD112" i="49" s="1"/>
  <c r="AD101" i="49"/>
  <c r="AD97" i="49"/>
  <c r="AD96" i="49"/>
  <c r="AD102" i="49"/>
  <c r="AD95" i="49"/>
  <c r="AD94" i="49"/>
  <c r="AD86" i="49"/>
  <c r="AD81" i="49"/>
  <c r="AD80" i="49"/>
  <c r="AD87" i="49"/>
  <c r="AD79" i="49"/>
  <c r="AD78" i="49"/>
  <c r="AD70" i="49"/>
  <c r="AD74" i="49"/>
  <c r="AD67" i="49"/>
  <c r="AD66" i="49"/>
  <c r="AD63" i="49"/>
  <c r="AD60" i="49"/>
  <c r="AD58" i="49"/>
  <c r="AD57" i="49"/>
  <c r="AD55" i="49"/>
  <c r="AD52" i="49"/>
  <c r="AD41" i="49"/>
  <c r="AD40" i="49"/>
  <c r="AD30" i="49"/>
  <c r="AD29" i="49"/>
  <c r="AD27" i="49"/>
  <c r="AD26" i="49"/>
  <c r="AI50" i="49"/>
  <c r="AI53" i="49" s="1"/>
  <c r="AI25" i="49"/>
  <c r="AH25" i="49"/>
  <c r="AI24" i="49"/>
  <c r="AH24" i="49"/>
  <c r="AI23" i="49"/>
  <c r="AH23" i="49"/>
  <c r="AI22" i="49"/>
  <c r="AH22" i="49"/>
  <c r="AI21" i="49"/>
  <c r="AH21" i="49"/>
  <c r="AF25" i="49"/>
  <c r="AE25" i="49"/>
  <c r="AF24" i="49"/>
  <c r="AE24" i="49"/>
  <c r="AF23" i="49"/>
  <c r="AE23" i="49"/>
  <c r="AF22" i="49"/>
  <c r="AE22" i="49"/>
  <c r="AF21" i="49"/>
  <c r="AE21" i="49"/>
  <c r="AC25" i="49"/>
  <c r="AB25" i="49"/>
  <c r="AC24" i="49"/>
  <c r="AB24" i="49"/>
  <c r="AC23" i="49"/>
  <c r="AB23" i="49"/>
  <c r="AC22" i="49"/>
  <c r="AB22" i="49"/>
  <c r="AC21" i="49"/>
  <c r="AB21" i="49"/>
  <c r="X50" i="49"/>
  <c r="X53" i="49" s="1"/>
  <c r="X25" i="49"/>
  <c r="X24" i="49"/>
  <c r="X23" i="49"/>
  <c r="X22" i="49"/>
  <c r="X21" i="49"/>
  <c r="U50" i="49"/>
  <c r="U53" i="49" s="1"/>
  <c r="U25" i="49"/>
  <c r="U24" i="49"/>
  <c r="U23" i="49"/>
  <c r="U22" i="49"/>
  <c r="U21" i="49"/>
  <c r="R25" i="49"/>
  <c r="R24" i="49"/>
  <c r="R23" i="49"/>
  <c r="R22" i="49"/>
  <c r="R21" i="49"/>
  <c r="M50" i="49"/>
  <c r="M53" i="49" s="1"/>
  <c r="M25" i="49"/>
  <c r="M24" i="49"/>
  <c r="M23" i="49"/>
  <c r="M22" i="49"/>
  <c r="M21" i="49"/>
  <c r="J50" i="49"/>
  <c r="J53" i="49" s="1"/>
  <c r="J25" i="49"/>
  <c r="J24" i="49"/>
  <c r="J23" i="49"/>
  <c r="J22" i="49"/>
  <c r="J21" i="49"/>
  <c r="G49" i="49"/>
  <c r="G25" i="49"/>
  <c r="G24" i="49"/>
  <c r="G23" i="49"/>
  <c r="G22" i="49"/>
  <c r="G21" i="49"/>
  <c r="Y108" i="49"/>
  <c r="Y107" i="49"/>
  <c r="Y101" i="49"/>
  <c r="Y97" i="49"/>
  <c r="Y96" i="49"/>
  <c r="Y102" i="49"/>
  <c r="Y95" i="49"/>
  <c r="Y94" i="49"/>
  <c r="Y86" i="49"/>
  <c r="Y81" i="49"/>
  <c r="Y80" i="49"/>
  <c r="Y87" i="49"/>
  <c r="Y79" i="49"/>
  <c r="Y78" i="49"/>
  <c r="Y70" i="49"/>
  <c r="Y74" i="49"/>
  <c r="Y67" i="49"/>
  <c r="Y66" i="49"/>
  <c r="Y63" i="49"/>
  <c r="Y60" i="49"/>
  <c r="Y58" i="49"/>
  <c r="Y57" i="49"/>
  <c r="Y55" i="49"/>
  <c r="Y52" i="49"/>
  <c r="Y41" i="49"/>
  <c r="Y40" i="49"/>
  <c r="Y30" i="49"/>
  <c r="Y29" i="49"/>
  <c r="Y27" i="49"/>
  <c r="Y26" i="49"/>
  <c r="V108" i="49"/>
  <c r="V107" i="49"/>
  <c r="V101" i="49"/>
  <c r="V97" i="49"/>
  <c r="V96" i="49"/>
  <c r="V102" i="49"/>
  <c r="V95" i="49"/>
  <c r="V94" i="49"/>
  <c r="V86" i="49"/>
  <c r="V81" i="49"/>
  <c r="V80" i="49"/>
  <c r="V87" i="49"/>
  <c r="V79" i="49"/>
  <c r="V78" i="49"/>
  <c r="V70" i="49"/>
  <c r="V74" i="49"/>
  <c r="V67" i="49"/>
  <c r="V66" i="49"/>
  <c r="V63" i="49"/>
  <c r="V60" i="49"/>
  <c r="V58" i="49"/>
  <c r="V57" i="49"/>
  <c r="V55" i="49"/>
  <c r="V52" i="49"/>
  <c r="V41" i="49"/>
  <c r="V40" i="49"/>
  <c r="V30" i="49"/>
  <c r="V29" i="49"/>
  <c r="V27" i="49"/>
  <c r="V26" i="49"/>
  <c r="S108" i="49"/>
  <c r="S107" i="49"/>
  <c r="S101" i="49"/>
  <c r="S97" i="49"/>
  <c r="S96" i="49"/>
  <c r="S95" i="49"/>
  <c r="S94" i="49"/>
  <c r="S86" i="49"/>
  <c r="S81" i="49"/>
  <c r="S80" i="49"/>
  <c r="S87" i="49"/>
  <c r="S79" i="49"/>
  <c r="S78" i="49"/>
  <c r="S70" i="49"/>
  <c r="S74" i="49"/>
  <c r="S67" i="49"/>
  <c r="S66" i="49"/>
  <c r="S63" i="49"/>
  <c r="S60" i="49"/>
  <c r="S58" i="49"/>
  <c r="S57" i="49"/>
  <c r="S55" i="49"/>
  <c r="S52" i="49"/>
  <c r="S41" i="49"/>
  <c r="S40" i="49"/>
  <c r="S30" i="49"/>
  <c r="S29" i="49"/>
  <c r="S27" i="49"/>
  <c r="S26" i="49"/>
  <c r="W25" i="49"/>
  <c r="W24" i="49"/>
  <c r="W23" i="49"/>
  <c r="W22" i="49"/>
  <c r="W21" i="49"/>
  <c r="T25" i="49"/>
  <c r="T24" i="49"/>
  <c r="T23" i="49"/>
  <c r="T22" i="49"/>
  <c r="T21" i="49"/>
  <c r="Q25" i="49"/>
  <c r="Q24" i="49"/>
  <c r="Q23" i="49"/>
  <c r="Q22" i="49"/>
  <c r="Q21" i="49"/>
  <c r="H130" i="49"/>
  <c r="H122" i="49"/>
  <c r="H108" i="49"/>
  <c r="H107" i="49"/>
  <c r="H101" i="49"/>
  <c r="H97" i="49"/>
  <c r="H96" i="49"/>
  <c r="H102" i="49"/>
  <c r="H95" i="49"/>
  <c r="H94" i="49"/>
  <c r="H86" i="49"/>
  <c r="H81" i="49"/>
  <c r="H80" i="49"/>
  <c r="H87" i="49"/>
  <c r="H79" i="49"/>
  <c r="H78" i="49"/>
  <c r="H70" i="49"/>
  <c r="H74" i="49"/>
  <c r="H67" i="49"/>
  <c r="H66" i="49"/>
  <c r="H63" i="49"/>
  <c r="H60" i="49"/>
  <c r="H58" i="49"/>
  <c r="H57" i="49"/>
  <c r="H55" i="49"/>
  <c r="H52" i="49"/>
  <c r="H46" i="49"/>
  <c r="H45" i="49"/>
  <c r="H41" i="49"/>
  <c r="H40" i="49"/>
  <c r="H33" i="49"/>
  <c r="H38" i="49" s="1"/>
  <c r="H30" i="49"/>
  <c r="H29" i="49"/>
  <c r="H27" i="49"/>
  <c r="H26" i="49"/>
  <c r="K108" i="49"/>
  <c r="K107" i="49"/>
  <c r="K101" i="49"/>
  <c r="K97" i="49"/>
  <c r="K96" i="49"/>
  <c r="K102" i="49"/>
  <c r="K95" i="49"/>
  <c r="K94" i="49"/>
  <c r="K86" i="49"/>
  <c r="K81" i="49"/>
  <c r="K80" i="49"/>
  <c r="K87" i="49"/>
  <c r="K79" i="49"/>
  <c r="K78" i="49"/>
  <c r="K70" i="49"/>
  <c r="K74" i="49"/>
  <c r="K67" i="49"/>
  <c r="K66" i="49"/>
  <c r="K63" i="49"/>
  <c r="K60" i="49"/>
  <c r="K58" i="49"/>
  <c r="K57" i="49"/>
  <c r="K55" i="49"/>
  <c r="K52" i="49"/>
  <c r="K46" i="49"/>
  <c r="K45" i="49"/>
  <c r="K41" i="49"/>
  <c r="K40" i="49"/>
  <c r="K33" i="49"/>
  <c r="K38" i="49" s="1"/>
  <c r="K30" i="49"/>
  <c r="K29" i="49"/>
  <c r="K27" i="49"/>
  <c r="K26" i="49"/>
  <c r="F25" i="49"/>
  <c r="F24" i="49"/>
  <c r="F23" i="49"/>
  <c r="F22" i="49"/>
  <c r="F21" i="49"/>
  <c r="I25" i="49"/>
  <c r="I24" i="49"/>
  <c r="I23" i="49"/>
  <c r="I22" i="49"/>
  <c r="I21" i="49"/>
  <c r="N108" i="49"/>
  <c r="N107" i="49"/>
  <c r="N101" i="49"/>
  <c r="N97" i="49"/>
  <c r="N96" i="49"/>
  <c r="N102" i="49"/>
  <c r="N95" i="49"/>
  <c r="N94" i="49"/>
  <c r="N86" i="49"/>
  <c r="N81" i="49"/>
  <c r="N80" i="49"/>
  <c r="N87" i="49"/>
  <c r="N79" i="49"/>
  <c r="N78" i="49"/>
  <c r="N70" i="49"/>
  <c r="N74" i="49"/>
  <c r="N67" i="49"/>
  <c r="N66" i="49"/>
  <c r="N63" i="49"/>
  <c r="N60" i="49"/>
  <c r="N58" i="49"/>
  <c r="N57" i="49"/>
  <c r="N55" i="49"/>
  <c r="N52" i="49"/>
  <c r="N46" i="49"/>
  <c r="N45" i="49"/>
  <c r="N41" i="49"/>
  <c r="N40" i="49"/>
  <c r="N33" i="49"/>
  <c r="N38" i="49" s="1"/>
  <c r="N30" i="49"/>
  <c r="N29" i="49"/>
  <c r="N27" i="49"/>
  <c r="N26" i="49"/>
  <c r="L25" i="49"/>
  <c r="L24" i="49"/>
  <c r="L23" i="49"/>
  <c r="L22" i="49"/>
  <c r="L21" i="49"/>
  <c r="AT108" i="48"/>
  <c r="AO101" i="48"/>
  <c r="AT101" i="48" s="1"/>
  <c r="AO97" i="48"/>
  <c r="AT97" i="48" s="1"/>
  <c r="AO96" i="48"/>
  <c r="AT96" i="48" s="1"/>
  <c r="AO102" i="48"/>
  <c r="AT102" i="48" s="1"/>
  <c r="AO95" i="48"/>
  <c r="AT95" i="48" s="1"/>
  <c r="AO94" i="48"/>
  <c r="AT94" i="48" s="1"/>
  <c r="AO86" i="48"/>
  <c r="AT86" i="48" s="1"/>
  <c r="AO81" i="48"/>
  <c r="AT81" i="48" s="1"/>
  <c r="AO80" i="48"/>
  <c r="AT80" i="48" s="1"/>
  <c r="AO87" i="48"/>
  <c r="AT87" i="48" s="1"/>
  <c r="AO79" i="48"/>
  <c r="AT79" i="48" s="1"/>
  <c r="AO78" i="48"/>
  <c r="AO70" i="48"/>
  <c r="AT70" i="48" s="1"/>
  <c r="AO74" i="48"/>
  <c r="AT74" i="48" s="1"/>
  <c r="AO67" i="48"/>
  <c r="AT67" i="48" s="1"/>
  <c r="AO66" i="48"/>
  <c r="AO63" i="48"/>
  <c r="AT63" i="48" s="1"/>
  <c r="AO60" i="48"/>
  <c r="AT60" i="48" s="1"/>
  <c r="AO58" i="48"/>
  <c r="AT58" i="48" s="1"/>
  <c r="AO57" i="48"/>
  <c r="AT55" i="48"/>
  <c r="AO52" i="48"/>
  <c r="AT52" i="48" s="1"/>
  <c r="AO46" i="48"/>
  <c r="AT46" i="48" s="1"/>
  <c r="AO45" i="48"/>
  <c r="AT45" i="48" s="1"/>
  <c r="AO41" i="48"/>
  <c r="AT41" i="48" s="1"/>
  <c r="AO40" i="48"/>
  <c r="AT40" i="48" s="1"/>
  <c r="AT33" i="48"/>
  <c r="AT38" i="48" s="1"/>
  <c r="AO30" i="48"/>
  <c r="AT30" i="48" s="1"/>
  <c r="AO29" i="48"/>
  <c r="AT29" i="48" s="1"/>
  <c r="AO27" i="48"/>
  <c r="AO26" i="48"/>
  <c r="AT26" i="48" s="1"/>
  <c r="AS107" i="48"/>
  <c r="AL101" i="48"/>
  <c r="AS101" i="48" s="1"/>
  <c r="AL97" i="48"/>
  <c r="AS97" i="48" s="1"/>
  <c r="AL96" i="48"/>
  <c r="AL102" i="48"/>
  <c r="AS102" i="48" s="1"/>
  <c r="AL95" i="48"/>
  <c r="AS95" i="48" s="1"/>
  <c r="AL94" i="48"/>
  <c r="AL86" i="48"/>
  <c r="AS86" i="48" s="1"/>
  <c r="AL81" i="48"/>
  <c r="AS81" i="48" s="1"/>
  <c r="AL80" i="48"/>
  <c r="AS80" i="48" s="1"/>
  <c r="AL87" i="48"/>
  <c r="AS87" i="48" s="1"/>
  <c r="AL79" i="48"/>
  <c r="AS79" i="48" s="1"/>
  <c r="AL78" i="48"/>
  <c r="AL70" i="48"/>
  <c r="AS70" i="48" s="1"/>
  <c r="AL74" i="48"/>
  <c r="AS74" i="48" s="1"/>
  <c r="AL67" i="48"/>
  <c r="AS67" i="48" s="1"/>
  <c r="AL66" i="48"/>
  <c r="AL63" i="48"/>
  <c r="AS63" i="48" s="1"/>
  <c r="AL60" i="48"/>
  <c r="AL58" i="48"/>
  <c r="AL57" i="48"/>
  <c r="AS55" i="48"/>
  <c r="AL52" i="48"/>
  <c r="AL46" i="48"/>
  <c r="AS46" i="48" s="1"/>
  <c r="AL45" i="48"/>
  <c r="AS45" i="48" s="1"/>
  <c r="AL41" i="48"/>
  <c r="AS41" i="48" s="1"/>
  <c r="AL40" i="48"/>
  <c r="AS40" i="48" s="1"/>
  <c r="AS33" i="48"/>
  <c r="AS38" i="48" s="1"/>
  <c r="AL30" i="48"/>
  <c r="AS30" i="48" s="1"/>
  <c r="AL29" i="48"/>
  <c r="AS29" i="48" s="1"/>
  <c r="AL27" i="48"/>
  <c r="AL26" i="48"/>
  <c r="AN49" i="48"/>
  <c r="AN25" i="48"/>
  <c r="AM25" i="48"/>
  <c r="AN24" i="48"/>
  <c r="AM24" i="48"/>
  <c r="AN23" i="48"/>
  <c r="AM23" i="48"/>
  <c r="AN22" i="48"/>
  <c r="AM22" i="48"/>
  <c r="AN21" i="48"/>
  <c r="AM21" i="48"/>
  <c r="AK49" i="48"/>
  <c r="AK25" i="48"/>
  <c r="AJ25" i="48"/>
  <c r="AK24" i="48"/>
  <c r="AJ24" i="48"/>
  <c r="AK23" i="48"/>
  <c r="AJ23" i="48"/>
  <c r="AK22" i="48"/>
  <c r="AJ22" i="48"/>
  <c r="AK21" i="48"/>
  <c r="AJ21" i="48"/>
  <c r="AR127" i="48"/>
  <c r="AR116" i="48"/>
  <c r="AR108" i="48"/>
  <c r="AR107" i="48"/>
  <c r="AI101" i="48"/>
  <c r="AR101" i="48" s="1"/>
  <c r="AI97" i="48"/>
  <c r="AR97" i="48" s="1"/>
  <c r="AI96" i="48"/>
  <c r="AR96" i="48" s="1"/>
  <c r="AI102" i="48"/>
  <c r="AR102" i="48" s="1"/>
  <c r="AI95" i="48"/>
  <c r="AR95" i="48" s="1"/>
  <c r="AI94" i="48"/>
  <c r="AI86" i="48"/>
  <c r="AR86" i="48" s="1"/>
  <c r="AI81" i="48"/>
  <c r="AR81" i="48" s="1"/>
  <c r="AI80" i="48"/>
  <c r="AR80" i="48" s="1"/>
  <c r="AI87" i="48"/>
  <c r="AR87" i="48" s="1"/>
  <c r="AI79" i="48"/>
  <c r="AR79" i="48" s="1"/>
  <c r="AI78" i="48"/>
  <c r="AI70" i="48"/>
  <c r="AR70" i="48" s="1"/>
  <c r="AI74" i="48"/>
  <c r="AR74" i="48" s="1"/>
  <c r="AI67" i="48"/>
  <c r="AR67" i="48" s="1"/>
  <c r="AI66" i="48"/>
  <c r="AI63" i="48"/>
  <c r="AR63" i="48" s="1"/>
  <c r="AI60" i="48"/>
  <c r="AR60" i="48" s="1"/>
  <c r="AI58" i="48"/>
  <c r="AI57" i="48"/>
  <c r="AR55" i="48"/>
  <c r="AI52" i="48"/>
  <c r="AR52" i="48" s="1"/>
  <c r="AI46" i="48"/>
  <c r="AR46" i="48" s="1"/>
  <c r="AI45" i="48"/>
  <c r="AR45" i="48" s="1"/>
  <c r="AI41" i="48"/>
  <c r="AR41" i="48" s="1"/>
  <c r="AI40" i="48"/>
  <c r="AR40" i="48" s="1"/>
  <c r="AR33" i="48"/>
  <c r="AR38" i="48" s="1"/>
  <c r="AI30" i="48"/>
  <c r="AR30" i="48" s="1"/>
  <c r="AI29" i="48"/>
  <c r="AR29" i="48" s="1"/>
  <c r="AI27" i="48"/>
  <c r="AR27" i="48" s="1"/>
  <c r="AI26" i="48"/>
  <c r="AH49" i="48"/>
  <c r="AH25" i="48"/>
  <c r="AG25" i="48"/>
  <c r="AH24" i="48"/>
  <c r="AG24" i="48"/>
  <c r="AH23" i="48"/>
  <c r="AG23" i="48"/>
  <c r="AH22" i="48"/>
  <c r="AG22" i="48"/>
  <c r="AH21" i="48"/>
  <c r="AG21" i="48"/>
  <c r="AD88" i="48"/>
  <c r="AD140" i="48" s="1"/>
  <c r="AD152" i="48" s="1"/>
  <c r="AD57" i="48"/>
  <c r="AC103" i="48"/>
  <c r="AC88" i="48"/>
  <c r="AC140" i="48" s="1"/>
  <c r="AC152" i="48" s="1"/>
  <c r="AC57" i="48"/>
  <c r="AB130" i="48"/>
  <c r="AB134" i="48" s="1"/>
  <c r="AB146" i="48" s="1"/>
  <c r="AB103" i="48"/>
  <c r="AB57" i="48"/>
  <c r="N130" i="48"/>
  <c r="N108" i="48"/>
  <c r="N107" i="48"/>
  <c r="N101" i="48"/>
  <c r="N97" i="48"/>
  <c r="N96" i="48"/>
  <c r="N102" i="48"/>
  <c r="N95" i="48"/>
  <c r="N94" i="48"/>
  <c r="N86" i="48"/>
  <c r="N81" i="48"/>
  <c r="N80" i="48"/>
  <c r="N87" i="48"/>
  <c r="N79" i="48"/>
  <c r="N78" i="48"/>
  <c r="N70" i="48"/>
  <c r="N74" i="48"/>
  <c r="N67" i="48"/>
  <c r="N66" i="48"/>
  <c r="N63" i="48"/>
  <c r="N60" i="48"/>
  <c r="N58" i="48"/>
  <c r="N57" i="48"/>
  <c r="N55" i="48"/>
  <c r="N52" i="48"/>
  <c r="N49" i="48"/>
  <c r="N46" i="48"/>
  <c r="N45" i="48"/>
  <c r="N41" i="48"/>
  <c r="N40" i="48"/>
  <c r="N33" i="48"/>
  <c r="N38" i="48" s="1"/>
  <c r="N30" i="48"/>
  <c r="N29" i="48"/>
  <c r="N27" i="48"/>
  <c r="N26" i="48"/>
  <c r="K130" i="48"/>
  <c r="K108" i="48"/>
  <c r="K107" i="48"/>
  <c r="K101" i="48"/>
  <c r="K97" i="48"/>
  <c r="K96" i="48"/>
  <c r="K102" i="48"/>
  <c r="K95" i="48"/>
  <c r="K94" i="48"/>
  <c r="K86" i="48"/>
  <c r="K81" i="48"/>
  <c r="K80" i="48"/>
  <c r="K87" i="48"/>
  <c r="K79" i="48"/>
  <c r="K78" i="48"/>
  <c r="K70" i="48"/>
  <c r="K74" i="48"/>
  <c r="K67" i="48"/>
  <c r="K66" i="48"/>
  <c r="K63" i="48"/>
  <c r="K60" i="48"/>
  <c r="K58" i="48"/>
  <c r="K57" i="48"/>
  <c r="K55" i="48"/>
  <c r="K49" i="48"/>
  <c r="K46" i="48"/>
  <c r="K45" i="48"/>
  <c r="K41" i="48"/>
  <c r="K40" i="48"/>
  <c r="K33" i="48"/>
  <c r="K38" i="48" s="1"/>
  <c r="K30" i="48"/>
  <c r="K29" i="48"/>
  <c r="K27" i="48"/>
  <c r="K26" i="48"/>
  <c r="H108" i="48"/>
  <c r="H107" i="48"/>
  <c r="H101" i="48"/>
  <c r="H97" i="48"/>
  <c r="H96" i="48"/>
  <c r="H102" i="48"/>
  <c r="H95" i="48"/>
  <c r="H94" i="48"/>
  <c r="H86" i="48"/>
  <c r="H81" i="48"/>
  <c r="H80" i="48"/>
  <c r="H87" i="48"/>
  <c r="H79" i="48"/>
  <c r="H78" i="48"/>
  <c r="H67" i="48"/>
  <c r="H74" i="48"/>
  <c r="H70" i="48"/>
  <c r="H66" i="48"/>
  <c r="H63" i="48"/>
  <c r="H60" i="48"/>
  <c r="H58" i="48"/>
  <c r="H55" i="48"/>
  <c r="H52" i="48"/>
  <c r="H46" i="48"/>
  <c r="H45" i="48"/>
  <c r="H41" i="48"/>
  <c r="H40" i="48"/>
  <c r="H33" i="48"/>
  <c r="G49" i="48"/>
  <c r="H27" i="48"/>
  <c r="H29" i="48"/>
  <c r="H30" i="48"/>
  <c r="H26" i="48"/>
  <c r="M25" i="48"/>
  <c r="L25" i="48"/>
  <c r="M24" i="48"/>
  <c r="L24" i="48"/>
  <c r="M23" i="48"/>
  <c r="L23" i="48"/>
  <c r="M22" i="48"/>
  <c r="L22" i="48"/>
  <c r="J25" i="48"/>
  <c r="I25" i="48"/>
  <c r="J24" i="48"/>
  <c r="I24" i="48"/>
  <c r="J23" i="48"/>
  <c r="I23" i="48"/>
  <c r="F23" i="48"/>
  <c r="G23" i="48"/>
  <c r="F24" i="48"/>
  <c r="G24" i="48"/>
  <c r="F25" i="48"/>
  <c r="G25" i="48"/>
  <c r="F22" i="48"/>
  <c r="G22" i="48"/>
  <c r="M21" i="48"/>
  <c r="L21" i="48"/>
  <c r="J21" i="48"/>
  <c r="I21" i="48"/>
  <c r="G21" i="48"/>
  <c r="F21" i="48"/>
  <c r="F169" i="40"/>
  <c r="AT127" i="48"/>
  <c r="AS127" i="48"/>
  <c r="AT124" i="48"/>
  <c r="AS124" i="48"/>
  <c r="AR124" i="48"/>
  <c r="AT123" i="48"/>
  <c r="AS123" i="48"/>
  <c r="AR123" i="48"/>
  <c r="AT116" i="48"/>
  <c r="AS116" i="48"/>
  <c r="AT107" i="48"/>
  <c r="AT25" i="48"/>
  <c r="AS25" i="48"/>
  <c r="AR25" i="48"/>
  <c r="AT24" i="48"/>
  <c r="AS24" i="48"/>
  <c r="AR24" i="48"/>
  <c r="AT23" i="48"/>
  <c r="AS23" i="48"/>
  <c r="AR23" i="48"/>
  <c r="AT22" i="48"/>
  <c r="AS22" i="48"/>
  <c r="AR22" i="48"/>
  <c r="AT21" i="48"/>
  <c r="AS21" i="48"/>
  <c r="AR21" i="48"/>
  <c r="AB137" i="48" l="1"/>
  <c r="AB151" i="48"/>
  <c r="AB139" i="48"/>
  <c r="K32" i="48"/>
  <c r="AI76" i="48"/>
  <c r="S112" i="49"/>
  <c r="K112" i="49"/>
  <c r="V103" i="49"/>
  <c r="N103" i="49"/>
  <c r="K112" i="48"/>
  <c r="H103" i="48"/>
  <c r="K76" i="48"/>
  <c r="K142" i="48" s="1"/>
  <c r="K154" i="48" s="1"/>
  <c r="AB149" i="48"/>
  <c r="H49" i="48"/>
  <c r="G50" i="48"/>
  <c r="G53" i="48" s="1"/>
  <c r="H64" i="48"/>
  <c r="N112" i="48"/>
  <c r="N141" i="48" s="1"/>
  <c r="N153" i="48" s="1"/>
  <c r="AS52" i="48"/>
  <c r="AS94" i="48"/>
  <c r="AL103" i="48"/>
  <c r="N64" i="49"/>
  <c r="K103" i="49"/>
  <c r="S103" i="49"/>
  <c r="V64" i="49"/>
  <c r="H49" i="49"/>
  <c r="G50" i="49"/>
  <c r="G53" i="49" s="1"/>
  <c r="K136" i="48"/>
  <c r="K148" i="48" s="1"/>
  <c r="AD136" i="48"/>
  <c r="AD148" i="48" s="1"/>
  <c r="K39" i="48"/>
  <c r="K88" i="48"/>
  <c r="AI129" i="48"/>
  <c r="AI88" i="48"/>
  <c r="AD49" i="49"/>
  <c r="AC50" i="49"/>
  <c r="AC53" i="49" s="1"/>
  <c r="K64" i="48"/>
  <c r="AR58" i="48"/>
  <c r="AI64" i="48"/>
  <c r="AL88" i="48"/>
  <c r="K88" i="49"/>
  <c r="S88" i="49"/>
  <c r="S49" i="49"/>
  <c r="R50" i="49"/>
  <c r="R53" i="49" s="1"/>
  <c r="AG112" i="49"/>
  <c r="N136" i="48"/>
  <c r="N148" i="48" s="1"/>
  <c r="A60" i="27"/>
  <c r="A70" i="27"/>
  <c r="H76" i="48"/>
  <c r="H142" i="48" s="1"/>
  <c r="H112" i="48"/>
  <c r="AL49" i="48"/>
  <c r="AS49" i="48" s="1"/>
  <c r="AK50" i="48"/>
  <c r="AK53" i="48" s="1"/>
  <c r="AS58" i="48"/>
  <c r="AL64" i="48"/>
  <c r="N112" i="49"/>
  <c r="K64" i="49"/>
  <c r="V112" i="49"/>
  <c r="AG103" i="49"/>
  <c r="AB136" i="48"/>
  <c r="AB148" i="48" s="1"/>
  <c r="AI49" i="48"/>
  <c r="AR49" i="48" s="1"/>
  <c r="AH50" i="48"/>
  <c r="AH53" i="48" s="1"/>
  <c r="AR26" i="48"/>
  <c r="AI32" i="48"/>
  <c r="AI39" i="48" s="1"/>
  <c r="AI43" i="48" s="1"/>
  <c r="AO49" i="48"/>
  <c r="AT49" i="48" s="1"/>
  <c r="AN50" i="48"/>
  <c r="AN53" i="48" s="1"/>
  <c r="AL76" i="48"/>
  <c r="AG88" i="49"/>
  <c r="AC136" i="48"/>
  <c r="AC148" i="48" s="1"/>
  <c r="H88" i="48"/>
  <c r="K103" i="48"/>
  <c r="AR94" i="48"/>
  <c r="AI103" i="48"/>
  <c r="AS26" i="48"/>
  <c r="AL32" i="48"/>
  <c r="AL39" i="48" s="1"/>
  <c r="AL43" i="48" s="1"/>
  <c r="V88" i="49"/>
  <c r="AG64" i="49"/>
  <c r="A80" i="27"/>
  <c r="N129" i="48"/>
  <c r="H129" i="48"/>
  <c r="K129" i="48"/>
  <c r="AS78" i="48"/>
  <c r="AL129" i="48"/>
  <c r="AO129" i="48"/>
  <c r="AJ112" i="49"/>
  <c r="Y129" i="49"/>
  <c r="N129" i="49"/>
  <c r="AG129" i="49"/>
  <c r="V129" i="49"/>
  <c r="AD129" i="49"/>
  <c r="K129" i="49"/>
  <c r="H129" i="49"/>
  <c r="S129" i="49"/>
  <c r="AJ129" i="49"/>
  <c r="A8" i="40"/>
  <c r="H19" i="58" s="1"/>
  <c r="H112" i="49"/>
  <c r="N49" i="49"/>
  <c r="A106" i="27"/>
  <c r="A120" i="27"/>
  <c r="H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T112" i="48"/>
  <c r="AR112" i="48"/>
  <c r="Y112" i="49"/>
  <c r="A86" i="48"/>
  <c r="Y49" i="49"/>
  <c r="K49" i="49"/>
  <c r="N76" i="49"/>
  <c r="V49" i="49"/>
  <c r="N76" i="48"/>
  <c r="H76" i="49"/>
  <c r="H142" i="49" s="1"/>
  <c r="AD76" i="49"/>
  <c r="AG76" i="49"/>
  <c r="AJ76" i="49"/>
  <c r="AJ142" i="49" s="1"/>
  <c r="S76" i="49"/>
  <c r="S142" i="49" s="1"/>
  <c r="V76" i="49"/>
  <c r="V142" i="49" s="1"/>
  <c r="Y76" i="49"/>
  <c r="K76" i="49"/>
  <c r="K90" i="49" s="1"/>
  <c r="AT66" i="48"/>
  <c r="AT76" i="48" s="1"/>
  <c r="AO76" i="48"/>
  <c r="AS66" i="48"/>
  <c r="AS76" i="48" s="1"/>
  <c r="A26" i="49"/>
  <c r="A66" i="49"/>
  <c r="A81" i="49"/>
  <c r="A101" i="49"/>
  <c r="AG49" i="49"/>
  <c r="AF50" i="49"/>
  <c r="AF53" i="49" s="1"/>
  <c r="AJ49" i="49"/>
  <c r="A55" i="49"/>
  <c r="A80" i="49"/>
  <c r="A97" i="49"/>
  <c r="A63" i="49"/>
  <c r="AR32" i="48"/>
  <c r="AR135" i="48" s="1"/>
  <c r="AR147" i="48" s="1"/>
  <c r="N32" i="49"/>
  <c r="H32" i="49"/>
  <c r="V32" i="49"/>
  <c r="AG32" i="49"/>
  <c r="AJ32" i="49"/>
  <c r="K32" i="49"/>
  <c r="Y32" i="49"/>
  <c r="S32" i="49"/>
  <c r="AD32" i="49"/>
  <c r="K135" i="48"/>
  <c r="K147" i="48" s="1"/>
  <c r="H32" i="48"/>
  <c r="AT27" i="48"/>
  <c r="AT32" i="48" s="1"/>
  <c r="AT135" i="48" s="1"/>
  <c r="AT147" i="48" s="1"/>
  <c r="AO32" i="48"/>
  <c r="AO39" i="48" s="1"/>
  <c r="AO43" i="48" s="1"/>
  <c r="AS27" i="48"/>
  <c r="N32" i="48"/>
  <c r="N135" i="48" s="1"/>
  <c r="N147" i="48" s="1"/>
  <c r="A27" i="49"/>
  <c r="B107" i="49"/>
  <c r="AD64" i="49"/>
  <c r="A29" i="49"/>
  <c r="A74" i="49"/>
  <c r="A86" i="49"/>
  <c r="B108" i="49"/>
  <c r="A30" i="49"/>
  <c r="A70" i="49"/>
  <c r="A94" i="49"/>
  <c r="A78" i="49"/>
  <c r="A58" i="49"/>
  <c r="A79" i="49"/>
  <c r="A102" i="49"/>
  <c r="A60" i="49"/>
  <c r="A87" i="49"/>
  <c r="A96" i="49"/>
  <c r="A33" i="49"/>
  <c r="H103" i="49"/>
  <c r="A70" i="48"/>
  <c r="AJ103" i="49"/>
  <c r="AD103" i="49"/>
  <c r="AD114" i="49" s="1"/>
  <c r="AJ64" i="49"/>
  <c r="A95" i="49"/>
  <c r="AJ88" i="49"/>
  <c r="S64" i="49"/>
  <c r="A67" i="49"/>
  <c r="A94" i="48"/>
  <c r="AD64" i="48"/>
  <c r="A55" i="48"/>
  <c r="A27" i="48"/>
  <c r="AT78" i="48"/>
  <c r="A66" i="48"/>
  <c r="A81" i="48"/>
  <c r="A101" i="48"/>
  <c r="B107" i="48"/>
  <c r="A30" i="48"/>
  <c r="A74" i="48"/>
  <c r="B108" i="48"/>
  <c r="AC114" i="48"/>
  <c r="AD90" i="48"/>
  <c r="AS60" i="48"/>
  <c r="A29" i="48"/>
  <c r="A67" i="48"/>
  <c r="A78" i="48"/>
  <c r="A95" i="48"/>
  <c r="A79" i="48"/>
  <c r="A102" i="48"/>
  <c r="A26" i="48"/>
  <c r="AR66" i="48"/>
  <c r="AR76" i="48" s="1"/>
  <c r="A33" i="48"/>
  <c r="A60" i="48"/>
  <c r="A96" i="48"/>
  <c r="A63" i="48"/>
  <c r="A80" i="48"/>
  <c r="N88" i="48"/>
  <c r="A97" i="48"/>
  <c r="AS108" i="48"/>
  <c r="AS112" i="48" s="1"/>
  <c r="AB114" i="48"/>
  <c r="AO88" i="48"/>
  <c r="A87" i="48"/>
  <c r="AB88" i="48"/>
  <c r="AB140" i="48" s="1"/>
  <c r="AB152" i="48" s="1"/>
  <c r="AC64" i="48"/>
  <c r="AC120" i="48" s="1"/>
  <c r="AO103" i="48"/>
  <c r="AC90" i="48"/>
  <c r="AD103" i="48"/>
  <c r="N103" i="48"/>
  <c r="AO64" i="48"/>
  <c r="A58" i="48"/>
  <c r="N64" i="48"/>
  <c r="AB64" i="48"/>
  <c r="AD88" i="49"/>
  <c r="Y88" i="49"/>
  <c r="Y103" i="49"/>
  <c r="Y114" i="49" s="1"/>
  <c r="Y64" i="49"/>
  <c r="H125" i="49"/>
  <c r="H136" i="49" s="1"/>
  <c r="H148" i="49" s="1"/>
  <c r="H64" i="49"/>
  <c r="H88" i="49"/>
  <c r="N88" i="49"/>
  <c r="AS96" i="48"/>
  <c r="AR78" i="48"/>
  <c r="AC43" i="48"/>
  <c r="AC50" i="48" s="1"/>
  <c r="AB43" i="48"/>
  <c r="AI90" i="48" l="1"/>
  <c r="S114" i="49"/>
  <c r="K43" i="48"/>
  <c r="K50" i="48" s="1"/>
  <c r="K151" i="48"/>
  <c r="H114" i="49"/>
  <c r="AJ114" i="49"/>
  <c r="AG114" i="49"/>
  <c r="N114" i="49"/>
  <c r="V114" i="49"/>
  <c r="K90" i="48"/>
  <c r="K114" i="49"/>
  <c r="AG90" i="49"/>
  <c r="AD120" i="49"/>
  <c r="AI92" i="48"/>
  <c r="AO120" i="48"/>
  <c r="AS142" i="48"/>
  <c r="AS154" i="48" s="1"/>
  <c r="AR142" i="48"/>
  <c r="AR154" i="48" s="1"/>
  <c r="AD120" i="48"/>
  <c r="K120" i="48"/>
  <c r="AL50" i="48"/>
  <c r="AL53" i="48" s="1"/>
  <c r="AS32" i="48"/>
  <c r="AS135" i="48" s="1"/>
  <c r="AS147" i="48" s="1"/>
  <c r="AD105" i="49"/>
  <c r="AG142" i="49"/>
  <c r="AG154" i="49" s="1"/>
  <c r="V120" i="49"/>
  <c r="S105" i="49"/>
  <c r="S92" i="49"/>
  <c r="N140" i="48"/>
  <c r="N152" i="48" s="1"/>
  <c r="Y120" i="49"/>
  <c r="N134" i="48"/>
  <c r="N146" i="48" s="1"/>
  <c r="AG105" i="49"/>
  <c r="H120" i="48"/>
  <c r="AG120" i="49"/>
  <c r="K105" i="48"/>
  <c r="K92" i="48"/>
  <c r="V105" i="49"/>
  <c r="V92" i="49"/>
  <c r="H120" i="49"/>
  <c r="AI50" i="48"/>
  <c r="AI53" i="48" s="1"/>
  <c r="K142" i="49"/>
  <c r="H90" i="48"/>
  <c r="V154" i="49"/>
  <c r="V90" i="49"/>
  <c r="K92" i="49"/>
  <c r="K105" i="49"/>
  <c r="AD142" i="49"/>
  <c r="AD154" i="49" s="1"/>
  <c r="N120" i="48"/>
  <c r="S154" i="49"/>
  <c r="S90" i="49"/>
  <c r="N90" i="49"/>
  <c r="N120" i="49"/>
  <c r="N142" i="49"/>
  <c r="N154" i="49" s="1"/>
  <c r="H105" i="48"/>
  <c r="H92" i="48"/>
  <c r="AJ90" i="49"/>
  <c r="AJ120" i="49"/>
  <c r="AI105" i="48"/>
  <c r="AI120" i="48"/>
  <c r="Y142" i="49"/>
  <c r="Y154" i="49" s="1"/>
  <c r="AL92" i="48"/>
  <c r="N105" i="49"/>
  <c r="N92" i="49"/>
  <c r="K120" i="49"/>
  <c r="S120" i="49"/>
  <c r="AB120" i="48"/>
  <c r="AL90" i="48"/>
  <c r="AL105" i="48"/>
  <c r="AL120" i="48"/>
  <c r="AJ105" i="49"/>
  <c r="AG141" i="49"/>
  <c r="AG153" i="49" s="1"/>
  <c r="H141" i="49"/>
  <c r="H153" i="49" s="1"/>
  <c r="S141" i="49"/>
  <c r="S153" i="49" s="1"/>
  <c r="Y141" i="49"/>
  <c r="Y153" i="49" s="1"/>
  <c r="V141" i="49"/>
  <c r="V153" i="49" s="1"/>
  <c r="AD141" i="49"/>
  <c r="AD153" i="49" s="1"/>
  <c r="N141" i="49"/>
  <c r="N153" i="49" s="1"/>
  <c r="K141" i="49"/>
  <c r="K153" i="49" s="1"/>
  <c r="A8" i="48"/>
  <c r="H18" i="58" s="1"/>
  <c r="AR141" i="48"/>
  <c r="AR153" i="48" s="1"/>
  <c r="N142" i="48"/>
  <c r="N154" i="48" s="1"/>
  <c r="AT141" i="48"/>
  <c r="AT153" i="48" s="1"/>
  <c r="AS141" i="48"/>
  <c r="AS153" i="48" s="1"/>
  <c r="AT129" i="48"/>
  <c r="AT142" i="48"/>
  <c r="AT154" i="48" s="1"/>
  <c r="K140" i="48"/>
  <c r="K152" i="48" s="1"/>
  <c r="K134" i="48"/>
  <c r="K146" i="48" s="1"/>
  <c r="AR129" i="48"/>
  <c r="K141" i="48"/>
  <c r="K153" i="48" s="1"/>
  <c r="AS129" i="48"/>
  <c r="AJ141" i="49"/>
  <c r="AJ153" i="49" s="1"/>
  <c r="H105" i="49"/>
  <c r="AJ140" i="49"/>
  <c r="AJ152" i="49" s="1"/>
  <c r="AD134" i="49"/>
  <c r="AD146" i="49" s="1"/>
  <c r="AD135" i="49"/>
  <c r="AD147" i="49" s="1"/>
  <c r="N135" i="49"/>
  <c r="N147" i="49" s="1"/>
  <c r="N134" i="49"/>
  <c r="N146" i="49" s="1"/>
  <c r="AG140" i="49"/>
  <c r="AG152" i="49" s="1"/>
  <c r="AD140" i="49"/>
  <c r="AD152" i="49" s="1"/>
  <c r="Y135" i="49"/>
  <c r="Y147" i="49" s="1"/>
  <c r="Y134" i="49"/>
  <c r="Y146" i="49" s="1"/>
  <c r="K135" i="49"/>
  <c r="K147" i="49" s="1"/>
  <c r="K134" i="49"/>
  <c r="K146" i="49" s="1"/>
  <c r="K140" i="49"/>
  <c r="K152" i="49" s="1"/>
  <c r="AJ135" i="49"/>
  <c r="AJ147" i="49" s="1"/>
  <c r="AJ134" i="49"/>
  <c r="AJ146" i="49" s="1"/>
  <c r="Y140" i="49"/>
  <c r="Y152" i="49" s="1"/>
  <c r="AJ154" i="49"/>
  <c r="AG135" i="49"/>
  <c r="AG147" i="49" s="1"/>
  <c r="AG134" i="49"/>
  <c r="AG146" i="49" s="1"/>
  <c r="V140" i="49"/>
  <c r="V152" i="49" s="1"/>
  <c r="K154" i="49"/>
  <c r="S135" i="49"/>
  <c r="S147" i="49" s="1"/>
  <c r="S134" i="49"/>
  <c r="S146" i="49" s="1"/>
  <c r="Y105" i="49"/>
  <c r="V134" i="49"/>
  <c r="V146" i="49" s="1"/>
  <c r="V135" i="49"/>
  <c r="V147" i="49" s="1"/>
  <c r="S140" i="49"/>
  <c r="S152" i="49" s="1"/>
  <c r="N140" i="49"/>
  <c r="N152" i="49" s="1"/>
  <c r="A8" i="49"/>
  <c r="H20" i="58" s="1"/>
  <c r="AG39" i="49"/>
  <c r="AD39" i="49"/>
  <c r="AD151" i="49" s="1"/>
  <c r="AJ39" i="49"/>
  <c r="S39" i="49"/>
  <c r="S151" i="49" s="1"/>
  <c r="Y39" i="49"/>
  <c r="V39" i="49"/>
  <c r="H154" i="49"/>
  <c r="H39" i="49"/>
  <c r="H135" i="49"/>
  <c r="N39" i="49"/>
  <c r="K39" i="49"/>
  <c r="N39" i="48"/>
  <c r="N151" i="48" s="1"/>
  <c r="AB90" i="48"/>
  <c r="H135" i="48"/>
  <c r="AT39" i="48"/>
  <c r="AT151" i="48" s="1"/>
  <c r="AS39" i="48"/>
  <c r="AR39" i="48"/>
  <c r="AC105" i="48"/>
  <c r="H39" i="48"/>
  <c r="H151" i="48" s="1"/>
  <c r="AI114" i="48"/>
  <c r="AB105" i="48"/>
  <c r="N105" i="48"/>
  <c r="AO105" i="48"/>
  <c r="AD105" i="48"/>
  <c r="N114" i="48"/>
  <c r="Y90" i="49"/>
  <c r="AD92" i="49"/>
  <c r="AO50" i="48"/>
  <c r="AO53" i="48" s="1"/>
  <c r="AB50" i="48"/>
  <c r="AB53" i="48" s="1"/>
  <c r="AD114" i="48"/>
  <c r="H92" i="49"/>
  <c r="AG92" i="49"/>
  <c r="AL114" i="48"/>
  <c r="N90" i="48"/>
  <c r="Y92" i="49"/>
  <c r="AJ92" i="49"/>
  <c r="AC92" i="48"/>
  <c r="AD92" i="48"/>
  <c r="K114" i="48"/>
  <c r="AD43" i="48"/>
  <c r="AO114" i="48"/>
  <c r="AB92" i="48"/>
  <c r="AO90" i="48"/>
  <c r="N92" i="48"/>
  <c r="AD90" i="49"/>
  <c r="H90" i="49"/>
  <c r="H140" i="49"/>
  <c r="H152" i="49" s="1"/>
  <c r="AO92" i="48"/>
  <c r="AC53" i="48"/>
  <c r="AR138" i="48" l="1"/>
  <c r="AR151" i="48"/>
  <c r="AG43" i="49"/>
  <c r="AG151" i="49"/>
  <c r="AS139" i="48"/>
  <c r="AS151" i="48"/>
  <c r="H138" i="49"/>
  <c r="H151" i="49"/>
  <c r="N43" i="49"/>
  <c r="N151" i="49"/>
  <c r="V43" i="49"/>
  <c r="V151" i="49"/>
  <c r="Y43" i="49"/>
  <c r="Y151" i="49"/>
  <c r="K43" i="49"/>
  <c r="K151" i="49"/>
  <c r="AJ43" i="49"/>
  <c r="AJ151" i="49"/>
  <c r="AR137" i="48"/>
  <c r="AR149" i="48" s="1"/>
  <c r="AS137" i="48"/>
  <c r="AS149" i="48" s="1"/>
  <c r="AS138" i="48"/>
  <c r="AS150" i="48" s="1"/>
  <c r="AT139" i="48"/>
  <c r="K139" i="48"/>
  <c r="K138" i="48"/>
  <c r="K150" i="48" s="1"/>
  <c r="K137" i="48"/>
  <c r="K149" i="48" s="1"/>
  <c r="N139" i="48"/>
  <c r="N138" i="48"/>
  <c r="N150" i="48" s="1"/>
  <c r="N137" i="48"/>
  <c r="N149" i="48" s="1"/>
  <c r="H137" i="48"/>
  <c r="H149" i="48" s="1"/>
  <c r="H138" i="48"/>
  <c r="H150" i="48" s="1"/>
  <c r="AT137" i="48"/>
  <c r="AT149" i="48" s="1"/>
  <c r="AR139" i="48"/>
  <c r="AR150" i="48"/>
  <c r="AT138" i="48"/>
  <c r="AT150" i="48" s="1"/>
  <c r="Z157" i="27"/>
  <c r="Z169" i="27" s="1"/>
  <c r="Z156" i="27"/>
  <c r="Z168" i="27" s="1"/>
  <c r="AA157" i="27"/>
  <c r="AA169" i="27" s="1"/>
  <c r="AA156" i="27"/>
  <c r="AA168" i="27" s="1"/>
  <c r="AB156" i="27"/>
  <c r="AB168" i="27" s="1"/>
  <c r="AB157" i="27"/>
  <c r="AB169" i="27" s="1"/>
  <c r="V139" i="49"/>
  <c r="V138" i="49"/>
  <c r="V150" i="49" s="1"/>
  <c r="V137" i="49"/>
  <c r="V149" i="49" s="1"/>
  <c r="Y139" i="49"/>
  <c r="Y138" i="49"/>
  <c r="Y150" i="49" s="1"/>
  <c r="Y137" i="49"/>
  <c r="Y149" i="49" s="1"/>
  <c r="S139" i="49"/>
  <c r="S138" i="49"/>
  <c r="S150" i="49" s="1"/>
  <c r="S137" i="49"/>
  <c r="S149" i="49" s="1"/>
  <c r="K139" i="49"/>
  <c r="K138" i="49"/>
  <c r="K150" i="49" s="1"/>
  <c r="K137" i="49"/>
  <c r="K149" i="49" s="1"/>
  <c r="AJ139" i="49"/>
  <c r="AJ137" i="49"/>
  <c r="AJ149" i="49" s="1"/>
  <c r="AJ138" i="49"/>
  <c r="AJ150" i="49" s="1"/>
  <c r="AG139" i="49"/>
  <c r="AG137" i="49"/>
  <c r="AG149" i="49" s="1"/>
  <c r="AG138" i="49"/>
  <c r="AG150" i="49" s="1"/>
  <c r="N139" i="49"/>
  <c r="N137" i="49"/>
  <c r="N149" i="49" s="1"/>
  <c r="N138" i="49"/>
  <c r="N150" i="49" s="1"/>
  <c r="AD139" i="49"/>
  <c r="AD137" i="49"/>
  <c r="AD149" i="49" s="1"/>
  <c r="AD138" i="49"/>
  <c r="AD150" i="49" s="1"/>
  <c r="H150" i="49"/>
  <c r="H137" i="49"/>
  <c r="H149" i="49" s="1"/>
  <c r="B120" i="49"/>
  <c r="B8" i="49" s="1"/>
  <c r="I20" i="58" s="1"/>
  <c r="H139" i="49"/>
  <c r="A37" i="27"/>
  <c r="A53" i="27"/>
  <c r="H139" i="48"/>
  <c r="K53" i="48"/>
  <c r="N43" i="48"/>
  <c r="N50" i="48" s="1"/>
  <c r="N53" i="48" s="1"/>
  <c r="A52" i="27"/>
  <c r="A31" i="27"/>
  <c r="A41" i="27"/>
  <c r="A26" i="27"/>
  <c r="A33" i="27"/>
  <c r="A49" i="27"/>
  <c r="A27" i="27"/>
  <c r="A38" i="27"/>
  <c r="AD50" i="48"/>
  <c r="AD53" i="48" s="1"/>
  <c r="A8" i="27" l="1"/>
  <c r="H17" i="58" s="1"/>
  <c r="L19" i="35"/>
  <c r="M19" i="35"/>
  <c r="N19" i="35"/>
  <c r="M18" i="35"/>
  <c r="N18" i="35"/>
  <c r="L18" i="35"/>
  <c r="N21" i="35"/>
  <c r="M21" i="35"/>
  <c r="L21" i="35"/>
  <c r="N20" i="35"/>
  <c r="M20" i="35"/>
  <c r="L20" i="35"/>
  <c r="M15" i="35"/>
  <c r="L15" i="35"/>
  <c r="R129" i="40" l="1"/>
  <c r="Q129" i="40"/>
  <c r="P129" i="40"/>
  <c r="M129" i="40"/>
  <c r="L129" i="40"/>
  <c r="K129" i="40"/>
  <c r="H129" i="40"/>
  <c r="G129" i="40"/>
  <c r="F129" i="40"/>
  <c r="AA163" i="27" l="1"/>
  <c r="AA175" i="27" s="1"/>
  <c r="R163" i="27"/>
  <c r="R175" i="27" s="1"/>
  <c r="Q163" i="27"/>
  <c r="Q175" i="27" s="1"/>
  <c r="P163" i="27"/>
  <c r="P175" i="27" s="1"/>
  <c r="H163" i="27"/>
  <c r="H175" i="27" s="1"/>
  <c r="G163" i="27"/>
  <c r="G175" i="27" s="1"/>
  <c r="R134" i="40"/>
  <c r="R163" i="40" s="1"/>
  <c r="R175" i="40" s="1"/>
  <c r="Q134" i="40"/>
  <c r="Q163" i="40" s="1"/>
  <c r="Q175" i="40" s="1"/>
  <c r="P134" i="40"/>
  <c r="P163" i="40" s="1"/>
  <c r="P175" i="40" s="1"/>
  <c r="M134" i="40"/>
  <c r="M163" i="40" s="1"/>
  <c r="M175" i="40" s="1"/>
  <c r="L134" i="40"/>
  <c r="L163" i="40" s="1"/>
  <c r="L175" i="40" s="1"/>
  <c r="K134" i="40"/>
  <c r="K163" i="40" s="1"/>
  <c r="K175" i="40" s="1"/>
  <c r="H134" i="40"/>
  <c r="H163" i="40" s="1"/>
  <c r="H175" i="40" s="1"/>
  <c r="G134" i="40"/>
  <c r="G163" i="40" s="1"/>
  <c r="G175" i="40" s="1"/>
  <c r="F134" i="40"/>
  <c r="F163" i="40" s="1"/>
  <c r="F175" i="40" s="1"/>
  <c r="R91" i="40"/>
  <c r="R164" i="40" s="1"/>
  <c r="R176" i="40" s="1"/>
  <c r="Q91" i="40"/>
  <c r="Q164" i="40" s="1"/>
  <c r="Q176" i="40" s="1"/>
  <c r="P91" i="40"/>
  <c r="P164" i="40" s="1"/>
  <c r="P176" i="40" s="1"/>
  <c r="M91" i="40"/>
  <c r="M164" i="40" s="1"/>
  <c r="M176" i="40" s="1"/>
  <c r="L91" i="40"/>
  <c r="L164" i="40" s="1"/>
  <c r="L176" i="40" s="1"/>
  <c r="K91" i="40"/>
  <c r="K164" i="40" s="1"/>
  <c r="K176" i="40" s="1"/>
  <c r="H91" i="40"/>
  <c r="H164" i="40" s="1"/>
  <c r="H176" i="40" s="1"/>
  <c r="G91" i="40"/>
  <c r="G164" i="40" s="1"/>
  <c r="G176" i="40" s="1"/>
  <c r="F91" i="40"/>
  <c r="F164" i="40" s="1"/>
  <c r="F176" i="40" s="1"/>
  <c r="H164" i="27"/>
  <c r="H176" i="27" s="1"/>
  <c r="G164" i="27"/>
  <c r="G176" i="27" s="1"/>
  <c r="R73" i="40"/>
  <c r="Q73" i="40"/>
  <c r="P73" i="40"/>
  <c r="M73" i="40"/>
  <c r="L73" i="40"/>
  <c r="K73" i="40"/>
  <c r="H73" i="40"/>
  <c r="G73" i="40"/>
  <c r="F73" i="40"/>
  <c r="R61" i="40"/>
  <c r="Q61" i="40"/>
  <c r="P61" i="40"/>
  <c r="M61" i="40"/>
  <c r="L61" i="40"/>
  <c r="K61" i="40"/>
  <c r="H61" i="40"/>
  <c r="G61" i="40"/>
  <c r="F61" i="40"/>
  <c r="F164" i="27" l="1"/>
  <c r="F176" i="27" s="1"/>
  <c r="Z164" i="27"/>
  <c r="Z176" i="27" s="1"/>
  <c r="R164" i="27"/>
  <c r="R176" i="27" s="1"/>
  <c r="AB164" i="27"/>
  <c r="AB176" i="27" s="1"/>
  <c r="Q164" i="27"/>
  <c r="Q176" i="27" s="1"/>
  <c r="AA164" i="27"/>
  <c r="AA176" i="27" s="1"/>
  <c r="P164" i="27"/>
  <c r="P176" i="27" s="1"/>
  <c r="AB163" i="27"/>
  <c r="AB175" i="27" s="1"/>
  <c r="Z163" i="27"/>
  <c r="Z175" i="27" s="1"/>
  <c r="AT103" i="48" l="1"/>
  <c r="AS103" i="48"/>
  <c r="AR103" i="48"/>
  <c r="AT88" i="48"/>
  <c r="AT140" i="48" s="1"/>
  <c r="AT152" i="48" s="1"/>
  <c r="AS88" i="48"/>
  <c r="AS140" i="48" s="1"/>
  <c r="AS152" i="48" s="1"/>
  <c r="AR88" i="48"/>
  <c r="AR140" i="48" s="1"/>
  <c r="AR152" i="48" s="1"/>
  <c r="G27" i="41" l="1"/>
  <c r="J27" i="45"/>
  <c r="I27" i="45"/>
  <c r="H27" i="45"/>
  <c r="G27" i="45"/>
  <c r="F27" i="45"/>
  <c r="E27" i="45"/>
  <c r="J27" i="44"/>
  <c r="I27" i="44"/>
  <c r="H27" i="44"/>
  <c r="G27" i="44"/>
  <c r="F27" i="44"/>
  <c r="E27" i="44"/>
  <c r="E26" i="44"/>
  <c r="E27" i="41"/>
  <c r="G26" i="41"/>
  <c r="F26" i="41"/>
  <c r="E26" i="41"/>
  <c r="H27" i="41"/>
  <c r="J26" i="41"/>
  <c r="I26" i="41"/>
  <c r="H26" i="41"/>
  <c r="I27" i="41" l="1"/>
  <c r="J27" i="41"/>
  <c r="F27" i="41"/>
  <c r="H14" i="38" l="1"/>
  <c r="H10" i="38"/>
  <c r="H14" i="37"/>
  <c r="H10" i="37"/>
  <c r="H14" i="3"/>
  <c r="H10" i="3"/>
  <c r="C59" i="36"/>
  <c r="C35" i="36"/>
  <c r="C11" i="36"/>
  <c r="H26" i="44" l="1"/>
  <c r="H26" i="45" l="1"/>
  <c r="E26" i="45"/>
  <c r="J26" i="45"/>
  <c r="G26" i="45"/>
  <c r="I26" i="45"/>
  <c r="F26" i="45"/>
  <c r="I26" i="44"/>
  <c r="F26" i="44"/>
  <c r="J26" i="44"/>
  <c r="G26" i="44"/>
  <c r="H130" i="48" l="1"/>
  <c r="AT125" i="48"/>
  <c r="AS125" i="48"/>
  <c r="AR125" i="48"/>
  <c r="H125" i="48"/>
  <c r="H136" i="48" s="1"/>
  <c r="H148" i="48" s="1"/>
  <c r="AT122" i="48"/>
  <c r="AS122" i="48"/>
  <c r="AR122" i="48"/>
  <c r="H122" i="48"/>
  <c r="AT64" i="48"/>
  <c r="AT120" i="48" s="1"/>
  <c r="AS64" i="48"/>
  <c r="AS120" i="48" s="1"/>
  <c r="AR64" i="48"/>
  <c r="AR120" i="48" s="1"/>
  <c r="AT57" i="48"/>
  <c r="AS57" i="48"/>
  <c r="AR57" i="48"/>
  <c r="H57" i="48"/>
  <c r="AR136" i="48" l="1"/>
  <c r="AR148" i="48" s="1"/>
  <c r="AS136" i="48"/>
  <c r="AS148" i="48" s="1"/>
  <c r="AT136" i="48"/>
  <c r="AT148" i="48" s="1"/>
  <c r="H154" i="48"/>
  <c r="AT105" i="48"/>
  <c r="AR105" i="48"/>
  <c r="AS105" i="48"/>
  <c r="H134" i="48"/>
  <c r="H146" i="48" s="1"/>
  <c r="AR43" i="48"/>
  <c r="AR50" i="48" s="1"/>
  <c r="AT43" i="48"/>
  <c r="AT50" i="48" s="1"/>
  <c r="AS114" i="48"/>
  <c r="AT114" i="48"/>
  <c r="AR114" i="48"/>
  <c r="AT130" i="48"/>
  <c r="AT134" i="48" s="1"/>
  <c r="AT146" i="48" s="1"/>
  <c r="H141" i="48"/>
  <c r="H153" i="48" s="1"/>
  <c r="H114" i="48"/>
  <c r="AR92" i="48"/>
  <c r="AS92" i="48"/>
  <c r="AT92" i="48"/>
  <c r="AR90" i="48"/>
  <c r="AT90" i="48"/>
  <c r="AS90" i="48"/>
  <c r="AS130" i="48"/>
  <c r="AS134" i="48" s="1"/>
  <c r="AS146" i="48" s="1"/>
  <c r="AR130" i="48"/>
  <c r="AR134" i="48" s="1"/>
  <c r="AR146" i="48" s="1"/>
  <c r="H140" i="48"/>
  <c r="H152" i="48" s="1"/>
  <c r="H156" i="27"/>
  <c r="H168" i="27" s="1"/>
  <c r="G156" i="27"/>
  <c r="G168" i="27" s="1"/>
  <c r="B120" i="48" l="1"/>
  <c r="B8" i="48" s="1"/>
  <c r="I18" i="58" s="1"/>
  <c r="AS43" i="48"/>
  <c r="AS50" i="48" s="1"/>
  <c r="H43" i="48"/>
  <c r="H50" i="48" s="1"/>
  <c r="AR53" i="48"/>
  <c r="H147" i="48"/>
  <c r="H13" i="3"/>
  <c r="H12" i="3"/>
  <c r="H11" i="3"/>
  <c r="H53" i="48" l="1"/>
  <c r="AS53" i="48"/>
  <c r="AT53" i="48"/>
  <c r="F156" i="40" l="1"/>
  <c r="F168" i="40" s="1"/>
  <c r="F19" i="37" l="1"/>
  <c r="G19" i="37"/>
  <c r="F19" i="38"/>
  <c r="E19" i="38"/>
  <c r="G19" i="38"/>
  <c r="F156" i="27" l="1"/>
  <c r="E19" i="3" l="1"/>
  <c r="F168" i="27"/>
  <c r="H19" i="3" s="1"/>
  <c r="E19" i="37" l="1"/>
  <c r="G19" i="3"/>
  <c r="F158" i="27" l="1"/>
  <c r="F170" i="27" s="1"/>
  <c r="H21" i="3" l="1"/>
  <c r="E21" i="3"/>
  <c r="F163" i="27"/>
  <c r="H12" i="45"/>
  <c r="H13" i="45"/>
  <c r="H11" i="45"/>
  <c r="H12" i="44"/>
  <c r="H13" i="44"/>
  <c r="H11" i="44"/>
  <c r="H12" i="41"/>
  <c r="H13" i="41"/>
  <c r="H11" i="41"/>
  <c r="H12" i="38"/>
  <c r="H13" i="38"/>
  <c r="H11" i="38"/>
  <c r="H12" i="37"/>
  <c r="H13" i="37"/>
  <c r="H11" i="37"/>
  <c r="R147" i="40"/>
  <c r="R158" i="40" s="1"/>
  <c r="Q147" i="40"/>
  <c r="Q158" i="40" s="1"/>
  <c r="P147" i="40"/>
  <c r="P158" i="40" s="1"/>
  <c r="M147" i="40"/>
  <c r="M158" i="40" s="1"/>
  <c r="L147" i="40"/>
  <c r="L158" i="40" s="1"/>
  <c r="K147" i="40"/>
  <c r="K158" i="40" s="1"/>
  <c r="H147" i="40"/>
  <c r="H158" i="40" s="1"/>
  <c r="G147" i="40"/>
  <c r="G158" i="40" s="1"/>
  <c r="F147" i="40"/>
  <c r="F158" i="40" s="1"/>
  <c r="R144" i="40"/>
  <c r="Q144" i="40"/>
  <c r="P144" i="40"/>
  <c r="M144" i="40"/>
  <c r="L144" i="40"/>
  <c r="K144" i="40"/>
  <c r="H144" i="40"/>
  <c r="G144" i="40"/>
  <c r="F144" i="40"/>
  <c r="R109" i="40"/>
  <c r="Q109" i="40"/>
  <c r="P109" i="40"/>
  <c r="M109" i="40"/>
  <c r="L109" i="40"/>
  <c r="K109" i="40"/>
  <c r="H109" i="40"/>
  <c r="G109" i="40"/>
  <c r="F109" i="40"/>
  <c r="R55" i="40"/>
  <c r="Q55" i="40"/>
  <c r="P55" i="40"/>
  <c r="M55" i="40"/>
  <c r="L55" i="40"/>
  <c r="K55" i="40"/>
  <c r="H55" i="40"/>
  <c r="G55" i="40"/>
  <c r="F55" i="40"/>
  <c r="R28" i="40"/>
  <c r="R34" i="40" s="1"/>
  <c r="Q28" i="40"/>
  <c r="Q34" i="40" s="1"/>
  <c r="P28" i="40"/>
  <c r="P34" i="40" s="1"/>
  <c r="M28" i="40"/>
  <c r="M34" i="40" s="1"/>
  <c r="L28" i="40"/>
  <c r="L34" i="40" s="1"/>
  <c r="K28" i="40"/>
  <c r="K34" i="40" s="1"/>
  <c r="H28" i="40"/>
  <c r="H34" i="40" s="1"/>
  <c r="G28" i="40"/>
  <c r="G34" i="40" s="1"/>
  <c r="F28" i="40"/>
  <c r="F34" i="40" s="1"/>
  <c r="AB158" i="27"/>
  <c r="AB170" i="27" s="1"/>
  <c r="AA158" i="27"/>
  <c r="AA170" i="27" s="1"/>
  <c r="Z158" i="27"/>
  <c r="Z170" i="27" s="1"/>
  <c r="R158" i="27"/>
  <c r="R170" i="27" s="1"/>
  <c r="Q158" i="27"/>
  <c r="Q170" i="27" s="1"/>
  <c r="G158" i="27"/>
  <c r="G170" i="27" s="1"/>
  <c r="H158" i="27"/>
  <c r="H170" i="27" s="1"/>
  <c r="P158" i="27" l="1"/>
  <c r="P170" i="27" s="1"/>
  <c r="H21" i="37" s="1"/>
  <c r="Q161" i="40"/>
  <c r="Q160" i="40"/>
  <c r="Q172" i="40" s="1"/>
  <c r="Q159" i="40"/>
  <c r="Q171" i="40" s="1"/>
  <c r="M162" i="40"/>
  <c r="M142" i="40"/>
  <c r="K170" i="40"/>
  <c r="H21" i="44" s="1"/>
  <c r="E21" i="44"/>
  <c r="R161" i="40"/>
  <c r="R160" i="40"/>
  <c r="R172" i="40" s="1"/>
  <c r="R159" i="40"/>
  <c r="R171" i="40" s="1"/>
  <c r="P162" i="40"/>
  <c r="P142" i="40"/>
  <c r="L170" i="40"/>
  <c r="I21" i="44" s="1"/>
  <c r="F21" i="44"/>
  <c r="F161" i="40"/>
  <c r="F160" i="40"/>
  <c r="F172" i="40" s="1"/>
  <c r="G161" i="40"/>
  <c r="G160" i="40"/>
  <c r="G172" i="40" s="1"/>
  <c r="G159" i="40"/>
  <c r="G171" i="40" s="1"/>
  <c r="Q162" i="40"/>
  <c r="Q142" i="40"/>
  <c r="M170" i="40"/>
  <c r="J21" i="44" s="1"/>
  <c r="G21" i="44"/>
  <c r="H161" i="40"/>
  <c r="H160" i="40"/>
  <c r="H172" i="40" s="1"/>
  <c r="H159" i="40"/>
  <c r="H171" i="40" s="1"/>
  <c r="F162" i="40"/>
  <c r="F142" i="40"/>
  <c r="R162" i="40"/>
  <c r="R142" i="40"/>
  <c r="P170" i="40"/>
  <c r="H21" i="45" s="1"/>
  <c r="E21" i="45"/>
  <c r="K161" i="40"/>
  <c r="K160" i="40"/>
  <c r="K172" i="40" s="1"/>
  <c r="K159" i="40"/>
  <c r="K171" i="40" s="1"/>
  <c r="G162" i="40"/>
  <c r="G142" i="40"/>
  <c r="Q170" i="40"/>
  <c r="I21" i="45" s="1"/>
  <c r="F21" i="45"/>
  <c r="L161" i="40"/>
  <c r="L160" i="40"/>
  <c r="L172" i="40" s="1"/>
  <c r="L159" i="40"/>
  <c r="L171" i="40" s="1"/>
  <c r="H162" i="40"/>
  <c r="H142" i="40"/>
  <c r="F170" i="40"/>
  <c r="H21" i="41" s="1"/>
  <c r="E21" i="41"/>
  <c r="R170" i="40"/>
  <c r="J21" i="45" s="1"/>
  <c r="G21" i="45"/>
  <c r="M161" i="40"/>
  <c r="M160" i="40"/>
  <c r="M172" i="40" s="1"/>
  <c r="M159" i="40"/>
  <c r="M171" i="40" s="1"/>
  <c r="K162" i="40"/>
  <c r="K142" i="40"/>
  <c r="G170" i="40"/>
  <c r="I21" i="41" s="1"/>
  <c r="F21" i="41"/>
  <c r="P161" i="40"/>
  <c r="P160" i="40"/>
  <c r="P172" i="40" s="1"/>
  <c r="P159" i="40"/>
  <c r="P171" i="40" s="1"/>
  <c r="L162" i="40"/>
  <c r="L142" i="40"/>
  <c r="H170" i="40"/>
  <c r="J21" i="41" s="1"/>
  <c r="G21" i="41"/>
  <c r="F159" i="40"/>
  <c r="F171" i="40" s="1"/>
  <c r="J21" i="3"/>
  <c r="I21" i="3"/>
  <c r="J21" i="37"/>
  <c r="G21" i="37"/>
  <c r="E21" i="38"/>
  <c r="E21" i="37"/>
  <c r="F21" i="38"/>
  <c r="F21" i="37"/>
  <c r="G21" i="38"/>
  <c r="E26" i="3"/>
  <c r="F175" i="27"/>
  <c r="P43" i="40"/>
  <c r="P47" i="40" s="1"/>
  <c r="P50" i="40" s="1"/>
  <c r="Q43" i="40"/>
  <c r="Q47" i="40" s="1"/>
  <c r="Q50" i="40" s="1"/>
  <c r="R43" i="40"/>
  <c r="R47" i="40" s="1"/>
  <c r="R50" i="40" s="1"/>
  <c r="G43" i="40"/>
  <c r="G47" i="40" s="1"/>
  <c r="G50" i="40" s="1"/>
  <c r="F43" i="40"/>
  <c r="F47" i="40" s="1"/>
  <c r="F50" i="40" s="1"/>
  <c r="H43" i="40"/>
  <c r="H47" i="40" s="1"/>
  <c r="H50" i="40" s="1"/>
  <c r="K43" i="40"/>
  <c r="K47" i="40" s="1"/>
  <c r="L43" i="40"/>
  <c r="L47" i="40" s="1"/>
  <c r="L50" i="40" s="1"/>
  <c r="M43" i="40"/>
  <c r="M47" i="40" s="1"/>
  <c r="F21" i="3"/>
  <c r="G21" i="3"/>
  <c r="H136" i="40"/>
  <c r="F136" i="40"/>
  <c r="P111" i="40"/>
  <c r="K136" i="40"/>
  <c r="Q136" i="40"/>
  <c r="K113" i="40"/>
  <c r="Q113" i="40"/>
  <c r="G136" i="40"/>
  <c r="M136" i="40"/>
  <c r="M111" i="40"/>
  <c r="G111" i="40"/>
  <c r="F113" i="40"/>
  <c r="L113" i="40"/>
  <c r="R113" i="40"/>
  <c r="H111" i="40"/>
  <c r="P136" i="40"/>
  <c r="H113" i="40"/>
  <c r="P113" i="40"/>
  <c r="G113" i="40"/>
  <c r="M113" i="40"/>
  <c r="L136" i="40"/>
  <c r="R136" i="40"/>
  <c r="K111" i="40"/>
  <c r="Q111" i="40"/>
  <c r="F111" i="40"/>
  <c r="L111" i="40"/>
  <c r="R111" i="40"/>
  <c r="F174" i="40" l="1"/>
  <c r="H25" i="41" s="1"/>
  <c r="E25" i="41"/>
  <c r="Q174" i="40"/>
  <c r="I25" i="45" s="1"/>
  <c r="F25" i="45"/>
  <c r="L174" i="40"/>
  <c r="I25" i="44" s="1"/>
  <c r="F25" i="44"/>
  <c r="K174" i="40"/>
  <c r="H25" i="44" s="1"/>
  <c r="E25" i="44"/>
  <c r="P174" i="40"/>
  <c r="H25" i="45" s="1"/>
  <c r="E25" i="45"/>
  <c r="M174" i="40"/>
  <c r="J25" i="44" s="1"/>
  <c r="G25" i="44"/>
  <c r="H174" i="40"/>
  <c r="J25" i="41" s="1"/>
  <c r="G25" i="41"/>
  <c r="G174" i="40"/>
  <c r="I25" i="41" s="1"/>
  <c r="F25" i="41"/>
  <c r="R174" i="40"/>
  <c r="J25" i="45" s="1"/>
  <c r="G25" i="45"/>
  <c r="J21" i="38"/>
  <c r="H21" i="38"/>
  <c r="I21" i="37"/>
  <c r="I21" i="38"/>
  <c r="B142" i="40"/>
  <c r="B8" i="40" s="1"/>
  <c r="I19" i="58" s="1"/>
  <c r="M50" i="40"/>
  <c r="K50" i="40"/>
  <c r="H26" i="3"/>
  <c r="H19" i="38" l="1"/>
  <c r="H19" i="37"/>
  <c r="I19" i="38"/>
  <c r="I19" i="37"/>
  <c r="J19" i="38"/>
  <c r="J19" i="37"/>
  <c r="F19" i="3" l="1"/>
  <c r="I19" i="3"/>
  <c r="J19" i="3"/>
  <c r="G26" i="38" l="1"/>
  <c r="F26" i="38"/>
  <c r="E26" i="38"/>
  <c r="G26" i="37"/>
  <c r="G26" i="3"/>
  <c r="F26" i="3"/>
  <c r="P162" i="27" l="1"/>
  <c r="P174" i="27" s="1"/>
  <c r="Z162" i="27"/>
  <c r="Z174" i="27" s="1"/>
  <c r="AA162" i="27"/>
  <c r="AA174" i="27" s="1"/>
  <c r="AB162" i="27"/>
  <c r="AB174" i="27" s="1"/>
  <c r="J25" i="38" s="1"/>
  <c r="R162" i="27"/>
  <c r="R174" i="27" s="1"/>
  <c r="G162" i="27"/>
  <c r="G174" i="27" s="1"/>
  <c r="Q162" i="27"/>
  <c r="Q174" i="27" s="1"/>
  <c r="H162" i="27"/>
  <c r="H174" i="27" s="1"/>
  <c r="F162" i="27"/>
  <c r="E26" i="37"/>
  <c r="H27" i="38"/>
  <c r="J26" i="37"/>
  <c r="J26" i="38"/>
  <c r="G25" i="38" l="1"/>
  <c r="AB161" i="27"/>
  <c r="J24" i="38" s="1"/>
  <c r="AA161" i="27"/>
  <c r="G161" i="27"/>
  <c r="Z161" i="27"/>
  <c r="R161" i="27"/>
  <c r="J24" i="37" s="1"/>
  <c r="F161" i="27"/>
  <c r="Q161" i="27"/>
  <c r="I24" i="37" s="1"/>
  <c r="H161" i="27"/>
  <c r="P161" i="27"/>
  <c r="AB160" i="27"/>
  <c r="AB172" i="27" s="1"/>
  <c r="J23" i="38" s="1"/>
  <c r="AA160" i="27"/>
  <c r="AA172" i="27" s="1"/>
  <c r="Z160" i="27"/>
  <c r="Z172" i="27" s="1"/>
  <c r="G160" i="27"/>
  <c r="G172" i="27" s="1"/>
  <c r="G159" i="27"/>
  <c r="G171" i="27" s="1"/>
  <c r="R160" i="27"/>
  <c r="G23" i="37" s="1"/>
  <c r="F160" i="27"/>
  <c r="F172" i="27" s="1"/>
  <c r="Q160" i="27"/>
  <c r="Q172" i="27" s="1"/>
  <c r="I23" i="37" s="1"/>
  <c r="H160" i="27"/>
  <c r="H172" i="27" s="1"/>
  <c r="J23" i="3" s="1"/>
  <c r="H159" i="27"/>
  <c r="H171" i="27" s="1"/>
  <c r="P160" i="27"/>
  <c r="P172" i="27" s="1"/>
  <c r="H23" i="37" s="1"/>
  <c r="AA159" i="27"/>
  <c r="AA171" i="27" s="1"/>
  <c r="Z159" i="27"/>
  <c r="Z171" i="27" s="1"/>
  <c r="R159" i="27"/>
  <c r="R171" i="27" s="1"/>
  <c r="Q159" i="27"/>
  <c r="Q171" i="27" s="1"/>
  <c r="I22" i="37" s="1"/>
  <c r="AB159" i="27"/>
  <c r="AB171" i="27" s="1"/>
  <c r="J22" i="38" s="1"/>
  <c r="P159" i="27"/>
  <c r="P171" i="27" s="1"/>
  <c r="F157" i="27"/>
  <c r="F159" i="27"/>
  <c r="F171" i="27" s="1"/>
  <c r="B142" i="27"/>
  <c r="B8" i="27" s="1"/>
  <c r="I17" i="58" s="1"/>
  <c r="I34" i="58" s="1"/>
  <c r="G25" i="37"/>
  <c r="G27" i="3"/>
  <c r="F27" i="3"/>
  <c r="F27" i="37"/>
  <c r="G27" i="38"/>
  <c r="F27" i="38"/>
  <c r="E27" i="3"/>
  <c r="G27" i="37"/>
  <c r="E27" i="38"/>
  <c r="E27" i="37"/>
  <c r="J25" i="37"/>
  <c r="E25" i="3"/>
  <c r="F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R172" i="27"/>
  <c r="J23" i="37" s="1"/>
  <c r="F22" i="37"/>
  <c r="G22" i="38"/>
  <c r="G23" i="3"/>
  <c r="F23" i="37"/>
  <c r="E22" i="37"/>
  <c r="G22" i="37"/>
  <c r="F24" i="37"/>
  <c r="E24" i="37"/>
  <c r="G24" i="38"/>
  <c r="H34"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F169" i="27"/>
  <c r="H20" i="3" s="1"/>
  <c r="I23" i="38"/>
  <c r="F23" i="38"/>
  <c r="I23" i="3"/>
  <c r="F23" i="3"/>
  <c r="H23" i="38"/>
  <c r="E23" i="38"/>
  <c r="H22" i="37"/>
  <c r="H24" i="37"/>
  <c r="H20" i="37"/>
  <c r="J22" i="37"/>
  <c r="J20" i="37"/>
  <c r="F61" i="57" l="1"/>
  <c r="C5" i="45" s="1"/>
  <c r="C5" i="47" l="1"/>
  <c r="C5" i="57"/>
  <c r="C5" i="48"/>
  <c r="C5" i="36"/>
  <c r="C5" i="3"/>
  <c r="C5" i="35"/>
  <c r="C5" i="49"/>
  <c r="C5" i="41"/>
  <c r="C5" i="26"/>
  <c r="C5" i="40"/>
  <c r="C5" i="58"/>
  <c r="C5" i="27"/>
  <c r="C5" i="44"/>
  <c r="C5" i="37"/>
  <c r="C5" i="46"/>
  <c r="C5" i="38"/>
  <c r="C5" i="60"/>
  <c r="C5" i="61"/>
  <c r="H43" i="49"/>
  <c r="H134" i="49"/>
  <c r="H50" i="49" l="1"/>
  <c r="H53" i="49" s="1"/>
  <c r="H146" i="49"/>
  <c r="H19" i="41" s="1"/>
  <c r="E19" i="41"/>
  <c r="E23" i="41"/>
  <c r="H147" i="49"/>
  <c r="H20" i="41" s="1"/>
  <c r="E20" i="41"/>
  <c r="E24" i="41"/>
  <c r="F19" i="41"/>
  <c r="K50" i="49"/>
  <c r="G24" i="41" l="1"/>
  <c r="N50" i="49"/>
  <c r="H23" i="41"/>
  <c r="H24" i="41"/>
  <c r="I20" i="41"/>
  <c r="F20" i="41"/>
  <c r="J20" i="41"/>
  <c r="G20" i="41"/>
  <c r="I19" i="41"/>
  <c r="J19" i="41"/>
  <c r="G19" i="41"/>
  <c r="H22" i="41"/>
  <c r="E22" i="41"/>
  <c r="F22" i="41"/>
  <c r="K53" i="49"/>
  <c r="N53" i="49"/>
  <c r="S43" i="49"/>
  <c r="Y50" i="49"/>
  <c r="Y53" i="49" s="1"/>
  <c r="V50" i="49"/>
  <c r="V53" i="49" s="1"/>
  <c r="J24" i="41" l="1"/>
  <c r="S50" i="49"/>
  <c r="S53" i="49" s="1"/>
  <c r="I22" i="41"/>
  <c r="J23" i="41"/>
  <c r="G23" i="41"/>
  <c r="J20" i="44"/>
  <c r="G20" i="44"/>
  <c r="I24" i="41"/>
  <c r="F24" i="41"/>
  <c r="H20" i="44"/>
  <c r="E20" i="44"/>
  <c r="I19" i="44"/>
  <c r="F19" i="44"/>
  <c r="H19" i="44"/>
  <c r="E19" i="44"/>
  <c r="I23" i="41"/>
  <c r="F23" i="41"/>
  <c r="J22" i="41"/>
  <c r="G22" i="41"/>
  <c r="J19" i="44"/>
  <c r="G19" i="44"/>
  <c r="I20" i="44"/>
  <c r="F20" i="44"/>
  <c r="AD43" i="49"/>
  <c r="E20" i="45"/>
  <c r="AJ50" i="49"/>
  <c r="AJ53" i="49" s="1"/>
  <c r="AG50" i="49" l="1"/>
  <c r="AG53" i="49" s="1"/>
  <c r="E24" i="45"/>
  <c r="AD50" i="49"/>
  <c r="AD53" i="49" s="1"/>
  <c r="J19" i="45"/>
  <c r="G19" i="45"/>
  <c r="J24" i="44"/>
  <c r="G24" i="44"/>
  <c r="H23" i="44"/>
  <c r="E23" i="44"/>
  <c r="J22" i="44"/>
  <c r="G22" i="44"/>
  <c r="H22" i="44"/>
  <c r="E22" i="44"/>
  <c r="I22" i="44"/>
  <c r="F22" i="44"/>
  <c r="J23" i="44"/>
  <c r="G23" i="44"/>
  <c r="H19" i="45"/>
  <c r="E19" i="45"/>
  <c r="H24" i="44"/>
  <c r="E24" i="44"/>
  <c r="J20" i="45"/>
  <c r="G20" i="45"/>
  <c r="H20" i="45"/>
  <c r="I24" i="44"/>
  <c r="F24" i="44"/>
  <c r="I19" i="45"/>
  <c r="F19" i="45"/>
  <c r="I20" i="45"/>
  <c r="F20" i="45"/>
  <c r="I23" i="44"/>
  <c r="F23" i="44"/>
  <c r="F22" i="45"/>
  <c r="H24" i="45" l="1"/>
  <c r="I22" i="45"/>
  <c r="I23" i="45"/>
  <c r="F23" i="45"/>
  <c r="H23" i="45"/>
  <c r="E23" i="45"/>
  <c r="H22" i="45"/>
  <c r="E22" i="45"/>
  <c r="J24" i="45"/>
  <c r="G24" i="45"/>
  <c r="I24" i="45"/>
  <c r="F24" i="45"/>
  <c r="J23" i="45"/>
  <c r="G23" i="45"/>
  <c r="J22" i="45"/>
  <c r="G2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gudixon</author>
  </authors>
  <commentList>
    <comment ref="M22" authorId="0" shapeId="0" xr:uid="{00000000-0006-0000-0400-000001000000}">
      <text>
        <r>
          <rPr>
            <sz val="9"/>
            <color indexed="81"/>
            <rFont val="Tahoma"/>
            <family val="2"/>
          </rPr>
          <t>This ratio is binary and cannot be Amber.</t>
        </r>
      </text>
    </comment>
    <comment ref="F26" authorId="1" shapeId="0" xr:uid="{00000000-0006-0000-0400-000002000000}">
      <text>
        <r>
          <rPr>
            <sz val="9"/>
            <color rgb="FF000000"/>
            <rFont val="Tahoma"/>
            <family val="2"/>
          </rPr>
          <t>Authority to confirm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K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U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J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T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J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T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E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J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Y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3" authorId="1" shapeId="0" xr:uid="{00000000-0006-0000-0500-00000C000000}">
      <text>
        <r>
          <rPr>
            <sz val="9"/>
            <color rgb="FF000000"/>
            <rFont val="Tahoma"/>
            <family val="2"/>
          </rPr>
          <t>Enter Y or N</t>
        </r>
      </text>
    </comment>
    <comment ref="E52" authorId="1" shapeId="0" xr:uid="{00000000-0006-0000-05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E93" authorId="2" shapeId="0" xr:uid="{00000000-0006-0000-0500-00000E000000}">
      <text>
        <r>
          <rPr>
            <sz val="9"/>
            <color rgb="FF000000"/>
            <rFont val="Tahoma"/>
            <family val="2"/>
          </rPr>
          <t>Must enter all liabilities as a positive</t>
        </r>
      </text>
    </comment>
    <comment ref="J93" authorId="2" shapeId="0" xr:uid="{00000000-0006-0000-0500-00000F000000}">
      <text>
        <r>
          <rPr>
            <sz val="9"/>
            <color rgb="FF000000"/>
            <rFont val="Tahoma"/>
            <family val="2"/>
          </rPr>
          <t>Must enter all liabilities as a positive</t>
        </r>
      </text>
    </comment>
    <comment ref="O93" authorId="2" shapeId="0" xr:uid="{00000000-0006-0000-0500-000010000000}">
      <text>
        <r>
          <rPr>
            <sz val="9"/>
            <color rgb="FF000000"/>
            <rFont val="Tahoma"/>
            <family val="2"/>
          </rPr>
          <t>Must enter all liabilities as a positive</t>
        </r>
      </text>
    </comment>
    <comment ref="T93" authorId="2" shapeId="0" xr:uid="{00000000-0006-0000-0500-000011000000}">
      <text>
        <r>
          <rPr>
            <sz val="9"/>
            <color rgb="FF000000"/>
            <rFont val="Tahoma"/>
            <family val="2"/>
          </rPr>
          <t>Must enter all liabilities as a positive</t>
        </r>
      </text>
    </comment>
    <comment ref="Y93" authorId="2" shapeId="0" xr:uid="{00000000-0006-0000-0500-000012000000}">
      <text>
        <r>
          <rPr>
            <sz val="9"/>
            <color rgb="FF000000"/>
            <rFont val="Tahoma"/>
            <family val="2"/>
          </rPr>
          <t>Must enter all liabilities as a positive</t>
        </r>
      </text>
    </comment>
    <comment ref="E138" authorId="1" shapeId="0" xr:uid="{00000000-0006-0000-0500-000013000000}">
      <text>
        <r>
          <rPr>
            <sz val="9"/>
            <color rgb="FF000000"/>
            <rFont val="Tahoma"/>
            <family val="2"/>
          </rPr>
          <t>Enter as positive value</t>
        </r>
      </text>
    </comment>
    <comment ref="E146" authorId="1" shapeId="0" xr:uid="{00000000-0006-0000-0500-000014000000}">
      <text>
        <r>
          <rPr>
            <b/>
            <sz val="9"/>
            <color rgb="FF000000"/>
            <rFont val="Tahoma"/>
            <family val="2"/>
          </rPr>
          <t>Enter figure as a negative</t>
        </r>
        <r>
          <rPr>
            <sz val="9"/>
            <color rgb="FF000000"/>
            <rFont val="Tahoma"/>
            <family val="2"/>
          </rPr>
          <t xml:space="preserve">
</t>
        </r>
      </text>
    </comment>
    <comment ref="E149" authorId="0" shapeId="0" xr:uid="{00000000-0006-0000-05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J149" authorId="0" shapeId="0" xr:uid="{00000000-0006-0000-05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O149" authorId="0" shapeId="0" xr:uid="{00000000-0006-0000-05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T149" authorId="0" shapeId="0" xr:uid="{00000000-0006-0000-05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Y149" authorId="0" shapeId="0" xr:uid="{00000000-0006-0000-05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E151" authorId="0" shapeId="0" xr:uid="{00000000-0006-0000-05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J151" authorId="0" shapeId="0" xr:uid="{00000000-0006-0000-05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O151" authorId="0" shapeId="0" xr:uid="{00000000-0006-0000-05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T151" authorId="0" shapeId="0" xr:uid="{00000000-0006-0000-05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Y151" authorId="0" shapeId="0" xr:uid="{00000000-0006-0000-05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S14" authorId="0" shapeId="0" xr:uid="{00000000-0006-0000-06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I14" authorId="0" shapeId="0" xr:uid="{00000000-0006-0000-06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P16" authorId="0" shapeId="0" xr:uid="{00000000-0006-0000-06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F16" authorId="0" shapeId="0" xr:uid="{00000000-0006-0000-06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P17" authorId="0" shapeId="0" xr:uid="{00000000-0006-0000-06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F17" authorId="0" shapeId="0" xr:uid="{00000000-0006-0000-06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E21" authorId="1" shapeId="0" xr:uid="{00000000-0006-0000-06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1" shapeId="0" xr:uid="{00000000-0006-0000-06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1" authorId="1" shapeId="0" xr:uid="{00000000-0006-0000-06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F21" authorId="1" shapeId="0" xr:uid="{00000000-0006-0000-06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Q21" authorId="1" shapeId="0" xr:uid="{00000000-0006-0000-06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I22" authorId="0" shapeId="0" xr:uid="{00000000-0006-0000-0600-00000C000000}">
      <text>
        <r>
          <rPr>
            <sz val="9"/>
            <color indexed="81"/>
            <rFont val="Tahoma"/>
            <family val="2"/>
          </rPr>
          <t>Please note adjusting this line item will not pro-rate the ratios below.</t>
        </r>
      </text>
    </comment>
    <comment ref="AL22" authorId="0" shapeId="0" xr:uid="{00000000-0006-0000-0600-00000D000000}">
      <text>
        <r>
          <rPr>
            <sz val="9"/>
            <color indexed="81"/>
            <rFont val="Tahoma"/>
            <family val="2"/>
          </rPr>
          <t>Please note adjusting this line item will not pro-rate the ratios below.</t>
        </r>
      </text>
    </comment>
    <comment ref="E23" authorId="1" shapeId="0" xr:uid="{00000000-0006-0000-0600-00000E000000}">
      <text>
        <r>
          <rPr>
            <sz val="9"/>
            <color rgb="FF000000"/>
            <rFont val="Tahoma"/>
            <family val="2"/>
          </rPr>
          <t>Enter Y or N</t>
        </r>
      </text>
    </comment>
    <comment ref="E55" authorId="1" shapeId="0" xr:uid="{00000000-0006-0000-06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78" authorId="2" shapeId="0" xr:uid="{00000000-0006-0000-0600-000010000000}">
      <text>
        <r>
          <rPr>
            <sz val="9"/>
            <color rgb="FF000000"/>
            <rFont val="Tahoma"/>
            <family val="2"/>
          </rPr>
          <t>Must enter all liabilities as a positive</t>
        </r>
      </text>
    </comment>
    <comment ref="P78" authorId="2" shapeId="0" xr:uid="{00000000-0006-0000-0600-000011000000}">
      <text>
        <r>
          <rPr>
            <sz val="9"/>
            <color rgb="FF000000"/>
            <rFont val="Tahoma"/>
            <family val="2"/>
          </rPr>
          <t>Must enter all liabilities as a positive</t>
        </r>
      </text>
    </comment>
    <comment ref="AA78" authorId="2" shapeId="0" xr:uid="{00000000-0006-0000-0600-000012000000}">
      <text>
        <r>
          <rPr>
            <sz val="9"/>
            <color rgb="FF000000"/>
            <rFont val="Tahoma"/>
            <family val="2"/>
          </rPr>
          <t>Must enter all liabilities as a positive</t>
        </r>
      </text>
    </comment>
    <comment ref="AF78" authorId="2" shapeId="0" xr:uid="{00000000-0006-0000-0600-000013000000}">
      <text>
        <r>
          <rPr>
            <sz val="9"/>
            <color rgb="FF000000"/>
            <rFont val="Tahoma"/>
            <family val="2"/>
          </rPr>
          <t>Must enter all liabilities as a positive</t>
        </r>
      </text>
    </comment>
    <comment ref="AQ78" authorId="2" shapeId="0" xr:uid="{00000000-0006-0000-0600-000014000000}">
      <text>
        <r>
          <rPr>
            <sz val="9"/>
            <color rgb="FF000000"/>
            <rFont val="Tahoma"/>
            <family val="2"/>
          </rPr>
          <t>Must enter all liabilities as a positive</t>
        </r>
      </text>
    </comment>
    <comment ref="E116" authorId="1" shapeId="0" xr:uid="{00000000-0006-0000-0600-000015000000}">
      <text>
        <r>
          <rPr>
            <sz val="9"/>
            <color rgb="FF000000"/>
            <rFont val="Tahoma"/>
            <family val="2"/>
          </rPr>
          <t>Enter as positive value</t>
        </r>
      </text>
    </comment>
    <comment ref="P116" authorId="1" shapeId="0" xr:uid="{00000000-0006-0000-0600-000016000000}">
      <text>
        <r>
          <rPr>
            <sz val="9"/>
            <color rgb="FF000000"/>
            <rFont val="Tahoma"/>
            <family val="2"/>
          </rPr>
          <t>Enter as positive value</t>
        </r>
      </text>
    </comment>
    <comment ref="AA116" authorId="1" shapeId="0" xr:uid="{00000000-0006-0000-0600-000017000000}">
      <text>
        <r>
          <rPr>
            <sz val="9"/>
            <color rgb="FF000000"/>
            <rFont val="Tahoma"/>
            <family val="2"/>
          </rPr>
          <t>Enter as positive value</t>
        </r>
      </text>
    </comment>
    <comment ref="AF116" authorId="1" shapeId="0" xr:uid="{00000000-0006-0000-0600-000018000000}">
      <text>
        <r>
          <rPr>
            <sz val="9"/>
            <color rgb="FF000000"/>
            <rFont val="Tahoma"/>
            <family val="2"/>
          </rPr>
          <t>Enter as positive value</t>
        </r>
      </text>
    </comment>
    <comment ref="AQ116" authorId="1" shapeId="0" xr:uid="{00000000-0006-0000-0600-000019000000}">
      <text>
        <r>
          <rPr>
            <sz val="9"/>
            <color rgb="FF000000"/>
            <rFont val="Tahoma"/>
            <family val="2"/>
          </rPr>
          <t>Enter as positive value</t>
        </r>
      </text>
    </comment>
    <comment ref="E124" authorId="1" shapeId="0" xr:uid="{00000000-0006-0000-0600-00001A000000}">
      <text>
        <r>
          <rPr>
            <b/>
            <sz val="9"/>
            <color rgb="FF000000"/>
            <rFont val="Tahoma"/>
            <family val="2"/>
          </rPr>
          <t>Enter figure as a negative</t>
        </r>
        <r>
          <rPr>
            <sz val="9"/>
            <color rgb="FF000000"/>
            <rFont val="Tahoma"/>
            <family val="2"/>
          </rPr>
          <t xml:space="preserve">
</t>
        </r>
      </text>
    </comment>
    <comment ref="P124" authorId="1" shapeId="0" xr:uid="{00000000-0006-0000-0600-00001B000000}">
      <text>
        <r>
          <rPr>
            <b/>
            <sz val="9"/>
            <color rgb="FF000000"/>
            <rFont val="Tahoma"/>
            <family val="2"/>
          </rPr>
          <t>Enter figure as a negative</t>
        </r>
        <r>
          <rPr>
            <sz val="9"/>
            <color rgb="FF000000"/>
            <rFont val="Tahoma"/>
            <family val="2"/>
          </rPr>
          <t xml:space="preserve">
</t>
        </r>
      </text>
    </comment>
    <comment ref="AA124" authorId="1" shapeId="0" xr:uid="{00000000-0006-0000-0600-00001C000000}">
      <text>
        <r>
          <rPr>
            <b/>
            <sz val="9"/>
            <color rgb="FF000000"/>
            <rFont val="Tahoma"/>
            <family val="2"/>
          </rPr>
          <t>Enter figure as a negative</t>
        </r>
        <r>
          <rPr>
            <sz val="9"/>
            <color rgb="FF000000"/>
            <rFont val="Tahoma"/>
            <family val="2"/>
          </rPr>
          <t xml:space="preserve">
</t>
        </r>
      </text>
    </comment>
    <comment ref="AF124" authorId="1" shapeId="0" xr:uid="{00000000-0006-0000-0600-00001D000000}">
      <text>
        <r>
          <rPr>
            <b/>
            <sz val="9"/>
            <color rgb="FF000000"/>
            <rFont val="Tahoma"/>
            <family val="2"/>
          </rPr>
          <t>Enter figure as a negative</t>
        </r>
        <r>
          <rPr>
            <sz val="9"/>
            <color rgb="FF000000"/>
            <rFont val="Tahoma"/>
            <family val="2"/>
          </rPr>
          <t xml:space="preserve">
</t>
        </r>
      </text>
    </comment>
    <comment ref="AQ124" authorId="1" shapeId="0" xr:uid="{00000000-0006-0000-0600-00001E000000}">
      <text>
        <r>
          <rPr>
            <b/>
            <sz val="9"/>
            <color rgb="FF000000"/>
            <rFont val="Tahoma"/>
            <family val="2"/>
          </rPr>
          <t>Enter figure as a negative</t>
        </r>
        <r>
          <rPr>
            <sz val="9"/>
            <color rgb="FF000000"/>
            <rFont val="Tahoma"/>
            <family val="2"/>
          </rPr>
          <t xml:space="preserve">
</t>
        </r>
      </text>
    </comment>
    <comment ref="E127" authorId="0" shapeId="0" xr:uid="{00000000-0006-0000-06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P127" authorId="0" shapeId="0" xr:uid="{00000000-0006-0000-06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A127" authorId="0" shapeId="0" xr:uid="{00000000-0006-0000-06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F127" authorId="0" shapeId="0" xr:uid="{00000000-0006-0000-06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Q127" authorId="0" shapeId="0" xr:uid="{00000000-0006-0000-06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29" authorId="0" shapeId="0" xr:uid="{00000000-0006-0000-06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P129" authorId="0" shapeId="0" xr:uid="{00000000-0006-0000-06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A129" authorId="0" shapeId="0" xr:uid="{00000000-0006-0000-06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F129" authorId="0" shapeId="0" xr:uid="{00000000-0006-0000-06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Q129" authorId="0" shapeId="0" xr:uid="{00000000-0006-0000-06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E21" authorId="0" shapeId="0" xr:uid="{00000000-0006-0000-07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J21" authorId="0" shapeId="0" xr:uid="{00000000-0006-0000-0700-000002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0" shapeId="0" xr:uid="{00000000-0006-0000-0700-000003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F22" authorId="1" shapeId="0" xr:uid="{00000000-0006-0000-0700-000004000000}">
      <text>
        <r>
          <rPr>
            <sz val="9"/>
            <color indexed="81"/>
            <rFont val="Tahoma"/>
            <family val="2"/>
          </rPr>
          <t>Please note adjusting this line item will not pro-rate the ratios below.</t>
        </r>
      </text>
    </comment>
    <comment ref="G22" authorId="1" shapeId="0" xr:uid="{00000000-0006-0000-0700-000005000000}">
      <text>
        <r>
          <rPr>
            <sz val="9"/>
            <color rgb="FF000000"/>
            <rFont val="Tahoma"/>
            <family val="2"/>
          </rPr>
          <t>Please note adjusting this line item will not pro-rate the ratios below.</t>
        </r>
      </text>
    </comment>
    <comment ref="H22" authorId="1" shapeId="0" xr:uid="{00000000-0006-0000-0700-000006000000}">
      <text>
        <r>
          <rPr>
            <sz val="9"/>
            <color indexed="81"/>
            <rFont val="Tahoma"/>
            <family val="2"/>
          </rPr>
          <t>Please note adjusting this line item will not pro-rate the ratios below.</t>
        </r>
      </text>
    </comment>
    <comment ref="K22" authorId="1" shapeId="0" xr:uid="{00000000-0006-0000-0700-000007000000}">
      <text>
        <r>
          <rPr>
            <sz val="9"/>
            <color indexed="81"/>
            <rFont val="Tahoma"/>
            <family val="2"/>
          </rPr>
          <t>Please note adjusting this line item will not pro-rate the ratios below.</t>
        </r>
      </text>
    </comment>
    <comment ref="L22" authorId="1" shapeId="0" xr:uid="{00000000-0006-0000-0700-000008000000}">
      <text>
        <r>
          <rPr>
            <sz val="9"/>
            <color indexed="81"/>
            <rFont val="Tahoma"/>
            <family val="2"/>
          </rPr>
          <t>Please note adjusting this line item will not pro-rate the ratios below.</t>
        </r>
      </text>
    </comment>
    <comment ref="M22" authorId="1" shapeId="0" xr:uid="{00000000-0006-0000-0700-000009000000}">
      <text>
        <r>
          <rPr>
            <sz val="9"/>
            <color indexed="81"/>
            <rFont val="Tahoma"/>
            <family val="2"/>
          </rPr>
          <t>Please note adjusting this line item will not pro-rate the ratios below.</t>
        </r>
      </text>
    </comment>
    <comment ref="P22" authorId="1" shapeId="0" xr:uid="{00000000-0006-0000-0700-00000A000000}">
      <text>
        <r>
          <rPr>
            <sz val="9"/>
            <color indexed="81"/>
            <rFont val="Tahoma"/>
            <family val="2"/>
          </rPr>
          <t>Please note adjusting this line item will not pro-rate the ratios below.</t>
        </r>
      </text>
    </comment>
    <comment ref="Q22" authorId="1" shapeId="0" xr:uid="{00000000-0006-0000-0700-00000B000000}">
      <text>
        <r>
          <rPr>
            <sz val="9"/>
            <color indexed="81"/>
            <rFont val="Tahoma"/>
            <family val="2"/>
          </rPr>
          <t>Please note adjusting this line item will not pro-rate the ratios below.</t>
        </r>
      </text>
    </comment>
    <comment ref="R22" authorId="1" shapeId="0" xr:uid="{00000000-0006-0000-0700-00000C000000}">
      <text>
        <r>
          <rPr>
            <sz val="9"/>
            <color indexed="81"/>
            <rFont val="Tahoma"/>
            <family val="2"/>
          </rPr>
          <t>Please note adjusting this line item will not pro-rate the ratios below.</t>
        </r>
      </text>
    </comment>
    <comment ref="E23" authorId="0" shapeId="0" xr:uid="{00000000-0006-0000-0700-00000D000000}">
      <text>
        <r>
          <rPr>
            <sz val="9"/>
            <color indexed="81"/>
            <rFont val="Tahoma"/>
            <family val="2"/>
          </rPr>
          <t>Enter Y or N</t>
        </r>
      </text>
    </comment>
    <comment ref="E52" authorId="0" shapeId="0" xr:uid="{00000000-0006-0000-0700-00000E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93" authorId="2" shapeId="0" xr:uid="{00000000-0006-0000-0700-00000F000000}">
      <text>
        <r>
          <rPr>
            <sz val="9"/>
            <color rgb="FF000000"/>
            <rFont val="Tahoma"/>
            <family val="2"/>
          </rPr>
          <t>Must enter all liabilities as a positive</t>
        </r>
      </text>
    </comment>
    <comment ref="J93" authorId="2" shapeId="0" xr:uid="{00000000-0006-0000-0700-000010000000}">
      <text>
        <r>
          <rPr>
            <sz val="9"/>
            <color rgb="FF000000"/>
            <rFont val="Tahoma"/>
            <family val="2"/>
          </rPr>
          <t>Must enter all liabilities as a positive</t>
        </r>
      </text>
    </comment>
    <comment ref="O93" authorId="2" shapeId="0" xr:uid="{00000000-0006-0000-0700-000011000000}">
      <text>
        <r>
          <rPr>
            <sz val="9"/>
            <color rgb="FF000000"/>
            <rFont val="Tahoma"/>
            <family val="2"/>
          </rPr>
          <t>Must enter all liabilities as a positive</t>
        </r>
      </text>
    </comment>
    <comment ref="E138" authorId="0" shapeId="0" xr:uid="{00000000-0006-0000-0700-000012000000}">
      <text>
        <r>
          <rPr>
            <sz val="9"/>
            <color indexed="81"/>
            <rFont val="Tahoma"/>
            <family val="2"/>
          </rPr>
          <t>Enter as positive value</t>
        </r>
      </text>
    </comment>
    <comment ref="E146" authorId="0" shapeId="0" xr:uid="{00000000-0006-0000-0700-000013000000}">
      <text>
        <r>
          <rPr>
            <b/>
            <sz val="9"/>
            <color indexed="81"/>
            <rFont val="Tahoma"/>
            <family val="2"/>
          </rPr>
          <t>Enter figure as a negative</t>
        </r>
        <r>
          <rPr>
            <sz val="9"/>
            <color indexed="81"/>
            <rFont val="Tahoma"/>
            <family val="2"/>
          </rPr>
          <t xml:space="preserve">
</t>
        </r>
      </text>
    </comment>
    <comment ref="E149" authorId="1" shapeId="0" xr:uid="{00000000-0006-0000-0700-000014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J149" authorId="1" shapeId="0" xr:uid="{00000000-0006-0000-0700-000015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49" authorId="1" shapeId="0" xr:uid="{00000000-0006-0000-0700-000016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51" authorId="1" shapeId="0" xr:uid="{00000000-0006-0000-0700-000017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J151" authorId="1" shapeId="0" xr:uid="{00000000-0006-0000-0700-000018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51" authorId="1" shapeId="0" xr:uid="{00000000-0006-0000-0700-000019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E21" authorId="0" shapeId="0" xr:uid="{00000000-0006-0000-08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0" shapeId="0" xr:uid="{00000000-0006-0000-0800-000002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1" authorId="0" shapeId="0" xr:uid="{00000000-0006-0000-0800-000003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3" authorId="0" shapeId="0" xr:uid="{00000000-0006-0000-0800-000004000000}">
      <text>
        <r>
          <rPr>
            <sz val="9"/>
            <color rgb="FF000000"/>
            <rFont val="Tahoma"/>
            <family val="2"/>
          </rPr>
          <t>Enter Y or N</t>
        </r>
      </text>
    </comment>
    <comment ref="E55" authorId="0" shapeId="0" xr:uid="{00000000-0006-0000-0800-000005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78" authorId="1" shapeId="0" xr:uid="{00000000-0006-0000-0800-000006000000}">
      <text>
        <r>
          <rPr>
            <sz val="9"/>
            <color rgb="FF000000"/>
            <rFont val="Tahoma"/>
            <family val="2"/>
          </rPr>
          <t>Must enter all liabilities as a positive</t>
        </r>
      </text>
    </comment>
    <comment ref="P78" authorId="1" shapeId="0" xr:uid="{00000000-0006-0000-0800-000007000000}">
      <text>
        <r>
          <rPr>
            <sz val="9"/>
            <color rgb="FF000000"/>
            <rFont val="Tahoma"/>
            <family val="2"/>
          </rPr>
          <t>Must enter all liabilities as a positive</t>
        </r>
      </text>
    </comment>
    <comment ref="AA78" authorId="1" shapeId="0" xr:uid="{00000000-0006-0000-0800-000008000000}">
      <text>
        <r>
          <rPr>
            <sz val="9"/>
            <color rgb="FF000000"/>
            <rFont val="Tahoma"/>
            <family val="2"/>
          </rPr>
          <t>Must enter all liabilities as a positive</t>
        </r>
      </text>
    </comment>
    <comment ref="E116" authorId="0" shapeId="0" xr:uid="{00000000-0006-0000-0800-000009000000}">
      <text>
        <r>
          <rPr>
            <sz val="9"/>
            <color rgb="FF000000"/>
            <rFont val="Tahoma"/>
            <family val="2"/>
          </rPr>
          <t>Enter as positive value</t>
        </r>
      </text>
    </comment>
    <comment ref="P116" authorId="0" shapeId="0" xr:uid="{00000000-0006-0000-0800-00000A000000}">
      <text>
        <r>
          <rPr>
            <sz val="9"/>
            <color rgb="FF000000"/>
            <rFont val="Tahoma"/>
            <family val="2"/>
          </rPr>
          <t>Enter as positive value</t>
        </r>
      </text>
    </comment>
    <comment ref="AA116" authorId="0" shapeId="0" xr:uid="{00000000-0006-0000-0800-00000B000000}">
      <text>
        <r>
          <rPr>
            <sz val="9"/>
            <color rgb="FF000000"/>
            <rFont val="Tahoma"/>
            <family val="2"/>
          </rPr>
          <t>Enter as positive value</t>
        </r>
      </text>
    </comment>
    <comment ref="E124" authorId="0" shapeId="0" xr:uid="{00000000-0006-0000-0800-00000C000000}">
      <text>
        <r>
          <rPr>
            <b/>
            <sz val="9"/>
            <color rgb="FF000000"/>
            <rFont val="Tahoma"/>
            <family val="2"/>
          </rPr>
          <t>Enter figure as a negative</t>
        </r>
        <r>
          <rPr>
            <sz val="9"/>
            <color rgb="FF000000"/>
            <rFont val="Tahoma"/>
            <family val="2"/>
          </rPr>
          <t xml:space="preserve">
</t>
        </r>
      </text>
    </comment>
    <comment ref="P124" authorId="0" shapeId="0" xr:uid="{00000000-0006-0000-0800-00000D000000}">
      <text>
        <r>
          <rPr>
            <b/>
            <sz val="9"/>
            <color rgb="FF000000"/>
            <rFont val="Tahoma"/>
            <family val="2"/>
          </rPr>
          <t>Enter figure as a negative</t>
        </r>
        <r>
          <rPr>
            <sz val="9"/>
            <color rgb="FF000000"/>
            <rFont val="Tahoma"/>
            <family val="2"/>
          </rPr>
          <t xml:space="preserve">
</t>
        </r>
      </text>
    </comment>
    <comment ref="AA124" authorId="0" shapeId="0" xr:uid="{00000000-0006-0000-0800-00000E000000}">
      <text>
        <r>
          <rPr>
            <b/>
            <sz val="9"/>
            <color rgb="FF000000"/>
            <rFont val="Tahoma"/>
            <family val="2"/>
          </rPr>
          <t>Enter figure as a negative</t>
        </r>
        <r>
          <rPr>
            <sz val="9"/>
            <color rgb="FF000000"/>
            <rFont val="Tahoma"/>
            <family val="2"/>
          </rPr>
          <t xml:space="preserve">
</t>
        </r>
      </text>
    </comment>
    <comment ref="E127" authorId="2" shapeId="0" xr:uid="{00000000-0006-0000-0800-00000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P127" authorId="2" shapeId="0" xr:uid="{00000000-0006-0000-0800-00001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A127" authorId="2" shapeId="0" xr:uid="{00000000-0006-0000-0800-00001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29" authorId="2" shapeId="0" xr:uid="{00000000-0006-0000-0800-000012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
        </r>
      </text>
    </comment>
    <comment ref="P129" authorId="2" shapeId="0" xr:uid="{00000000-0006-0000-0800-000013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
        </r>
      </text>
    </comment>
    <comment ref="AA129" authorId="2" shapeId="0" xr:uid="{00000000-0006-0000-0800-00001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
        </r>
      </text>
    </comment>
  </commentList>
</comments>
</file>

<file path=xl/sharedStrings.xml><?xml version="1.0" encoding="utf-8"?>
<sst xmlns="http://schemas.openxmlformats.org/spreadsheetml/2006/main" count="2829" uniqueCount="519">
  <si>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</si>
  <si>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</si>
  <si>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</si>
  <si>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</si>
  <si>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</si>
  <si>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</si>
  <si>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</si>
  <si>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</si>
  <si>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</si>
  <si>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</si>
  <si>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</si>
  <si>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</si>
  <si>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</si>
  <si>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</si>
  <si>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</si>
  <si>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</si>
  <si>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</si>
  <si>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</si>
  <si>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</si>
  <si>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</si>
  <si>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</si>
  <si>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</si>
  <si>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</si>
  <si>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</si>
  <si>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</si>
  <si>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</si>
  <si>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</si>
  <si>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</si>
  <si>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</si>
  <si>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</si>
  <si>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</si>
  <si>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</si>
  <si>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</si>
  <si>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</si>
  <si>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</si>
  <si>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</si>
  <si>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</si>
  <si>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</si>
  <si>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</si>
  <si>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</si>
  <si>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</si>
  <si>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</si>
  <si>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</si>
  <si>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</si>
  <si>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</si>
  <si>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</si>
  <si>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</si>
  <si>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</si>
  <si>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</si>
  <si>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</si>
  <si>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</si>
  <si>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Company</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</si>
  <si>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</si>
  <si>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</si>
  <si>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</si>
  <si>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</si>
  <si>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</si>
  <si>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</si>
  <si>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</si>
  <si>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</si>
  <si>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</si>
  <si>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</si>
  <si>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</si>
  <si>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</si>
  <si>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</si>
  <si>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</si>
  <si>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</si>
  <si>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</si>
  <si>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</si>
  <si>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</si>
  <si>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</si>
  <si>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</si>
  <si>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</si>
  <si>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</si>
  <si>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</si>
  <si>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</si>
  <si>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</si>
  <si>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</si>
  <si>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</si>
  <si>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</si>
  <si>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</si>
  <si>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Authority RAG Thresholds</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</si>
  <si>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</si>
  <si>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</si>
  <si>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</si>
  <si>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</si>
  <si>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</si>
  <si>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</si>
  <si>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</si>
  <si>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</si>
  <si>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</si>
  <si>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</si>
  <si>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</si>
  <si>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</si>
  <si>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</si>
  <si>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</si>
  <si>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</si>
  <si>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</si>
  <si>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</si>
  <si>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</si>
  <si>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</si>
  <si>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</si>
  <si>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r>
      <t xml:space="preserve">All figures, whether assets or liabilities should be entered as </t>
    </r>
    <r>
      <rPr>
        <u/>
        <sz val="12"/>
        <rFont val="Arial"/>
        <family val="2"/>
      </rPr>
      <t>positive values.</t>
    </r>
  </si>
  <si>
    <t xml:space="preserve"> </t>
  </si>
  <si>
    <t>Unmodified: Material uncertainty</t>
  </si>
  <si>
    <t>Unmodified: Emphasis of matter</t>
  </si>
  <si>
    <t>Modified: Qualified</t>
  </si>
  <si>
    <t>Modified: Adverse opinion</t>
  </si>
  <si>
    <t>Unmodified: Unqualified</t>
  </si>
  <si>
    <t>Unmodified: Key audit matters</t>
  </si>
  <si>
    <t>Company/Organisation Type(s)</t>
  </si>
  <si>
    <t>None</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</si>
  <si>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</si>
  <si>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</si>
  <si>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</si>
  <si>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</si>
  <si>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</si>
  <si>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</si>
  <si>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</si>
  <si>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</si>
  <si>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</si>
  <si>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</si>
  <si>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</si>
  <si>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</si>
  <si>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</si>
  <si>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</si>
  <si>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</si>
  <si>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</si>
  <si>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</si>
  <si>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</si>
  <si>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</si>
  <si>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</si>
  <si>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</si>
  <si>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</si>
  <si>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</si>
  <si>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</si>
  <si>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</si>
  <si>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</si>
  <si>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</si>
  <si>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</si>
  <si>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</si>
  <si>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</si>
  <si>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</si>
  <si>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</si>
  <si>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</si>
  <si>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</si>
  <si>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</si>
  <si>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</si>
  <si>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</si>
  <si>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</si>
  <si>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</si>
  <si>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</si>
  <si>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</si>
  <si>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</si>
  <si>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</si>
  <si>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</si>
  <si>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</si>
  <si>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</si>
  <si>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</si>
  <si>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</si>
  <si>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</si>
  <si>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</si>
  <si>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</si>
  <si>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</si>
  <si>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</si>
  <si>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</si>
  <si>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</si>
  <si>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</si>
  <si>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</si>
  <si>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</si>
  <si>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</si>
  <si>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</si>
  <si>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</si>
  <si>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</si>
  <si>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</si>
  <si>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</si>
  <si>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</si>
  <si>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</si>
  <si>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</si>
  <si>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</si>
  <si>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</si>
  <si>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</si>
  <si>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</si>
  <si>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</si>
  <si>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</si>
  <si>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</si>
  <si>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</si>
  <si>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</si>
  <si>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</si>
  <si>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</si>
  <si>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</si>
  <si>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</si>
  <si>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</si>
  <si>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</si>
  <si>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</si>
  <si>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</si>
  <si>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</si>
  <si>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</si>
  <si>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</si>
  <si>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</si>
  <si>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</si>
  <si>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</si>
  <si>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</si>
  <si>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</si>
  <si>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</si>
  <si>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</si>
  <si>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</si>
  <si>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</si>
  <si>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</si>
  <si>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</si>
  <si>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</si>
  <si>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</si>
  <si>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</si>
  <si>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</si>
  <si>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</si>
  <si>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</si>
  <si>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</si>
  <si>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</si>
  <si>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</si>
  <si>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</si>
  <si>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</si>
  <si>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</si>
  <si>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</si>
  <si>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</si>
  <si>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</si>
  <si>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</si>
  <si>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</si>
  <si>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</si>
  <si>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</si>
  <si>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</si>
  <si>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</si>
  <si>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</si>
  <si>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</si>
  <si>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</si>
  <si>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</si>
  <si>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</si>
  <si>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</si>
  <si>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</si>
  <si>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</si>
  <si>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</si>
  <si>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</si>
  <si>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</si>
  <si>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</si>
  <si>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</si>
  <si>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</si>
  <si>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</si>
  <si>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</si>
  <si>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</si>
  <si>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</si>
  <si>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</si>
  <si>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</si>
  <si>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</si>
  <si>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</si>
  <si>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</si>
  <si>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</si>
  <si>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</si>
  <si>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</si>
  <si>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</si>
  <si>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</si>
  <si>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</si>
  <si>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</si>
  <si>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</si>
  <si>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</si>
  <si>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</si>
  <si>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</si>
  <si>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</si>
  <si>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</si>
  <si>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</si>
  <si>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</si>
  <si>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</si>
  <si>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</si>
  <si>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</si>
  <si>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</si>
  <si>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</si>
  <si>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</si>
  <si>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</si>
  <si>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</si>
  <si>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</si>
  <si>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</si>
  <si>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</si>
  <si>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</si>
  <si>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</si>
  <si>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</si>
  <si>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</si>
  <si>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</si>
  <si>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</si>
  <si>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</si>
  <si>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</si>
  <si>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</si>
  <si>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</si>
  <si>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</si>
  <si>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</si>
  <si>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</si>
  <si>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</si>
  <si>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Update the Contents and Error Check summaries when new sheets are added/existing sheets are deleted</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</si>
  <si>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</si>
  <si>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</si>
  <si>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</si>
  <si>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</si>
  <si>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</si>
  <si>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</si>
  <si>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</si>
  <si>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</si>
  <si>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</si>
  <si>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</si>
  <si>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</si>
  <si>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</si>
  <si>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</si>
  <si>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</si>
  <si>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</si>
  <si>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</si>
  <si>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</si>
  <si>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</si>
  <si>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</si>
  <si>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</si>
  <si>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</si>
  <si>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</si>
  <si>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</si>
  <si>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</si>
  <si>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</si>
  <si>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</si>
  <si>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</si>
  <si>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</si>
  <si>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</si>
  <si>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</si>
  <si>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</si>
  <si>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Subcontractor #1</t>
  </si>
  <si>
    <t>Subcontractor #2</t>
  </si>
  <si>
    <t>Subcontractor #3</t>
  </si>
  <si>
    <t>Subcontractor #1 Ltd</t>
  </si>
  <si>
    <t>Subcontractor #2 Ltd</t>
  </si>
  <si>
    <t>Subcontractor #3 Ltd</t>
  </si>
  <si>
    <t>Private Limited Company/Public Listed Company Subcontractor Template</t>
  </si>
  <si>
    <t>Select Subcontractor Type</t>
  </si>
  <si>
    <t>1.2a Subcontractor Input</t>
  </si>
  <si>
    <t>1.2b Subcontractor Input</t>
  </si>
  <si>
    <t>3.4 Subcontractor #1 Assmt</t>
  </si>
  <si>
    <t>3.5 Subcontractor #2 Assmt</t>
  </si>
  <si>
    <t>3.6 Subcontractor #3 Assmt</t>
  </si>
  <si>
    <t>Subcontractor Type</t>
  </si>
  <si>
    <t>2.2 Subcontractor Ancillary Inp</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</si>
  <si>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</si>
  <si>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</si>
  <si>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</si>
  <si>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</si>
  <si>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</si>
  <si>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</si>
  <si>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Green tabs -       2.1, 2.2.</t>
  </si>
  <si>
    <t>Black tabs -       3.1 - 3.6</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</si>
  <si>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</si>
  <si>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</si>
  <si>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</si>
  <si>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</si>
  <si>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</si>
  <si>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</si>
  <si>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</si>
  <si>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</si>
  <si>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</si>
  <si>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</si>
  <si>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</si>
  <si>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</si>
  <si>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</si>
  <si>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</si>
  <si>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</si>
  <si>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</si>
  <si>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</si>
  <si>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</si>
  <si>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</si>
  <si>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</si>
  <si>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</si>
  <si>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</si>
  <si>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</si>
  <si>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</si>
  <si>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</si>
  <si>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</si>
  <si>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</si>
  <si>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</si>
  <si>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</si>
  <si>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</si>
  <si>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</si>
  <si>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</si>
  <si>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</si>
  <si>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</si>
  <si>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</si>
  <si>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</si>
  <si>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</si>
  <si>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4.</t>
  </si>
  <si>
    <t>Bidder Instructions</t>
  </si>
  <si>
    <t>This sheet provides instructions to Bidders on how to use this template.</t>
  </si>
  <si>
    <t>3.1 Lead Bidder Assessment</t>
  </si>
  <si>
    <t>Select Lead Bidder Type</t>
  </si>
  <si>
    <t>Lead Bidder Type</t>
  </si>
  <si>
    <t>These cells are not to be modified</t>
  </si>
  <si>
    <t>Guidance for protecting and unprotecting a sheet</t>
  </si>
  <si>
    <t>Protecting the sheet</t>
  </si>
  <si>
    <t>Unprotecting the sheet</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</si>
  <si>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</si>
  <si>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Locking cells</t>
  </si>
  <si>
    <t>In order to lock cells, first select the cell range and right click on the range with the mouse and select "Format Cells" from the menu.</t>
  </si>
  <si>
    <t>You will then be prompted to re-enter the password to confirm. The user should re-enter a password and press "OK". The sheet will then be protected.</t>
  </si>
  <si>
    <t>In order to protect a sheet, first navigate to the sheet you wish to protect and then select the "Review" tab of the toolbar and press the "Protect Sheet" button.</t>
  </si>
  <si>
    <t>In order to unprotect a sheet, first navigate to the sheet you wish to unprotect and then select the "Review" tab of the toolbar and press the "Unprotect Sheet" button.</t>
  </si>
  <si>
    <t>A window will appear and will prompt the user to enter a password. The user should enter a password and press "OK". The sheet will then become unprotected.</t>
  </si>
  <si>
    <t>This will open up a new window which allows users to format cells. Navigate to the "Protection" tab in this window.</t>
  </si>
  <si>
    <t>Within this window, ensure that the "Locked" tick box is ticked. Once this is done click "OK" in the bottom right hand corner. The cells will now be locked.</t>
  </si>
  <si>
    <t>Ancillary information must be entered into the Green tabs "2.1 Lead Ancillary Input" and "2.2 Subcontractor Ancillary Input" as necessary.  Where not relevant to your organisation (e.g. a Not-for-profit will not have a Share Price) please enter n/a, adding explanatory narrative as required.</t>
  </si>
  <si>
    <t>Not-for-profit/Voluntary Organisation</t>
  </si>
  <si>
    <t>Not-for-profit/Voluntary organisation Template</t>
  </si>
  <si>
    <t>Note please only complete this template if you are a Not-for-profit/Voluntary organisation.</t>
  </si>
  <si>
    <t>Not-for-profit/Voluntary organisation Subcontractor Template</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</si>
  <si>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</si>
  <si>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</si>
  <si>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</si>
  <si>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</si>
  <si>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</si>
  <si>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</si>
  <si>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</si>
  <si>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</si>
  <si>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</si>
  <si>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</si>
  <si>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</si>
  <si>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</si>
  <si>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</si>
  <si>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Contracting Authorities should refer to Appendix II in the Assessing and Monitoring the Economic and Financial Standing of Bidders and Suppliers Guidance Note for further information. </t>
  </si>
  <si>
    <t xml:space="preserve">Please see below for the definitions of the 8 Metrics as detailed in Appendix I in the Assessing and Monitoring the Economic and Financial Standing of Bidders and Suppliers Guidance Note. </t>
  </si>
  <si>
    <t>Contracting Authorities should ensure that if they use or adapt the FVRA tool, they do so in a way that is consistent with the Standard Selection Questionnaire and related procurement documents for their procurement.</t>
  </si>
  <si>
    <t>Contracting Authorities using the Model Services Contract (MSC) should ensure they make clear the linkage between any thresholds in the FVRA tool they require Bidders to meet and any Financial Indicators included in the Financial Distress Schedule 7.4 of the MSC.</t>
  </si>
  <si>
    <t>The UK Government Contracting Authorities can use the FVRA tool or their own assessment template which is in alignment with the principles of the Sourcing Playbook and related guidance notes.</t>
  </si>
  <si>
    <t>CONTRACTING AUTHORITIES TO COMPLETE IN LINE WITH PROCUREMENT DOCUMENTS AND LOCK THE ABOVE CELLS AFTER THRESHOLDS HAVE BEEN SET. THE AMOUNT IS AN APPROXIMATION PROVIDED TO ENABLE THE CALCULATION OF THE TURNOVER RATIO. IT IS NOT A COMMITMENT TO A MINIMUM ANNUAL CONTRACT VALUE. THE VALUE OF THE CONTRACT WILL BE SUBJECT TO THE SPECIFIC TERMS OF THE CONTRACT, INCLUDING FACTORS SUCH AS PAYMENT MECHANISMS, ETC.</t>
  </si>
  <si>
    <t>This tool follows the Assessing and Monitoring the Economic and Financial Standing of Bidders and Suppliers Guidance Note. The UK Government Contracting Authorities can use this tool or their own assessment template which is in alignment with the principles of the Sourcing Playbook and the Assessing and Monitoring the Economic and Financial Standing of Bidders and Suppliers Guidance Note.</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</si>
  <si>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</si>
  <si>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</si>
  <si>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The thresholds in this sheet should only be altered by the Contracting Authority to reflect the relevant sector of the procurement. Input thresholds into bold cells below:</t>
  </si>
  <si>
    <t>Note please only complete this template if you are a Not-for-profit/Voluntary organisation.  If a Bidder has more than three subcontractors, a separate FVRA tool should be completed for any additional subcontractors.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</si>
  <si>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</si>
  <si>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</si>
  <si>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 xml:space="preserve">This tab sets out instructions to the Contracting Authority about how to prepare the FVRA tool for use in a procurement exercise. Additional guidance can be found within the Assessing and Monitoring the Economic and Financial Standing of Bidders and Suppliers Guidance Note (see link on right hand side).  </t>
  </si>
  <si>
    <t>When the FVRA tool is used for the purposes of monitoring supplier Economic and Financial Standing over the life of a contract, a Contracting Authority should consider all relevant circumstances (i.e. not be limited to the output of the FVRA tool) when considering a supplier's Economic and Financial Standing.</t>
  </si>
  <si>
    <t>Users should then look to set the threshold values in the "Authority RAG Threshold" sheet by inputting relevant data into the yellow input cells in the cell range G15:I23. Once this is complete, the cells in the specified range should be locked and this sheet should also be protected with a password of the Contracting Authority's choosing.</t>
  </si>
  <si>
    <t>A window will appear and will prompt the user to enter a password and select which aspects of the cell the user is able to modify. The Contracting Authority should enter a password and press "OK".</t>
  </si>
  <si>
    <t>The Financial Viability Risk Assessment tool ('FVRA') should be completed by the Bidder and include information on the prospective Lead Bidder, Immediate Parent organisation, Ultimate Parent organisation, including any other guarantor, and all relevant subcontractors as defined in the Contracting Authority's procurement documentation.</t>
  </si>
  <si>
    <t>Contracting Authority Instructions</t>
  </si>
  <si>
    <t>Enter the name of the Contracting Authority here.</t>
  </si>
  <si>
    <t>Instructions to Contracting Authorities</t>
  </si>
  <si>
    <t>This sheet allows for the Contracting Authority to set the RAG thresholds used in the scoring of the ratios.</t>
  </si>
  <si>
    <t>Ancillary information input sheet for Lead Bidder, the Immediate Parent and Ultimate Parent.</t>
  </si>
  <si>
    <t>Ancillary information input sheet for subcontractors.</t>
  </si>
  <si>
    <t>The map below indicates the flow between worksheets within the template. Additional information around each tab can be found in the "Bidder Instructions" sheet.</t>
  </si>
  <si>
    <t>The FVRA tool may be used to assess the EFS of Bidders for a public contract. It may also be used to assess the EFS of Bidders for a framework agreement. Note that as set out in the Assessing and Monitoring the Economic and Financial Standing of Bidders and Suppliers Guidance Note the Turnover Ratio is not relevant to the procurement of multi-supplier frameworks. However, the Turnover Ratio can be assessed with the FVRA tool where the Contracting Authority requires the test and provides a minimum or approximate contract value in their procurement documents for a framework agreement. Please contact sourcing.programme@cabinetoffice.gov.uk if you have any questions.</t>
  </si>
  <si>
    <t>If a Bidder is a consortium or joint venture, a separate FVRA tool should be completed by each consortium or joint venture member. Subcontractor input need only be completed by the consortium or joint venture member that is the Lead Bidder, except where other consortium or joint venture members rely on one or more subcontractors for the purposes of demonstrating their financial and economic standing.</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</si>
  <si>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</si>
  <si>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</si>
  <si>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</si>
  <si>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</si>
  <si>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</si>
  <si>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</si>
  <si>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</si>
  <si>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</si>
  <si>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</si>
  <si>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</si>
  <si>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</si>
  <si>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</si>
  <si>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</si>
  <si>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</si>
  <si>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</si>
  <si>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</si>
  <si>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</si>
  <si>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r>
      <t xml:space="preserve">Users should first complete the "Setup" sheet by updating the relevant input cells as indicated by the </t>
    </r>
    <r>
      <rPr>
        <sz val="12"/>
        <color rgb="FFFF0000"/>
        <rFont val="Arial"/>
        <family val="2"/>
      </rPr>
      <t>red text</t>
    </r>
    <r>
      <rPr>
        <sz val="12"/>
        <color theme="1"/>
        <rFont val="Arial"/>
        <family val="2"/>
      </rPr>
      <t>. Following completion of this sheet, users should then protect it with a password of the Contracting Authority's choosing.</t>
    </r>
  </si>
  <si>
    <t>Input sheet for a Lead Bidder which is a Private Limited Company/Publicly Listed Company together with its Immediate and Ultimate Parent.</t>
  </si>
  <si>
    <t>Input sheet for subcontractor which is a Private Limited Company/Publicly Listed Company.</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</si>
  <si>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</si>
  <si>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</si>
  <si>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</si>
  <si>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</si>
  <si>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</si>
  <si>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(i) the Lead Bidder (ii) Any Subcontractors (where there are no subcontractors select 'None'). </t>
  </si>
  <si>
    <t>SysConfig!$F$49</t>
  </si>
  <si>
    <t>SysConfig!$F$50</t>
  </si>
  <si>
    <t>SysConfig!$F$51</t>
  </si>
  <si>
    <t>SysConfig!$F$52</t>
  </si>
  <si>
    <t>SysConfig!$F$53</t>
  </si>
  <si>
    <t>SysConfig!$F$54</t>
  </si>
  <si>
    <t>SysConfig!$F$55</t>
  </si>
  <si>
    <t>Setup!F17</t>
  </si>
  <si>
    <t>Setup!F22</t>
  </si>
  <si>
    <t>SysConfig!$E$67:$G$79</t>
  </si>
  <si>
    <t>Authority Instructions</t>
  </si>
  <si>
    <t>This sheet provides instructions to the Authority on how to use this template.</t>
  </si>
  <si>
    <t>Explanatory comments should be entered into the Black sheets "3.1 Lead Bidder Assessment" to "3.6 Subcontractor #3 Assmt" as necessary.</t>
  </si>
  <si>
    <t xml:space="preserve">With the exception of the "CoverPage", "Authority RAG Thresholds" and "Setup" sheets, all other sheets within the FVRA tool have been protected and should not be altered. </t>
  </si>
  <si>
    <t>Input sheet for a Lead Bidder which is a Not-for-profit/Voluntary organisation together with its Immediate and Ultimate Parent.</t>
  </si>
  <si>
    <t>Input sheet for subcontractor which is a Not-for-profit/Voluntary organisation.</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</si>
  <si>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</si>
  <si>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</si>
  <si>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</si>
  <si>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</si>
  <si>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Ratio commentary and supplementary information sheet for subcontractor 2.</t>
  </si>
  <si>
    <t>Ratio commentary and supplementary information sheet for subcontractor 3.</t>
  </si>
  <si>
    <t>Please note that an Approximate Annual Contract Value (cell range F26) should be entered into the "Authority RAG Threshold" sheet before distribution of the tool to Bidders in line with the procurement documents.  The amount is an approximation provided to enable the calculation of the Turnover Ratio.  It is not a commitment to a minimum annual contract value. The value of the contract will be subject to the specific terms of the contract, including factors such as payment mechanisms, etc.</t>
  </si>
  <si>
    <t>Please select the relevant sub Company/Organisation type in the drop down set out in the section named "Company/Organisation Selection Dropdown" which accurately reflects the nature of the respective sub entity. Where there is no sub entity please select "None". A key subcontractor is one which, in the opinion of the Contracting Authority, performs (or would perform if appointed) a critical role in the provision of all or any part of the services and/or delivery of goods under the contract.</t>
  </si>
  <si>
    <t>The FVRA tool automatically allocates the same status (Private Limited Company/Publicly Listed Company or Not-for-profit/Voluntary Organisations) to the Immediate Parent and Ultimate Parent as that entered for the Lead Bidder.  The FVRA tool also allocates the same status to all subcontractors.  Where this does not reflect reality - i.e. your bidding team includes both Not-for-profit/Voluntary Organisations and Private Limited Companies/Publicly Listed Companies - you should complete a separate FVRA tool for the relevant entities as part of your submission.</t>
  </si>
  <si>
    <t>Where inputs are to be selected from a dropdown, input cells have been highlighted in blue. For example, External audit opinion would be selected from the drop down within the cell.</t>
  </si>
  <si>
    <r>
      <rPr>
        <u/>
        <sz val="12"/>
        <rFont val="Arial"/>
        <family val="2"/>
      </rPr>
      <t>Numeric or narrative data must only be entered in the yellow input cells</t>
    </r>
    <r>
      <rPr>
        <sz val="12"/>
        <rFont val="Arial"/>
        <family val="2"/>
      </rPr>
      <t>. For example, the Bidder would enter 422 to represent £422,000 of tangible fixed assets.</t>
    </r>
  </si>
  <si>
    <t>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Similarly where the subcontractor is a Private Limited Company/Publicly Listed Company, the subcontractor should complete tab "1.2a Subcontractor Input". Furthermore, where the subcontractor is a Not-for-profit/Voluntary Organisation the subcontractor should complete tab "1.2b Subcontractor Input".</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</si>
  <si>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</si>
  <si>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</si>
  <si>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</si>
  <si>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</si>
  <si>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</si>
  <si>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</si>
  <si>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Note please only complete this template if you have a private limited company/publicly listed company as a subcontractor.  If a Bidder has more than three subcontractors, a separate FVRA tool should be completed for any additional subcontractors.</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</si>
  <si>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</si>
  <si>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</si>
  <si>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</si>
  <si>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</si>
  <si>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Department for Education</t>
  </si>
  <si>
    <t>DfE National Education Nature Park and Climate Leaders Award</t>
  </si>
  <si>
    <t>steven.guy@education.gov.uk</t>
  </si>
  <si>
    <t>Steven Guy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</si>
</sst>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70"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b/>
      <sz val="12"/>
      <color rgb="FF57B6B3"/>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0" fontId="16" fillId="0" borderId="0" xfId="8" applyFont="1"/>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60" fillId="5" borderId="0" xfId="9" applyFont="1" applyFill="1" applyBorder="1" applyAlignment="1">
      <alignment vertical="center"/>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14" fontId="11" fillId="7" borderId="1" xfId="0" applyNumberFormat="1" applyFont="1" applyFill="1" applyBorder="1" applyAlignment="1" applyProtection="1">
      <alignment horizontal="right"/>
    </xf>
    <xf numFmtId="15" fontId="57" fillId="0" borderId="13" xfId="39" applyProtection="1">
      <alignment horizontal="right" vertical="center"/>
    </xf>
    <xf numFmtId="0" fontId="64" fillId="0" borderId="0" xfId="5" applyFont="1">
      <alignment horizontal="left" vertical="center"/>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5" fillId="0" borderId="0" xfId="0" applyFont="1" applyAlignment="1">
      <alignment vertical="center" wrapText="1"/>
    </xf>
    <xf numFmtId="0" fontId="64" fillId="0" borderId="0" xfId="12" applyFont="1">
      <alignment horizontal="left" vertical="center"/>
    </xf>
    <xf numFmtId="0" fontId="58" fillId="0" borderId="13" xfId="37" applyFont="1" applyAlignment="1">
      <alignment horizontal="center" vertical="center"/>
    </xf>
    <xf numFmtId="0" fontId="66" fillId="0" borderId="0" xfId="21" applyFont="1">
      <alignment vertical="center"/>
    </xf>
    <xf numFmtId="0" fontId="1" fillId="0" borderId="0" xfId="0" applyFont="1"/>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48" fillId="9" borderId="13" xfId="9" applyFill="1" applyBorder="1" applyAlignment="1" applyProtection="1">
      <alignment horizontal="left" vertical="center"/>
    </xf>
    <xf numFmtId="0" fontId="50" fillId="13" borderId="0" xfId="13" applyFont="1" applyFill="1" applyBorder="1" applyAlignment="1">
      <alignment horizontal="left"/>
    </xf>
    <xf numFmtId="0" fontId="47" fillId="13" borderId="0" xfId="0" applyFont="1" applyFill="1" applyAlignment="1">
      <alignment horizontal="left"/>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6" fillId="0" borderId="0" xfId="8" applyFont="1" applyAlignment="1">
      <alignment horizontal="left" vertical="center" wrapText="1"/>
    </xf>
    <xf numFmtId="0" fontId="16" fillId="5" borderId="0" xfId="0" applyFont="1" applyFill="1" applyBorder="1" applyAlignment="1">
      <alignment vertical="center" wrapText="1"/>
    </xf>
    <xf numFmtId="0" fontId="0" fillId="0" borderId="0" xfId="0" applyFont="1" applyAlignment="1">
      <alignment wrapText="1"/>
    </xf>
    <xf numFmtId="0" fontId="37" fillId="5" borderId="0" xfId="0" applyFont="1" applyFill="1" applyBorder="1" applyAlignment="1">
      <alignment vertical="center" wrapText="1"/>
    </xf>
    <xf numFmtId="0" fontId="23" fillId="0" borderId="0" xfId="0" applyFont="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68" fillId="0" borderId="0" xfId="0" applyFont="1" applyAlignment="1">
      <alignment horizontal="left" vertical="center"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3" fillId="0" borderId="0" xfId="21" applyAlignment="1">
      <alignment horizontal="left" vertical="center" wrapText="1"/>
    </xf>
    <xf numFmtId="0" fontId="52" fillId="0" borderId="0" xfId="21" applyFont="1" applyAlignment="1">
      <alignment horizontal="left" vertical="center" wrapText="1"/>
    </xf>
    <xf numFmtId="0" fontId="51" fillId="15" borderId="0" xfId="3" applyAlignment="1">
      <alignment horizontal="center"/>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12" fillId="9" borderId="28"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16" fillId="0" borderId="0" xfId="8" applyFont="1" applyAlignment="1">
      <alignment horizontal="left" wrapText="1"/>
    </xf>
    <xf numFmtId="0" fontId="61" fillId="0" borderId="0" xfId="8" applyFont="1" applyAlignment="1">
      <alignment horizontal="left" wrapText="1"/>
    </xf>
    <xf numFmtId="177" fontId="37" fillId="9" borderId="13" xfId="33" applyFont="1" applyAlignment="1" applyProtection="1">
      <alignment horizontal="center" vertical="center"/>
    </xf>
    <xf numFmtId="171" fontId="37" fillId="9" borderId="13" xfId="23" applyFont="1" applyAlignment="1" applyProtection="1">
      <alignment horizontal="center" vertical="center"/>
    </xf>
    <xf numFmtId="170" fontId="37" fillId="9" borderId="13" xfId="22" applyFont="1" applyProtection="1">
      <alignment vertical="center"/>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7000000}"/>
    <cellStyle name="Followed Hyperlink" xfId="10" builtinId="9" customBuiltin="1"/>
    <cellStyle name="Heading 1" xfId="3" builtinId="16" customBuiltin="1"/>
    <cellStyle name="Heading 1 2" xfId="16" xr:uid="{00000000-0005-0000-0000-00000A000000}"/>
    <cellStyle name="Heading 1 3" xfId="48" xr:uid="{00000000-0005-0000-0000-00000B000000}"/>
    <cellStyle name="Heading 2" xfId="4" builtinId="17" customBuiltin="1"/>
    <cellStyle name="Heading 3" xfId="5" builtinId="18" customBuiltin="1"/>
    <cellStyle name="Heading 3 2" xfId="12" xr:uid="{00000000-0005-0000-0000-00000E000000}"/>
    <cellStyle name="Heading 4" xfId="6" builtinId="19" customBuiltin="1"/>
    <cellStyle name="Heading 4 2" xfId="15" xr:uid="{00000000-0005-0000-0000-000010000000}"/>
    <cellStyle name="Hyperlink" xfId="9" builtinId="8" customBuiltin="1"/>
    <cellStyle name="Hyperlink 2" xfId="13" xr:uid="{00000000-0005-0000-0000-000012000000}"/>
    <cellStyle name="Input % 0dp" xfId="32" xr:uid="{00000000-0005-0000-0000-000013000000}"/>
    <cellStyle name="Input % 2dp" xfId="23" xr:uid="{00000000-0005-0000-0000-000014000000}"/>
    <cellStyle name="Input Amount" xfId="22" xr:uid="{00000000-0005-0000-0000-000015000000}"/>
    <cellStyle name="Input Date" xfId="20" xr:uid="{00000000-0005-0000-0000-000016000000}"/>
    <cellStyle name="Input Dec 2dp" xfId="33" xr:uid="{00000000-0005-0000-0000-000017000000}"/>
    <cellStyle name="Input General" xfId="18" xr:uid="{00000000-0005-0000-0000-000018000000}"/>
    <cellStyle name="Input List" xfId="19" xr:uid="{00000000-0005-0000-0000-000019000000}"/>
    <cellStyle name="Label Name" xfId="17" xr:uid="{00000000-0005-0000-0000-00001A000000}"/>
    <cellStyle name="Label Time/Unit" xfId="34" xr:uid="{00000000-0005-0000-0000-00001B000000}"/>
    <cellStyle name="Link  % 0dp" xfId="35" xr:uid="{00000000-0005-0000-0000-00001C000000}"/>
    <cellStyle name="Link  % 2dp" xfId="36" xr:uid="{00000000-0005-0000-0000-00001D000000}"/>
    <cellStyle name="Link  General" xfId="37" xr:uid="{00000000-0005-0000-0000-00001E000000}"/>
    <cellStyle name="Link Amount" xfId="38" xr:uid="{00000000-0005-0000-0000-00001F000000}"/>
    <cellStyle name="Link Date" xfId="39" xr:uid="{00000000-0005-0000-0000-000020000000}"/>
    <cellStyle name="Link Dec 2dp" xfId="40" xr:uid="{00000000-0005-0000-0000-000021000000}"/>
    <cellStyle name="Normal" xfId="0" builtinId="0" customBuiltin="1"/>
    <cellStyle name="Normal 2" xfId="8" xr:uid="{00000000-0005-0000-0000-000023000000}"/>
    <cellStyle name="Normal 3" xfId="47" xr:uid="{00000000-0005-0000-0000-000024000000}"/>
    <cellStyle name="Output % 0dp" xfId="41" xr:uid="{00000000-0005-0000-0000-000025000000}"/>
    <cellStyle name="Output % 2dp" xfId="42" xr:uid="{00000000-0005-0000-0000-000026000000}"/>
    <cellStyle name="Output Amount" xfId="43" xr:uid="{00000000-0005-0000-0000-000027000000}"/>
    <cellStyle name="Output Date" xfId="44" xr:uid="{00000000-0005-0000-0000-000028000000}"/>
    <cellStyle name="Output Dec 2dp" xfId="45" xr:uid="{00000000-0005-0000-0000-000029000000}"/>
    <cellStyle name="Percent" xfId="1" builtinId="5"/>
    <cellStyle name="Percent 2" xfId="2" xr:uid="{00000000-0005-0000-0000-00002B000000}"/>
    <cellStyle name="Percent 2 2" xfId="49" xr:uid="{00000000-0005-0000-0000-00002C000000}"/>
    <cellStyle name="System" xfId="24" xr:uid="{00000000-0005-0000-0000-00002D000000}"/>
    <cellStyle name="Unused" xfId="46" xr:uid="{00000000-0005-0000-0000-00002E000000}"/>
    <cellStyle name="Warn" xfId="14" xr:uid="{00000000-0005-0000-0000-00002F000000}"/>
    <cellStyle name="Warning Text" xfId="7" builtinId="11" customBuiltin="1"/>
    <cellStyle name="Warning Text 2" xfId="21" xr:uid="{00000000-0005-0000-0000-000031000000}"/>
  </cellStyles>
  <dxfs count="633">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0070C0"/>
      <color rgb="FF5AB7B2"/>
      <color rgb="FFFF5353"/>
      <color rgb="FFA6A6A6"/>
      <color rgb="FFFFFFCC"/>
      <color rgb="FFD9E1F2"/>
      <color rgb="FF5CDA77"/>
      <color rgb="FF91DBA1"/>
      <color rgb="FFFF0101"/>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customXml" Target="../customXml/item1.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99889784"/>
        <c:axId val="699892736"/>
      </c:barChart>
      <c:catAx>
        <c:axId val="6998897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92736"/>
        <c:crosses val="autoZero"/>
        <c:auto val="1"/>
        <c:lblAlgn val="ctr"/>
        <c:lblOffset val="100"/>
        <c:noMultiLvlLbl val="0"/>
      </c:catAx>
      <c:valAx>
        <c:axId val="69989273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89784"/>
        <c:crosses val="autoZero"/>
        <c:crossBetween val="between"/>
      </c:valAx>
      <c:spPr>
        <a:noFill/>
        <a:ln>
          <a:noFill/>
        </a:ln>
        <a:effectLst/>
      </c:spPr>
    </c:plotArea>
    <c:plotVisOnly val="1"/>
    <c:dispBlanksAs val="gap"/>
    <c:showDLblsOverMax val="0"/>
  </c:chart>
  <c:spPr>
    <a:solidFill>
      <a:srgbClr val="617179"/>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zoomScale="85"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2.2 Subcontractor Ancillary Inp'!A1"/><Relationship Id="rId3" Type="http://schemas.openxmlformats.org/officeDocument/2006/relationships/hyperlink" Target="#'Bidder Instructions'!A1"/><Relationship Id="rId21" Type="http://schemas.openxmlformats.org/officeDocument/2006/relationships/hyperlink" Target="#'Authority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3.6 Sub-Supplier #3 Assmt'!A1"/><Relationship Id="rId2" Type="http://schemas.openxmlformats.org/officeDocument/2006/relationships/hyperlink" Target="#'1.1a Lead Financial Input'!A1"/><Relationship Id="rId16" Type="http://schemas.openxmlformats.org/officeDocument/2006/relationships/hyperlink" Target="#'3.5 Subcontractor #2 Assmt'!A1"/><Relationship Id="rId20" Type="http://schemas.openxmlformats.org/officeDocument/2006/relationships/hyperlink" Target="#Setup!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19" Type="http://schemas.openxmlformats.org/officeDocument/2006/relationships/hyperlink" Target="#'3.6 Subcontractor #3 Assm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absoluteAnchor>
    <xdr:pos x="0" y="0"/>
    <xdr:ext cx="9295279" cy="6073588"/>
    <xdr:graphicFrame macro="">
      <xdr:nvGraphicFramePr>
        <xdr:cNvPr id="2" name="Chart 1">
          <a:extLst>
            <a:ext uri="{FF2B5EF4-FFF2-40B4-BE49-F238E27FC236}">
              <a16:creationId xmlns:a16="http://schemas.microsoft.com/office/drawing/2014/main" id="{9344D2C0-555E-4847-BC6B-5157C7C1AB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0.03985</cdr:x>
      <cdr:y>0.03659</cdr:y>
    </cdr:from>
    <cdr:to>
      <cdr:x>0.12685</cdr:x>
      <cdr:y>0.15092</cdr:y>
    </cdr:to>
    <cdr:pic>
      <cdr:nvPicPr>
        <cdr:cNvPr id="2" name="Google Shape;17;p11" descr="Government Commercial Function logo">
          <a:extLst xmlns:a="http://schemas.openxmlformats.org/drawingml/2006/main">
            <a:ext uri="{FF2B5EF4-FFF2-40B4-BE49-F238E27FC236}">
              <a16:creationId xmlns:a16="http://schemas.microsoft.com/office/drawing/2014/main" id="{00000000-0008-0000-0100-000005000000}"/>
            </a:ext>
          </a:extLst>
        </cdr:cNvPr>
        <cdr:cNvPicPr preferRelativeResize="0"/>
      </cdr:nvPicPr>
      <cdr:blipFill rotWithShape="1">
        <a:blip xmlns:a="http://schemas.openxmlformats.org/drawingml/2006/main" xmlns:r="http://schemas.openxmlformats.org/officeDocument/2006/relationships" r:embed="rId1">
          <a:alphaModFix/>
        </a:blip>
        <a:srcRect xmlns:a="http://schemas.openxmlformats.org/drawingml/2006/main" l="5815"/>
        <a:stretch xmlns:a="http://schemas.openxmlformats.org/drawingml/2006/main"/>
      </cdr:blipFill>
      <cdr:spPr>
        <a:xfrm xmlns:a="http://schemas.openxmlformats.org/drawingml/2006/main">
          <a:off x="370902" y="222563"/>
          <a:ext cx="809625" cy="695325"/>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0.029</cdr:x>
      <cdr:y>0.21036</cdr:y>
    </cdr:from>
    <cdr:to>
      <cdr:x>0.5183</cdr:x>
      <cdr:y>0.43671</cdr:y>
    </cdr:to>
    <cdr:sp macro="" textlink="">
      <cdr:nvSpPr>
        <cdr:cNvPr id="3" name="TextBox 1">
          <a:extLst xmlns:a="http://schemas.openxmlformats.org/drawingml/2006/main">
            <a:ext uri="{FF2B5EF4-FFF2-40B4-BE49-F238E27FC236}">
              <a16:creationId xmlns:a16="http://schemas.microsoft.com/office/drawing/2014/main" id="{AC50EC96-F874-4F1A-B407-1A9C8521432A}"/>
            </a:ext>
          </a:extLst>
        </cdr:cNvPr>
        <cdr:cNvSpPr txBox="1"/>
      </cdr:nvSpPr>
      <cdr:spPr>
        <a:xfrm xmlns:a="http://schemas.openxmlformats.org/drawingml/2006/main">
          <a:off x="180034" y="853331"/>
          <a:ext cx="3037603" cy="91820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2800" b="0" i="0">
              <a:solidFill>
                <a:srgbClr val="57B6B2"/>
              </a:solidFill>
              <a:effectLst/>
              <a:latin typeface="Arial" panose="020B0604020202020204" pitchFamily="34" charset="0"/>
              <a:ea typeface="+mn-ea"/>
              <a:cs typeface="Arial" panose="020B0604020202020204" pitchFamily="34" charset="0"/>
            </a:rPr>
            <a:t>The Sourcing Programme</a:t>
          </a:r>
          <a:endParaRPr lang="en-US" sz="2800">
            <a:solidFill>
              <a:srgbClr val="57B6B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0.49452</cdr:x>
      <cdr:y>0.31077</cdr:y>
    </cdr:from>
    <cdr:to>
      <cdr:x>0.86461</cdr:x>
      <cdr:y>0.82377</cdr:y>
    </cdr:to>
    <cdr:pic>
      <cdr:nvPicPr>
        <cdr:cNvPr id="4" name="Google Shape;18;p11">
          <a:extLst xmlns:a="http://schemas.openxmlformats.org/drawingml/2006/main">
            <a:ext uri="{FF2B5EF4-FFF2-40B4-BE49-F238E27FC236}">
              <a16:creationId xmlns:a16="http://schemas.microsoft.com/office/drawing/2014/main" id="{FD9F5C79-0A90-4B8B-BD65-630656FE54DC}"/>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4602188" y="1890062"/>
          <a:ext cx="3444175" cy="3120071"/>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0.04111</cdr:x>
      <cdr:y>0.80239</cdr:y>
    </cdr:from>
    <cdr:to>
      <cdr:x>0.59162</cdr:x>
      <cdr:y>0.87107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382110" y="4869078"/>
          <a:ext cx="5116887"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0.03073</cdr:x>
      <cdr:y>0.42087</cdr:y>
    </cdr:from>
    <cdr:to>
      <cdr:x>0.4994</cdr:x>
      <cdr:y>0.47413</cdr:y>
    </cdr:to>
    <cdr:sp macro="" textlink="Setup!$F$17">
      <cdr:nvSpPr>
        <cdr:cNvPr id="10"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342546" y="3060422"/>
          <a:ext cx="5224251" cy="38728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AC6DDCBD-E6F9-4632-9517-FFC63A513F34}" type="TxLink">
            <a:rPr lang="en-US" sz="2000" b="0" i="0" u="none" strike="noStrike">
              <a:solidFill>
                <a:schemeClr val="bg1"/>
              </a:solidFill>
              <a:effectLst/>
              <a:latin typeface="Arial"/>
              <a:cs typeface="Arial"/>
            </a:rPr>
            <a:pPr rtl="0"/>
            <a:t>DfE National Education Nature Park and Climate Leaders Award</a:t>
          </a:fld>
          <a:endParaRPr lang="en-US" sz="20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0.38572</cdr:x>
      <cdr:y>0.0194</cdr:y>
    </cdr:from>
    <cdr:to>
      <cdr:x>0.6787</cdr:x>
      <cdr:y>0.06559</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584655" y="117683"/>
          <a:ext cx="2722784" cy="280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163AC149-9748-4507-B590-79FC605D33F1}" type="TxLink">
            <a:rPr lang="en-US" sz="1200" b="0" i="0" u="none" strike="noStrike">
              <a:solidFill>
                <a:schemeClr val="bg1"/>
              </a:solidFill>
              <a:effectLst/>
              <a:latin typeface="+mn-lt"/>
              <a:cs typeface="Arial"/>
            </a:rPr>
            <a:pP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42</xdr:row>
      <xdr:rowOff>119455</xdr:rowOff>
    </xdr:from>
    <xdr:to>
      <xdr:col>6</xdr:col>
      <xdr:colOff>4876800</xdr:colOff>
      <xdr:row>46</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DC0E4E8A-B1F7-4AC1-8A7A-319591DC88F7}"/>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42</xdr:row>
      <xdr:rowOff>63575</xdr:rowOff>
    </xdr:from>
    <xdr:to>
      <xdr:col>6</xdr:col>
      <xdr:colOff>2533650</xdr:colOff>
      <xdr:row>46</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7CF6EEC2-497A-4E87-8A41-90410692CF56}"/>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56</xdr:row>
      <xdr:rowOff>29920</xdr:rowOff>
    </xdr:from>
    <xdr:to>
      <xdr:col>6</xdr:col>
      <xdr:colOff>338455</xdr:colOff>
      <xdr:row>60</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BBB4FC73-ECAD-4115-91C9-154879D440AA}"/>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50</xdr:row>
      <xdr:rowOff>17103</xdr:rowOff>
    </xdr:from>
    <xdr:to>
      <xdr:col>7</xdr:col>
      <xdr:colOff>119380</xdr:colOff>
      <xdr:row>54</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A60816D4-5008-4E06-B323-E267F2A6A1B3}"/>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60</xdr:row>
      <xdr:rowOff>16953</xdr:rowOff>
    </xdr:from>
    <xdr:to>
      <xdr:col>7</xdr:col>
      <xdr:colOff>125730</xdr:colOff>
      <xdr:row>64</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D082336F-F168-481E-9674-965D1D75FE53}"/>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65</xdr:row>
      <xdr:rowOff>5712</xdr:rowOff>
    </xdr:from>
    <xdr:to>
      <xdr:col>7</xdr:col>
      <xdr:colOff>119380</xdr:colOff>
      <xdr:row>68</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B0AF5728-3A29-49F5-9D11-8D12F76FC199}"/>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60</xdr:row>
      <xdr:rowOff>129857</xdr:rowOff>
    </xdr:from>
    <xdr:to>
      <xdr:col>6</xdr:col>
      <xdr:colOff>339406</xdr:colOff>
      <xdr:row>64</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FAE85A4C-F5BC-4FFA-B61A-A6096881F6D4}"/>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47</xdr:row>
      <xdr:rowOff>57225</xdr:rowOff>
    </xdr:from>
    <xdr:to>
      <xdr:col>6</xdr:col>
      <xdr:colOff>2527300</xdr:colOff>
      <xdr:row>51</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CC047EBC-72F7-430A-A9D6-09DE06D0DEF8}"/>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52</xdr:row>
      <xdr:rowOff>48260</xdr:rowOff>
    </xdr:from>
    <xdr:to>
      <xdr:col>6</xdr:col>
      <xdr:colOff>2533650</xdr:colOff>
      <xdr:row>56</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E6BE32E5-37B5-4DE1-88F2-F1788C185525}"/>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57</xdr:row>
      <xdr:rowOff>35560</xdr:rowOff>
    </xdr:from>
    <xdr:to>
      <xdr:col>6</xdr:col>
      <xdr:colOff>2527300</xdr:colOff>
      <xdr:row>61</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8243E143-DB4E-45C6-8B6A-481E107FF794}"/>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62</xdr:row>
      <xdr:rowOff>41910</xdr:rowOff>
    </xdr:from>
    <xdr:to>
      <xdr:col>6</xdr:col>
      <xdr:colOff>2508250</xdr:colOff>
      <xdr:row>66</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9F3E57D2-C8F7-43F2-A31E-C839ADC18A7B}"/>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78</xdr:row>
      <xdr:rowOff>111760</xdr:rowOff>
    </xdr:from>
    <xdr:to>
      <xdr:col>6</xdr:col>
      <xdr:colOff>3213100</xdr:colOff>
      <xdr:row>82</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63A5FC2B-4A61-441E-A55F-F1E59CE9741F}"/>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47</xdr:row>
      <xdr:rowOff>116840</xdr:rowOff>
    </xdr:from>
    <xdr:to>
      <xdr:col>6</xdr:col>
      <xdr:colOff>4883150</xdr:colOff>
      <xdr:row>51</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C621C808-B892-41F8-9636-9E03544799B3}"/>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52</xdr:row>
      <xdr:rowOff>104140</xdr:rowOff>
    </xdr:from>
    <xdr:to>
      <xdr:col>6</xdr:col>
      <xdr:colOff>4889500</xdr:colOff>
      <xdr:row>56</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C1A4801D-9F72-4A7D-AADB-692CCB632216}"/>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57</xdr:row>
      <xdr:rowOff>116840</xdr:rowOff>
    </xdr:from>
    <xdr:to>
      <xdr:col>6</xdr:col>
      <xdr:colOff>4883150</xdr:colOff>
      <xdr:row>61</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AE6ECD97-1909-4634-B090-2158D26AFE32}"/>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3422650</xdr:colOff>
      <xdr:row>62</xdr:row>
      <xdr:rowOff>104140</xdr:rowOff>
    </xdr:from>
    <xdr:to>
      <xdr:col>6</xdr:col>
      <xdr:colOff>4883150</xdr:colOff>
      <xdr:row>66</xdr:row>
      <xdr:rowOff>76200</xdr:rowOff>
    </xdr:to>
    <xdr:sp macro="" textlink="">
      <xdr:nvSpPr>
        <xdr:cNvPr id="23" name="Rounded Rectangle 7">
          <a:hlinkClick xmlns:r="http://schemas.openxmlformats.org/officeDocument/2006/relationships" r:id="rId16"/>
          <a:extLst>
            <a:ext uri="{FF2B5EF4-FFF2-40B4-BE49-F238E27FC236}">
              <a16:creationId xmlns:a16="http://schemas.microsoft.com/office/drawing/2014/main" id="{E7C17FC1-7519-453C-A0DD-DACC26699F13}"/>
            </a:ext>
          </a:extLst>
        </xdr:cNvPr>
        <xdr:cNvSpPr/>
      </xdr:nvSpPr>
      <xdr:spPr>
        <a:xfrm>
          <a:off x="6432550" y="9019540"/>
          <a:ext cx="1460500" cy="55626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3.5 Subcontractor #2 Assmt</a:t>
          </a:r>
        </a:p>
      </xdr:txBody>
    </xdr:sp>
    <xdr:clientData/>
  </xdr:twoCellAnchor>
  <xdr:twoCellAnchor>
    <xdr:from>
      <xdr:col>6</xdr:col>
      <xdr:colOff>3594100</xdr:colOff>
      <xdr:row>79</xdr:row>
      <xdr:rowOff>21590</xdr:rowOff>
    </xdr:from>
    <xdr:to>
      <xdr:col>6</xdr:col>
      <xdr:colOff>5054600</xdr:colOff>
      <xdr:row>83</xdr:row>
      <xdr:rowOff>15240</xdr:rowOff>
    </xdr:to>
    <xdr:sp macro="" textlink="">
      <xdr:nvSpPr>
        <xdr:cNvPr id="24" name="Rounded Rectangle 7">
          <a:hlinkClick xmlns:r="http://schemas.openxmlformats.org/officeDocument/2006/relationships" r:id="rId17"/>
          <a:extLst>
            <a:ext uri="{FF2B5EF4-FFF2-40B4-BE49-F238E27FC236}">
              <a16:creationId xmlns:a16="http://schemas.microsoft.com/office/drawing/2014/main" id="{C7223FA9-E591-4064-8A1A-57B3B05D5AB4}"/>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1047750</xdr:colOff>
      <xdr:row>67</xdr:row>
      <xdr:rowOff>12700</xdr:rowOff>
    </xdr:from>
    <xdr:to>
      <xdr:col>6</xdr:col>
      <xdr:colOff>2508250</xdr:colOff>
      <xdr:row>71</xdr:row>
      <xdr:rowOff>6350</xdr:rowOff>
    </xdr:to>
    <xdr:sp macro="" textlink="">
      <xdr:nvSpPr>
        <xdr:cNvPr id="25" name="Rounded Rectangle 8">
          <a:hlinkClick xmlns:r="http://schemas.openxmlformats.org/officeDocument/2006/relationships" r:id="rId18"/>
          <a:extLst>
            <a:ext uri="{FF2B5EF4-FFF2-40B4-BE49-F238E27FC236}">
              <a16:creationId xmlns:a16="http://schemas.microsoft.com/office/drawing/2014/main" id="{EDB944B2-0522-4B1E-9C01-0D6A3189EB67}"/>
            </a:ext>
          </a:extLst>
        </xdr:cNvPr>
        <xdr:cNvSpPr/>
      </xdr:nvSpPr>
      <xdr:spPr>
        <a:xfrm>
          <a:off x="4057650" y="951230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Subcontractor Ancillary Input</a:t>
          </a:r>
        </a:p>
      </xdr:txBody>
    </xdr:sp>
    <xdr:clientData/>
  </xdr:twoCellAnchor>
  <xdr:twoCellAnchor>
    <xdr:from>
      <xdr:col>6</xdr:col>
      <xdr:colOff>5486400</xdr:colOff>
      <xdr:row>48</xdr:row>
      <xdr:rowOff>107950</xdr:rowOff>
    </xdr:from>
    <xdr:to>
      <xdr:col>7</xdr:col>
      <xdr:colOff>317500</xdr:colOff>
      <xdr:row>70</xdr:row>
      <xdr:rowOff>47625</xdr:rowOff>
    </xdr:to>
    <xdr:sp macro="" textlink="">
      <xdr:nvSpPr>
        <xdr:cNvPr id="5" name="Rectangle: Rounded Corners 4">
          <a:extLst>
            <a:ext uri="{FF2B5EF4-FFF2-40B4-BE49-F238E27FC236}">
              <a16:creationId xmlns:a16="http://schemas.microsoft.com/office/drawing/2014/main" id="{DB5B72D9-C12A-434A-8704-FFA68B192367}"/>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45</xdr:row>
      <xdr:rowOff>35227</xdr:rowOff>
    </xdr:from>
    <xdr:to>
      <xdr:col>8</xdr:col>
      <xdr:colOff>123350</xdr:colOff>
      <xdr:row>48</xdr:row>
      <xdr:rowOff>65739</xdr:rowOff>
    </xdr:to>
    <xdr:sp macro="" textlink="">
      <xdr:nvSpPr>
        <xdr:cNvPr id="6" name="TextBox 5">
          <a:extLst>
            <a:ext uri="{FF2B5EF4-FFF2-40B4-BE49-F238E27FC236}">
              <a16:creationId xmlns:a16="http://schemas.microsoft.com/office/drawing/2014/main" id="{2B596180-1F1A-4EB6-B475-F9A276685613}"/>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41</xdr:row>
      <xdr:rowOff>31750</xdr:rowOff>
    </xdr:from>
    <xdr:to>
      <xdr:col>6</xdr:col>
      <xdr:colOff>5054600</xdr:colOff>
      <xdr:row>72</xdr:row>
      <xdr:rowOff>6350</xdr:rowOff>
    </xdr:to>
    <xdr:sp macro="" textlink="">
      <xdr:nvSpPr>
        <xdr:cNvPr id="26" name="Rectangle: Rounded Corners 25">
          <a:extLst>
            <a:ext uri="{FF2B5EF4-FFF2-40B4-BE49-F238E27FC236}">
              <a16:creationId xmlns:a16="http://schemas.microsoft.com/office/drawing/2014/main" id="{536F481A-2F69-4C38-9703-8882D2CB82A3}"/>
            </a:ext>
          </a:extLst>
        </xdr:cNvPr>
        <xdr:cNvSpPr/>
      </xdr:nvSpPr>
      <xdr:spPr>
        <a:xfrm>
          <a:off x="6248400" y="5880100"/>
          <a:ext cx="1816100" cy="450215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38</xdr:row>
      <xdr:rowOff>50800</xdr:rowOff>
    </xdr:from>
    <xdr:to>
      <xdr:col>6</xdr:col>
      <xdr:colOff>5051994</xdr:colOff>
      <xdr:row>40</xdr:row>
      <xdr:rowOff>76200</xdr:rowOff>
    </xdr:to>
    <xdr:sp macro="" textlink="">
      <xdr:nvSpPr>
        <xdr:cNvPr id="27" name="TextBox 26">
          <a:extLst>
            <a:ext uri="{FF2B5EF4-FFF2-40B4-BE49-F238E27FC236}">
              <a16:creationId xmlns:a16="http://schemas.microsoft.com/office/drawing/2014/main" id="{0D94A046-CF11-4F4E-B605-6EF63E16020C}"/>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41</xdr:row>
      <xdr:rowOff>25400</xdr:rowOff>
    </xdr:from>
    <xdr:to>
      <xdr:col>6</xdr:col>
      <xdr:colOff>2711450</xdr:colOff>
      <xdr:row>71</xdr:row>
      <xdr:rowOff>139700</xdr:rowOff>
    </xdr:to>
    <xdr:sp macro="" textlink="">
      <xdr:nvSpPr>
        <xdr:cNvPr id="28" name="Rectangle: Rounded Corners 27">
          <a:extLst>
            <a:ext uri="{FF2B5EF4-FFF2-40B4-BE49-F238E27FC236}">
              <a16:creationId xmlns:a16="http://schemas.microsoft.com/office/drawing/2014/main" id="{22D55C61-5B72-4AD5-AC89-88B3047B4A10}"/>
            </a:ext>
          </a:extLst>
        </xdr:cNvPr>
        <xdr:cNvSpPr/>
      </xdr:nvSpPr>
      <xdr:spPr>
        <a:xfrm>
          <a:off x="3905250" y="5727700"/>
          <a:ext cx="1816100" cy="44958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38</xdr:row>
      <xdr:rowOff>44450</xdr:rowOff>
    </xdr:from>
    <xdr:to>
      <xdr:col>6</xdr:col>
      <xdr:colOff>2708844</xdr:colOff>
      <xdr:row>40</xdr:row>
      <xdr:rowOff>69850</xdr:rowOff>
    </xdr:to>
    <xdr:sp macro="" textlink="">
      <xdr:nvSpPr>
        <xdr:cNvPr id="29" name="TextBox 28">
          <a:extLst>
            <a:ext uri="{FF2B5EF4-FFF2-40B4-BE49-F238E27FC236}">
              <a16:creationId xmlns:a16="http://schemas.microsoft.com/office/drawing/2014/main" id="{1BDE3CF9-BB6E-4D86-A164-4520178B0E65}"/>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50</xdr:row>
      <xdr:rowOff>25515</xdr:rowOff>
    </xdr:from>
    <xdr:to>
      <xdr:col>6</xdr:col>
      <xdr:colOff>495300</xdr:colOff>
      <xdr:row>66</xdr:row>
      <xdr:rowOff>55563</xdr:rowOff>
    </xdr:to>
    <xdr:sp macro="" textlink="">
      <xdr:nvSpPr>
        <xdr:cNvPr id="30" name="Rectangle: Rounded Corners 29">
          <a:extLst>
            <a:ext uri="{FF2B5EF4-FFF2-40B4-BE49-F238E27FC236}">
              <a16:creationId xmlns:a16="http://schemas.microsoft.com/office/drawing/2014/main" id="{CB2DA09B-8EE4-44A3-9BBE-02F2C4C52F9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46</xdr:row>
      <xdr:rowOff>35966</xdr:rowOff>
    </xdr:from>
    <xdr:to>
      <xdr:col>6</xdr:col>
      <xdr:colOff>866765</xdr:colOff>
      <xdr:row>49</xdr:row>
      <xdr:rowOff>76139</xdr:rowOff>
    </xdr:to>
    <xdr:sp macro="" textlink="">
      <xdr:nvSpPr>
        <xdr:cNvPr id="31" name="TextBox 30">
          <a:extLst>
            <a:ext uri="{FF2B5EF4-FFF2-40B4-BE49-F238E27FC236}">
              <a16:creationId xmlns:a16="http://schemas.microsoft.com/office/drawing/2014/main" id="{07C0F38F-B9E5-45E5-BB13-043D88628AE5}"/>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3409950</xdr:colOff>
      <xdr:row>67</xdr:row>
      <xdr:rowOff>59690</xdr:rowOff>
    </xdr:from>
    <xdr:to>
      <xdr:col>6</xdr:col>
      <xdr:colOff>4870450</xdr:colOff>
      <xdr:row>71</xdr:row>
      <xdr:rowOff>31750</xdr:rowOff>
    </xdr:to>
    <xdr:sp macro="" textlink="">
      <xdr:nvSpPr>
        <xdr:cNvPr id="32" name="Rounded Rectangle 7">
          <a:hlinkClick xmlns:r="http://schemas.openxmlformats.org/officeDocument/2006/relationships" r:id="rId19"/>
          <a:extLst>
            <a:ext uri="{FF2B5EF4-FFF2-40B4-BE49-F238E27FC236}">
              <a16:creationId xmlns:a16="http://schemas.microsoft.com/office/drawing/2014/main" id="{3F20616D-9DFF-4EB3-8C7D-261DDF8A2E33}"/>
            </a:ext>
          </a:extLst>
        </xdr:cNvPr>
        <xdr:cNvSpPr/>
      </xdr:nvSpPr>
      <xdr:spPr>
        <a:xfrm>
          <a:off x="6419850" y="9705340"/>
          <a:ext cx="1460500" cy="55626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Subcontractor #3 Assmt</a:t>
          </a:r>
        </a:p>
      </xdr:txBody>
    </xdr:sp>
    <xdr:clientData/>
  </xdr:twoCellAnchor>
  <xdr:twoCellAnchor>
    <xdr:from>
      <xdr:col>6</xdr:col>
      <xdr:colOff>5643880</xdr:colOff>
      <xdr:row>55</xdr:row>
      <xdr:rowOff>10603</xdr:rowOff>
    </xdr:from>
    <xdr:to>
      <xdr:col>7</xdr:col>
      <xdr:colOff>119380</xdr:colOff>
      <xdr:row>59</xdr:row>
      <xdr:rowOff>4254</xdr:rowOff>
    </xdr:to>
    <xdr:sp macro="" textlink="">
      <xdr:nvSpPr>
        <xdr:cNvPr id="33" name="Rounded Rectangle 15">
          <a:hlinkClick xmlns:r="http://schemas.openxmlformats.org/officeDocument/2006/relationships" r:id="rId20"/>
          <a:extLst>
            <a:ext uri="{FF2B5EF4-FFF2-40B4-BE49-F238E27FC236}">
              <a16:creationId xmlns:a16="http://schemas.microsoft.com/office/drawing/2014/main" id="{2655395A-D34B-074A-908F-ECA2B8E586D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51</xdr:row>
      <xdr:rowOff>52069</xdr:rowOff>
    </xdr:from>
    <xdr:to>
      <xdr:col>6</xdr:col>
      <xdr:colOff>340993</xdr:colOff>
      <xdr:row>55</xdr:row>
      <xdr:rowOff>53339</xdr:rowOff>
    </xdr:to>
    <xdr:sp macro="" textlink="">
      <xdr:nvSpPr>
        <xdr:cNvPr id="34" name="Rounded Rectangle 9">
          <a:hlinkClick xmlns:r="http://schemas.openxmlformats.org/officeDocument/2006/relationships" r:id="rId21"/>
          <a:extLst>
            <a:ext uri="{FF2B5EF4-FFF2-40B4-BE49-F238E27FC236}">
              <a16:creationId xmlns:a16="http://schemas.microsoft.com/office/drawing/2014/main" id="{107E81EB-593F-494C-AC0E-EC2934E53BDE}"/>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57151</xdr:colOff>
      <xdr:row>12</xdr:row>
      <xdr:rowOff>15602</xdr:rowOff>
    </xdr:from>
    <xdr:to>
      <xdr:col>22</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5E45923-A093-4911-8641-D57898A2F914}"/>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278246</xdr:colOff>
      <xdr:row>27</xdr:row>
      <xdr:rowOff>163204</xdr:rowOff>
    </xdr:from>
    <xdr:to>
      <xdr:col>7</xdr:col>
      <xdr:colOff>4301297</xdr:colOff>
      <xdr:row>27</xdr:row>
      <xdr:rowOff>1534227</xdr:rowOff>
    </xdr:to>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7</xdr:col>
      <xdr:colOff>161223</xdr:colOff>
      <xdr:row>23</xdr:row>
      <xdr:rowOff>135988</xdr:rowOff>
    </xdr:from>
    <xdr:to>
      <xdr:col>7</xdr:col>
      <xdr:colOff>4410941</xdr:colOff>
      <xdr:row>23</xdr:row>
      <xdr:rowOff>1813087</xdr:rowOff>
    </xdr:to>
    <xdr:pic>
      <xdr:nvPicPr>
        <xdr:cNvPr id="37" name="Picture 36">
          <a:extLst>
            <a:ext uri="{FF2B5EF4-FFF2-40B4-BE49-F238E27FC236}">
              <a16:creationId xmlns:a16="http://schemas.microsoft.com/office/drawing/2014/main" id="{CC003930-2DA9-4772-B43B-1417A11E040D}"/>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7</xdr:col>
      <xdr:colOff>165265</xdr:colOff>
      <xdr:row>24</xdr:row>
      <xdr:rowOff>242207</xdr:rowOff>
    </xdr:from>
    <xdr:to>
      <xdr:col>7</xdr:col>
      <xdr:colOff>4446732</xdr:colOff>
      <xdr:row>24</xdr:row>
      <xdr:rowOff>1631309</xdr:rowOff>
    </xdr:to>
    <xdr:pic>
      <xdr:nvPicPr>
        <xdr:cNvPr id="38" name="Picture 37">
          <a:extLst>
            <a:ext uri="{FF2B5EF4-FFF2-40B4-BE49-F238E27FC236}">
              <a16:creationId xmlns:a16="http://schemas.microsoft.com/office/drawing/2014/main" id="{994004BE-DF73-4AC4-A76A-1915A76D808B}"/>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7</xdr:col>
      <xdr:colOff>287070</xdr:colOff>
      <xdr:row>25</xdr:row>
      <xdr:rowOff>420005</xdr:rowOff>
    </xdr:from>
    <xdr:to>
      <xdr:col>7</xdr:col>
      <xdr:colOff>3999924</xdr:colOff>
      <xdr:row>25</xdr:row>
      <xdr:rowOff>1221400</xdr:rowOff>
    </xdr:to>
    <xdr:pic>
      <xdr:nvPicPr>
        <xdr:cNvPr id="39" name="Picture 38">
          <a:extLst>
            <a:ext uri="{FF2B5EF4-FFF2-40B4-BE49-F238E27FC236}">
              <a16:creationId xmlns:a16="http://schemas.microsoft.com/office/drawing/2014/main" id="{D68EE7BA-5941-487F-A4CB-AFEE33711445}"/>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7</xdr:col>
      <xdr:colOff>344798</xdr:colOff>
      <xdr:row>26</xdr:row>
      <xdr:rowOff>399802</xdr:rowOff>
    </xdr:from>
    <xdr:to>
      <xdr:col>7</xdr:col>
      <xdr:colOff>2738090</xdr:colOff>
      <xdr:row>26</xdr:row>
      <xdr:rowOff>1017289</xdr:rowOff>
    </xdr:to>
    <xdr:pic>
      <xdr:nvPicPr>
        <xdr:cNvPr id="40" name="Picture 39">
          <a:extLst>
            <a:ext uri="{FF2B5EF4-FFF2-40B4-BE49-F238E27FC236}">
              <a16:creationId xmlns:a16="http://schemas.microsoft.com/office/drawing/2014/main" id="{5A9B6C2A-11F5-4EB8-9A56-16F759D79788}"/>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7</xdr:col>
      <xdr:colOff>182748</xdr:colOff>
      <xdr:row>22</xdr:row>
      <xdr:rowOff>152564</xdr:rowOff>
    </xdr:from>
    <xdr:to>
      <xdr:col>7</xdr:col>
      <xdr:colOff>4413415</xdr:colOff>
      <xdr:row>22</xdr:row>
      <xdr:rowOff>1881812</xdr:rowOff>
    </xdr:to>
    <xdr:pic>
      <xdr:nvPicPr>
        <xdr:cNvPr id="41" name="Picture 40">
          <a:extLst>
            <a:ext uri="{FF2B5EF4-FFF2-40B4-BE49-F238E27FC236}">
              <a16:creationId xmlns:a16="http://schemas.microsoft.com/office/drawing/2014/main" id="{9942B07F-0F83-4792-ABFD-B72B5AFDAFFD}"/>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7</xdr:col>
      <xdr:colOff>232560</xdr:colOff>
      <xdr:row>21</xdr:row>
      <xdr:rowOff>231568</xdr:rowOff>
    </xdr:from>
    <xdr:to>
      <xdr:col>7</xdr:col>
      <xdr:colOff>4447805</xdr:colOff>
      <xdr:row>21</xdr:row>
      <xdr:rowOff>2304533</xdr:rowOff>
    </xdr:to>
    <xdr:pic>
      <xdr:nvPicPr>
        <xdr:cNvPr id="42" name="Picture 41">
          <a:extLst>
            <a:ext uri="{FF2B5EF4-FFF2-40B4-BE49-F238E27FC236}">
              <a16:creationId xmlns:a16="http://schemas.microsoft.com/office/drawing/2014/main" id="{4793BF12-757C-4FC5-AA65-6A0F544C4889}"/>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7</xdr:col>
      <xdr:colOff>329707</xdr:colOff>
      <xdr:row>19</xdr:row>
      <xdr:rowOff>474270</xdr:rowOff>
    </xdr:from>
    <xdr:to>
      <xdr:col>7</xdr:col>
      <xdr:colOff>5258544</xdr:colOff>
      <xdr:row>19</xdr:row>
      <xdr:rowOff>1213590</xdr:rowOff>
    </xdr:to>
    <xdr:pic>
      <xdr:nvPicPr>
        <xdr:cNvPr id="43" name="Picture 42">
          <a:extLst>
            <a:ext uri="{FF2B5EF4-FFF2-40B4-BE49-F238E27FC236}">
              <a16:creationId xmlns:a16="http://schemas.microsoft.com/office/drawing/2014/main" id="{27C23A48-784A-4CB5-AB1F-9B37932F63B4}"/>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7</xdr:col>
      <xdr:colOff>291441</xdr:colOff>
      <xdr:row>20</xdr:row>
      <xdr:rowOff>362526</xdr:rowOff>
    </xdr:from>
    <xdr:to>
      <xdr:col>7</xdr:col>
      <xdr:colOff>3496459</xdr:colOff>
      <xdr:row>20</xdr:row>
      <xdr:rowOff>1174153</xdr:rowOff>
    </xdr:to>
    <xdr:pic>
      <xdr:nvPicPr>
        <xdr:cNvPr id="44" name="Picture 43">
          <a:extLst>
            <a:ext uri="{FF2B5EF4-FFF2-40B4-BE49-F238E27FC236}">
              <a16:creationId xmlns:a16="http://schemas.microsoft.com/office/drawing/2014/main" id="{12BB1B21-A836-4E8F-AAF7-9243C9FEBD13}"/>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steven.guy@education.gov.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F30" sqref="F30"/>
    </sheetView>
  </sheetViews>
  <sheetFormatPr defaultColWidth="0" defaultRowHeight="11.55" customHeight="1" zeroHeight="1" x14ac:dyDescent="0.35"/>
  <cols>
    <col min="1" max="2" width="5.765625" customWidth="1"/>
    <col min="3" max="3" width="2.23046875" bestFit="1" customWidth="1"/>
    <col min="4" max="4" width="3" customWidth="1"/>
    <col min="5" max="5" width="38.765625" customWidth="1"/>
    <col min="6" max="6" width="4.765625" customWidth="1"/>
    <col min="7" max="7" width="110" bestFit="1" customWidth="1"/>
    <col min="8" max="8" width="6.23046875" bestFit="1" customWidth="1"/>
    <col min="9" max="9" width="9.23046875" bestFit="1" customWidth="1"/>
    <col min="10" max="11" width="9.23046875" customWidth="1"/>
    <col min="12" max="16384" width="9.23046875" hidden="1"/>
  </cols>
  <sheetData>
    <row r="1" spans="1:11" ht="11.65" x14ac:dyDescent="0.35">
      <c r="A1" s="109"/>
      <c r="B1" s="109"/>
      <c r="C1" s="110"/>
      <c r="D1" s="109"/>
      <c r="E1" s="109"/>
      <c r="F1" s="109"/>
      <c r="G1" s="109"/>
      <c r="H1" s="109"/>
      <c r="I1" s="109"/>
      <c r="J1" s="109"/>
      <c r="K1" s="109"/>
    </row>
    <row r="2" spans="1:11" ht="13.15" x14ac:dyDescent="0.35">
      <c r="A2" s="109"/>
      <c r="B2" s="109"/>
      <c r="C2" s="111" t="str">
        <f>cstProjectName</f>
        <v>DfE National Education Nature Park and Climate Leaders Award</v>
      </c>
      <c r="D2" s="109"/>
      <c r="E2" s="109"/>
      <c r="F2" s="109"/>
      <c r="G2" s="109"/>
      <c r="H2" s="109"/>
      <c r="I2" s="109"/>
      <c r="J2" s="109"/>
      <c r="K2" s="109"/>
    </row>
    <row r="3" spans="1:11" ht="12.75" x14ac:dyDescent="0.35">
      <c r="A3" s="109"/>
      <c r="B3" s="109"/>
      <c r="C3" s="112" t="str">
        <f ca="1">MID(CELL("filename",A1),FIND("]",CELL("filename",A1))+1,256)&amp;" Sheet"</f>
        <v>Contents Sheet</v>
      </c>
      <c r="D3" s="109"/>
      <c r="E3" s="109"/>
      <c r="F3" s="109"/>
      <c r="G3" s="109"/>
      <c r="H3" s="109"/>
      <c r="I3" s="109"/>
      <c r="J3" s="109"/>
      <c r="K3" s="109"/>
    </row>
    <row r="4" spans="1:11" ht="11.65" x14ac:dyDescent="0.35">
      <c r="A4" s="109"/>
      <c r="B4" s="109"/>
      <c r="C4" s="110" t="str">
        <f>IF(ISBLANK(cstProtectiveMarking),"",cstProtectiveMarking)</f>
        <v>OFFICIAL</v>
      </c>
      <c r="D4" s="109"/>
      <c r="E4" s="109"/>
      <c r="F4" s="109"/>
      <c r="G4" s="109"/>
      <c r="H4" s="109"/>
      <c r="I4" s="109"/>
      <c r="J4" s="109"/>
      <c r="K4" s="109"/>
    </row>
    <row r="5" spans="1:11" ht="11.65" x14ac:dyDescent="0.35">
      <c r="A5" s="109"/>
      <c r="B5" s="109"/>
      <c r="C5" s="242" t="str">
        <f>HYPERLINK("#'Contents'!A1",sysChkWord)</f>
        <v>All Checks OK</v>
      </c>
      <c r="D5" s="242"/>
      <c r="E5" s="242"/>
      <c r="F5" s="113"/>
      <c r="G5" s="109"/>
      <c r="H5" s="109"/>
      <c r="I5" s="109"/>
      <c r="J5" s="109"/>
      <c r="K5" s="109"/>
    </row>
    <row r="6" spans="1:11" ht="12.75" x14ac:dyDescent="0.35">
      <c r="A6" s="109"/>
      <c r="B6" s="114"/>
      <c r="C6" s="241" t="str">
        <f>HYPERLINK("#'Contents'!A1","Click for Contents")</f>
        <v>Click for Contents</v>
      </c>
      <c r="D6" s="241"/>
      <c r="E6" s="241"/>
      <c r="F6" s="113"/>
      <c r="G6" s="109"/>
      <c r="H6" s="109"/>
      <c r="I6" s="109"/>
      <c r="J6" s="109"/>
      <c r="K6" s="109"/>
    </row>
    <row r="7" spans="1:11" ht="11.65" x14ac:dyDescent="0.35">
      <c r="A7" s="109"/>
      <c r="B7" s="109"/>
      <c r="C7" s="109"/>
      <c r="D7" s="109"/>
      <c r="E7" s="109"/>
      <c r="F7" s="109"/>
      <c r="G7" s="109"/>
      <c r="H7" s="109"/>
      <c r="I7" s="109"/>
      <c r="J7" s="109"/>
      <c r="K7" s="109"/>
    </row>
    <row r="8" spans="1:11" ht="11.65" x14ac:dyDescent="0.35">
      <c r="A8" s="83">
        <f>SUM(A9:A76)</f>
        <v>0</v>
      </c>
      <c r="B8" s="115">
        <f>SUM(B9:B76)</f>
        <v>0</v>
      </c>
      <c r="C8" s="116"/>
      <c r="D8" s="116"/>
      <c r="E8" s="116"/>
      <c r="F8" s="116"/>
      <c r="G8" s="116"/>
      <c r="H8" s="116"/>
      <c r="I8" s="109"/>
      <c r="J8" s="109"/>
      <c r="K8" s="109"/>
    </row>
    <row r="9" spans="1:11" ht="11.65" x14ac:dyDescent="0.35">
      <c r="A9" s="27"/>
      <c r="B9" s="27"/>
      <c r="C9" s="27"/>
      <c r="D9" s="27"/>
      <c r="E9" s="27"/>
      <c r="F9" s="27"/>
      <c r="G9" s="27"/>
      <c r="H9" s="27"/>
      <c r="I9" s="27"/>
      <c r="J9" s="27"/>
    </row>
    <row r="10" spans="1:11" ht="15" x14ac:dyDescent="0.4">
      <c r="A10" s="117"/>
      <c r="B10" s="117"/>
      <c r="C10" s="117"/>
      <c r="D10" s="117" t="s">
        <v>288</v>
      </c>
      <c r="E10" s="117"/>
      <c r="F10" s="117"/>
      <c r="G10" s="117"/>
      <c r="H10" s="117"/>
      <c r="I10" s="117"/>
      <c r="J10" s="117"/>
    </row>
    <row r="11" spans="1:11" ht="11.65" x14ac:dyDescent="0.35">
      <c r="A11" s="91"/>
      <c r="B11" s="91"/>
      <c r="C11" s="91"/>
      <c r="D11" s="91"/>
      <c r="E11" s="91"/>
      <c r="F11" s="91"/>
      <c r="G11" s="91"/>
      <c r="H11" s="91"/>
      <c r="I11" s="91"/>
    </row>
    <row r="12" spans="1:11" ht="11.65" x14ac:dyDescent="0.35">
      <c r="A12" s="91"/>
      <c r="B12" s="91"/>
      <c r="C12" s="91"/>
      <c r="D12" s="91"/>
      <c r="E12" s="118" t="s">
        <v>289</v>
      </c>
      <c r="F12" s="118" t="s">
        <v>290</v>
      </c>
      <c r="G12" s="118" t="s">
        <v>291</v>
      </c>
      <c r="H12" s="119" t="s">
        <v>156</v>
      </c>
      <c r="I12" s="119" t="s">
        <v>157</v>
      </c>
    </row>
    <row r="13" spans="1:11" ht="11.65" x14ac:dyDescent="0.35">
      <c r="A13" s="91"/>
      <c r="B13" s="91"/>
      <c r="C13" s="91"/>
      <c r="D13" s="91"/>
      <c r="E13" s="91" t="s">
        <v>288</v>
      </c>
      <c r="F13" s="120" t="s">
        <v>290</v>
      </c>
      <c r="G13" s="91" t="s">
        <v>315</v>
      </c>
      <c r="H13" s="121">
        <f>A8</f>
        <v>0</v>
      </c>
      <c r="I13" s="121">
        <f>B8</f>
        <v>0</v>
      </c>
    </row>
    <row r="14" spans="1:11" s="223" customFormat="1" ht="11.65" x14ac:dyDescent="0.35">
      <c r="A14" s="91"/>
      <c r="B14" s="91"/>
      <c r="C14" s="91"/>
      <c r="D14" s="91"/>
      <c r="E14" s="91" t="s">
        <v>486</v>
      </c>
      <c r="F14" s="120" t="s">
        <v>290</v>
      </c>
      <c r="G14" s="91" t="s">
        <v>487</v>
      </c>
      <c r="H14" s="121">
        <f>'Authority Instructions'!A8</f>
        <v>0</v>
      </c>
      <c r="I14" s="121">
        <f>'Authority Instructions'!B8</f>
        <v>0</v>
      </c>
    </row>
    <row r="15" spans="1:11" ht="11.65" x14ac:dyDescent="0.35">
      <c r="A15" s="91"/>
      <c r="B15" s="91"/>
      <c r="C15" s="91"/>
      <c r="D15" s="91"/>
      <c r="E15" s="91" t="s">
        <v>387</v>
      </c>
      <c r="F15" s="120" t="s">
        <v>290</v>
      </c>
      <c r="G15" s="91" t="s">
        <v>388</v>
      </c>
      <c r="H15" s="121">
        <f>'Bidder Instructions'!A8</f>
        <v>0</v>
      </c>
      <c r="I15" s="121">
        <f>'Bidder Instructions'!B8</f>
        <v>0</v>
      </c>
    </row>
    <row r="16" spans="1:11" ht="11.65" x14ac:dyDescent="0.35">
      <c r="A16" s="91"/>
      <c r="B16" s="91"/>
      <c r="C16" s="91"/>
      <c r="D16" s="91"/>
      <c r="E16" s="91" t="s">
        <v>81</v>
      </c>
      <c r="F16" s="120" t="s">
        <v>290</v>
      </c>
      <c r="G16" s="93" t="s">
        <v>444</v>
      </c>
      <c r="H16" s="121">
        <f>'Authority RAG Thresholds'!A8</f>
        <v>0</v>
      </c>
      <c r="I16" s="121">
        <f>'Authority RAG Thresholds'!B8</f>
        <v>0</v>
      </c>
    </row>
    <row r="17" spans="1:9" ht="11.65" x14ac:dyDescent="0.35">
      <c r="A17" s="91"/>
      <c r="B17" s="91"/>
      <c r="C17" s="91"/>
      <c r="D17" s="91"/>
      <c r="E17" s="91" t="s">
        <v>162</v>
      </c>
      <c r="F17" s="120" t="s">
        <v>290</v>
      </c>
      <c r="G17" s="93" t="s">
        <v>468</v>
      </c>
      <c r="H17" s="121">
        <f>'1.1a Lead Financial Input'!A8</f>
        <v>0</v>
      </c>
      <c r="I17" s="121">
        <f>'1.1a Lead Financial Input'!B8</f>
        <v>0</v>
      </c>
    </row>
    <row r="18" spans="1:9" ht="11.65" x14ac:dyDescent="0.35">
      <c r="A18" s="91"/>
      <c r="B18" s="91"/>
      <c r="C18" s="91"/>
      <c r="D18" s="91"/>
      <c r="E18" s="91" t="s">
        <v>163</v>
      </c>
      <c r="F18" s="120" t="s">
        <v>290</v>
      </c>
      <c r="G18" s="93" t="s">
        <v>490</v>
      </c>
      <c r="H18" s="121">
        <f>'1.1b Lead Financial Input'!A8</f>
        <v>0</v>
      </c>
      <c r="I18" s="121">
        <f>'1.1b Lead Financial Input'!B8</f>
        <v>0</v>
      </c>
    </row>
    <row r="19" spans="1:9" ht="11.65" x14ac:dyDescent="0.35">
      <c r="A19" s="91"/>
      <c r="B19" s="91"/>
      <c r="C19" s="91"/>
      <c r="D19" s="91"/>
      <c r="E19" s="91" t="s">
        <v>334</v>
      </c>
      <c r="F19" s="120" t="s">
        <v>290</v>
      </c>
      <c r="G19" s="91" t="s">
        <v>469</v>
      </c>
      <c r="H19" s="121">
        <f>'1.2a Subcontractor Input'!A8</f>
        <v>0</v>
      </c>
      <c r="I19" s="121">
        <f>'1.2a Subcontractor Input'!B8</f>
        <v>0</v>
      </c>
    </row>
    <row r="20" spans="1:9" ht="11.65" x14ac:dyDescent="0.35">
      <c r="A20" s="91"/>
      <c r="B20" s="91"/>
      <c r="C20" s="91"/>
      <c r="D20" s="91"/>
      <c r="E20" s="91" t="s">
        <v>335</v>
      </c>
      <c r="F20" s="120" t="s">
        <v>290</v>
      </c>
      <c r="G20" s="93" t="s">
        <v>491</v>
      </c>
      <c r="H20" s="121">
        <f>'1.2b Subcontractor Input'!A8</f>
        <v>0</v>
      </c>
      <c r="I20" s="121">
        <f>'1.2b Subcontractor Input'!B8</f>
        <v>0</v>
      </c>
    </row>
    <row r="21" spans="1:9" ht="11.65" x14ac:dyDescent="0.35">
      <c r="A21" s="91"/>
      <c r="B21" s="91"/>
      <c r="C21" s="91"/>
      <c r="D21" s="91"/>
      <c r="E21" s="91" t="s">
        <v>295</v>
      </c>
      <c r="F21" s="120" t="s">
        <v>290</v>
      </c>
      <c r="G21" s="93" t="s">
        <v>445</v>
      </c>
      <c r="H21" s="121">
        <f>'2.1 Lead Ancillary Input '!A8</f>
        <v>0</v>
      </c>
      <c r="I21" s="121">
        <f>'2.1 Lead Ancillary Input '!B8</f>
        <v>0</v>
      </c>
    </row>
    <row r="22" spans="1:9" ht="11.65" x14ac:dyDescent="0.35">
      <c r="A22" s="91"/>
      <c r="B22" s="91"/>
      <c r="C22" s="91"/>
      <c r="D22" s="91"/>
      <c r="E22" s="91" t="s">
        <v>340</v>
      </c>
      <c r="F22" s="120" t="s">
        <v>290</v>
      </c>
      <c r="G22" s="93" t="s">
        <v>446</v>
      </c>
      <c r="H22" s="121">
        <f>'2.2 Subcontractor Ancillary Inp'!A8</f>
        <v>0</v>
      </c>
      <c r="I22" s="121">
        <f>'2.2 Subcontractor Ancillary Inp'!B8</f>
        <v>0</v>
      </c>
    </row>
    <row r="23" spans="1:9" ht="11.65" x14ac:dyDescent="0.35">
      <c r="A23" s="91"/>
      <c r="B23" s="91"/>
      <c r="C23" s="91"/>
      <c r="D23" s="91"/>
      <c r="E23" s="91" t="s">
        <v>389</v>
      </c>
      <c r="F23" s="120" t="s">
        <v>290</v>
      </c>
      <c r="G23" s="93" t="s">
        <v>492</v>
      </c>
      <c r="H23" s="121">
        <f>'3.1 Lead Bidder Assessment'!A8</f>
        <v>0</v>
      </c>
      <c r="I23" s="121">
        <f>'3.1 Lead Bidder Assessment'!B8</f>
        <v>0</v>
      </c>
    </row>
    <row r="24" spans="1:9" ht="11.65" x14ac:dyDescent="0.35">
      <c r="A24" s="91"/>
      <c r="B24" s="91"/>
      <c r="C24" s="91"/>
      <c r="D24" s="91"/>
      <c r="E24" s="91" t="s">
        <v>296</v>
      </c>
      <c r="F24" s="120" t="s">
        <v>290</v>
      </c>
      <c r="G24" s="93" t="s">
        <v>493</v>
      </c>
      <c r="H24" s="121">
        <f>'3.2 Immediate Parent Assmt'!A8</f>
        <v>0</v>
      </c>
      <c r="I24" s="121">
        <f>'3.2 Immediate Parent Assmt'!B8</f>
        <v>0</v>
      </c>
    </row>
    <row r="25" spans="1:9" ht="11.65" x14ac:dyDescent="0.35">
      <c r="A25" s="91"/>
      <c r="B25" s="91"/>
      <c r="C25" s="91"/>
      <c r="D25" s="91"/>
      <c r="E25" s="91" t="s">
        <v>297</v>
      </c>
      <c r="F25" s="120" t="s">
        <v>290</v>
      </c>
      <c r="G25" s="93" t="s">
        <v>494</v>
      </c>
      <c r="H25" s="121">
        <f>'3.3 Ultimate Parent Assmt'!A8</f>
        <v>0</v>
      </c>
      <c r="I25" s="121">
        <f>'3.3 Ultimate Parent Assmt'!B8</f>
        <v>0</v>
      </c>
    </row>
    <row r="26" spans="1:9" ht="11.65" x14ac:dyDescent="0.35">
      <c r="A26" s="91"/>
      <c r="B26" s="91"/>
      <c r="C26" s="91"/>
      <c r="D26" s="91"/>
      <c r="E26" s="91" t="s">
        <v>336</v>
      </c>
      <c r="F26" s="120" t="s">
        <v>290</v>
      </c>
      <c r="G26" s="93" t="s">
        <v>495</v>
      </c>
      <c r="H26" s="121">
        <f>'3.4 Subcontractor #1 Assmt'!A8</f>
        <v>0</v>
      </c>
      <c r="I26" s="121">
        <f>'3.4 Subcontractor #1 Assmt'!B8</f>
        <v>0</v>
      </c>
    </row>
    <row r="27" spans="1:9" ht="11.65" x14ac:dyDescent="0.35">
      <c r="A27" s="91"/>
      <c r="B27" s="91"/>
      <c r="C27" s="91"/>
      <c r="D27" s="91"/>
      <c r="E27" s="91" t="s">
        <v>337</v>
      </c>
      <c r="F27" s="120" t="s">
        <v>290</v>
      </c>
      <c r="G27" s="93" t="s">
        <v>496</v>
      </c>
      <c r="H27" s="121">
        <f>'3.5 Subcontractor #2 Assmt'!A8</f>
        <v>0</v>
      </c>
      <c r="I27" s="121">
        <f>'3.5 Subcontractor #2 Assmt'!B8</f>
        <v>0</v>
      </c>
    </row>
    <row r="28" spans="1:9" ht="11.65" x14ac:dyDescent="0.35">
      <c r="A28" s="91"/>
      <c r="B28" s="91"/>
      <c r="C28" s="91"/>
      <c r="D28" s="91"/>
      <c r="E28" s="91" t="s">
        <v>338</v>
      </c>
      <c r="F28" s="120" t="s">
        <v>290</v>
      </c>
      <c r="G28" s="93" t="s">
        <v>497</v>
      </c>
      <c r="H28" s="121">
        <f>'3.6 Subcontractor #3 Assmt'!A8</f>
        <v>0</v>
      </c>
      <c r="I28" s="121">
        <f>'3.6 Subcontractor #3 Assmt'!B8</f>
        <v>0</v>
      </c>
    </row>
    <row r="29" spans="1:9" ht="11.65" x14ac:dyDescent="0.35">
      <c r="A29" s="91"/>
      <c r="B29" s="91"/>
      <c r="C29" s="91"/>
      <c r="D29" s="91"/>
      <c r="E29" s="91" t="s">
        <v>298</v>
      </c>
      <c r="F29" s="120" t="s">
        <v>290</v>
      </c>
      <c r="G29" s="93" t="s">
        <v>316</v>
      </c>
      <c r="H29" s="121">
        <f>'Metric Definitions'!A8</f>
        <v>0</v>
      </c>
      <c r="I29" s="121">
        <f>'Metric Definitions'!B8</f>
        <v>0</v>
      </c>
    </row>
    <row r="30" spans="1:9" s="223" customFormat="1" ht="11.65" x14ac:dyDescent="0.35">
      <c r="A30" s="91"/>
      <c r="B30" s="91"/>
      <c r="C30" s="91"/>
      <c r="D30" s="91"/>
      <c r="E30" s="93" t="s">
        <v>464</v>
      </c>
      <c r="F30" s="120" t="s">
        <v>290</v>
      </c>
      <c r="G30" s="93" t="s">
        <v>471</v>
      </c>
      <c r="H30" s="121">
        <f>Setup!A8</f>
        <v>0</v>
      </c>
      <c r="I30" s="121">
        <f>Setup!B8</f>
        <v>0</v>
      </c>
    </row>
    <row r="31" spans="1:9" ht="11.65" x14ac:dyDescent="0.35">
      <c r="A31" s="91"/>
      <c r="B31" s="91"/>
      <c r="C31" s="91"/>
      <c r="D31" s="91"/>
      <c r="E31" s="91" t="s">
        <v>292</v>
      </c>
      <c r="F31" s="120" t="s">
        <v>290</v>
      </c>
      <c r="G31" s="93" t="s">
        <v>472</v>
      </c>
      <c r="H31" s="121">
        <f>SysConfig!A8</f>
        <v>0</v>
      </c>
      <c r="I31" s="121">
        <f>SysConfig!B8</f>
        <v>0</v>
      </c>
    </row>
    <row r="32" spans="1:9" ht="11.65" x14ac:dyDescent="0.35">
      <c r="A32" s="91"/>
      <c r="B32" s="91"/>
      <c r="C32" s="91"/>
      <c r="D32" s="91"/>
      <c r="E32" s="122" t="s">
        <v>286</v>
      </c>
      <c r="F32" s="123"/>
      <c r="G32" s="123"/>
      <c r="H32" s="123"/>
      <c r="I32" s="123"/>
    </row>
    <row r="33" spans="1:10" ht="11.65" x14ac:dyDescent="0.35">
      <c r="A33" s="91"/>
      <c r="B33" s="91"/>
      <c r="C33" s="91"/>
      <c r="D33" s="91"/>
      <c r="E33" s="91"/>
      <c r="F33" s="91"/>
      <c r="G33" s="91"/>
      <c r="H33" s="91"/>
      <c r="I33" s="91"/>
    </row>
    <row r="34" spans="1:10" ht="11.65" x14ac:dyDescent="0.35">
      <c r="A34" s="91"/>
      <c r="B34" s="91"/>
      <c r="C34" s="91"/>
      <c r="D34" s="91"/>
      <c r="E34" s="124" t="s">
        <v>293</v>
      </c>
      <c r="F34" s="91"/>
      <c r="G34" s="125" t="s">
        <v>294</v>
      </c>
      <c r="H34" s="121">
        <f>IFERROR(SUM(H12:H32),1)</f>
        <v>0</v>
      </c>
      <c r="I34" s="98">
        <f>IFERROR(SUM(I12:I32),1)</f>
        <v>0</v>
      </c>
    </row>
    <row r="35" spans="1:10" ht="11.65" x14ac:dyDescent="0.35">
      <c r="A35" s="91"/>
      <c r="B35" s="91"/>
      <c r="C35" s="91"/>
      <c r="D35" s="91"/>
      <c r="E35" s="91"/>
      <c r="F35" s="91"/>
      <c r="G35" s="91"/>
      <c r="H35" s="91"/>
      <c r="I35" s="91"/>
    </row>
    <row r="36" spans="1:10" ht="15" x14ac:dyDescent="0.4">
      <c r="A36" s="117"/>
      <c r="B36" s="117"/>
      <c r="C36" s="117"/>
      <c r="D36" s="117" t="s">
        <v>314</v>
      </c>
      <c r="E36" s="117"/>
      <c r="F36" s="117"/>
      <c r="G36" s="117"/>
      <c r="H36" s="117"/>
      <c r="I36" s="117"/>
      <c r="J36" s="117"/>
    </row>
    <row r="37" spans="1:10" ht="11.65" x14ac:dyDescent="0.35">
      <c r="A37" s="91"/>
      <c r="B37" s="91"/>
      <c r="C37" s="91"/>
      <c r="D37" s="91"/>
      <c r="E37" s="91"/>
      <c r="F37" s="91"/>
      <c r="G37" s="91"/>
      <c r="H37" s="91"/>
      <c r="I37" s="91"/>
      <c r="J37" s="91"/>
    </row>
    <row r="38" spans="1:10" s="27" customFormat="1" ht="11.65" x14ac:dyDescent="0.35">
      <c r="A38" s="91"/>
      <c r="B38" s="91"/>
      <c r="C38" s="91"/>
      <c r="D38" s="91"/>
      <c r="E38" s="93" t="s">
        <v>447</v>
      </c>
      <c r="F38" s="91"/>
      <c r="G38" s="91"/>
      <c r="H38" s="91"/>
      <c r="I38" s="91"/>
      <c r="J38" s="91"/>
    </row>
    <row r="39" spans="1:10" ht="11.65" x14ac:dyDescent="0.35">
      <c r="A39" s="91"/>
      <c r="B39" s="91"/>
      <c r="C39" s="91"/>
      <c r="D39" s="91"/>
      <c r="E39" s="93"/>
      <c r="F39" s="91"/>
      <c r="G39" s="91"/>
      <c r="H39" s="91"/>
      <c r="I39" s="91"/>
      <c r="J39" s="91"/>
    </row>
    <row r="40" spans="1:10" s="27" customFormat="1" ht="11.65" x14ac:dyDescent="0.35">
      <c r="A40" s="91"/>
      <c r="B40" s="91"/>
      <c r="C40" s="91"/>
      <c r="D40" s="91"/>
      <c r="E40" s="93"/>
      <c r="F40" s="91"/>
      <c r="G40" s="91"/>
      <c r="H40" s="91"/>
      <c r="I40" s="91"/>
      <c r="J40" s="91"/>
    </row>
    <row r="41" spans="1:10" s="27" customFormat="1" ht="11.65" x14ac:dyDescent="0.35">
      <c r="A41" s="91"/>
      <c r="B41" s="91"/>
      <c r="C41" s="91"/>
      <c r="D41" s="91"/>
      <c r="E41" s="93"/>
      <c r="F41" s="91"/>
      <c r="G41" s="91"/>
      <c r="H41" s="91"/>
      <c r="I41" s="91"/>
      <c r="J41" s="91"/>
    </row>
    <row r="42" spans="1:10" ht="11.65" x14ac:dyDescent="0.35">
      <c r="A42" s="91"/>
      <c r="B42" s="91"/>
      <c r="C42" s="91"/>
      <c r="D42" s="91"/>
      <c r="E42" s="91"/>
      <c r="F42" s="91"/>
      <c r="G42" s="91"/>
      <c r="H42" s="91"/>
      <c r="I42" s="91"/>
      <c r="J42" s="91"/>
    </row>
    <row r="43" spans="1:10" ht="11.65" x14ac:dyDescent="0.35">
      <c r="A43" s="91"/>
      <c r="B43" s="91"/>
      <c r="C43" s="91"/>
      <c r="D43" s="91"/>
      <c r="E43" s="91"/>
      <c r="F43" s="91"/>
      <c r="G43" s="91"/>
      <c r="H43" s="91"/>
      <c r="I43" s="91"/>
      <c r="J43" s="91"/>
    </row>
    <row r="44" spans="1:10" ht="11.65" x14ac:dyDescent="0.35">
      <c r="A44" s="27"/>
      <c r="B44" s="91"/>
      <c r="C44" s="91"/>
      <c r="D44" s="91"/>
      <c r="E44" s="91"/>
      <c r="F44" s="91"/>
      <c r="G44" s="91"/>
      <c r="H44" s="91"/>
      <c r="I44" s="91"/>
      <c r="J44" s="91"/>
    </row>
    <row r="45" spans="1:10" ht="11.65" x14ac:dyDescent="0.35">
      <c r="A45" s="91"/>
      <c r="B45" s="91"/>
      <c r="C45" s="91"/>
      <c r="D45" s="91"/>
      <c r="E45" s="91"/>
      <c r="F45" s="91"/>
      <c r="G45" s="91"/>
      <c r="H45" s="91"/>
      <c r="I45" s="91"/>
      <c r="J45" s="91"/>
    </row>
    <row r="46" spans="1:10" ht="11.65" x14ac:dyDescent="0.35">
      <c r="A46" s="91"/>
      <c r="B46" s="91"/>
      <c r="C46" s="91"/>
      <c r="D46" s="91"/>
      <c r="E46" s="91"/>
      <c r="F46" s="91"/>
      <c r="G46" s="91"/>
      <c r="H46" s="91"/>
      <c r="I46" s="91"/>
      <c r="J46" s="146"/>
    </row>
    <row r="47" spans="1:10" ht="11.65" x14ac:dyDescent="0.35">
      <c r="A47" s="91"/>
      <c r="B47" s="91"/>
      <c r="C47" s="91"/>
      <c r="D47" s="91"/>
      <c r="E47" s="91"/>
      <c r="F47" s="91"/>
      <c r="G47" s="91"/>
      <c r="H47" s="91"/>
      <c r="I47" s="91"/>
      <c r="J47" s="91"/>
    </row>
    <row r="48" spans="1:10" ht="11.65" x14ac:dyDescent="0.35">
      <c r="A48" s="91"/>
      <c r="B48" s="91"/>
      <c r="C48" s="91"/>
      <c r="D48" s="91"/>
      <c r="E48" s="91"/>
      <c r="F48" s="91"/>
      <c r="G48" s="91"/>
      <c r="H48" s="91"/>
      <c r="I48" s="91"/>
      <c r="J48" s="91"/>
    </row>
    <row r="49" spans="1:10" ht="11.65" x14ac:dyDescent="0.35">
      <c r="A49" s="91"/>
      <c r="B49" s="91"/>
      <c r="C49" s="91"/>
      <c r="D49" s="91"/>
      <c r="E49" s="91"/>
      <c r="F49" s="91"/>
      <c r="G49" s="91"/>
      <c r="H49" s="91"/>
      <c r="I49" s="91"/>
      <c r="J49" s="91"/>
    </row>
    <row r="50" spans="1:10" ht="11.65" x14ac:dyDescent="0.35">
      <c r="A50" s="91"/>
      <c r="B50" s="91"/>
      <c r="C50" s="91"/>
      <c r="D50" s="91"/>
      <c r="E50" s="91"/>
      <c r="F50" s="91"/>
      <c r="G50" s="91"/>
      <c r="H50" s="91"/>
      <c r="I50" s="91"/>
      <c r="J50" s="91"/>
    </row>
    <row r="51" spans="1:10" ht="11.65" x14ac:dyDescent="0.35">
      <c r="A51" s="91"/>
      <c r="B51" s="91"/>
      <c r="C51" s="91"/>
      <c r="D51" s="91"/>
      <c r="E51" s="91"/>
      <c r="F51" s="91"/>
      <c r="G51" s="91"/>
      <c r="H51" s="91"/>
      <c r="I51" s="91"/>
      <c r="J51" s="91"/>
    </row>
    <row r="52" spans="1:10" ht="11.65" x14ac:dyDescent="0.35">
      <c r="A52" s="91"/>
      <c r="B52" s="91"/>
      <c r="C52" s="91"/>
      <c r="D52" s="91"/>
      <c r="E52" s="91"/>
      <c r="F52" s="91"/>
      <c r="G52" s="91"/>
      <c r="H52" s="91"/>
      <c r="I52" s="91"/>
      <c r="J52" s="91"/>
    </row>
    <row r="53" spans="1:10" ht="11.65" x14ac:dyDescent="0.35">
      <c r="A53" s="91"/>
      <c r="B53" s="91"/>
      <c r="C53" s="91"/>
      <c r="D53" s="91"/>
      <c r="E53" s="91"/>
      <c r="F53" s="91"/>
      <c r="G53" s="91"/>
      <c r="H53" s="91"/>
      <c r="I53" s="91"/>
      <c r="J53" s="91"/>
    </row>
    <row r="54" spans="1:10" ht="11.65" x14ac:dyDescent="0.35">
      <c r="A54" s="91"/>
      <c r="B54" s="91"/>
      <c r="C54" s="91"/>
      <c r="D54" s="91"/>
      <c r="E54" s="91"/>
      <c r="F54" s="91"/>
      <c r="G54" s="91"/>
      <c r="H54" s="91"/>
      <c r="I54" s="91"/>
      <c r="J54" s="91"/>
    </row>
    <row r="55" spans="1:10" ht="11.65" x14ac:dyDescent="0.35">
      <c r="A55" s="91"/>
      <c r="B55" s="91"/>
      <c r="C55" s="91"/>
      <c r="D55" s="91"/>
      <c r="E55" s="91"/>
      <c r="F55" s="91"/>
      <c r="G55" s="91"/>
      <c r="H55" s="91"/>
      <c r="I55" s="91"/>
      <c r="J55" s="91"/>
    </row>
    <row r="56" spans="1:10" ht="11.65" x14ac:dyDescent="0.35">
      <c r="A56" s="91"/>
      <c r="B56" s="91"/>
      <c r="C56" s="91"/>
      <c r="D56" s="91"/>
      <c r="E56" s="91"/>
      <c r="F56" s="91"/>
      <c r="G56" s="91"/>
      <c r="H56" s="91"/>
      <c r="I56" s="91"/>
      <c r="J56" s="91"/>
    </row>
    <row r="57" spans="1:10" ht="11.65" x14ac:dyDescent="0.35">
      <c r="A57" s="91"/>
      <c r="B57" s="91"/>
      <c r="C57" s="91"/>
      <c r="D57" s="91"/>
      <c r="E57" s="91"/>
      <c r="F57" s="91"/>
      <c r="G57" s="91"/>
      <c r="H57" s="91"/>
      <c r="I57" s="91"/>
      <c r="J57" s="91"/>
    </row>
    <row r="58" spans="1:10" ht="11.65" x14ac:dyDescent="0.35">
      <c r="A58" s="91"/>
      <c r="B58" s="91"/>
      <c r="C58" s="91"/>
      <c r="D58" s="91"/>
      <c r="E58" s="91"/>
      <c r="F58" s="91"/>
      <c r="G58" s="91"/>
      <c r="H58" s="91"/>
      <c r="I58" s="91"/>
      <c r="J58" s="91"/>
    </row>
    <row r="59" spans="1:10" ht="11.65" x14ac:dyDescent="0.35">
      <c r="A59" s="91"/>
      <c r="B59" s="91"/>
      <c r="C59" s="91"/>
      <c r="D59" s="91"/>
      <c r="E59" s="91"/>
      <c r="F59" s="91"/>
      <c r="G59" s="91"/>
      <c r="H59" s="91"/>
      <c r="I59" s="91"/>
      <c r="J59" s="91"/>
    </row>
    <row r="60" spans="1:10" ht="11.65" x14ac:dyDescent="0.35">
      <c r="A60" s="91"/>
      <c r="B60" s="91"/>
      <c r="C60" s="91"/>
      <c r="D60" s="91"/>
      <c r="E60" s="91"/>
      <c r="F60" s="91"/>
      <c r="G60" s="91"/>
      <c r="H60" s="91"/>
      <c r="I60" s="91"/>
      <c r="J60" s="91"/>
    </row>
    <row r="61" spans="1:10" ht="11.65" x14ac:dyDescent="0.35">
      <c r="A61" s="91"/>
      <c r="B61" s="91"/>
      <c r="C61" s="91"/>
      <c r="D61" s="91"/>
      <c r="E61" s="91"/>
      <c r="F61" s="91"/>
      <c r="G61" s="91"/>
      <c r="H61" s="91"/>
      <c r="I61" s="91"/>
      <c r="J61" s="91"/>
    </row>
    <row r="62" spans="1:10" ht="11.65" x14ac:dyDescent="0.35">
      <c r="A62" s="91"/>
      <c r="B62" s="91"/>
      <c r="C62" s="91"/>
      <c r="D62" s="91"/>
      <c r="E62" s="91"/>
      <c r="F62" s="91"/>
      <c r="G62" s="91"/>
      <c r="H62" s="91"/>
      <c r="I62" s="91"/>
      <c r="J62" s="91"/>
    </row>
    <row r="63" spans="1:10" ht="11.65" x14ac:dyDescent="0.35">
      <c r="A63" s="91"/>
      <c r="B63" s="91"/>
      <c r="C63" s="91"/>
      <c r="D63" s="91"/>
      <c r="E63" s="91"/>
      <c r="F63" s="91"/>
      <c r="G63" s="91"/>
      <c r="H63" s="91"/>
      <c r="I63" s="91"/>
      <c r="J63" s="91"/>
    </row>
    <row r="64" spans="1:10" ht="11.65" x14ac:dyDescent="0.35">
      <c r="A64" s="91"/>
      <c r="B64" s="91"/>
      <c r="C64" s="91"/>
      <c r="D64" s="91"/>
      <c r="E64" s="91"/>
      <c r="F64" s="91"/>
      <c r="G64" s="91"/>
      <c r="H64" s="91"/>
      <c r="I64" s="91"/>
      <c r="J64" s="91"/>
    </row>
    <row r="65" spans="1:11" ht="11.65" x14ac:dyDescent="0.35">
      <c r="A65" s="91"/>
      <c r="B65" s="91"/>
      <c r="C65" s="91"/>
      <c r="D65" s="91"/>
      <c r="E65" s="91"/>
      <c r="F65" s="91"/>
      <c r="G65" s="91"/>
      <c r="H65" s="91"/>
      <c r="I65" s="91"/>
      <c r="J65" s="91"/>
    </row>
    <row r="66" spans="1:11" ht="11.65" x14ac:dyDescent="0.35">
      <c r="A66" s="91"/>
      <c r="B66" s="91"/>
      <c r="C66" s="91"/>
      <c r="D66" s="91"/>
      <c r="E66" s="91"/>
      <c r="F66" s="91"/>
      <c r="G66" s="91"/>
      <c r="H66" s="91"/>
      <c r="I66" s="91"/>
      <c r="J66" s="91"/>
    </row>
    <row r="67" spans="1:11" ht="11.65" x14ac:dyDescent="0.35">
      <c r="A67" s="91"/>
      <c r="B67" s="91"/>
      <c r="C67" s="91"/>
      <c r="D67" s="91"/>
      <c r="E67" s="91"/>
      <c r="F67" s="91"/>
      <c r="G67" s="91"/>
      <c r="H67" s="91"/>
      <c r="I67" s="91"/>
      <c r="J67" s="91"/>
    </row>
    <row r="68" spans="1:11" ht="11.65" x14ac:dyDescent="0.35">
      <c r="A68" s="91"/>
      <c r="B68" s="91"/>
      <c r="C68" s="91"/>
      <c r="D68" s="91"/>
      <c r="E68" s="91"/>
      <c r="F68" s="91"/>
      <c r="G68" s="91"/>
      <c r="H68" s="91"/>
      <c r="I68" s="91"/>
      <c r="J68" s="91"/>
    </row>
    <row r="69" spans="1:11" s="27" customFormat="1" ht="11.65" x14ac:dyDescent="0.35">
      <c r="A69" s="91"/>
      <c r="B69" s="91"/>
      <c r="C69" s="91"/>
      <c r="D69" s="91"/>
      <c r="E69" s="91"/>
      <c r="F69" s="91"/>
      <c r="G69" s="91"/>
      <c r="H69" s="91"/>
      <c r="I69" s="91"/>
      <c r="J69" s="91"/>
    </row>
    <row r="70" spans="1:11" s="27" customFormat="1" ht="11.65" x14ac:dyDescent="0.35">
      <c r="A70" s="91"/>
      <c r="B70" s="91"/>
      <c r="C70" s="91"/>
      <c r="D70" s="91"/>
      <c r="E70" s="91"/>
      <c r="F70" s="91"/>
      <c r="G70" s="91"/>
      <c r="H70" s="91"/>
      <c r="I70" s="91"/>
      <c r="J70" s="91"/>
    </row>
    <row r="71" spans="1:11" ht="11.65" x14ac:dyDescent="0.35">
      <c r="A71" s="91"/>
      <c r="B71" s="91"/>
      <c r="C71" s="91"/>
      <c r="D71" s="91"/>
      <c r="E71" s="91"/>
      <c r="F71" s="91"/>
      <c r="G71" s="91"/>
      <c r="H71" s="91"/>
      <c r="I71" s="91"/>
      <c r="J71" s="91"/>
    </row>
    <row r="72" spans="1:11" ht="11.65" x14ac:dyDescent="0.35">
      <c r="A72" s="91"/>
      <c r="B72" s="91"/>
      <c r="C72" s="91"/>
      <c r="D72" s="91"/>
      <c r="E72" s="91"/>
      <c r="F72" s="91"/>
      <c r="G72" s="91"/>
      <c r="H72" s="91"/>
      <c r="I72" s="91"/>
      <c r="J72" s="91"/>
    </row>
    <row r="73" spans="1:11" ht="11.65" x14ac:dyDescent="0.35">
      <c r="A73" s="91"/>
      <c r="B73" s="91"/>
      <c r="C73" s="91"/>
      <c r="D73" s="91"/>
      <c r="E73" s="91"/>
      <c r="F73" s="91"/>
      <c r="G73" s="91"/>
      <c r="H73" s="91"/>
      <c r="I73" s="91"/>
      <c r="J73" s="91"/>
    </row>
    <row r="74" spans="1:11" ht="11.65" x14ac:dyDescent="0.35">
      <c r="A74" s="91"/>
      <c r="B74" s="91"/>
      <c r="C74" s="91"/>
      <c r="D74" s="91"/>
      <c r="E74" s="91"/>
      <c r="F74" s="91"/>
      <c r="G74" s="91"/>
      <c r="H74" s="91"/>
      <c r="I74" s="91"/>
      <c r="J74" s="91"/>
    </row>
    <row r="75" spans="1:11" s="27" customFormat="1" ht="11.65" x14ac:dyDescent="0.35">
      <c r="A75" s="91"/>
      <c r="B75" s="91"/>
      <c r="C75" s="91"/>
      <c r="D75" s="91"/>
      <c r="E75" s="91"/>
      <c r="F75" s="91"/>
      <c r="G75" s="91"/>
      <c r="H75" s="91"/>
      <c r="I75" s="91"/>
      <c r="J75" s="91"/>
    </row>
    <row r="76" spans="1:11" ht="15" x14ac:dyDescent="0.4">
      <c r="A76" s="117"/>
      <c r="B76" s="117"/>
      <c r="C76" s="117"/>
      <c r="D76" s="117" t="s">
        <v>287</v>
      </c>
      <c r="E76" s="117"/>
      <c r="F76" s="117"/>
      <c r="G76" s="117"/>
      <c r="H76" s="117"/>
      <c r="I76" s="117"/>
      <c r="J76" s="117"/>
      <c r="K76" s="117"/>
    </row>
    <row r="77" spans="1:11" ht="11.55" customHeight="1" x14ac:dyDescent="0.35"/>
    <row r="78" spans="1:11" ht="11.55" customHeight="1" x14ac:dyDescent="0.35"/>
    <row r="103" ht="11.55" customHeight="1" x14ac:dyDescent="0.35"/>
  </sheetData>
  <sheetProtection password="F9C4" sheet="1" objects="1" scenarios="1"/>
  <mergeCells count="2">
    <mergeCell ref="C6:E6"/>
    <mergeCell ref="C5:E5"/>
  </mergeCells>
  <conditionalFormatting sqref="C5 F5">
    <cfRule type="expression" dxfId="632" priority="1">
      <formula>IF(AND(sysChk=0,sysWarn=0),1,0)</formula>
    </cfRule>
    <cfRule type="expression" dxfId="631" priority="2">
      <formula>IF(AND(sysChk=0,sysWarn&lt;&gt;0),1,0)</formula>
    </cfRule>
    <cfRule type="expression" dxfId="630" priority="3">
      <formula>IF(sysChk&lt;&gt;0,1,0)</formula>
    </cfRule>
  </conditionalFormatting>
  <hyperlinks>
    <hyperlink ref="F13" location="Contents!C1" display="Link" xr:uid="{00000000-0004-0000-0100-000000000000}"/>
    <hyperlink ref="F16" location="'Authority RAG Thresholds'!A1" display="Link" xr:uid="{00000000-0004-0000-0100-000001000000}"/>
    <hyperlink ref="F17" location="'1.1a Lead Financial Input'!A1" display="Link" xr:uid="{00000000-0004-0000-0100-000002000000}"/>
    <hyperlink ref="F18" location="'1.1b Lead Financial Input'!A1" display="Link" xr:uid="{00000000-0004-0000-0100-000003000000}"/>
    <hyperlink ref="F19" location="'1.2a Subcontractor Input'!Print_Area" display="Link" xr:uid="{00000000-0004-0000-0100-000004000000}"/>
    <hyperlink ref="F20" location="'1.2b Subcontractor Input'!A1" display="Link" xr:uid="{00000000-0004-0000-0100-000005000000}"/>
    <hyperlink ref="F21" location="'2.1 Lead Ancillary Input '!A1" display="Link" xr:uid="{00000000-0004-0000-0100-000006000000}"/>
    <hyperlink ref="F22" location="'2.2 Subcontractor Ancillary Inp'!A1" display="Link" xr:uid="{00000000-0004-0000-0100-000007000000}"/>
    <hyperlink ref="F23" location="'3.1 Lead Bidder Assessment'!A1" display="Link" xr:uid="{00000000-0004-0000-0100-000008000000}"/>
    <hyperlink ref="F24" location="'3.2 Immediate Parent Assmt'!C1" display="Link" xr:uid="{00000000-0004-0000-0100-000009000000}"/>
    <hyperlink ref="F25" location="'3.3 Ultimate Parent Assmt'!A1" display="Link" xr:uid="{00000000-0004-0000-0100-00000A000000}"/>
    <hyperlink ref="F15" location="'Bidder Instructions'!A1" display="Link" xr:uid="{00000000-0004-0000-0100-00000B000000}"/>
    <hyperlink ref="F26" location="'3.4 Subcontractor #1 Assmt'!A1" display="Link" xr:uid="{00000000-0004-0000-0100-00000D000000}"/>
    <hyperlink ref="F27" location="'3.5 Subcontractor #2 Assmt'!A1" display="Link" xr:uid="{00000000-0004-0000-0100-00000E000000}"/>
    <hyperlink ref="F28" location="'3.6 Subcontractor #3 Assmt'!A1" display="Link" xr:uid="{00000000-0004-0000-0100-00000F000000}"/>
    <hyperlink ref="F29" location="'Metric Definitions'!A1" display="Link" xr:uid="{00000000-0004-0000-0100-000010000000}"/>
    <hyperlink ref="F31" location="SysConfig!A1" display="Link" xr:uid="{00000000-0004-0000-0100-000011000000}"/>
    <hyperlink ref="F30" location="Setup!A1" display="Link" xr:uid="{02E969BE-3791-E141-AF7F-BEB2400E39BA}"/>
    <hyperlink ref="F14" location="'Authority Instructions'!C1" display="Link" xr:uid="{168E5688-D02E-435A-A4E1-A8CB9680062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5AB7B2"/>
  </sheetPr>
  <dimension ref="A1:F86"/>
  <sheetViews>
    <sheetView showGridLines="0" zoomScale="80" zoomScaleNormal="80" workbookViewId="0">
      <pane ySplit="8" topLeftCell="A9" activePane="bottomLeft" state="frozen"/>
      <selection activeCell="A9" sqref="A9"/>
      <selection pane="bottomLeft" activeCell="A9" sqref="A9"/>
    </sheetView>
  </sheetViews>
  <sheetFormatPr defaultColWidth="0" defaultRowHeight="14.55" customHeight="1" zeroHeight="1" x14ac:dyDescent="0.35"/>
  <cols>
    <col min="1" max="2" width="5.23046875" customWidth="1"/>
    <col min="3" max="3" width="45" customWidth="1"/>
    <col min="4" max="4" width="25.3828125" customWidth="1"/>
    <col min="5" max="5" width="54.765625" style="192" customWidth="1"/>
    <col min="6" max="6" width="9.23046875" customWidth="1"/>
    <col min="7" max="16384" width="9.23046875" hidden="1"/>
  </cols>
  <sheetData>
    <row r="1" spans="1:6" ht="11.65" x14ac:dyDescent="0.35">
      <c r="A1" s="109"/>
      <c r="B1" s="109"/>
      <c r="C1" s="110"/>
      <c r="D1" s="109"/>
      <c r="E1" s="194"/>
      <c r="F1" s="109"/>
    </row>
    <row r="2" spans="1:6" ht="13.15" x14ac:dyDescent="0.35">
      <c r="A2" s="109"/>
      <c r="B2" s="109"/>
      <c r="C2" s="111" t="str">
        <f>cstProjectName</f>
        <v>DfE National Education Nature Park and Climate Leaders Award</v>
      </c>
      <c r="D2" s="109"/>
      <c r="E2" s="194"/>
      <c r="F2" s="109"/>
    </row>
    <row r="3" spans="1:6" ht="12.75" x14ac:dyDescent="0.35">
      <c r="A3" s="109"/>
      <c r="B3" s="109"/>
      <c r="C3" s="112" t="str">
        <f ca="1">MID(CELL("filename",A1),FIND("]",CELL("filename",A1))+1,256)&amp;" Sheet"</f>
        <v>2.1 Lead Ancillary Input  Sheet</v>
      </c>
      <c r="D3" s="109"/>
      <c r="E3" s="194"/>
      <c r="F3" s="109"/>
    </row>
    <row r="4" spans="1:6" ht="11.65" x14ac:dyDescent="0.35">
      <c r="A4" s="109"/>
      <c r="B4" s="109"/>
      <c r="C4" s="110" t="str">
        <f>IF(ISBLANK(cstProtectiveMarking),"",cstProtectiveMarking)</f>
        <v>OFFICIAL</v>
      </c>
      <c r="D4" s="109"/>
      <c r="E4" s="194"/>
      <c r="F4" s="109"/>
    </row>
    <row r="5" spans="1:6" ht="11.65" x14ac:dyDescent="0.35">
      <c r="A5" s="109"/>
      <c r="B5" s="109"/>
      <c r="C5" s="113" t="str">
        <f>HYPERLINK("#'Contents'!A1",sysChkWord)</f>
        <v>All Checks OK</v>
      </c>
      <c r="D5" s="109"/>
      <c r="E5" s="194"/>
      <c r="F5" s="109"/>
    </row>
    <row r="6" spans="1:6" ht="12.75" x14ac:dyDescent="0.35">
      <c r="A6" s="109"/>
      <c r="B6" s="114"/>
      <c r="C6" s="241" t="str">
        <f>HYPERLINK("#'Contents'!A1","Click for Contents")</f>
        <v>Click for Contents</v>
      </c>
      <c r="D6" s="241"/>
      <c r="E6" s="195"/>
      <c r="F6" s="113"/>
    </row>
    <row r="7" spans="1:6" ht="11.65" x14ac:dyDescent="0.35">
      <c r="A7" s="109"/>
      <c r="B7" s="109"/>
      <c r="C7" s="109"/>
      <c r="D7" s="109"/>
      <c r="E7" s="194"/>
      <c r="F7" s="109"/>
    </row>
    <row r="8" spans="1:6" ht="11.65" x14ac:dyDescent="0.35">
      <c r="A8" s="83">
        <f>SUM(A9:A85)</f>
        <v>0</v>
      </c>
      <c r="B8" s="83">
        <f>SUM(B9:B85)</f>
        <v>0</v>
      </c>
      <c r="C8" s="116"/>
      <c r="D8" s="116"/>
      <c r="E8" s="196"/>
      <c r="F8" s="116"/>
    </row>
    <row r="9" spans="1:6" ht="11.65" x14ac:dyDescent="0.35">
      <c r="A9" s="31"/>
      <c r="B9" s="31"/>
      <c r="C9" s="31"/>
      <c r="D9" s="31"/>
      <c r="E9" s="197"/>
    </row>
    <row r="10" spans="1:6" ht="11.65" x14ac:dyDescent="0.35">
      <c r="A10" s="31"/>
      <c r="B10" s="31"/>
      <c r="C10" s="146" t="s">
        <v>91</v>
      </c>
      <c r="D10" s="146"/>
      <c r="E10" s="198"/>
    </row>
    <row r="11" spans="1:6" ht="11.65" x14ac:dyDescent="0.35">
      <c r="A11" s="31"/>
      <c r="B11" s="31"/>
      <c r="C11" s="146" t="str">
        <f>CHOOSE('Bidder Instructions'!$E$40,'1.1b Lead Financial Input'!E$18,'1.1a Lead Financial Input'!E$18)</f>
        <v>Lead Bidder Name</v>
      </c>
      <c r="D11" s="146" t="s">
        <v>52</v>
      </c>
      <c r="E11" s="198" t="s">
        <v>53</v>
      </c>
    </row>
    <row r="12" spans="1:6" ht="14.25" x14ac:dyDescent="0.45">
      <c r="A12" s="31"/>
      <c r="B12" s="31"/>
      <c r="C12" s="31" t="s">
        <v>0</v>
      </c>
      <c r="D12" s="95"/>
      <c r="E12" s="199"/>
    </row>
    <row r="13" spans="1:6" ht="14.25" x14ac:dyDescent="0.45">
      <c r="A13" s="31"/>
      <c r="B13" s="31"/>
      <c r="C13" s="31" t="s">
        <v>46</v>
      </c>
      <c r="D13" s="105"/>
      <c r="E13" s="199"/>
    </row>
    <row r="14" spans="1:6" ht="14.25" x14ac:dyDescent="0.45">
      <c r="A14" s="31"/>
      <c r="B14" s="31"/>
      <c r="C14" s="31" t="s">
        <v>47</v>
      </c>
      <c r="D14" s="95"/>
      <c r="E14" s="199"/>
    </row>
    <row r="15" spans="1:6" ht="14.75" customHeight="1" x14ac:dyDescent="0.35">
      <c r="A15" s="31"/>
      <c r="B15" s="31"/>
      <c r="C15" s="31" t="s">
        <v>54</v>
      </c>
      <c r="D15" s="95"/>
      <c r="E15" s="200"/>
    </row>
    <row r="16" spans="1:6" ht="11.65" x14ac:dyDescent="0.35">
      <c r="A16" s="31"/>
      <c r="B16" s="31"/>
      <c r="C16" s="31" t="s">
        <v>45</v>
      </c>
      <c r="D16" s="132"/>
      <c r="E16" s="200"/>
    </row>
    <row r="17" spans="1:5" ht="11.65" x14ac:dyDescent="0.35">
      <c r="A17" s="31"/>
      <c r="B17" s="31"/>
      <c r="C17" s="31" t="s">
        <v>55</v>
      </c>
      <c r="D17" s="96"/>
      <c r="E17" s="200"/>
    </row>
    <row r="18" spans="1:5" ht="11.65" x14ac:dyDescent="0.35">
      <c r="A18" s="31"/>
      <c r="B18" s="31"/>
      <c r="C18" s="31" t="s">
        <v>92</v>
      </c>
      <c r="D18" s="31"/>
      <c r="E18" s="197"/>
    </row>
    <row r="19" spans="1:5" ht="11.65" x14ac:dyDescent="0.35">
      <c r="A19" s="31"/>
      <c r="B19" s="31"/>
      <c r="C19" s="32">
        <v>1</v>
      </c>
      <c r="D19" s="95"/>
      <c r="E19" s="200"/>
    </row>
    <row r="20" spans="1:5" ht="11.65" x14ac:dyDescent="0.35">
      <c r="A20" s="31"/>
      <c r="B20" s="31"/>
      <c r="C20" s="32">
        <v>2</v>
      </c>
      <c r="D20" s="95"/>
      <c r="E20" s="200"/>
    </row>
    <row r="21" spans="1:5" ht="11.65" x14ac:dyDescent="0.35">
      <c r="A21" s="31"/>
      <c r="B21" s="31"/>
      <c r="C21" s="32">
        <v>3</v>
      </c>
      <c r="D21" s="95"/>
      <c r="E21" s="200"/>
    </row>
    <row r="22" spans="1:5" ht="11.65" x14ac:dyDescent="0.35">
      <c r="A22" s="31"/>
      <c r="B22" s="31"/>
      <c r="C22" s="32">
        <v>4</v>
      </c>
      <c r="D22" s="95"/>
      <c r="E22" s="200"/>
    </row>
    <row r="23" spans="1:5" ht="11.65" x14ac:dyDescent="0.35">
      <c r="A23" s="31"/>
      <c r="B23" s="31"/>
      <c r="C23" s="32">
        <v>5</v>
      </c>
      <c r="D23" s="95"/>
      <c r="E23" s="200"/>
    </row>
    <row r="24" spans="1:5" ht="11.65" x14ac:dyDescent="0.35">
      <c r="A24" s="31"/>
      <c r="B24" s="31"/>
      <c r="C24" s="31" t="s">
        <v>56</v>
      </c>
      <c r="D24" s="95"/>
      <c r="E24" s="200"/>
    </row>
    <row r="25" spans="1:5" s="27" customFormat="1" ht="11.65" x14ac:dyDescent="0.35">
      <c r="A25" s="31"/>
      <c r="B25" s="31"/>
      <c r="C25" s="31" t="s">
        <v>136</v>
      </c>
      <c r="D25" s="191"/>
      <c r="E25" s="205"/>
    </row>
    <row r="26" spans="1:5" ht="11.65" x14ac:dyDescent="0.35">
      <c r="A26" s="31"/>
      <c r="B26" s="31"/>
      <c r="C26" s="31" t="s">
        <v>57</v>
      </c>
      <c r="D26" s="31"/>
      <c r="E26" s="197"/>
    </row>
    <row r="27" spans="1:5" ht="11.65" x14ac:dyDescent="0.35">
      <c r="A27" s="31"/>
      <c r="B27" s="31"/>
      <c r="C27" s="32">
        <v>1</v>
      </c>
      <c r="D27" s="95"/>
      <c r="E27" s="200"/>
    </row>
    <row r="28" spans="1:5" ht="11.65" x14ac:dyDescent="0.35">
      <c r="A28" s="31"/>
      <c r="B28" s="31"/>
      <c r="C28" s="33">
        <v>2</v>
      </c>
      <c r="D28" s="95"/>
      <c r="E28" s="200"/>
    </row>
    <row r="29" spans="1:5" ht="11.65" x14ac:dyDescent="0.35">
      <c r="A29" s="31"/>
      <c r="B29" s="31"/>
      <c r="C29" s="33">
        <v>3</v>
      </c>
      <c r="D29" s="95"/>
      <c r="E29" s="200"/>
    </row>
    <row r="30" spans="1:5" ht="11.65" x14ac:dyDescent="0.35">
      <c r="A30" s="31"/>
      <c r="B30" s="31"/>
      <c r="C30" s="33">
        <v>4</v>
      </c>
      <c r="D30" s="95"/>
      <c r="E30" s="200"/>
    </row>
    <row r="31" spans="1:5" ht="11.65" x14ac:dyDescent="0.35">
      <c r="A31" s="31"/>
      <c r="B31" s="31"/>
      <c r="C31" s="33">
        <v>5</v>
      </c>
      <c r="D31" s="95"/>
      <c r="E31" s="200"/>
    </row>
    <row r="32" spans="1:5" ht="14.25" x14ac:dyDescent="0.45">
      <c r="A32" s="31"/>
      <c r="B32" s="31"/>
      <c r="C32" s="31"/>
      <c r="D32" s="30"/>
      <c r="E32" s="197"/>
    </row>
    <row r="33" spans="1:5" ht="14.25" x14ac:dyDescent="0.45">
      <c r="A33" s="31"/>
      <c r="B33" s="31"/>
      <c r="C33" s="31" t="s">
        <v>137</v>
      </c>
      <c r="D33" s="30"/>
      <c r="E33" s="200"/>
    </row>
    <row r="34" spans="1:5" ht="11.65" x14ac:dyDescent="0.35">
      <c r="A34" s="31"/>
      <c r="B34" s="31"/>
      <c r="C34" s="31"/>
      <c r="D34" s="31"/>
      <c r="E34" s="197"/>
    </row>
    <row r="35" spans="1:5" ht="11.65" x14ac:dyDescent="0.35">
      <c r="A35" s="31"/>
      <c r="B35" s="31"/>
      <c r="C35" s="146" t="str">
        <f>CHOOSE('Bidder Instructions'!$E$40,'1.1b Lead Financial Input'!AA$18,'1.1a Lead Financial Input'!O$18)</f>
        <v>Immediate Parent Name</v>
      </c>
      <c r="D35" s="146" t="s">
        <v>52</v>
      </c>
      <c r="E35" s="198" t="s">
        <v>53</v>
      </c>
    </row>
    <row r="36" spans="1:5" ht="14.25" x14ac:dyDescent="0.45">
      <c r="A36" s="31"/>
      <c r="B36" s="31"/>
      <c r="C36" s="31" t="s">
        <v>0</v>
      </c>
      <c r="D36" s="95"/>
      <c r="E36" s="199"/>
    </row>
    <row r="37" spans="1:5" ht="14.25" x14ac:dyDescent="0.45">
      <c r="A37" s="31"/>
      <c r="B37" s="31"/>
      <c r="C37" s="31" t="s">
        <v>46</v>
      </c>
      <c r="D37" s="105"/>
      <c r="E37" s="199"/>
    </row>
    <row r="38" spans="1:5" ht="14.25" x14ac:dyDescent="0.45">
      <c r="A38" s="31"/>
      <c r="B38" s="31"/>
      <c r="C38" s="31" t="s">
        <v>47</v>
      </c>
      <c r="D38" s="95"/>
      <c r="E38" s="199"/>
    </row>
    <row r="39" spans="1:5" ht="11.65" x14ac:dyDescent="0.35">
      <c r="A39" s="31"/>
      <c r="B39" s="31"/>
      <c r="C39" s="31" t="s">
        <v>54</v>
      </c>
      <c r="D39" s="95"/>
      <c r="E39" s="200"/>
    </row>
    <row r="40" spans="1:5" ht="11.65" x14ac:dyDescent="0.35">
      <c r="A40" s="31"/>
      <c r="B40" s="31"/>
      <c r="C40" s="31" t="s">
        <v>45</v>
      </c>
      <c r="D40" s="132"/>
      <c r="E40" s="200"/>
    </row>
    <row r="41" spans="1:5" ht="11.65" x14ac:dyDescent="0.35">
      <c r="A41" s="31"/>
      <c r="B41" s="31"/>
      <c r="C41" s="31" t="s">
        <v>55</v>
      </c>
      <c r="D41" s="96"/>
      <c r="E41" s="200"/>
    </row>
    <row r="42" spans="1:5" ht="11.65" x14ac:dyDescent="0.35">
      <c r="A42" s="31"/>
      <c r="B42" s="31"/>
      <c r="C42" s="31" t="s">
        <v>92</v>
      </c>
      <c r="D42" s="31"/>
      <c r="E42" s="197"/>
    </row>
    <row r="43" spans="1:5" ht="11.65" x14ac:dyDescent="0.35">
      <c r="A43" s="31"/>
      <c r="B43" s="31"/>
      <c r="C43" s="32">
        <v>1</v>
      </c>
      <c r="D43" s="95"/>
      <c r="E43" s="200"/>
    </row>
    <row r="44" spans="1:5" ht="11.65" x14ac:dyDescent="0.35">
      <c r="A44" s="31"/>
      <c r="B44" s="31"/>
      <c r="C44" s="32">
        <v>2</v>
      </c>
      <c r="D44" s="95"/>
      <c r="E44" s="200"/>
    </row>
    <row r="45" spans="1:5" ht="11.65" x14ac:dyDescent="0.35">
      <c r="A45" s="31"/>
      <c r="B45" s="31"/>
      <c r="C45" s="32">
        <v>3</v>
      </c>
      <c r="D45" s="95"/>
      <c r="E45" s="200"/>
    </row>
    <row r="46" spans="1:5" ht="11.65" x14ac:dyDescent="0.35">
      <c r="A46" s="31"/>
      <c r="B46" s="31"/>
      <c r="C46" s="32">
        <v>4</v>
      </c>
      <c r="D46" s="95"/>
      <c r="E46" s="200"/>
    </row>
    <row r="47" spans="1:5" ht="11.65" x14ac:dyDescent="0.35">
      <c r="A47" s="31"/>
      <c r="B47" s="31"/>
      <c r="C47" s="32">
        <v>5</v>
      </c>
      <c r="D47" s="95"/>
      <c r="E47" s="200"/>
    </row>
    <row r="48" spans="1:5" ht="11.65" x14ac:dyDescent="0.35">
      <c r="A48" s="31"/>
      <c r="B48" s="31"/>
      <c r="C48" s="31" t="s">
        <v>56</v>
      </c>
      <c r="D48" s="95"/>
      <c r="E48" s="200"/>
    </row>
    <row r="49" spans="1:5" ht="11.65" x14ac:dyDescent="0.35">
      <c r="A49" s="31"/>
      <c r="B49" s="31"/>
      <c r="C49" s="31" t="s">
        <v>136</v>
      </c>
      <c r="D49" s="95"/>
      <c r="E49" s="200"/>
    </row>
    <row r="50" spans="1:5" ht="11.65" x14ac:dyDescent="0.35">
      <c r="A50" s="31"/>
      <c r="B50" s="31"/>
      <c r="C50" s="31" t="s">
        <v>57</v>
      </c>
      <c r="D50" s="31"/>
      <c r="E50" s="197"/>
    </row>
    <row r="51" spans="1:5" ht="11.65" x14ac:dyDescent="0.35">
      <c r="A51" s="31"/>
      <c r="B51" s="31"/>
      <c r="C51" s="32">
        <v>1</v>
      </c>
      <c r="D51" s="95"/>
      <c r="E51" s="200"/>
    </row>
    <row r="52" spans="1:5" ht="11.65" x14ac:dyDescent="0.35">
      <c r="A52" s="31"/>
      <c r="B52" s="31"/>
      <c r="C52" s="33">
        <v>2</v>
      </c>
      <c r="D52" s="95"/>
      <c r="E52" s="200"/>
    </row>
    <row r="53" spans="1:5" ht="11.65" x14ac:dyDescent="0.35">
      <c r="A53" s="31"/>
      <c r="B53" s="31"/>
      <c r="C53" s="33">
        <v>3</v>
      </c>
      <c r="D53" s="95"/>
      <c r="E53" s="200"/>
    </row>
    <row r="54" spans="1:5" ht="11.65" x14ac:dyDescent="0.35">
      <c r="A54" s="31"/>
      <c r="B54" s="31"/>
      <c r="C54" s="33">
        <v>4</v>
      </c>
      <c r="D54" s="95"/>
      <c r="E54" s="200"/>
    </row>
    <row r="55" spans="1:5" ht="11.65" x14ac:dyDescent="0.35">
      <c r="A55" s="31"/>
      <c r="B55" s="31"/>
      <c r="C55" s="33">
        <v>5</v>
      </c>
      <c r="D55" s="95"/>
      <c r="E55" s="200"/>
    </row>
    <row r="56" spans="1:5" ht="11.65" x14ac:dyDescent="0.35">
      <c r="A56" s="31"/>
      <c r="B56" s="31"/>
      <c r="C56" s="31"/>
      <c r="D56" s="31"/>
      <c r="E56" s="197"/>
    </row>
    <row r="57" spans="1:5" ht="14.25" x14ac:dyDescent="0.45">
      <c r="A57" s="31"/>
      <c r="B57" s="31"/>
      <c r="C57" s="31" t="s">
        <v>137</v>
      </c>
      <c r="D57" s="30"/>
      <c r="E57" s="200"/>
    </row>
    <row r="58" spans="1:5" ht="11.65" x14ac:dyDescent="0.35">
      <c r="A58" s="31"/>
      <c r="B58" s="31"/>
      <c r="C58" s="31"/>
      <c r="D58" s="31"/>
      <c r="E58" s="197"/>
    </row>
    <row r="59" spans="1:5" ht="11.65" x14ac:dyDescent="0.35">
      <c r="A59" s="31"/>
      <c r="B59" s="31"/>
      <c r="C59" s="146" t="str">
        <f>CHOOSE('Bidder Instructions'!$E$40,'1.1b Lead Financial Input'!AQ$18,'1.1a Lead Financial Input'!Y$18)</f>
        <v>Ultimate Parent Name</v>
      </c>
      <c r="D59" s="146" t="s">
        <v>52</v>
      </c>
      <c r="E59" s="198" t="s">
        <v>53</v>
      </c>
    </row>
    <row r="60" spans="1:5" ht="14.25" x14ac:dyDescent="0.45">
      <c r="A60" s="31"/>
      <c r="B60" s="31"/>
      <c r="C60" s="31" t="s">
        <v>0</v>
      </c>
      <c r="D60" s="95"/>
      <c r="E60" s="199"/>
    </row>
    <row r="61" spans="1:5" ht="14.25" x14ac:dyDescent="0.45">
      <c r="A61" s="31"/>
      <c r="B61" s="31"/>
      <c r="C61" s="31" t="s">
        <v>46</v>
      </c>
      <c r="D61" s="105"/>
      <c r="E61" s="199"/>
    </row>
    <row r="62" spans="1:5" ht="14.25" x14ac:dyDescent="0.45">
      <c r="A62" s="31"/>
      <c r="B62" s="31"/>
      <c r="C62" s="31" t="s">
        <v>47</v>
      </c>
      <c r="D62" s="95"/>
      <c r="E62" s="199"/>
    </row>
    <row r="63" spans="1:5" ht="11.65" x14ac:dyDescent="0.35">
      <c r="A63" s="31"/>
      <c r="B63" s="31"/>
      <c r="C63" s="31" t="s">
        <v>54</v>
      </c>
      <c r="D63" s="95"/>
      <c r="E63" s="200"/>
    </row>
    <row r="64" spans="1:5" ht="11.65" x14ac:dyDescent="0.35">
      <c r="A64" s="31"/>
      <c r="B64" s="31"/>
      <c r="C64" s="31" t="s">
        <v>45</v>
      </c>
      <c r="D64" s="132"/>
      <c r="E64" s="200"/>
    </row>
    <row r="65" spans="1:5" ht="11.65" x14ac:dyDescent="0.35">
      <c r="A65" s="31"/>
      <c r="B65" s="31"/>
      <c r="C65" s="31" t="s">
        <v>55</v>
      </c>
      <c r="D65" s="96"/>
      <c r="E65" s="200"/>
    </row>
    <row r="66" spans="1:5" ht="11.65" x14ac:dyDescent="0.35">
      <c r="A66" s="31"/>
      <c r="B66" s="31"/>
      <c r="C66" s="31" t="s">
        <v>92</v>
      </c>
      <c r="D66" s="31"/>
      <c r="E66" s="197"/>
    </row>
    <row r="67" spans="1:5" ht="11.65" x14ac:dyDescent="0.35">
      <c r="A67" s="31"/>
      <c r="B67" s="31"/>
      <c r="C67" s="32">
        <v>1</v>
      </c>
      <c r="D67" s="95"/>
      <c r="E67" s="200"/>
    </row>
    <row r="68" spans="1:5" ht="11.65" x14ac:dyDescent="0.35">
      <c r="A68" s="31"/>
      <c r="B68" s="31"/>
      <c r="C68" s="32">
        <v>2</v>
      </c>
      <c r="D68" s="95"/>
      <c r="E68" s="200"/>
    </row>
    <row r="69" spans="1:5" ht="11.65" x14ac:dyDescent="0.35">
      <c r="A69" s="31"/>
      <c r="B69" s="31"/>
      <c r="C69" s="32">
        <v>3</v>
      </c>
      <c r="D69" s="95"/>
      <c r="E69" s="200"/>
    </row>
    <row r="70" spans="1:5" ht="11.65" x14ac:dyDescent="0.35">
      <c r="A70" s="31"/>
      <c r="B70" s="31"/>
      <c r="C70" s="32">
        <v>4</v>
      </c>
      <c r="D70" s="95"/>
      <c r="E70" s="200"/>
    </row>
    <row r="71" spans="1:5" ht="11.65" x14ac:dyDescent="0.35">
      <c r="A71" s="31"/>
      <c r="B71" s="31"/>
      <c r="C71" s="32">
        <v>5</v>
      </c>
      <c r="D71" s="95"/>
      <c r="E71" s="200"/>
    </row>
    <row r="72" spans="1:5" ht="11.65" x14ac:dyDescent="0.35">
      <c r="A72" s="31"/>
      <c r="B72" s="31"/>
      <c r="C72" s="31" t="s">
        <v>56</v>
      </c>
      <c r="D72" s="95"/>
      <c r="E72" s="200"/>
    </row>
    <row r="73" spans="1:5" ht="11.65" x14ac:dyDescent="0.35">
      <c r="A73" s="31"/>
      <c r="B73" s="31"/>
      <c r="C73" s="31" t="s">
        <v>136</v>
      </c>
      <c r="D73" s="95"/>
      <c r="E73" s="200"/>
    </row>
    <row r="74" spans="1:5" ht="11.65" x14ac:dyDescent="0.35">
      <c r="A74" s="31"/>
      <c r="B74" s="31"/>
      <c r="C74" s="31" t="s">
        <v>57</v>
      </c>
      <c r="D74" s="31"/>
      <c r="E74" s="197"/>
    </row>
    <row r="75" spans="1:5" ht="11.65" x14ac:dyDescent="0.35">
      <c r="A75" s="31"/>
      <c r="B75" s="31"/>
      <c r="C75" s="32">
        <v>1</v>
      </c>
      <c r="D75" s="95"/>
      <c r="E75" s="200"/>
    </row>
    <row r="76" spans="1:5" ht="11.65" x14ac:dyDescent="0.35">
      <c r="A76" s="31"/>
      <c r="B76" s="31"/>
      <c r="C76" s="33">
        <v>2</v>
      </c>
      <c r="D76" s="95"/>
      <c r="E76" s="200"/>
    </row>
    <row r="77" spans="1:5" ht="11.65" x14ac:dyDescent="0.35">
      <c r="A77" s="31"/>
      <c r="B77" s="31"/>
      <c r="C77" s="33">
        <v>3</v>
      </c>
      <c r="D77" s="95"/>
      <c r="E77" s="200"/>
    </row>
    <row r="78" spans="1:5" ht="11.65" x14ac:dyDescent="0.35">
      <c r="A78" s="31"/>
      <c r="B78" s="31"/>
      <c r="C78" s="33">
        <v>4</v>
      </c>
      <c r="D78" s="95"/>
      <c r="E78" s="200"/>
    </row>
    <row r="79" spans="1:5" ht="11.65" x14ac:dyDescent="0.35">
      <c r="A79" s="31"/>
      <c r="B79" s="31"/>
      <c r="C79" s="33">
        <v>5</v>
      </c>
      <c r="D79" s="95"/>
      <c r="E79" s="200"/>
    </row>
    <row r="80" spans="1:5" ht="11.65" x14ac:dyDescent="0.35">
      <c r="A80" s="31"/>
      <c r="B80" s="31"/>
      <c r="C80" s="31"/>
      <c r="D80" s="31"/>
      <c r="E80" s="197"/>
    </row>
    <row r="81" spans="1:6" ht="14.25" x14ac:dyDescent="0.45">
      <c r="A81" s="31"/>
      <c r="B81" s="31"/>
      <c r="C81" s="31" t="s">
        <v>137</v>
      </c>
      <c r="D81" s="30"/>
      <c r="E81" s="200"/>
    </row>
    <row r="82" spans="1:6" ht="11.65" x14ac:dyDescent="0.35">
      <c r="A82" s="31"/>
      <c r="B82" s="31"/>
      <c r="C82" s="31"/>
      <c r="D82" s="31"/>
      <c r="E82" s="197"/>
    </row>
    <row r="83" spans="1:6" ht="11.65" x14ac:dyDescent="0.35">
      <c r="A83" s="31"/>
      <c r="B83" s="31"/>
      <c r="C83" s="31"/>
      <c r="D83" s="31"/>
      <c r="E83" s="197"/>
    </row>
    <row r="84" spans="1:6" ht="11.65" x14ac:dyDescent="0.35">
      <c r="A84" s="31"/>
      <c r="B84" s="31"/>
      <c r="C84" s="31"/>
      <c r="D84" s="31"/>
      <c r="E84" s="197"/>
    </row>
    <row r="85" spans="1:6" ht="15" x14ac:dyDescent="0.4">
      <c r="A85" s="117" t="s">
        <v>158</v>
      </c>
      <c r="B85" s="117"/>
      <c r="C85" s="117"/>
      <c r="D85" s="117"/>
      <c r="E85" s="201"/>
      <c r="F85" s="117"/>
    </row>
    <row r="86" spans="1:6" ht="14.55" customHeight="1" x14ac:dyDescent="0.35"/>
  </sheetData>
  <sheetProtection password="99B6" sheet="1" objects="1" scenarios="1"/>
  <protectedRanges>
    <protectedRange sqref="F16 D12:D17 D36:D41 D60:D65 E15:E17 D43:E49 D27:E31 E39:E41 D51:E55 E63:E65 D75:E79 E33 E57 E81 D67:E73 D19:E25" name="Ancillary Inputs"/>
  </protectedRanges>
  <mergeCells count="1">
    <mergeCell ref="C6:D6"/>
  </mergeCells>
  <conditionalFormatting sqref="C5">
    <cfRule type="expression" dxfId="68" priority="2">
      <formula>IF(AND(sysChk=0,sysWarn=0),1,0)</formula>
    </cfRule>
    <cfRule type="expression" dxfId="67" priority="3">
      <formula>IF(AND(sysChk=0,sysWarn&lt;&gt;0),1,0)</formula>
    </cfRule>
    <cfRule type="expression" dxfId="66" priority="4">
      <formula>IF(sysChk&lt;&gt;0,1,0)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5AB7B2"/>
  </sheetPr>
  <dimension ref="A1:F86"/>
  <sheetViews>
    <sheetView showGridLines="0" zoomScale="80" zoomScaleNormal="80" workbookViewId="0">
      <pane ySplit="8" topLeftCell="A9" activePane="bottomLeft" state="frozen"/>
      <selection activeCell="A9" sqref="A9"/>
      <selection pane="bottomLeft" activeCell="E9" sqref="E9"/>
    </sheetView>
  </sheetViews>
  <sheetFormatPr defaultColWidth="0" defaultRowHeight="14.55" customHeight="1" zeroHeight="1" x14ac:dyDescent="0.35"/>
  <cols>
    <col min="1" max="2" width="4.3828125" customWidth="1"/>
    <col min="3" max="3" width="43.23046875" customWidth="1"/>
    <col min="4" max="4" width="25.3828125" customWidth="1"/>
    <col min="5" max="5" width="54.765625" style="192" customWidth="1"/>
    <col min="6" max="6" width="9.23046875" customWidth="1"/>
    <col min="7" max="16384" width="9.23046875" hidden="1"/>
  </cols>
  <sheetData>
    <row r="1" spans="1:6" ht="11.65" x14ac:dyDescent="0.35">
      <c r="A1" s="109"/>
      <c r="B1" s="109"/>
      <c r="C1" s="110"/>
      <c r="D1" s="109"/>
      <c r="E1" s="194"/>
      <c r="F1" s="109"/>
    </row>
    <row r="2" spans="1:6" ht="13.15" x14ac:dyDescent="0.35">
      <c r="A2" s="109"/>
      <c r="B2" s="109"/>
      <c r="C2" s="111" t="str">
        <f>cstProjectName</f>
        <v>DfE National Education Nature Park and Climate Leaders Award</v>
      </c>
      <c r="D2" s="109"/>
      <c r="E2" s="194"/>
      <c r="F2" s="109"/>
    </row>
    <row r="3" spans="1:6" ht="12.75" x14ac:dyDescent="0.35">
      <c r="A3" s="109"/>
      <c r="B3" s="109"/>
      <c r="C3" s="112" t="str">
        <f ca="1">MID(CELL("filename",A1),FIND("]",CELL("filename",A1))+1,256)&amp;" Sheet"</f>
        <v>2.2 Subcontractor Ancillary Inp Sheet</v>
      </c>
      <c r="D3" s="109"/>
      <c r="E3" s="194"/>
      <c r="F3" s="109"/>
    </row>
    <row r="4" spans="1:6" ht="11.65" x14ac:dyDescent="0.35">
      <c r="A4" s="109"/>
      <c r="B4" s="109"/>
      <c r="C4" s="110" t="str">
        <f>IF(ISBLANK(cstProtectiveMarking),"",cstProtectiveMarking)</f>
        <v>OFFICIAL</v>
      </c>
      <c r="D4" s="109"/>
      <c r="E4" s="194"/>
      <c r="F4" s="109"/>
    </row>
    <row r="5" spans="1:6" ht="11.65" x14ac:dyDescent="0.35">
      <c r="A5" s="109"/>
      <c r="B5" s="109"/>
      <c r="C5" s="113" t="str">
        <f>HYPERLINK("#'Contents'!A1",sysChkWord)</f>
        <v>All Checks OK</v>
      </c>
      <c r="D5" s="109"/>
      <c r="E5" s="194"/>
      <c r="F5" s="109"/>
    </row>
    <row r="6" spans="1:6" ht="12.75" x14ac:dyDescent="0.35">
      <c r="A6" s="109"/>
      <c r="B6" s="114"/>
      <c r="C6" s="241" t="str">
        <f>HYPERLINK("#'Contents'!A1","Click for Contents")</f>
        <v>Click for Contents</v>
      </c>
      <c r="D6" s="241"/>
      <c r="E6" s="195"/>
      <c r="F6" s="113"/>
    </row>
    <row r="7" spans="1:6" ht="11.65" x14ac:dyDescent="0.35">
      <c r="A7" s="109"/>
      <c r="B7" s="109"/>
      <c r="C7" s="109"/>
      <c r="D7" s="109"/>
      <c r="E7" s="194"/>
      <c r="F7" s="109"/>
    </row>
    <row r="8" spans="1:6" ht="11.65" x14ac:dyDescent="0.35">
      <c r="A8" s="83">
        <f>SUM(A9:A85)</f>
        <v>0</v>
      </c>
      <c r="B8" s="83">
        <f>SUM(B9:B85)</f>
        <v>0</v>
      </c>
      <c r="C8" s="116"/>
      <c r="D8" s="116"/>
      <c r="E8" s="196"/>
      <c r="F8" s="116"/>
    </row>
    <row r="9" spans="1:6" ht="11.65" x14ac:dyDescent="0.35">
      <c r="A9" s="31"/>
      <c r="B9" s="31"/>
      <c r="C9" s="31"/>
      <c r="D9" s="31"/>
      <c r="E9" s="197"/>
    </row>
    <row r="10" spans="1:6" ht="11.65" x14ac:dyDescent="0.35">
      <c r="A10" s="31"/>
      <c r="B10" s="31"/>
      <c r="C10" s="146" t="s">
        <v>51</v>
      </c>
      <c r="D10" s="146"/>
      <c r="E10" s="198"/>
    </row>
    <row r="11" spans="1:6" ht="11.65" x14ac:dyDescent="0.35">
      <c r="A11" s="31"/>
      <c r="B11" s="31"/>
      <c r="C11" s="146" t="str">
        <f>CHOOSE('Bidder Instructions'!$H$40,'1.2a Subcontractor Input'!E$16,'1.2b Subcontractor Input'!E$16,"No sub-contractor selected, do not fill out below")</f>
        <v>Subcontractor #1 Ltd</v>
      </c>
      <c r="D11" s="146" t="s">
        <v>52</v>
      </c>
      <c r="E11" s="198" t="s">
        <v>53</v>
      </c>
    </row>
    <row r="12" spans="1:6" ht="14.25" x14ac:dyDescent="0.45">
      <c r="A12" s="31"/>
      <c r="B12" s="31"/>
      <c r="C12" s="31" t="s">
        <v>0</v>
      </c>
      <c r="D12" s="95"/>
      <c r="E12" s="199"/>
    </row>
    <row r="13" spans="1:6" ht="14.25" x14ac:dyDescent="0.45">
      <c r="A13" s="31"/>
      <c r="B13" s="31"/>
      <c r="C13" s="31" t="s">
        <v>46</v>
      </c>
      <c r="D13" s="105"/>
      <c r="E13" s="199"/>
    </row>
    <row r="14" spans="1:6" ht="14.25" x14ac:dyDescent="0.45">
      <c r="A14" s="31"/>
      <c r="B14" s="31"/>
      <c r="C14" s="31" t="s">
        <v>47</v>
      </c>
      <c r="D14" s="95"/>
      <c r="E14" s="199"/>
    </row>
    <row r="15" spans="1:6" ht="14.75" customHeight="1" x14ac:dyDescent="0.35">
      <c r="A15" s="31"/>
      <c r="B15" s="31"/>
      <c r="C15" s="31" t="s">
        <v>54</v>
      </c>
      <c r="D15" s="95"/>
      <c r="E15" s="200"/>
    </row>
    <row r="16" spans="1:6" ht="11.65" x14ac:dyDescent="0.35">
      <c r="A16" s="31"/>
      <c r="B16" s="31"/>
      <c r="C16" s="31" t="s">
        <v>45</v>
      </c>
      <c r="D16" s="132"/>
      <c r="E16" s="200"/>
    </row>
    <row r="17" spans="1:5" ht="11.65" x14ac:dyDescent="0.35">
      <c r="A17" s="31"/>
      <c r="B17" s="31"/>
      <c r="C17" s="31" t="s">
        <v>55</v>
      </c>
      <c r="D17" s="96"/>
      <c r="E17" s="200"/>
    </row>
    <row r="18" spans="1:5" ht="11.65" x14ac:dyDescent="0.35">
      <c r="A18" s="31"/>
      <c r="B18" s="31"/>
      <c r="C18" s="31" t="s">
        <v>92</v>
      </c>
      <c r="D18" s="31"/>
      <c r="E18" s="197"/>
    </row>
    <row r="19" spans="1:5" ht="11.65" x14ac:dyDescent="0.35">
      <c r="A19" s="31"/>
      <c r="B19" s="31"/>
      <c r="C19" s="32">
        <v>1</v>
      </c>
      <c r="D19" s="95"/>
      <c r="E19" s="200"/>
    </row>
    <row r="20" spans="1:5" ht="11.65" x14ac:dyDescent="0.35">
      <c r="A20" s="31"/>
      <c r="B20" s="31"/>
      <c r="C20" s="32">
        <v>2</v>
      </c>
      <c r="D20" s="95"/>
      <c r="E20" s="200"/>
    </row>
    <row r="21" spans="1:5" ht="11.65" x14ac:dyDescent="0.35">
      <c r="A21" s="31"/>
      <c r="B21" s="31"/>
      <c r="C21" s="32">
        <v>3</v>
      </c>
      <c r="D21" s="95"/>
      <c r="E21" s="200"/>
    </row>
    <row r="22" spans="1:5" ht="11.65" x14ac:dyDescent="0.35">
      <c r="A22" s="31"/>
      <c r="B22" s="31"/>
      <c r="C22" s="32">
        <v>4</v>
      </c>
      <c r="D22" s="95"/>
      <c r="E22" s="200"/>
    </row>
    <row r="23" spans="1:5" ht="11.65" x14ac:dyDescent="0.35">
      <c r="A23" s="31"/>
      <c r="B23" s="31"/>
      <c r="C23" s="32">
        <v>5</v>
      </c>
      <c r="D23" s="95"/>
      <c r="E23" s="200"/>
    </row>
    <row r="24" spans="1:5" ht="11.65" x14ac:dyDescent="0.35">
      <c r="A24" s="31"/>
      <c r="B24" s="31"/>
      <c r="C24" s="31" t="s">
        <v>56</v>
      </c>
      <c r="D24" s="95"/>
      <c r="E24" s="200"/>
    </row>
    <row r="25" spans="1:5" s="27" customFormat="1" ht="11.65" x14ac:dyDescent="0.35">
      <c r="A25" s="31"/>
      <c r="B25" s="31"/>
      <c r="C25" s="31" t="s">
        <v>136</v>
      </c>
      <c r="D25" s="191"/>
      <c r="E25" s="205"/>
    </row>
    <row r="26" spans="1:5" ht="11.65" x14ac:dyDescent="0.35">
      <c r="A26" s="31"/>
      <c r="B26" s="31"/>
      <c r="C26" s="31" t="s">
        <v>57</v>
      </c>
      <c r="D26" s="31"/>
      <c r="E26" s="197"/>
    </row>
    <row r="27" spans="1:5" ht="11.65" x14ac:dyDescent="0.35">
      <c r="A27" s="31"/>
      <c r="B27" s="31"/>
      <c r="C27" s="32">
        <v>1</v>
      </c>
      <c r="D27" s="95"/>
      <c r="E27" s="200"/>
    </row>
    <row r="28" spans="1:5" ht="11.65" x14ac:dyDescent="0.35">
      <c r="A28" s="31"/>
      <c r="B28" s="31"/>
      <c r="C28" s="33">
        <v>2</v>
      </c>
      <c r="D28" s="95"/>
      <c r="E28" s="200"/>
    </row>
    <row r="29" spans="1:5" ht="11.65" x14ac:dyDescent="0.35">
      <c r="A29" s="31"/>
      <c r="B29" s="31"/>
      <c r="C29" s="33">
        <v>3</v>
      </c>
      <c r="D29" s="95"/>
      <c r="E29" s="200"/>
    </row>
    <row r="30" spans="1:5" ht="11.65" x14ac:dyDescent="0.35">
      <c r="A30" s="31"/>
      <c r="B30" s="31"/>
      <c r="C30" s="33">
        <v>4</v>
      </c>
      <c r="D30" s="95"/>
      <c r="E30" s="200"/>
    </row>
    <row r="31" spans="1:5" ht="11.65" x14ac:dyDescent="0.35">
      <c r="A31" s="31"/>
      <c r="B31" s="31"/>
      <c r="C31" s="33">
        <v>5</v>
      </c>
      <c r="D31" s="95"/>
      <c r="E31" s="200"/>
    </row>
    <row r="32" spans="1:5" ht="14.25" x14ac:dyDescent="0.45">
      <c r="A32" s="31"/>
      <c r="B32" s="31"/>
      <c r="C32" s="31"/>
      <c r="D32" s="30"/>
      <c r="E32" s="197"/>
    </row>
    <row r="33" spans="1:5" ht="14.25" x14ac:dyDescent="0.45">
      <c r="A33" s="31"/>
      <c r="B33" s="31"/>
      <c r="C33" s="31" t="s">
        <v>137</v>
      </c>
      <c r="D33" s="30"/>
      <c r="E33" s="200"/>
    </row>
    <row r="34" spans="1:5" ht="11.65" x14ac:dyDescent="0.35">
      <c r="A34" s="31"/>
      <c r="B34" s="31"/>
      <c r="C34" s="31"/>
      <c r="D34" s="31"/>
      <c r="E34" s="197"/>
    </row>
    <row r="35" spans="1:5" ht="11.65" x14ac:dyDescent="0.35">
      <c r="A35" s="31"/>
      <c r="B35" s="31"/>
      <c r="C35" s="146" t="str">
        <f>CHOOSE('Bidder Instructions'!$H$40,'1.2a Subcontractor Input'!J$16,'1.2b Subcontractor Input'!P$16,"No sub-contractor selected, do not fill out below")</f>
        <v>Subcontractor #2 Ltd</v>
      </c>
      <c r="D35" s="146" t="s">
        <v>52</v>
      </c>
      <c r="E35" s="198" t="s">
        <v>53</v>
      </c>
    </row>
    <row r="36" spans="1:5" ht="14.25" x14ac:dyDescent="0.45">
      <c r="A36" s="31"/>
      <c r="B36" s="31"/>
      <c r="C36" s="31" t="s">
        <v>0</v>
      </c>
      <c r="D36" s="95"/>
      <c r="E36" s="199"/>
    </row>
    <row r="37" spans="1:5" ht="14.25" x14ac:dyDescent="0.45">
      <c r="A37" s="31"/>
      <c r="B37" s="31"/>
      <c r="C37" s="31" t="s">
        <v>46</v>
      </c>
      <c r="D37" s="105"/>
      <c r="E37" s="199"/>
    </row>
    <row r="38" spans="1:5" ht="14.25" x14ac:dyDescent="0.45">
      <c r="A38" s="31"/>
      <c r="B38" s="31"/>
      <c r="C38" s="31" t="s">
        <v>47</v>
      </c>
      <c r="D38" s="95"/>
      <c r="E38" s="199"/>
    </row>
    <row r="39" spans="1:5" ht="11.65" x14ac:dyDescent="0.35">
      <c r="A39" s="31"/>
      <c r="B39" s="31"/>
      <c r="C39" s="31" t="s">
        <v>54</v>
      </c>
      <c r="D39" s="95"/>
      <c r="E39" s="200"/>
    </row>
    <row r="40" spans="1:5" ht="11.65" x14ac:dyDescent="0.35">
      <c r="A40" s="31"/>
      <c r="B40" s="31"/>
      <c r="C40" s="31" t="s">
        <v>45</v>
      </c>
      <c r="D40" s="132"/>
      <c r="E40" s="200"/>
    </row>
    <row r="41" spans="1:5" ht="11.65" x14ac:dyDescent="0.35">
      <c r="A41" s="31"/>
      <c r="B41" s="31"/>
      <c r="C41" s="31" t="s">
        <v>55</v>
      </c>
      <c r="D41" s="96"/>
      <c r="E41" s="200"/>
    </row>
    <row r="42" spans="1:5" ht="11.65" x14ac:dyDescent="0.35">
      <c r="A42" s="31"/>
      <c r="B42" s="31"/>
      <c r="C42" s="31" t="s">
        <v>92</v>
      </c>
      <c r="D42" s="31"/>
      <c r="E42" s="197"/>
    </row>
    <row r="43" spans="1:5" ht="11.65" x14ac:dyDescent="0.35">
      <c r="A43" s="31"/>
      <c r="B43" s="31"/>
      <c r="C43" s="32">
        <v>1</v>
      </c>
      <c r="D43" s="95"/>
      <c r="E43" s="200"/>
    </row>
    <row r="44" spans="1:5" ht="11.65" x14ac:dyDescent="0.35">
      <c r="A44" s="31"/>
      <c r="B44" s="31"/>
      <c r="C44" s="32">
        <v>2</v>
      </c>
      <c r="D44" s="95"/>
      <c r="E44" s="200"/>
    </row>
    <row r="45" spans="1:5" ht="11.65" x14ac:dyDescent="0.35">
      <c r="A45" s="31"/>
      <c r="B45" s="31"/>
      <c r="C45" s="32">
        <v>3</v>
      </c>
      <c r="D45" s="95"/>
      <c r="E45" s="200"/>
    </row>
    <row r="46" spans="1:5" ht="11.65" x14ac:dyDescent="0.35">
      <c r="A46" s="31"/>
      <c r="B46" s="31"/>
      <c r="C46" s="32">
        <v>4</v>
      </c>
      <c r="D46" s="95"/>
      <c r="E46" s="200"/>
    </row>
    <row r="47" spans="1:5" ht="11.65" x14ac:dyDescent="0.35">
      <c r="A47" s="31"/>
      <c r="B47" s="31"/>
      <c r="C47" s="32">
        <v>5</v>
      </c>
      <c r="D47" s="95"/>
      <c r="E47" s="200"/>
    </row>
    <row r="48" spans="1:5" ht="11.65" x14ac:dyDescent="0.35">
      <c r="A48" s="31"/>
      <c r="B48" s="31"/>
      <c r="C48" s="31" t="s">
        <v>56</v>
      </c>
      <c r="D48" s="95"/>
      <c r="E48" s="200"/>
    </row>
    <row r="49" spans="1:5" s="27" customFormat="1" ht="11.65" x14ac:dyDescent="0.35">
      <c r="A49" s="31"/>
      <c r="B49" s="31"/>
      <c r="C49" s="31" t="s">
        <v>136</v>
      </c>
      <c r="D49" s="191"/>
      <c r="E49" s="205"/>
    </row>
    <row r="50" spans="1:5" ht="11.65" x14ac:dyDescent="0.35">
      <c r="A50" s="31"/>
      <c r="B50" s="31"/>
      <c r="C50" s="31" t="s">
        <v>57</v>
      </c>
      <c r="D50" s="31"/>
      <c r="E50" s="197"/>
    </row>
    <row r="51" spans="1:5" ht="11.65" x14ac:dyDescent="0.35">
      <c r="A51" s="31"/>
      <c r="B51" s="31"/>
      <c r="C51" s="32">
        <v>1</v>
      </c>
      <c r="D51" s="95"/>
      <c r="E51" s="200"/>
    </row>
    <row r="52" spans="1:5" ht="11.65" x14ac:dyDescent="0.35">
      <c r="A52" s="31"/>
      <c r="B52" s="31"/>
      <c r="C52" s="33">
        <v>2</v>
      </c>
      <c r="D52" s="95"/>
      <c r="E52" s="200"/>
    </row>
    <row r="53" spans="1:5" ht="11.65" x14ac:dyDescent="0.35">
      <c r="A53" s="31"/>
      <c r="B53" s="31"/>
      <c r="C53" s="33">
        <v>3</v>
      </c>
      <c r="D53" s="95"/>
      <c r="E53" s="200"/>
    </row>
    <row r="54" spans="1:5" ht="11.65" x14ac:dyDescent="0.35">
      <c r="A54" s="31"/>
      <c r="B54" s="31"/>
      <c r="C54" s="33">
        <v>4</v>
      </c>
      <c r="D54" s="95"/>
      <c r="E54" s="200"/>
    </row>
    <row r="55" spans="1:5" ht="11.65" x14ac:dyDescent="0.35">
      <c r="A55" s="31"/>
      <c r="B55" s="31"/>
      <c r="C55" s="33">
        <v>5</v>
      </c>
      <c r="D55" s="95"/>
      <c r="E55" s="200"/>
    </row>
    <row r="56" spans="1:5" ht="14.25" x14ac:dyDescent="0.45">
      <c r="A56" s="31"/>
      <c r="B56" s="31"/>
      <c r="C56" s="31"/>
      <c r="D56" s="30"/>
      <c r="E56" s="197"/>
    </row>
    <row r="57" spans="1:5" ht="14.25" x14ac:dyDescent="0.45">
      <c r="A57" s="31"/>
      <c r="B57" s="31"/>
      <c r="C57" s="31" t="s">
        <v>137</v>
      </c>
      <c r="D57" s="30"/>
      <c r="E57" s="200"/>
    </row>
    <row r="58" spans="1:5" ht="11.65" x14ac:dyDescent="0.35">
      <c r="A58" s="31"/>
      <c r="B58" s="31"/>
      <c r="C58" s="31"/>
      <c r="D58" s="31"/>
      <c r="E58" s="197"/>
    </row>
    <row r="59" spans="1:5" ht="11.65" x14ac:dyDescent="0.35">
      <c r="A59" s="31"/>
      <c r="B59" s="31"/>
      <c r="C59" s="146" t="str">
        <f>CHOOSE('Bidder Instructions'!$H$40,'1.2a Subcontractor Input'!O$16,'1.2b Subcontractor Input'!AA$16,"No sub-contractor selected, do not fill out below")</f>
        <v>Subcontractor #3 Ltd</v>
      </c>
      <c r="D59" s="146" t="s">
        <v>52</v>
      </c>
      <c r="E59" s="198" t="s">
        <v>53</v>
      </c>
    </row>
    <row r="60" spans="1:5" ht="14.25" x14ac:dyDescent="0.45">
      <c r="A60" s="31"/>
      <c r="B60" s="31"/>
      <c r="C60" s="31" t="s">
        <v>0</v>
      </c>
      <c r="D60" s="95"/>
      <c r="E60" s="199"/>
    </row>
    <row r="61" spans="1:5" ht="14.25" x14ac:dyDescent="0.45">
      <c r="A61" s="31"/>
      <c r="B61" s="31"/>
      <c r="C61" s="31" t="s">
        <v>46</v>
      </c>
      <c r="D61" s="105"/>
      <c r="E61" s="199"/>
    </row>
    <row r="62" spans="1:5" ht="14.25" x14ac:dyDescent="0.45">
      <c r="A62" s="31"/>
      <c r="B62" s="31"/>
      <c r="C62" s="31" t="s">
        <v>47</v>
      </c>
      <c r="D62" s="95"/>
      <c r="E62" s="199"/>
    </row>
    <row r="63" spans="1:5" ht="11.65" x14ac:dyDescent="0.35">
      <c r="A63" s="31"/>
      <c r="B63" s="31"/>
      <c r="C63" s="31" t="s">
        <v>54</v>
      </c>
      <c r="D63" s="95"/>
      <c r="E63" s="200"/>
    </row>
    <row r="64" spans="1:5" ht="11.65" x14ac:dyDescent="0.35">
      <c r="A64" s="31"/>
      <c r="B64" s="31"/>
      <c r="C64" s="31" t="s">
        <v>45</v>
      </c>
      <c r="D64" s="132"/>
      <c r="E64" s="200"/>
    </row>
    <row r="65" spans="1:5" ht="11.65" x14ac:dyDescent="0.35">
      <c r="A65" s="31"/>
      <c r="B65" s="31"/>
      <c r="C65" s="31" t="s">
        <v>55</v>
      </c>
      <c r="D65" s="96"/>
      <c r="E65" s="200"/>
    </row>
    <row r="66" spans="1:5" ht="11.65" x14ac:dyDescent="0.35">
      <c r="A66" s="31"/>
      <c r="B66" s="31"/>
      <c r="C66" s="31" t="s">
        <v>92</v>
      </c>
      <c r="D66" s="31"/>
      <c r="E66" s="197"/>
    </row>
    <row r="67" spans="1:5" ht="11.65" x14ac:dyDescent="0.35">
      <c r="A67" s="31"/>
      <c r="B67" s="31"/>
      <c r="C67" s="32">
        <v>1</v>
      </c>
      <c r="D67" s="95"/>
      <c r="E67" s="200"/>
    </row>
    <row r="68" spans="1:5" ht="11.65" x14ac:dyDescent="0.35">
      <c r="A68" s="31"/>
      <c r="B68" s="31"/>
      <c r="C68" s="32">
        <v>2</v>
      </c>
      <c r="D68" s="95"/>
      <c r="E68" s="200"/>
    </row>
    <row r="69" spans="1:5" ht="11.65" x14ac:dyDescent="0.35">
      <c r="A69" s="31"/>
      <c r="B69" s="31"/>
      <c r="C69" s="32">
        <v>3</v>
      </c>
      <c r="D69" s="95"/>
      <c r="E69" s="200"/>
    </row>
    <row r="70" spans="1:5" ht="11.65" x14ac:dyDescent="0.35">
      <c r="A70" s="31"/>
      <c r="B70" s="31"/>
      <c r="C70" s="32">
        <v>4</v>
      </c>
      <c r="D70" s="95"/>
      <c r="E70" s="200"/>
    </row>
    <row r="71" spans="1:5" ht="11.65" x14ac:dyDescent="0.35">
      <c r="A71" s="31"/>
      <c r="B71" s="31"/>
      <c r="C71" s="32">
        <v>5</v>
      </c>
      <c r="D71" s="95"/>
      <c r="E71" s="200"/>
    </row>
    <row r="72" spans="1:5" ht="11.65" x14ac:dyDescent="0.35">
      <c r="A72" s="31"/>
      <c r="B72" s="31"/>
      <c r="C72" s="31" t="s">
        <v>56</v>
      </c>
      <c r="D72" s="95"/>
      <c r="E72" s="200"/>
    </row>
    <row r="73" spans="1:5" s="27" customFormat="1" ht="11.65" x14ac:dyDescent="0.35">
      <c r="A73" s="31"/>
      <c r="B73" s="31"/>
      <c r="C73" s="31" t="s">
        <v>136</v>
      </c>
      <c r="D73" s="191"/>
      <c r="E73" s="205"/>
    </row>
    <row r="74" spans="1:5" ht="11.65" x14ac:dyDescent="0.35">
      <c r="A74" s="31"/>
      <c r="B74" s="31"/>
      <c r="C74" s="31" t="s">
        <v>57</v>
      </c>
      <c r="D74" s="31"/>
      <c r="E74" s="197"/>
    </row>
    <row r="75" spans="1:5" ht="11.65" x14ac:dyDescent="0.35">
      <c r="A75" s="31"/>
      <c r="B75" s="31"/>
      <c r="C75" s="32">
        <v>1</v>
      </c>
      <c r="D75" s="95"/>
      <c r="E75" s="200"/>
    </row>
    <row r="76" spans="1:5" ht="11.65" x14ac:dyDescent="0.35">
      <c r="A76" s="31"/>
      <c r="B76" s="31"/>
      <c r="C76" s="33">
        <v>2</v>
      </c>
      <c r="D76" s="95"/>
      <c r="E76" s="200"/>
    </row>
    <row r="77" spans="1:5" ht="11.65" x14ac:dyDescent="0.35">
      <c r="A77" s="31"/>
      <c r="B77" s="31"/>
      <c r="C77" s="33">
        <v>3</v>
      </c>
      <c r="D77" s="95"/>
      <c r="E77" s="200"/>
    </row>
    <row r="78" spans="1:5" ht="11.65" x14ac:dyDescent="0.35">
      <c r="A78" s="31"/>
      <c r="B78" s="31"/>
      <c r="C78" s="33">
        <v>4</v>
      </c>
      <c r="D78" s="95"/>
      <c r="E78" s="200"/>
    </row>
    <row r="79" spans="1:5" ht="11.65" x14ac:dyDescent="0.35">
      <c r="A79" s="31"/>
      <c r="B79" s="31"/>
      <c r="C79" s="33">
        <v>5</v>
      </c>
      <c r="D79" s="95"/>
      <c r="E79" s="200"/>
    </row>
    <row r="80" spans="1:5" ht="14.25" x14ac:dyDescent="0.45">
      <c r="A80" s="31"/>
      <c r="B80" s="31"/>
      <c r="C80" s="31"/>
      <c r="D80" s="30"/>
      <c r="E80" s="197"/>
    </row>
    <row r="81" spans="1:6" ht="14.25" x14ac:dyDescent="0.45">
      <c r="A81" s="31"/>
      <c r="B81" s="31"/>
      <c r="C81" s="31" t="s">
        <v>137</v>
      </c>
      <c r="D81" s="30"/>
      <c r="E81" s="200"/>
    </row>
    <row r="82" spans="1:6" ht="11.65" x14ac:dyDescent="0.35">
      <c r="A82" s="31"/>
      <c r="B82" s="31"/>
      <c r="C82" s="31"/>
      <c r="D82" s="31"/>
      <c r="E82" s="197"/>
    </row>
    <row r="83" spans="1:6" ht="11.65" x14ac:dyDescent="0.35">
      <c r="A83" s="31"/>
      <c r="B83" s="31"/>
      <c r="C83" s="31"/>
      <c r="D83" s="31"/>
      <c r="E83" s="197"/>
    </row>
    <row r="84" spans="1:6" ht="11.65" x14ac:dyDescent="0.35">
      <c r="A84" s="31"/>
      <c r="B84" s="31"/>
      <c r="C84" s="31"/>
      <c r="D84" s="31"/>
      <c r="E84" s="197"/>
    </row>
    <row r="85" spans="1:6" ht="15" x14ac:dyDescent="0.4">
      <c r="A85" s="117" t="s">
        <v>158</v>
      </c>
      <c r="B85" s="117"/>
      <c r="C85" s="117"/>
      <c r="D85" s="117"/>
      <c r="E85" s="201"/>
      <c r="F85" s="117"/>
    </row>
    <row r="86" spans="1:6" ht="14.55" customHeight="1" x14ac:dyDescent="0.35"/>
  </sheetData>
  <sheetProtection password="99B6" sheet="1" objects="1" scenarios="1"/>
  <protectedRanges>
    <protectedRange sqref="D12:D14 D15:E17 D19:E24 D27:E31 D36:D38 D39:E41 D43:E48 D51:E55 D60:D62 D63:E65 D67:E72 D75:E79" name="Sub Supplier Ancilliary Input"/>
    <protectedRange sqref="E33 E57 E81" name="Ancillary Inputs"/>
    <protectedRange sqref="D25:E25 D49:E49 D73:E73" name="Ancillary Inputs_1"/>
  </protectedRanges>
  <mergeCells count="1">
    <mergeCell ref="C6:D6"/>
  </mergeCells>
  <conditionalFormatting sqref="C5">
    <cfRule type="expression" dxfId="65" priority="2">
      <formula>IF(AND(sysChk=0,sysWarn=0),1,0)</formula>
    </cfRule>
    <cfRule type="expression" dxfId="64" priority="3">
      <formula>IF(AND(sysChk=0,sysWarn&lt;&gt;0),1,0)</formula>
    </cfRule>
    <cfRule type="expression" dxfId="63" priority="4">
      <formula>IF(sysChk&lt;&gt;0,1,0)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pageSetUpPr fitToPage="1"/>
  </sheetPr>
  <dimension ref="A1:S35"/>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55" customHeight="1" zeroHeight="1" x14ac:dyDescent="0.35"/>
  <cols>
    <col min="1" max="2" width="5" customWidth="1"/>
    <col min="3" max="3" width="37.23046875" customWidth="1"/>
    <col min="4" max="4" width="64.765625" customWidth="1"/>
    <col min="5" max="10" width="18.3828125" customWidth="1"/>
    <col min="11" max="13" width="9.765625" hidden="1" customWidth="1"/>
    <col min="14" max="14" width="10.765625" customWidth="1"/>
    <col min="15" max="15" width="40.3828125" customWidth="1"/>
    <col min="16" max="16" width="10.3828125" customWidth="1"/>
    <col min="17" max="17" width="37.23046875" customWidth="1"/>
    <col min="18" max="18" width="101.765625" customWidth="1"/>
    <col min="19" max="19" width="9.23046875" customWidth="1"/>
    <col min="20" max="16384" width="9.23046875" hidden="1"/>
  </cols>
  <sheetData>
    <row r="1" spans="1:19" ht="11.65" x14ac:dyDescent="0.35">
      <c r="A1" s="109"/>
      <c r="B1" s="109"/>
      <c r="C1" s="110"/>
      <c r="D1" s="109"/>
      <c r="E1" s="109"/>
      <c r="F1" s="109"/>
      <c r="G1" s="109"/>
      <c r="H1" s="109"/>
      <c r="I1" s="109"/>
      <c r="J1" s="109"/>
      <c r="K1" s="109"/>
      <c r="L1" s="109"/>
      <c r="M1" s="109"/>
      <c r="N1" s="109"/>
      <c r="O1" s="109"/>
      <c r="P1" s="109"/>
      <c r="Q1" s="109"/>
      <c r="R1" s="109"/>
      <c r="S1" s="109"/>
    </row>
    <row r="2" spans="1:19"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row>
    <row r="3" spans="1:19" ht="12.75" x14ac:dyDescent="0.3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65" x14ac:dyDescent="0.3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3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65" x14ac:dyDescent="0.35">
      <c r="A7" s="109"/>
      <c r="B7" s="109"/>
      <c r="C7" s="109"/>
      <c r="D7" s="109"/>
      <c r="E7" s="109"/>
      <c r="F7" s="109"/>
      <c r="G7" s="109"/>
      <c r="H7" s="109"/>
      <c r="I7" s="109"/>
      <c r="J7" s="109"/>
      <c r="K7" s="109"/>
      <c r="L7" s="109"/>
      <c r="M7" s="109"/>
      <c r="N7" s="109"/>
      <c r="O7" s="109"/>
      <c r="P7" s="109"/>
      <c r="Q7" s="109"/>
      <c r="R7" s="109"/>
      <c r="S7" s="109"/>
    </row>
    <row r="8" spans="1:19" ht="11.65" x14ac:dyDescent="0.35">
      <c r="A8" s="83">
        <f>SUM(A9:A34)</f>
        <v>0</v>
      </c>
      <c r="B8" s="83">
        <f>SUM(B9:B34)</f>
        <v>0</v>
      </c>
      <c r="C8" s="116"/>
      <c r="D8" s="116"/>
      <c r="E8" s="116"/>
      <c r="F8" s="116"/>
      <c r="G8" s="116"/>
      <c r="H8" s="116"/>
      <c r="I8" s="116"/>
      <c r="J8" s="116"/>
      <c r="K8" s="116"/>
      <c r="L8" s="116"/>
      <c r="M8" s="116"/>
      <c r="N8" s="116"/>
      <c r="O8" s="116"/>
      <c r="P8" s="116"/>
      <c r="Q8" s="116"/>
      <c r="R8" s="116"/>
      <c r="S8" s="116"/>
    </row>
    <row r="9" spans="1:19" ht="11.65" x14ac:dyDescent="0.35">
      <c r="A9" s="80"/>
      <c r="B9" s="80"/>
      <c r="C9" s="80"/>
      <c r="D9" s="80"/>
      <c r="E9" s="80"/>
      <c r="F9" s="80"/>
      <c r="G9" s="80"/>
      <c r="H9" s="80"/>
      <c r="I9" s="80"/>
      <c r="J9" s="80"/>
      <c r="K9" s="80"/>
      <c r="L9" s="80"/>
      <c r="M9" s="80"/>
      <c r="N9" s="80"/>
      <c r="O9" s="80"/>
      <c r="P9" s="80"/>
      <c r="Q9" s="80"/>
      <c r="R9" s="80"/>
    </row>
    <row r="10" spans="1:19" ht="15" x14ac:dyDescent="0.4">
      <c r="A10" s="3"/>
      <c r="B10" s="3"/>
      <c r="C10" s="279" t="s">
        <v>1</v>
      </c>
      <c r="D10" s="279"/>
      <c r="E10" s="279"/>
      <c r="F10" s="279"/>
      <c r="G10" s="280"/>
      <c r="H10" s="276" t="str">
        <f>CHOOSE('Bidder Instructions'!$E$40,'1.1b Lead Financial Input'!E$18,'1.1a Lead Financial Input'!E$18)</f>
        <v>Lead Bidder Name</v>
      </c>
      <c r="I10" s="277"/>
      <c r="J10" s="277"/>
      <c r="K10" s="277"/>
      <c r="L10" s="277"/>
      <c r="M10" s="277"/>
      <c r="N10" s="277"/>
      <c r="O10" s="277"/>
      <c r="P10" s="277"/>
      <c r="Q10" s="277"/>
      <c r="R10" s="278"/>
    </row>
    <row r="11" spans="1:19" ht="15" x14ac:dyDescent="0.4">
      <c r="A11" s="3"/>
      <c r="B11" s="3"/>
      <c r="C11" s="279" t="s">
        <v>0</v>
      </c>
      <c r="D11" s="279"/>
      <c r="E11" s="279"/>
      <c r="F11" s="279"/>
      <c r="G11" s="280"/>
      <c r="H11" s="276">
        <f>'2.1 Lead Ancillary Input '!D12</f>
        <v>0</v>
      </c>
      <c r="I11" s="277"/>
      <c r="J11" s="277"/>
      <c r="K11" s="277"/>
      <c r="L11" s="277"/>
      <c r="M11" s="277"/>
      <c r="N11" s="277"/>
      <c r="O11" s="277"/>
      <c r="P11" s="277"/>
      <c r="Q11" s="277"/>
      <c r="R11" s="278"/>
    </row>
    <row r="12" spans="1:19" ht="15" x14ac:dyDescent="0.4">
      <c r="A12" s="3"/>
      <c r="B12" s="3"/>
      <c r="C12" s="279" t="s">
        <v>46</v>
      </c>
      <c r="D12" s="279"/>
      <c r="E12" s="279"/>
      <c r="F12" s="279"/>
      <c r="G12" s="280"/>
      <c r="H12" s="276">
        <f>'2.1 Lead Ancillary Input '!D13</f>
        <v>0</v>
      </c>
      <c r="I12" s="277"/>
      <c r="J12" s="277"/>
      <c r="K12" s="277"/>
      <c r="L12" s="277"/>
      <c r="M12" s="277"/>
      <c r="N12" s="277"/>
      <c r="O12" s="277"/>
      <c r="P12" s="277"/>
      <c r="Q12" s="277"/>
      <c r="R12" s="278"/>
    </row>
    <row r="13" spans="1:19" ht="15" x14ac:dyDescent="0.4">
      <c r="A13" s="3"/>
      <c r="B13" s="3"/>
      <c r="C13" s="279" t="s">
        <v>47</v>
      </c>
      <c r="D13" s="279"/>
      <c r="E13" s="279"/>
      <c r="F13" s="279"/>
      <c r="G13" s="280"/>
      <c r="H13" s="276">
        <f>'2.1 Lead Ancillary Input '!D14</f>
        <v>0</v>
      </c>
      <c r="I13" s="277"/>
      <c r="J13" s="277"/>
      <c r="K13" s="277"/>
      <c r="L13" s="277"/>
      <c r="M13" s="277"/>
      <c r="N13" s="277"/>
      <c r="O13" s="277"/>
      <c r="P13" s="277"/>
      <c r="Q13" s="277"/>
      <c r="R13" s="278"/>
    </row>
    <row r="14" spans="1:19" ht="15" x14ac:dyDescent="0.4">
      <c r="A14" s="3"/>
      <c r="B14" s="3"/>
      <c r="C14" s="279" t="s">
        <v>65</v>
      </c>
      <c r="D14" s="279"/>
      <c r="E14" s="279"/>
      <c r="F14" s="279"/>
      <c r="G14" s="280"/>
      <c r="H14" s="292" t="str">
        <f>CHOOSE('Bidder Instructions'!$E$40,'1.1b Lead Financial Input'!N$21,'1.1a Lead Financial Input'!H$21)</f>
        <v>31/XX/20XX</v>
      </c>
      <c r="I14" s="293"/>
      <c r="J14" s="293"/>
      <c r="K14" s="293"/>
      <c r="L14" s="293"/>
      <c r="M14" s="293"/>
      <c r="N14" s="293"/>
      <c r="O14" s="293"/>
      <c r="P14" s="293"/>
      <c r="Q14" s="293"/>
      <c r="R14" s="294"/>
    </row>
    <row r="15" spans="1:19" ht="15" x14ac:dyDescent="0.4">
      <c r="A15" s="3"/>
      <c r="B15" s="3"/>
      <c r="C15" s="2"/>
      <c r="D15" s="4"/>
      <c r="E15" s="4"/>
      <c r="F15" s="4"/>
      <c r="G15" s="4"/>
      <c r="H15" s="4"/>
      <c r="I15" s="4"/>
      <c r="J15" s="4"/>
      <c r="K15" s="4"/>
      <c r="L15" s="4"/>
      <c r="M15" s="4"/>
      <c r="N15" s="4"/>
      <c r="O15" s="4"/>
      <c r="P15" s="4"/>
      <c r="Q15" s="4"/>
      <c r="R15" s="4"/>
    </row>
    <row r="16" spans="1:19" ht="15" x14ac:dyDescent="0.4">
      <c r="A16" s="3"/>
      <c r="B16" s="3"/>
      <c r="C16" s="2"/>
      <c r="D16" s="4"/>
      <c r="E16" s="4"/>
      <c r="F16" s="4"/>
      <c r="G16" s="4"/>
      <c r="H16" s="4"/>
      <c r="I16" s="4"/>
      <c r="J16" s="4"/>
      <c r="K16" s="4"/>
      <c r="L16" s="4"/>
      <c r="M16" s="4"/>
      <c r="N16" s="4"/>
      <c r="O16" s="4"/>
      <c r="P16" s="4"/>
      <c r="Q16" s="4"/>
      <c r="R16" s="4"/>
    </row>
    <row r="17" spans="1:18" ht="15" x14ac:dyDescent="0.4">
      <c r="A17" s="3"/>
      <c r="B17" s="3"/>
      <c r="C17" s="97" t="s">
        <v>451</v>
      </c>
      <c r="D17" s="3"/>
      <c r="E17" s="5"/>
      <c r="F17" s="5"/>
      <c r="G17" s="5"/>
      <c r="H17" s="4"/>
      <c r="I17" s="4"/>
      <c r="J17" s="4"/>
      <c r="K17" s="4"/>
      <c r="L17" s="4"/>
      <c r="M17" s="4"/>
      <c r="N17" s="4"/>
      <c r="O17" s="6"/>
      <c r="P17" s="6"/>
      <c r="Q17" s="4"/>
      <c r="R17" s="4"/>
    </row>
    <row r="18" spans="1:18" ht="15.5" customHeight="1" x14ac:dyDescent="0.4">
      <c r="A18" s="8"/>
      <c r="B18" s="8"/>
      <c r="C18" s="281" t="s">
        <v>3</v>
      </c>
      <c r="D18" s="282"/>
      <c r="E18" s="7" t="s">
        <v>59</v>
      </c>
      <c r="F18" s="7"/>
      <c r="G18" s="7" t="s">
        <v>58</v>
      </c>
      <c r="H18" s="156" t="s">
        <v>60</v>
      </c>
      <c r="I18" s="156"/>
      <c r="J18" s="156" t="s">
        <v>61</v>
      </c>
      <c r="K18" s="156" t="s">
        <v>62</v>
      </c>
      <c r="L18" s="156"/>
      <c r="M18" s="156" t="s">
        <v>63</v>
      </c>
      <c r="N18" s="286" t="s">
        <v>452</v>
      </c>
      <c r="O18" s="287"/>
      <c r="P18" s="287"/>
      <c r="Q18" s="287"/>
      <c r="R18" s="288"/>
    </row>
    <row r="19" spans="1:18" ht="141" customHeight="1" x14ac:dyDescent="0.4">
      <c r="A19" s="3"/>
      <c r="B19" s="3"/>
      <c r="C19" s="166">
        <v>1</v>
      </c>
      <c r="D19" s="166" t="s">
        <v>167</v>
      </c>
      <c r="E19" s="167">
        <f>CHOOSE('Bidder Instructions'!$E$40,'1.1b Lead Financial Input'!H134,'1.1a Lead Financial Input'!F156)</f>
        <v>0</v>
      </c>
      <c r="F19" s="167">
        <f>CHOOSE('Bidder Instructions'!$E$40,'1.1b Lead Financial Input'!K134,'1.1a Lead Financial Input'!G156)</f>
        <v>0</v>
      </c>
      <c r="G19" s="167">
        <f>CHOOSE('Bidder Instructions'!$E$40,'1.1b Lead Financial Input'!N134,'1.1a Lead Financial Input'!H156)</f>
        <v>0</v>
      </c>
      <c r="H19" s="228" t="str">
        <f>CHOOSE('Bidder Instructions'!$E$40,'1.1b Lead Financial Input'!H146,'1.1a Lead Financial Input'!F168)</f>
        <v>R</v>
      </c>
      <c r="I19" s="228" t="str">
        <f>CHOOSE('Bidder Instructions'!$E$40,'1.1b Lead Financial Input'!K146,'1.1a Lead Financial Input'!G168)</f>
        <v>R</v>
      </c>
      <c r="J19" s="228" t="str">
        <f>CHOOSE('Bidder Instructions'!$E$40,'1.1b Lead Financial Input'!N146,'1.1a Lead Financial Input'!H168)</f>
        <v>R</v>
      </c>
      <c r="K19" s="9"/>
      <c r="L19" s="9"/>
      <c r="M19" s="9"/>
      <c r="N19" s="289"/>
      <c r="O19" s="290"/>
      <c r="P19" s="290"/>
      <c r="Q19" s="290"/>
      <c r="R19" s="291"/>
    </row>
    <row r="20" spans="1:18" ht="141" customHeight="1" x14ac:dyDescent="0.4">
      <c r="A20" s="3"/>
      <c r="B20" s="3"/>
      <c r="C20" s="166">
        <v>2</v>
      </c>
      <c r="D20" s="166" t="s">
        <v>68</v>
      </c>
      <c r="E20" s="168">
        <f>CHOOSE('Bidder Instructions'!$E$40,'1.1b Lead Financial Input'!H135,'1.1a Lead Financial Input'!F157)</f>
        <v>0</v>
      </c>
      <c r="F20" s="168">
        <f>CHOOSE('Bidder Instructions'!$E$40,'1.1b Lead Financial Input'!K135,'1.1a Lead Financial Input'!G157)</f>
        <v>0</v>
      </c>
      <c r="G20" s="168">
        <f>CHOOSE('Bidder Instructions'!$E$40,'1.1b Lead Financial Input'!N135,'1.1a Lead Financial Input'!H157)</f>
        <v>0</v>
      </c>
      <c r="H20" s="228" t="str">
        <f>CHOOSE('Bidder Instructions'!$E$40,'1.1b Lead Financial Input'!H147,'1.1a Lead Financial Input'!F169)</f>
        <v>R</v>
      </c>
      <c r="I20" s="228" t="str">
        <f>CHOOSE('Bidder Instructions'!$E$40,'1.1b Lead Financial Input'!K147,'1.1a Lead Financial Input'!G169)</f>
        <v>R</v>
      </c>
      <c r="J20" s="228" t="str">
        <f>CHOOSE('Bidder Instructions'!$E$40,'1.1b Lead Financial Input'!N147,'1.1a Lead Financial Input'!H169)</f>
        <v>R</v>
      </c>
      <c r="K20" s="9"/>
      <c r="L20" s="9"/>
      <c r="M20" s="9"/>
      <c r="N20" s="283"/>
      <c r="O20" s="284"/>
      <c r="P20" s="284"/>
      <c r="Q20" s="284"/>
      <c r="R20" s="285"/>
    </row>
    <row r="21" spans="1:18" ht="141" customHeight="1" x14ac:dyDescent="0.4">
      <c r="A21" s="3"/>
      <c r="B21" s="3"/>
      <c r="C21" s="166" t="s">
        <v>69</v>
      </c>
      <c r="D21" s="166" t="s">
        <v>253</v>
      </c>
      <c r="E21" s="168" t="str">
        <f>CHOOSE('Bidder Instructions'!$E$40,'1.1b Lead Financial Input'!H136,'1.1a Lead Financial Input'!F158)</f>
        <v>N/A</v>
      </c>
      <c r="F21" s="168" t="str">
        <f>CHOOSE('Bidder Instructions'!$E$40,'1.1b Lead Financial Input'!K136,'1.1a Lead Financial Input'!G158)</f>
        <v>N/A</v>
      </c>
      <c r="G21" s="168" t="str">
        <f>CHOOSE('Bidder Instructions'!$E$40,'1.1b Lead Financial Input'!N136,'1.1a Lead Financial Input'!H158)</f>
        <v>N/A</v>
      </c>
      <c r="H21" s="228" t="str">
        <f>CHOOSE('Bidder Instructions'!$E$40,'1.1b Lead Financial Input'!H148,'1.1a Lead Financial Input'!F170)</f>
        <v>N/A</v>
      </c>
      <c r="I21" s="228" t="str">
        <f>CHOOSE('Bidder Instructions'!$E$40,'1.1b Lead Financial Input'!K148,'1.1a Lead Financial Input'!G170)</f>
        <v>N/A</v>
      </c>
      <c r="J21" s="228" t="str">
        <f>CHOOSE('Bidder Instructions'!$E$40,'1.1b Lead Financial Input'!N148,'1.1a Lead Financial Input'!H170)</f>
        <v>N/A</v>
      </c>
      <c r="K21" s="9"/>
      <c r="L21" s="9"/>
      <c r="M21" s="9"/>
      <c r="N21" s="283"/>
      <c r="O21" s="284"/>
      <c r="P21" s="284"/>
      <c r="Q21" s="284"/>
      <c r="R21" s="285"/>
    </row>
    <row r="22" spans="1:18" ht="141" customHeight="1" x14ac:dyDescent="0.4">
      <c r="A22" s="3"/>
      <c r="B22" s="3"/>
      <c r="C22" s="166" t="s">
        <v>72</v>
      </c>
      <c r="D22" s="166" t="s">
        <v>77</v>
      </c>
      <c r="E22" s="167" t="e">
        <f>CHOOSE('Bidder Instructions'!$E$40,'1.1b Lead Financial Input'!H137,'1.1a Lead Financial Input'!F159)</f>
        <v>#DIV/0!</v>
      </c>
      <c r="F22" s="167" t="e">
        <f>CHOOSE('Bidder Instructions'!$E$40,'1.1b Lead Financial Input'!K137,'1.1a Lead Financial Input'!G159)</f>
        <v>#DIV/0!</v>
      </c>
      <c r="G22" s="167" t="e">
        <f>CHOOSE('Bidder Instructions'!$E$40,'1.1b Lead Financial Input'!N137,'1.1a Lead Financial Input'!H159)</f>
        <v>#DIV/0!</v>
      </c>
      <c r="H22" s="228" t="e">
        <f>CHOOSE('Bidder Instructions'!$E$40,'1.1b Lead Financial Input'!H149,'1.1a Lead Financial Input'!F171)</f>
        <v>#DIV/0!</v>
      </c>
      <c r="I22" s="228" t="e">
        <f>CHOOSE('Bidder Instructions'!$E$40,'1.1b Lead Financial Input'!K149,'1.1a Lead Financial Input'!G171)</f>
        <v>#DIV/0!</v>
      </c>
      <c r="J22" s="228" t="e">
        <f>CHOOSE('Bidder Instructions'!$E$40,'1.1b Lead Financial Input'!N149,'1.1a Lead Financial Input'!H171)</f>
        <v>#DIV/0!</v>
      </c>
      <c r="K22" s="9"/>
      <c r="L22" s="9"/>
      <c r="M22" s="9"/>
      <c r="N22" s="283"/>
      <c r="O22" s="284"/>
      <c r="P22" s="284"/>
      <c r="Q22" s="284"/>
      <c r="R22" s="285"/>
    </row>
    <row r="23" spans="1:18" ht="141" customHeight="1" x14ac:dyDescent="0.4">
      <c r="A23" s="3"/>
      <c r="B23" s="3"/>
      <c r="C23" s="166">
        <v>4</v>
      </c>
      <c r="D23" s="166" t="s">
        <v>82</v>
      </c>
      <c r="E23" s="167" t="e">
        <f>CHOOSE('Bidder Instructions'!$E$40,'1.1b Lead Financial Input'!H138,'1.1a Lead Financial Input'!F160)</f>
        <v>#DIV/0!</v>
      </c>
      <c r="F23" s="167" t="e">
        <f>CHOOSE('Bidder Instructions'!$E$40,'1.1b Lead Financial Input'!K138,'1.1a Lead Financial Input'!G160)</f>
        <v>#DIV/0!</v>
      </c>
      <c r="G23" s="167" t="e">
        <f>CHOOSE('Bidder Instructions'!$E$40,'1.1b Lead Financial Input'!N138,'1.1a Lead Financial Input'!H160)</f>
        <v>#DIV/0!</v>
      </c>
      <c r="H23" s="228" t="e">
        <f>CHOOSE('Bidder Instructions'!$E$40,'1.1b Lead Financial Input'!H150,'1.1a Lead Financial Input'!F172)</f>
        <v>#DIV/0!</v>
      </c>
      <c r="I23" s="228" t="e">
        <f>CHOOSE('Bidder Instructions'!$E$40,'1.1b Lead Financial Input'!K150,'1.1a Lead Financial Input'!G172)</f>
        <v>#DIV/0!</v>
      </c>
      <c r="J23" s="228" t="e">
        <f>CHOOSE('Bidder Instructions'!$E$40,'1.1b Lead Financial Input'!N150,'1.1a Lead Financial Input'!H172)</f>
        <v>#DIV/0!</v>
      </c>
      <c r="K23" s="9"/>
      <c r="L23" s="9"/>
      <c r="M23" s="9"/>
      <c r="N23" s="295"/>
      <c r="O23" s="296"/>
      <c r="P23" s="296"/>
      <c r="Q23" s="296"/>
      <c r="R23" s="297"/>
    </row>
    <row r="24" spans="1:18" ht="141" customHeight="1" x14ac:dyDescent="0.4">
      <c r="A24" s="3"/>
      <c r="B24" s="3"/>
      <c r="C24" s="166">
        <v>5</v>
      </c>
      <c r="D24" s="166" t="s">
        <v>75</v>
      </c>
      <c r="E24" s="167" t="e">
        <f>CHOOSE('Bidder Instructions'!$E$40,'1.1b Lead Financial Input'!H139,'1.1a Lead Financial Input'!F161)</f>
        <v>#DIV/0!</v>
      </c>
      <c r="F24" s="167" t="e">
        <f>CHOOSE('Bidder Instructions'!$E$40,'1.1b Lead Financial Input'!K139,'1.1a Lead Financial Input'!G161)</f>
        <v>#DIV/0!</v>
      </c>
      <c r="G24" s="167" t="e">
        <f>CHOOSE('Bidder Instructions'!$E$40,'1.1b Lead Financial Input'!N139,'1.1a Lead Financial Input'!H161)</f>
        <v>#DIV/0!</v>
      </c>
      <c r="H24" s="228" t="str">
        <f>CHOOSE('Bidder Instructions'!$E$40,'1.1b Lead Financial Input'!H151,'1.1a Lead Financial Input'!F173)</f>
        <v>G</v>
      </c>
      <c r="I24" s="228" t="str">
        <f>CHOOSE('Bidder Instructions'!$E$40,'1.1b Lead Financial Input'!K151,'1.1a Lead Financial Input'!G173)</f>
        <v>G</v>
      </c>
      <c r="J24" s="228" t="str">
        <f>CHOOSE('Bidder Instructions'!$E$40,'1.1b Lead Financial Input'!N151,'1.1a Lead Financial Input'!H173)</f>
        <v>G</v>
      </c>
      <c r="K24" s="9"/>
      <c r="L24" s="9"/>
      <c r="M24" s="9"/>
      <c r="N24" s="295"/>
      <c r="O24" s="296"/>
      <c r="P24" s="296"/>
      <c r="Q24" s="296"/>
      <c r="R24" s="297"/>
    </row>
    <row r="25" spans="1:18" ht="141" customHeight="1" x14ac:dyDescent="0.4">
      <c r="A25" s="3"/>
      <c r="B25" s="3"/>
      <c r="C25" s="166">
        <v>6</v>
      </c>
      <c r="D25" s="166" t="s">
        <v>78</v>
      </c>
      <c r="E25" s="167" t="e">
        <f>CHOOSE('Bidder Instructions'!$E$40,'1.1b Lead Financial Input'!H140,'1.1a Lead Financial Input'!F162)</f>
        <v>#DIV/0!</v>
      </c>
      <c r="F25" s="167" t="e">
        <f>CHOOSE('Bidder Instructions'!$E$40,'1.1b Lead Financial Input'!K140,'1.1a Lead Financial Input'!G162)</f>
        <v>#DIV/0!</v>
      </c>
      <c r="G25" s="167" t="e">
        <f>CHOOSE('Bidder Instructions'!$E$40,'1.1b Lead Financial Input'!N140,'1.1a Lead Financial Input'!H162)</f>
        <v>#DIV/0!</v>
      </c>
      <c r="H25" s="228" t="e">
        <f>CHOOSE('Bidder Instructions'!$E$40,'1.1b Lead Financial Input'!H152,'1.1a Lead Financial Input'!F174)</f>
        <v>#DIV/0!</v>
      </c>
      <c r="I25" s="228" t="e">
        <f>CHOOSE('Bidder Instructions'!$E$40,'1.1b Lead Financial Input'!K152,'1.1a Lead Financial Input'!G174)</f>
        <v>#DIV/0!</v>
      </c>
      <c r="J25" s="228" t="e">
        <f>CHOOSE('Bidder Instructions'!$E$40,'1.1b Lead Financial Input'!N152,'1.1a Lead Financial Input'!H174)</f>
        <v>#DIV/0!</v>
      </c>
      <c r="K25" s="9"/>
      <c r="L25" s="9"/>
      <c r="M25" s="9"/>
      <c r="N25" s="295"/>
      <c r="O25" s="296"/>
      <c r="P25" s="296"/>
      <c r="Q25" s="296"/>
      <c r="R25" s="297"/>
    </row>
    <row r="26" spans="1:18" ht="141" customHeight="1" x14ac:dyDescent="0.4">
      <c r="A26" s="3"/>
      <c r="B26" s="3"/>
      <c r="C26" s="166">
        <v>7</v>
      </c>
      <c r="D26" s="166" t="s">
        <v>79</v>
      </c>
      <c r="E26" s="167">
        <f>CHOOSE('Bidder Instructions'!$E$40,'1.1b Lead Financial Input'!H141,'1.1a Lead Financial Input'!F163)</f>
        <v>0</v>
      </c>
      <c r="F26" s="167">
        <f>CHOOSE('Bidder Instructions'!$E$40,'1.1b Lead Financial Input'!K141,'1.1a Lead Financial Input'!G163)</f>
        <v>0</v>
      </c>
      <c r="G26" s="167">
        <f>CHOOSE('Bidder Instructions'!$E$40,'1.1b Lead Financial Input'!N141,'1.1a Lead Financial Input'!H163)</f>
        <v>0</v>
      </c>
      <c r="H26" s="228" t="str">
        <f>CHOOSE('Bidder Instructions'!$E$40,'1.1b Lead Financial Input'!H153,'1.1a Lead Financial Input'!F175)</f>
        <v>R</v>
      </c>
      <c r="I26" s="228" t="str">
        <f>CHOOSE('Bidder Instructions'!$E$40,'1.1b Lead Financial Input'!K153,'1.1a Lead Financial Input'!G175)</f>
        <v>R</v>
      </c>
      <c r="J26" s="228" t="str">
        <f>CHOOSE('Bidder Instructions'!$E$40,'1.1b Lead Financial Input'!N153,'1.1a Lead Financial Input'!H175)</f>
        <v>R</v>
      </c>
      <c r="K26" s="9"/>
      <c r="L26" s="9"/>
      <c r="M26" s="9"/>
      <c r="N26" s="283"/>
      <c r="O26" s="284"/>
      <c r="P26" s="284"/>
      <c r="Q26" s="284"/>
      <c r="R26" s="285"/>
    </row>
    <row r="27" spans="1:18" ht="141" customHeight="1" x14ac:dyDescent="0.4">
      <c r="A27" s="3"/>
      <c r="B27" s="3"/>
      <c r="C27" s="166">
        <v>8</v>
      </c>
      <c r="D27" s="166" t="s">
        <v>80</v>
      </c>
      <c r="E27" s="168" t="e">
        <f>CHOOSE('Bidder Instructions'!$E$40,'1.1b Lead Financial Input'!H142,'1.1a Lead Financial Input'!F164)</f>
        <v>#DIV/0!</v>
      </c>
      <c r="F27" s="168" t="e">
        <f>CHOOSE('Bidder Instructions'!$E$40,'1.1b Lead Financial Input'!K142,'1.1a Lead Financial Input'!G164)</f>
        <v>#DIV/0!</v>
      </c>
      <c r="G27" s="168" t="e">
        <f>CHOOSE('Bidder Instructions'!$E$40,'1.1b Lead Financial Input'!N142,'1.1a Lead Financial Input'!H164)</f>
        <v>#DIV/0!</v>
      </c>
      <c r="H27" s="228" t="e">
        <f>CHOOSE('Bidder Instructions'!$E$40,'1.1b Lead Financial Input'!H154,'1.1a Lead Financial Input'!F176)</f>
        <v>#DIV/0!</v>
      </c>
      <c r="I27" s="228" t="e">
        <f>CHOOSE('Bidder Instructions'!$E$40,'1.1b Lead Financial Input'!K154,'1.1a Lead Financial Input'!G176)</f>
        <v>#DIV/0!</v>
      </c>
      <c r="J27" s="228" t="e">
        <f>CHOOSE('Bidder Instructions'!$E$40,'1.1b Lead Financial Input'!N154,'1.1a Lead Financial Input'!H176)</f>
        <v>#DIV/0!</v>
      </c>
      <c r="K27" s="10"/>
      <c r="L27" s="10"/>
      <c r="M27" s="10"/>
      <c r="N27" s="283"/>
      <c r="O27" s="284"/>
      <c r="P27" s="284"/>
      <c r="Q27" s="284"/>
      <c r="R27" s="285"/>
    </row>
    <row r="28" spans="1:18" ht="15" x14ac:dyDescent="0.4">
      <c r="A28" s="3"/>
      <c r="B28" s="3"/>
      <c r="C28" s="2"/>
      <c r="D28" s="2"/>
      <c r="E28" s="4"/>
      <c r="F28" s="4"/>
      <c r="G28" s="4"/>
      <c r="H28" s="4"/>
      <c r="I28" s="4"/>
      <c r="J28" s="4"/>
      <c r="K28" s="4"/>
      <c r="L28" s="4"/>
      <c r="M28" s="4"/>
      <c r="N28" s="4"/>
      <c r="O28" s="4"/>
      <c r="P28" s="4"/>
      <c r="Q28" s="4"/>
      <c r="R28" s="4"/>
    </row>
    <row r="29" spans="1:18" ht="15" x14ac:dyDescent="0.4">
      <c r="A29" s="3"/>
      <c r="B29" s="3"/>
      <c r="C29" s="2"/>
      <c r="D29" s="2"/>
      <c r="E29" s="4"/>
      <c r="F29" s="4"/>
      <c r="G29" s="4"/>
      <c r="H29" s="4"/>
      <c r="I29" s="4"/>
      <c r="J29" s="4"/>
      <c r="K29" s="4"/>
      <c r="L29" s="4"/>
      <c r="M29" s="4"/>
      <c r="N29" s="4"/>
      <c r="O29" s="4"/>
      <c r="P29" s="4"/>
      <c r="Q29" s="4"/>
      <c r="R29" s="4"/>
    </row>
    <row r="30" spans="1:18" ht="15" x14ac:dyDescent="0.4">
      <c r="A30" s="3"/>
      <c r="B30" s="3"/>
      <c r="C30" s="2"/>
      <c r="D30" s="2"/>
      <c r="E30" s="4"/>
      <c r="F30" s="4"/>
      <c r="G30" s="4"/>
      <c r="H30" s="4"/>
      <c r="I30" s="4"/>
      <c r="J30" s="4"/>
      <c r="K30" s="4"/>
      <c r="L30" s="4"/>
      <c r="M30" s="4"/>
      <c r="N30" s="4"/>
      <c r="O30" s="4"/>
      <c r="P30" s="4"/>
      <c r="Q30" s="4"/>
      <c r="R30" s="4"/>
    </row>
    <row r="31" spans="1:18" ht="15" x14ac:dyDescent="0.4">
      <c r="A31" s="3"/>
      <c r="B31" s="3"/>
      <c r="C31" s="2"/>
      <c r="D31" s="2"/>
      <c r="E31" s="4"/>
      <c r="F31" s="4"/>
      <c r="G31" s="4"/>
      <c r="H31" s="4"/>
      <c r="I31" s="4"/>
      <c r="J31" s="4"/>
      <c r="K31" s="4"/>
      <c r="L31" s="4"/>
      <c r="M31" s="4"/>
      <c r="N31" s="4"/>
      <c r="O31" s="4"/>
      <c r="P31" s="4"/>
      <c r="Q31" s="4"/>
      <c r="R31" s="4"/>
    </row>
    <row r="32" spans="1:18" ht="15" x14ac:dyDescent="0.4">
      <c r="A32" s="3"/>
      <c r="B32" s="3"/>
      <c r="C32" s="2"/>
      <c r="D32" s="2"/>
      <c r="E32" s="4"/>
      <c r="F32" s="4"/>
      <c r="G32" s="4"/>
      <c r="H32" s="4"/>
      <c r="I32" s="4"/>
      <c r="J32" s="4"/>
      <c r="K32" s="4"/>
      <c r="L32" s="4"/>
      <c r="M32" s="4"/>
      <c r="N32" s="4"/>
      <c r="O32" s="4"/>
      <c r="P32" s="4"/>
      <c r="Q32" s="4"/>
      <c r="R32" s="4"/>
    </row>
    <row r="33" spans="1:19" ht="15" x14ac:dyDescent="0.4">
      <c r="A33" s="3"/>
      <c r="B33" s="3"/>
      <c r="C33" s="2"/>
      <c r="D33" s="2"/>
      <c r="E33" s="4"/>
      <c r="F33" s="4"/>
      <c r="G33" s="4"/>
      <c r="H33" s="4"/>
      <c r="I33" s="4"/>
      <c r="J33" s="4"/>
      <c r="K33" s="4"/>
      <c r="L33" s="4"/>
      <c r="M33" s="4"/>
      <c r="N33" s="4"/>
      <c r="O33" s="4"/>
      <c r="P33" s="4"/>
      <c r="Q33" s="4"/>
      <c r="R33" s="4"/>
    </row>
    <row r="34" spans="1:19" ht="15" x14ac:dyDescent="0.4">
      <c r="A34" s="117" t="s">
        <v>158</v>
      </c>
      <c r="B34" s="117"/>
      <c r="C34" s="117"/>
      <c r="D34" s="117"/>
      <c r="E34" s="117"/>
      <c r="F34" s="117"/>
      <c r="G34" s="117"/>
      <c r="H34" s="117"/>
      <c r="I34" s="117"/>
      <c r="J34" s="117"/>
      <c r="K34" s="117"/>
      <c r="L34" s="117"/>
      <c r="M34" s="117"/>
      <c r="N34" s="117"/>
      <c r="O34" s="117"/>
      <c r="P34" s="117"/>
      <c r="Q34" s="117"/>
      <c r="R34" s="117"/>
      <c r="S34" s="117"/>
    </row>
    <row r="35" spans="1:19" ht="14.55" customHeight="1" x14ac:dyDescent="0.35"/>
  </sheetData>
  <sheetProtection password="99B6" sheet="1" objects="1" scenarios="1"/>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62" priority="8" stopIfTrue="1">
      <formula>H19="R"</formula>
    </cfRule>
    <cfRule type="expression" dxfId="61" priority="9" stopIfTrue="1">
      <formula>H19="A"</formula>
    </cfRule>
    <cfRule type="expression" dxfId="60" priority="10" stopIfTrue="1">
      <formula>H19="G"</formula>
    </cfRule>
  </conditionalFormatting>
  <conditionalFormatting sqref="H19">
    <cfRule type="expression" dxfId="59" priority="5" stopIfTrue="1">
      <formula>H19="R"</formula>
    </cfRule>
    <cfRule type="expression" dxfId="58" priority="6" stopIfTrue="1">
      <formula>H19="A"</formula>
    </cfRule>
    <cfRule type="expression" dxfId="57" priority="7" stopIfTrue="1">
      <formula>H19="G"</formula>
    </cfRule>
  </conditionalFormatting>
  <conditionalFormatting sqref="C5">
    <cfRule type="expression" dxfId="56" priority="2">
      <formula>IF(AND(sysChk=0,sysWarn=0),1,0)</formula>
    </cfRule>
    <cfRule type="expression" dxfId="55" priority="3">
      <formula>IF(AND(sysChk=0,sysWarn&lt;&gt;0),1,0)</formula>
    </cfRule>
    <cfRule type="expression" dxfId="54"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5" customHeight="1" zeroHeight="1" x14ac:dyDescent="0.35"/>
  <cols>
    <col min="1" max="2" width="3.765625" customWidth="1"/>
    <col min="3" max="3" width="32" customWidth="1"/>
    <col min="4" max="4" width="64.765625" customWidth="1"/>
    <col min="5" max="10" width="18.23046875" customWidth="1"/>
    <col min="11" max="13" width="9.765625" hidden="1" customWidth="1"/>
    <col min="14" max="14" width="10.765625" customWidth="1"/>
    <col min="15" max="15" width="40.3828125" customWidth="1"/>
    <col min="16" max="16" width="10.3828125" customWidth="1"/>
    <col min="17" max="17" width="37.23046875" customWidth="1"/>
    <col min="18" max="18" width="101.765625" customWidth="1"/>
    <col min="19" max="19" width="9.23046875" customWidth="1"/>
    <col min="20" max="16384" width="9.23046875" hidden="1"/>
  </cols>
  <sheetData>
    <row r="1" spans="1:19" ht="11.65" x14ac:dyDescent="0.35">
      <c r="A1" s="109"/>
      <c r="B1" s="109"/>
      <c r="C1" s="110"/>
      <c r="D1" s="109"/>
      <c r="E1" s="109"/>
      <c r="F1" s="109"/>
      <c r="G1" s="109"/>
      <c r="H1" s="109"/>
      <c r="I1" s="109"/>
      <c r="J1" s="109"/>
      <c r="K1" s="109"/>
      <c r="L1" s="109"/>
      <c r="M1" s="109"/>
      <c r="N1" s="109"/>
      <c r="O1" s="109"/>
      <c r="P1" s="109"/>
      <c r="Q1" s="109"/>
      <c r="R1" s="109"/>
      <c r="S1" s="109"/>
    </row>
    <row r="2" spans="1:19"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row>
    <row r="3" spans="1:19" ht="12.75" x14ac:dyDescent="0.3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65" x14ac:dyDescent="0.3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3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65" x14ac:dyDescent="0.35">
      <c r="A7" s="109"/>
      <c r="B7" s="109"/>
      <c r="C7" s="109"/>
      <c r="D7" s="109"/>
      <c r="E7" s="109"/>
      <c r="F7" s="109"/>
      <c r="G7" s="109"/>
      <c r="H7" s="109"/>
      <c r="I7" s="109"/>
      <c r="J7" s="109"/>
      <c r="K7" s="109"/>
      <c r="L7" s="109"/>
      <c r="M7" s="109"/>
      <c r="N7" s="109"/>
      <c r="O7" s="109"/>
      <c r="P7" s="109"/>
      <c r="Q7" s="109"/>
      <c r="R7" s="109"/>
      <c r="S7" s="109"/>
    </row>
    <row r="8" spans="1:19" ht="11.65" x14ac:dyDescent="0.35">
      <c r="A8" s="83">
        <f>SUM(A9:A34)</f>
        <v>0</v>
      </c>
      <c r="B8" s="83">
        <f>SUM(B9:B34)</f>
        <v>0</v>
      </c>
      <c r="C8" s="116"/>
      <c r="D8" s="116"/>
      <c r="E8" s="116"/>
      <c r="F8" s="116"/>
      <c r="G8" s="116"/>
      <c r="H8" s="116"/>
      <c r="I8" s="116"/>
      <c r="J8" s="116"/>
      <c r="K8" s="116"/>
      <c r="L8" s="116"/>
      <c r="M8" s="116"/>
      <c r="N8" s="116"/>
      <c r="O8" s="116"/>
      <c r="P8" s="116"/>
      <c r="Q8" s="116"/>
      <c r="R8" s="116"/>
      <c r="S8" s="116"/>
    </row>
    <row r="9" spans="1:19" ht="11.65" x14ac:dyDescent="0.35">
      <c r="A9" s="80"/>
      <c r="B9" s="80"/>
      <c r="C9" s="80"/>
      <c r="D9" s="239" t="s">
        <v>103</v>
      </c>
      <c r="E9" s="80"/>
      <c r="F9" s="80"/>
      <c r="G9" s="80"/>
      <c r="H9" s="80"/>
      <c r="I9" s="80"/>
      <c r="J9" s="80"/>
      <c r="K9" s="80"/>
      <c r="L9" s="80"/>
      <c r="M9" s="80"/>
      <c r="N9" s="80"/>
      <c r="O9" s="80"/>
      <c r="P9" s="80"/>
      <c r="Q9" s="80"/>
      <c r="R9" s="80"/>
    </row>
    <row r="10" spans="1:19" ht="15" x14ac:dyDescent="0.4">
      <c r="A10" s="3"/>
      <c r="B10" s="3"/>
      <c r="C10" s="279" t="s">
        <v>1</v>
      </c>
      <c r="D10" s="279"/>
      <c r="E10" s="279"/>
      <c r="F10" s="279"/>
      <c r="G10" s="280"/>
      <c r="H10" s="298" t="str">
        <f>CHOOSE('Bidder Instructions'!$E$40,'1.1b Lead Financial Input'!AA$18,'1.1a Lead Financial Input'!O$18)</f>
        <v>Immediate Parent Name</v>
      </c>
      <c r="I10" s="298"/>
      <c r="J10" s="298"/>
      <c r="K10" s="298"/>
      <c r="L10" s="298"/>
      <c r="M10" s="298"/>
      <c r="N10" s="298"/>
      <c r="O10" s="298"/>
      <c r="P10" s="298"/>
      <c r="Q10" s="298"/>
      <c r="R10" s="298"/>
    </row>
    <row r="11" spans="1:19" ht="15" x14ac:dyDescent="0.4">
      <c r="A11" s="3"/>
      <c r="B11" s="3"/>
      <c r="C11" s="279" t="s">
        <v>0</v>
      </c>
      <c r="D11" s="279"/>
      <c r="E11" s="279"/>
      <c r="F11" s="279"/>
      <c r="G11" s="280"/>
      <c r="H11" s="298">
        <f>'2.1 Lead Ancillary Input '!D36</f>
        <v>0</v>
      </c>
      <c r="I11" s="298"/>
      <c r="J11" s="298"/>
      <c r="K11" s="298"/>
      <c r="L11" s="298"/>
      <c r="M11" s="298"/>
      <c r="N11" s="298"/>
      <c r="O11" s="298"/>
      <c r="P11" s="298"/>
      <c r="Q11" s="298"/>
      <c r="R11" s="298"/>
    </row>
    <row r="12" spans="1:19" ht="15" x14ac:dyDescent="0.4">
      <c r="A12" s="3"/>
      <c r="B12" s="3"/>
      <c r="C12" s="279" t="s">
        <v>46</v>
      </c>
      <c r="D12" s="279"/>
      <c r="E12" s="279"/>
      <c r="F12" s="279"/>
      <c r="G12" s="280"/>
      <c r="H12" s="298">
        <f>'2.1 Lead Ancillary Input '!D37</f>
        <v>0</v>
      </c>
      <c r="I12" s="298"/>
      <c r="J12" s="298"/>
      <c r="K12" s="298"/>
      <c r="L12" s="298"/>
      <c r="M12" s="298"/>
      <c r="N12" s="298"/>
      <c r="O12" s="298"/>
      <c r="P12" s="298"/>
      <c r="Q12" s="298"/>
      <c r="R12" s="298"/>
    </row>
    <row r="13" spans="1:19" ht="15" x14ac:dyDescent="0.4">
      <c r="A13" s="3"/>
      <c r="B13" s="3"/>
      <c r="C13" s="279" t="s">
        <v>47</v>
      </c>
      <c r="D13" s="279"/>
      <c r="E13" s="279"/>
      <c r="F13" s="279"/>
      <c r="G13" s="280"/>
      <c r="H13" s="298">
        <f>'2.1 Lead Ancillary Input '!D38</f>
        <v>0</v>
      </c>
      <c r="I13" s="298"/>
      <c r="J13" s="298"/>
      <c r="K13" s="298"/>
      <c r="L13" s="298"/>
      <c r="M13" s="298"/>
      <c r="N13" s="298"/>
      <c r="O13" s="298"/>
      <c r="P13" s="298"/>
      <c r="Q13" s="298"/>
      <c r="R13" s="298"/>
    </row>
    <row r="14" spans="1:19" ht="15" x14ac:dyDescent="0.4">
      <c r="A14" s="3"/>
      <c r="B14" s="3"/>
      <c r="C14" s="279" t="s">
        <v>65</v>
      </c>
      <c r="D14" s="279"/>
      <c r="E14" s="279"/>
      <c r="F14" s="279"/>
      <c r="G14" s="280"/>
      <c r="H14" s="301" t="str">
        <f>CHOOSE('Bidder Instructions'!$E$40,'1.1b Lead Financial Input'!AD$21,'1.1a Lead Financial Input'!R$21)</f>
        <v>31/XX/20XX</v>
      </c>
      <c r="I14" s="301"/>
      <c r="J14" s="301"/>
      <c r="K14" s="301"/>
      <c r="L14" s="301"/>
      <c r="M14" s="301"/>
      <c r="N14" s="301"/>
      <c r="O14" s="301"/>
      <c r="P14" s="301"/>
      <c r="Q14" s="301"/>
      <c r="R14" s="301"/>
    </row>
    <row r="15" spans="1:19" ht="15" x14ac:dyDescent="0.4">
      <c r="A15" s="3"/>
      <c r="B15" s="3"/>
      <c r="C15" s="2"/>
      <c r="D15" s="4"/>
      <c r="E15" s="4"/>
      <c r="F15" s="4"/>
      <c r="G15" s="4"/>
      <c r="H15" s="4"/>
      <c r="I15" s="4"/>
      <c r="J15" s="4"/>
      <c r="K15" s="4"/>
      <c r="L15" s="4"/>
      <c r="M15" s="4"/>
      <c r="N15" s="4"/>
      <c r="O15" s="4"/>
      <c r="P15" s="4"/>
      <c r="Q15" s="4"/>
      <c r="R15" s="4"/>
    </row>
    <row r="16" spans="1:19" ht="15" x14ac:dyDescent="0.4">
      <c r="A16" s="3"/>
      <c r="B16" s="3"/>
      <c r="C16" s="2"/>
      <c r="D16" s="4"/>
      <c r="E16" s="4"/>
      <c r="F16" s="4"/>
      <c r="G16" s="4"/>
      <c r="H16" s="4"/>
      <c r="I16" s="4"/>
      <c r="J16" s="4"/>
      <c r="K16" s="4"/>
      <c r="L16" s="4"/>
      <c r="M16" s="4"/>
      <c r="N16" s="4"/>
      <c r="O16" s="4"/>
      <c r="P16" s="4"/>
      <c r="Q16" s="4"/>
      <c r="R16" s="4"/>
    </row>
    <row r="17" spans="1:18" ht="15" x14ac:dyDescent="0.4">
      <c r="A17" s="3"/>
      <c r="B17" s="3"/>
      <c r="C17" s="97" t="s">
        <v>451</v>
      </c>
      <c r="D17" s="3"/>
      <c r="E17" s="5"/>
      <c r="F17" s="5"/>
      <c r="G17" s="5"/>
      <c r="H17" s="4"/>
      <c r="I17" s="4"/>
      <c r="J17" s="4"/>
      <c r="K17" s="4"/>
      <c r="L17" s="4"/>
      <c r="M17" s="4"/>
      <c r="N17" s="4"/>
      <c r="O17" s="6"/>
      <c r="P17" s="6"/>
      <c r="Q17" s="4"/>
      <c r="R17" s="4"/>
    </row>
    <row r="18" spans="1:18" ht="15.5" customHeight="1" x14ac:dyDescent="0.4">
      <c r="A18" s="8"/>
      <c r="B18" s="8"/>
      <c r="C18" s="281" t="s">
        <v>3</v>
      </c>
      <c r="D18" s="282"/>
      <c r="E18" s="7" t="s">
        <v>59</v>
      </c>
      <c r="F18" s="7"/>
      <c r="G18" s="7" t="s">
        <v>58</v>
      </c>
      <c r="H18" s="156" t="s">
        <v>60</v>
      </c>
      <c r="I18" s="156"/>
      <c r="J18" s="156" t="s">
        <v>61</v>
      </c>
      <c r="K18" s="156" t="s">
        <v>62</v>
      </c>
      <c r="L18" s="156"/>
      <c r="M18" s="156" t="s">
        <v>63</v>
      </c>
      <c r="N18" s="299" t="s">
        <v>452</v>
      </c>
      <c r="O18" s="299"/>
      <c r="P18" s="299"/>
      <c r="Q18" s="299"/>
      <c r="R18" s="299"/>
    </row>
    <row r="19" spans="1:18" ht="141" customHeight="1" x14ac:dyDescent="0.4">
      <c r="A19" s="3"/>
      <c r="B19" s="3"/>
      <c r="C19" s="166">
        <v>1</v>
      </c>
      <c r="D19" s="166" t="s">
        <v>167</v>
      </c>
      <c r="E19" s="167">
        <f>CHOOSE('Bidder Instructions'!$E$40,'1.1b Lead Financial Input'!AB134,'1.1a Lead Financial Input'!P156)</f>
        <v>0</v>
      </c>
      <c r="F19" s="167">
        <f>CHOOSE('Bidder Instructions'!$E$40,'1.1b Lead Financial Input'!AC134,'1.1a Lead Financial Input'!Q156)</f>
        <v>0</v>
      </c>
      <c r="G19" s="167">
        <f>CHOOSE('Bidder Instructions'!$E$40,'1.1b Lead Financial Input'!AD134,'1.1a Lead Financial Input'!R156)</f>
        <v>0</v>
      </c>
      <c r="H19" s="228" t="str">
        <f>CHOOSE('Bidder Instructions'!$E$40,'1.1b Lead Financial Input'!AB146,'1.1a Lead Financial Input'!P168)</f>
        <v>R</v>
      </c>
      <c r="I19" s="228" t="str">
        <f>CHOOSE('Bidder Instructions'!$E$40,'1.1b Lead Financial Input'!AC146,'1.1a Lead Financial Input'!Q168)</f>
        <v>R</v>
      </c>
      <c r="J19" s="228" t="str">
        <f>CHOOSE('Bidder Instructions'!$E$40,'1.1b Lead Financial Input'!AD146,'1.1a Lead Financial Input'!R168)</f>
        <v>R</v>
      </c>
      <c r="K19" s="9"/>
      <c r="L19" s="9"/>
      <c r="M19" s="9"/>
      <c r="N19" s="300"/>
      <c r="O19" s="300"/>
      <c r="P19" s="300"/>
      <c r="Q19" s="300"/>
      <c r="R19" s="300"/>
    </row>
    <row r="20" spans="1:18" ht="141" customHeight="1" x14ac:dyDescent="0.4">
      <c r="A20" s="3"/>
      <c r="B20" s="3"/>
      <c r="C20" s="166">
        <v>2</v>
      </c>
      <c r="D20" s="166" t="s">
        <v>68</v>
      </c>
      <c r="E20" s="168">
        <f>CHOOSE('Bidder Instructions'!$E$40,'1.1b Lead Financial Input'!AB135,'1.1a Lead Financial Input'!P157)</f>
        <v>0</v>
      </c>
      <c r="F20" s="168">
        <f>CHOOSE('Bidder Instructions'!$E$40,'1.1b Lead Financial Input'!AC135,'1.1a Lead Financial Input'!Q157)</f>
        <v>0</v>
      </c>
      <c r="G20" s="168">
        <f>CHOOSE('Bidder Instructions'!$E$40,'1.1b Lead Financial Input'!AD135,'1.1a Lead Financial Input'!R157)</f>
        <v>0</v>
      </c>
      <c r="H20" s="228" t="str">
        <f>CHOOSE('Bidder Instructions'!$E$40,'1.1b Lead Financial Input'!AB147,'1.1a Lead Financial Input'!P169)</f>
        <v>R</v>
      </c>
      <c r="I20" s="228" t="str">
        <f>CHOOSE('Bidder Instructions'!$E$40,'1.1b Lead Financial Input'!AC147,'1.1a Lead Financial Input'!Q169)</f>
        <v>R</v>
      </c>
      <c r="J20" s="228" t="str">
        <f>CHOOSE('Bidder Instructions'!$E$40,'1.1b Lead Financial Input'!AD147,'1.1a Lead Financial Input'!R169)</f>
        <v>R</v>
      </c>
      <c r="K20" s="9"/>
      <c r="L20" s="9"/>
      <c r="M20" s="9"/>
      <c r="N20" s="300"/>
      <c r="O20" s="300"/>
      <c r="P20" s="300"/>
      <c r="Q20" s="300"/>
      <c r="R20" s="300"/>
    </row>
    <row r="21" spans="1:18" ht="141" customHeight="1" x14ac:dyDescent="0.4">
      <c r="A21" s="3"/>
      <c r="B21" s="3"/>
      <c r="C21" s="166" t="s">
        <v>69</v>
      </c>
      <c r="D21" s="166" t="s">
        <v>253</v>
      </c>
      <c r="E21" s="168" t="str">
        <f>CHOOSE('Bidder Instructions'!$E$40,'1.1b Lead Financial Input'!AB136,'1.1a Lead Financial Input'!P158)</f>
        <v>N/A</v>
      </c>
      <c r="F21" s="168" t="str">
        <f>CHOOSE('Bidder Instructions'!$E$40,'1.1b Lead Financial Input'!AC136,'1.1a Lead Financial Input'!Q158)</f>
        <v>N/A</v>
      </c>
      <c r="G21" s="168" t="str">
        <f>CHOOSE('Bidder Instructions'!$E$40,'1.1b Lead Financial Input'!AD136,'1.1a Lead Financial Input'!R158)</f>
        <v>N/A</v>
      </c>
      <c r="H21" s="228" t="str">
        <f>CHOOSE('Bidder Instructions'!$E$40,'1.1b Lead Financial Input'!AB148,'1.1a Lead Financial Input'!P170)</f>
        <v>N/A</v>
      </c>
      <c r="I21" s="228" t="str">
        <f>CHOOSE('Bidder Instructions'!$E$40,'1.1b Lead Financial Input'!AC148,'1.1a Lead Financial Input'!Q170)</f>
        <v>N/A</v>
      </c>
      <c r="J21" s="228" t="str">
        <f>CHOOSE('Bidder Instructions'!$E$40,'1.1b Lead Financial Input'!AD148,'1.1a Lead Financial Input'!R170)</f>
        <v>N/A</v>
      </c>
      <c r="K21" s="9"/>
      <c r="L21" s="9"/>
      <c r="M21" s="9"/>
      <c r="N21" s="300"/>
      <c r="O21" s="300"/>
      <c r="P21" s="300"/>
      <c r="Q21" s="300"/>
      <c r="R21" s="300"/>
    </row>
    <row r="22" spans="1:18" ht="141" customHeight="1" x14ac:dyDescent="0.4">
      <c r="A22" s="3"/>
      <c r="B22" s="3"/>
      <c r="C22" s="166" t="s">
        <v>72</v>
      </c>
      <c r="D22" s="166" t="s">
        <v>73</v>
      </c>
      <c r="E22" s="167" t="e">
        <f>CHOOSE('Bidder Instructions'!$E$40,'1.1b Lead Financial Input'!AB137,'1.1a Lead Financial Input'!P159)</f>
        <v>#DIV/0!</v>
      </c>
      <c r="F22" s="167" t="e">
        <f>CHOOSE('Bidder Instructions'!$E$40,'1.1b Lead Financial Input'!AC137,'1.1a Lead Financial Input'!Q159)</f>
        <v>#DIV/0!</v>
      </c>
      <c r="G22" s="167" t="e">
        <f>CHOOSE('Bidder Instructions'!$E$40,'1.1b Lead Financial Input'!AD137,'1.1a Lead Financial Input'!R159)</f>
        <v>#DIV/0!</v>
      </c>
      <c r="H22" s="228" t="e">
        <f>CHOOSE('Bidder Instructions'!$E$40,'1.1b Lead Financial Input'!AB149,'1.1a Lead Financial Input'!P171)</f>
        <v>#DIV/0!</v>
      </c>
      <c r="I22" s="228" t="e">
        <f>CHOOSE('Bidder Instructions'!$E$40,'1.1b Lead Financial Input'!AC149,'1.1a Lead Financial Input'!Q171)</f>
        <v>#DIV/0!</v>
      </c>
      <c r="J22" s="228" t="e">
        <f>CHOOSE('Bidder Instructions'!$E$40,'1.1b Lead Financial Input'!AD149,'1.1a Lead Financial Input'!R171)</f>
        <v>#DIV/0!</v>
      </c>
      <c r="K22" s="9"/>
      <c r="L22" s="9"/>
      <c r="M22" s="9"/>
      <c r="N22" s="300"/>
      <c r="O22" s="300"/>
      <c r="P22" s="300"/>
      <c r="Q22" s="300"/>
      <c r="R22" s="300"/>
    </row>
    <row r="23" spans="1:18" ht="141" customHeight="1" x14ac:dyDescent="0.4">
      <c r="A23" s="3"/>
      <c r="B23" s="3"/>
      <c r="C23" s="166">
        <v>4</v>
      </c>
      <c r="D23" s="166" t="s">
        <v>82</v>
      </c>
      <c r="E23" s="167" t="e">
        <f>CHOOSE('Bidder Instructions'!$E$40,'1.1b Lead Financial Input'!AB138,'1.1a Lead Financial Input'!P160)</f>
        <v>#DIV/0!</v>
      </c>
      <c r="F23" s="167" t="e">
        <f>CHOOSE('Bidder Instructions'!$E$40,'1.1b Lead Financial Input'!AC138,'1.1a Lead Financial Input'!Q160)</f>
        <v>#DIV/0!</v>
      </c>
      <c r="G23" s="167" t="e">
        <f>CHOOSE('Bidder Instructions'!$E$40,'1.1b Lead Financial Input'!AD138,'1.1a Lead Financial Input'!R160)</f>
        <v>#DIV/0!</v>
      </c>
      <c r="H23" s="228" t="e">
        <f>CHOOSE('Bidder Instructions'!$E$40,'1.1b Lead Financial Input'!AB150,'1.1a Lead Financial Input'!P172)</f>
        <v>#DIV/0!</v>
      </c>
      <c r="I23" s="228" t="e">
        <f>CHOOSE('Bidder Instructions'!$E$40,'1.1b Lead Financial Input'!AC150,'1.1a Lead Financial Input'!Q172)</f>
        <v>#DIV/0!</v>
      </c>
      <c r="J23" s="171" t="e">
        <f>CHOOSE('Bidder Instructions'!$E$40,'1.1b Lead Financial Input'!AD150,'1.1a Lead Financial Input'!R172)</f>
        <v>#DIV/0!</v>
      </c>
      <c r="K23" s="170"/>
      <c r="L23" s="9"/>
      <c r="M23" s="172"/>
      <c r="N23" s="296"/>
      <c r="O23" s="296"/>
      <c r="P23" s="296"/>
      <c r="Q23" s="296"/>
      <c r="R23" s="297"/>
    </row>
    <row r="24" spans="1:18" ht="141" customHeight="1" x14ac:dyDescent="0.4">
      <c r="A24" s="3"/>
      <c r="B24" s="3"/>
      <c r="C24" s="166">
        <v>5</v>
      </c>
      <c r="D24" s="166" t="s">
        <v>75</v>
      </c>
      <c r="E24" s="167" t="e">
        <f>CHOOSE('Bidder Instructions'!$E$40,'1.1b Lead Financial Input'!AB139,'1.1a Lead Financial Input'!P161)</f>
        <v>#DIV/0!</v>
      </c>
      <c r="F24" s="167" t="e">
        <f>CHOOSE('Bidder Instructions'!$E$40,'1.1b Lead Financial Input'!AC139,'1.1a Lead Financial Input'!Q161)</f>
        <v>#DIV/0!</v>
      </c>
      <c r="G24" s="167" t="e">
        <f>CHOOSE('Bidder Instructions'!$E$40,'1.1b Lead Financial Input'!AD139,'1.1a Lead Financial Input'!R161)</f>
        <v>#DIV/0!</v>
      </c>
      <c r="H24" s="228" t="str">
        <f>CHOOSE('Bidder Instructions'!$E$40,'1.1b Lead Financial Input'!AB151,'1.1a Lead Financial Input'!P173)</f>
        <v>G</v>
      </c>
      <c r="I24" s="228" t="str">
        <f>CHOOSE('Bidder Instructions'!$E$40,'1.1b Lead Financial Input'!AC151,'1.1a Lead Financial Input'!Q173)</f>
        <v>G</v>
      </c>
      <c r="J24" s="171" t="str">
        <f>CHOOSE('Bidder Instructions'!$E$40,'1.1b Lead Financial Input'!AD151,'1.1a Lead Financial Input'!R173)</f>
        <v>G</v>
      </c>
      <c r="K24" s="170"/>
      <c r="L24" s="9"/>
      <c r="M24" s="172"/>
      <c r="N24" s="296"/>
      <c r="O24" s="296"/>
      <c r="P24" s="296"/>
      <c r="Q24" s="296"/>
      <c r="R24" s="297"/>
    </row>
    <row r="25" spans="1:18" ht="141" customHeight="1" x14ac:dyDescent="0.4">
      <c r="A25" s="3"/>
      <c r="B25" s="3"/>
      <c r="C25" s="166">
        <v>6</v>
      </c>
      <c r="D25" s="166" t="s">
        <v>78</v>
      </c>
      <c r="E25" s="167" t="e">
        <f>CHOOSE('Bidder Instructions'!$E$40,'1.1b Lead Financial Input'!AB140,'1.1a Lead Financial Input'!P162)</f>
        <v>#DIV/0!</v>
      </c>
      <c r="F25" s="167" t="e">
        <f>CHOOSE('Bidder Instructions'!$E$40,'1.1b Lead Financial Input'!AC140,'1.1a Lead Financial Input'!Q162)</f>
        <v>#DIV/0!</v>
      </c>
      <c r="G25" s="167" t="e">
        <f>CHOOSE('Bidder Instructions'!$E$40,'1.1b Lead Financial Input'!AD140,'1.1a Lead Financial Input'!R162)</f>
        <v>#DIV/0!</v>
      </c>
      <c r="H25" s="228" t="e">
        <f>CHOOSE('Bidder Instructions'!$E$40,'1.1b Lead Financial Input'!AB152,'1.1a Lead Financial Input'!P174)</f>
        <v>#DIV/0!</v>
      </c>
      <c r="I25" s="228" t="e">
        <f>CHOOSE('Bidder Instructions'!$E$40,'1.1b Lead Financial Input'!AC152,'1.1a Lead Financial Input'!Q174)</f>
        <v>#DIV/0!</v>
      </c>
      <c r="J25" s="171" t="e">
        <f>CHOOSE('Bidder Instructions'!$E$40,'1.1b Lead Financial Input'!AD152,'1.1a Lead Financial Input'!R174)</f>
        <v>#DIV/0!</v>
      </c>
      <c r="K25" s="170"/>
      <c r="L25" s="9"/>
      <c r="M25" s="172"/>
      <c r="N25" s="296"/>
      <c r="O25" s="296"/>
      <c r="P25" s="296"/>
      <c r="Q25" s="296"/>
      <c r="R25" s="297"/>
    </row>
    <row r="26" spans="1:18" ht="141" customHeight="1" x14ac:dyDescent="0.4">
      <c r="A26" s="3"/>
      <c r="B26" s="3"/>
      <c r="C26" s="166">
        <v>7</v>
      </c>
      <c r="D26" s="166" t="s">
        <v>79</v>
      </c>
      <c r="E26" s="167">
        <f>CHOOSE('Bidder Instructions'!$E$40,'1.1b Lead Financial Input'!AB141,'1.1a Lead Financial Input'!P163)</f>
        <v>0</v>
      </c>
      <c r="F26" s="167">
        <f>CHOOSE('Bidder Instructions'!$E$40,'1.1b Lead Financial Input'!AC141,'1.1a Lead Financial Input'!Q163)</f>
        <v>0</v>
      </c>
      <c r="G26" s="167">
        <f>CHOOSE('Bidder Instructions'!$E$40,'1.1b Lead Financial Input'!AD141,'1.1a Lead Financial Input'!R163)</f>
        <v>0</v>
      </c>
      <c r="H26" s="228" t="str">
        <f>CHOOSE('Bidder Instructions'!$E$40,'1.1b Lead Financial Input'!AB153,'1.1a Lead Financial Input'!P175)</f>
        <v>R</v>
      </c>
      <c r="I26" s="228" t="str">
        <f>CHOOSE('Bidder Instructions'!$E$40,'1.1b Lead Financial Input'!AC153,'1.1a Lead Financial Input'!Q175)</f>
        <v>R</v>
      </c>
      <c r="J26" s="228" t="str">
        <f>CHOOSE('Bidder Instructions'!$E$40,'1.1b Lead Financial Input'!AD153,'1.1a Lead Financial Input'!R175)</f>
        <v>R</v>
      </c>
      <c r="K26" s="9"/>
      <c r="L26" s="9"/>
      <c r="M26" s="9"/>
      <c r="N26" s="300"/>
      <c r="O26" s="300"/>
      <c r="P26" s="300"/>
      <c r="Q26" s="300"/>
      <c r="R26" s="300"/>
    </row>
    <row r="27" spans="1:18" ht="141" customHeight="1" x14ac:dyDescent="0.4">
      <c r="A27" s="3"/>
      <c r="B27" s="3"/>
      <c r="C27" s="166">
        <v>8</v>
      </c>
      <c r="D27" s="166" t="s">
        <v>80</v>
      </c>
      <c r="E27" s="168" t="e">
        <f>CHOOSE('Bidder Instructions'!$E$40,'1.1b Lead Financial Input'!AB142,'1.1a Lead Financial Input'!P164)</f>
        <v>#DIV/0!</v>
      </c>
      <c r="F27" s="168" t="e">
        <f>CHOOSE('Bidder Instructions'!$E$40,'1.1b Lead Financial Input'!AC142,'1.1a Lead Financial Input'!Q164)</f>
        <v>#DIV/0!</v>
      </c>
      <c r="G27" s="168" t="e">
        <f>CHOOSE('Bidder Instructions'!$E$40,'1.1b Lead Financial Input'!AD142,'1.1a Lead Financial Input'!R164)</f>
        <v>#DIV/0!</v>
      </c>
      <c r="H27" s="228" t="e">
        <f>CHOOSE('Bidder Instructions'!$E$40,'1.1b Lead Financial Input'!AB154,'1.1a Lead Financial Input'!P176)</f>
        <v>#DIV/0!</v>
      </c>
      <c r="I27" s="228" t="e">
        <f>CHOOSE('Bidder Instructions'!$E$40,'1.1b Lead Financial Input'!AC154,'1.1a Lead Financial Input'!Q176)</f>
        <v>#DIV/0!</v>
      </c>
      <c r="J27" s="228" t="e">
        <f>CHOOSE('Bidder Instructions'!$E$40,'1.1b Lead Financial Input'!AD154,'1.1a Lead Financial Input'!R176)</f>
        <v>#DIV/0!</v>
      </c>
      <c r="K27" s="10"/>
      <c r="L27" s="10"/>
      <c r="M27" s="10"/>
      <c r="N27" s="300"/>
      <c r="O27" s="300"/>
      <c r="P27" s="300"/>
      <c r="Q27" s="300"/>
      <c r="R27" s="300"/>
    </row>
    <row r="28" spans="1:18" ht="15" x14ac:dyDescent="0.4">
      <c r="A28" s="3"/>
      <c r="B28" s="3"/>
      <c r="C28" s="2"/>
      <c r="D28" s="2"/>
      <c r="E28" s="4"/>
      <c r="F28" s="4"/>
      <c r="G28" s="4"/>
      <c r="H28" s="4"/>
      <c r="I28" s="4"/>
      <c r="J28" s="4"/>
      <c r="K28" s="4"/>
      <c r="L28" s="4"/>
      <c r="M28" s="4"/>
      <c r="N28" s="4"/>
      <c r="O28" s="4"/>
      <c r="P28" s="4"/>
      <c r="Q28" s="4"/>
      <c r="R28" s="4"/>
    </row>
    <row r="29" spans="1:18" ht="15" x14ac:dyDescent="0.4">
      <c r="A29" s="3"/>
      <c r="B29" s="3"/>
      <c r="C29" s="2"/>
      <c r="D29" s="2"/>
      <c r="E29" s="4"/>
      <c r="F29" s="4"/>
      <c r="G29" s="4"/>
      <c r="H29" s="4"/>
      <c r="I29" s="4"/>
      <c r="J29" s="4"/>
      <c r="K29" s="4"/>
      <c r="L29" s="4"/>
      <c r="M29" s="4"/>
      <c r="N29" s="4"/>
      <c r="O29" s="4"/>
      <c r="P29" s="4"/>
      <c r="Q29" s="4"/>
      <c r="R29" s="4"/>
    </row>
    <row r="30" spans="1:18" ht="15" x14ac:dyDescent="0.4">
      <c r="A30" s="3"/>
      <c r="B30" s="3"/>
      <c r="C30" s="2"/>
      <c r="D30" s="2"/>
      <c r="E30" s="4"/>
      <c r="F30" s="4"/>
      <c r="G30" s="4"/>
      <c r="H30" s="4"/>
      <c r="I30" s="4"/>
      <c r="J30" s="4"/>
      <c r="K30" s="4"/>
      <c r="L30" s="4"/>
      <c r="M30" s="4"/>
      <c r="N30" s="4"/>
      <c r="O30" s="4"/>
      <c r="P30" s="4"/>
      <c r="Q30" s="4"/>
      <c r="R30" s="4"/>
    </row>
    <row r="31" spans="1:18" ht="15" x14ac:dyDescent="0.4">
      <c r="A31" s="3"/>
      <c r="B31" s="3"/>
      <c r="C31" s="2"/>
      <c r="D31" s="2"/>
      <c r="E31" s="4"/>
      <c r="F31" s="4"/>
      <c r="G31" s="4"/>
      <c r="H31" s="4"/>
      <c r="I31" s="4"/>
      <c r="J31" s="4"/>
      <c r="K31" s="4"/>
      <c r="L31" s="4"/>
      <c r="M31" s="4"/>
      <c r="N31" s="4"/>
      <c r="O31" s="4"/>
      <c r="P31" s="4"/>
      <c r="Q31" s="4"/>
      <c r="R31" s="4"/>
    </row>
    <row r="32" spans="1:18" ht="15" x14ac:dyDescent="0.4">
      <c r="A32" s="3"/>
      <c r="B32" s="3"/>
      <c r="C32" s="2"/>
      <c r="D32" s="2"/>
      <c r="E32" s="4"/>
      <c r="F32" s="4"/>
      <c r="G32" s="4"/>
      <c r="H32" s="4"/>
      <c r="I32" s="4"/>
      <c r="J32" s="4"/>
      <c r="K32" s="4"/>
      <c r="L32" s="4"/>
      <c r="M32" s="4"/>
      <c r="N32" s="4"/>
      <c r="O32" s="4"/>
      <c r="P32" s="4"/>
      <c r="Q32" s="4"/>
      <c r="R32" s="4"/>
    </row>
    <row r="33" spans="1:19" ht="15" x14ac:dyDescent="0.4">
      <c r="A33" s="3"/>
      <c r="B33" s="3"/>
      <c r="C33" s="2"/>
      <c r="D33" s="2"/>
      <c r="E33" s="4"/>
      <c r="F33" s="4"/>
      <c r="G33" s="4"/>
      <c r="H33" s="4"/>
      <c r="I33" s="4"/>
      <c r="J33" s="4"/>
      <c r="K33" s="4"/>
      <c r="L33" s="4"/>
      <c r="M33" s="4"/>
      <c r="N33" s="4"/>
      <c r="O33" s="4"/>
      <c r="P33" s="4"/>
      <c r="Q33" s="4"/>
      <c r="R33" s="4"/>
    </row>
    <row r="34" spans="1:19" ht="15" x14ac:dyDescent="0.4">
      <c r="A34" s="117" t="s">
        <v>158</v>
      </c>
      <c r="B34" s="117"/>
      <c r="C34" s="117"/>
      <c r="D34" s="117"/>
      <c r="E34" s="117"/>
      <c r="F34" s="117"/>
      <c r="G34" s="117"/>
      <c r="H34" s="117"/>
      <c r="I34" s="117"/>
      <c r="J34" s="117"/>
      <c r="K34" s="117"/>
      <c r="L34" s="117"/>
      <c r="M34" s="117"/>
      <c r="N34" s="117"/>
      <c r="O34" s="117"/>
      <c r="P34" s="117"/>
      <c r="Q34" s="117"/>
      <c r="R34" s="117"/>
      <c r="S34" s="117"/>
    </row>
    <row r="35" spans="1:19" ht="14.55" customHeight="1" x14ac:dyDescent="0.35"/>
  </sheetData>
  <sheetProtection password="99B6" sheet="1" objects="1" scenarios="1"/>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53" priority="8" stopIfTrue="1">
      <formula>H19="R"</formula>
    </cfRule>
    <cfRule type="expression" dxfId="52" priority="9" stopIfTrue="1">
      <formula>H19="A"</formula>
    </cfRule>
    <cfRule type="expression" dxfId="51" priority="10" stopIfTrue="1">
      <formula>H19="G"</formula>
    </cfRule>
  </conditionalFormatting>
  <conditionalFormatting sqref="H19">
    <cfRule type="expression" dxfId="50" priority="5" stopIfTrue="1">
      <formula>H19="R"</formula>
    </cfRule>
    <cfRule type="expression" dxfId="49" priority="6" stopIfTrue="1">
      <formula>H19="A"</formula>
    </cfRule>
    <cfRule type="expression" dxfId="48" priority="7" stopIfTrue="1">
      <formula>H19="G"</formula>
    </cfRule>
  </conditionalFormatting>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5" customHeight="1" zeroHeight="1" x14ac:dyDescent="0.35"/>
  <cols>
    <col min="1" max="2" width="4.765625" customWidth="1"/>
    <col min="3" max="3" width="31.765625" customWidth="1"/>
    <col min="4" max="4" width="64.765625" customWidth="1"/>
    <col min="5" max="10" width="18.23046875" customWidth="1"/>
    <col min="11" max="13" width="9.765625" hidden="1" customWidth="1"/>
    <col min="14" max="14" width="10.765625" customWidth="1"/>
    <col min="15" max="15" width="40.3828125" customWidth="1"/>
    <col min="16" max="16" width="10.3828125" customWidth="1"/>
    <col min="17" max="17" width="37.23046875" customWidth="1"/>
    <col min="18" max="18" width="101.765625" customWidth="1"/>
    <col min="19" max="19" width="9.23046875" customWidth="1"/>
    <col min="20" max="16384" width="9.23046875" hidden="1"/>
  </cols>
  <sheetData>
    <row r="1" spans="1:19" ht="11.65" x14ac:dyDescent="0.35">
      <c r="A1" s="109"/>
      <c r="B1" s="109"/>
      <c r="C1" s="110"/>
      <c r="D1" s="109"/>
      <c r="E1" s="109"/>
      <c r="F1" s="109"/>
      <c r="G1" s="109"/>
      <c r="H1" s="109"/>
      <c r="I1" s="109"/>
      <c r="J1" s="109"/>
      <c r="K1" s="109"/>
      <c r="L1" s="109"/>
      <c r="M1" s="109"/>
      <c r="N1" s="109"/>
      <c r="O1" s="109"/>
      <c r="P1" s="109"/>
      <c r="Q1" s="109"/>
      <c r="R1" s="109"/>
      <c r="S1" s="109"/>
    </row>
    <row r="2" spans="1:19"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row>
    <row r="3" spans="1:19" ht="12.75" x14ac:dyDescent="0.3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65" x14ac:dyDescent="0.3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3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65" x14ac:dyDescent="0.35">
      <c r="A7" s="109"/>
      <c r="B7" s="109"/>
      <c r="C7" s="109"/>
      <c r="D7" s="109"/>
      <c r="E7" s="109"/>
      <c r="F7" s="109"/>
      <c r="G7" s="109"/>
      <c r="H7" s="109"/>
      <c r="I7" s="109"/>
      <c r="J7" s="109"/>
      <c r="K7" s="109"/>
      <c r="L7" s="109"/>
      <c r="M7" s="109"/>
      <c r="N7" s="109"/>
      <c r="O7" s="109"/>
      <c r="P7" s="109"/>
      <c r="Q7" s="109"/>
      <c r="R7" s="109"/>
      <c r="S7" s="109"/>
    </row>
    <row r="8" spans="1:19" ht="11.65" x14ac:dyDescent="0.35">
      <c r="A8" s="83">
        <f>SUM(A10:A35)</f>
        <v>0</v>
      </c>
      <c r="B8" s="83">
        <f>SUM(B10:B35)</f>
        <v>0</v>
      </c>
      <c r="C8" s="116"/>
      <c r="D8" s="116"/>
      <c r="E8" s="116"/>
      <c r="F8" s="116"/>
      <c r="G8" s="116"/>
      <c r="H8" s="116"/>
      <c r="I8" s="116"/>
      <c r="J8" s="116"/>
      <c r="K8" s="116"/>
      <c r="L8" s="116"/>
      <c r="M8" s="116"/>
      <c r="N8" s="116"/>
      <c r="O8" s="116"/>
      <c r="P8" s="116"/>
      <c r="Q8" s="116"/>
      <c r="R8" s="116"/>
      <c r="S8" s="116"/>
    </row>
    <row r="9" spans="1:19" ht="11.65" x14ac:dyDescent="0.35">
      <c r="A9" s="80"/>
      <c r="B9" s="80"/>
      <c r="C9" s="80"/>
      <c r="D9" s="80"/>
      <c r="E9" s="80"/>
      <c r="F9" s="80"/>
      <c r="G9" s="80"/>
      <c r="H9" s="80"/>
      <c r="I9" s="80"/>
      <c r="J9" s="80"/>
      <c r="K9" s="80"/>
      <c r="L9" s="80"/>
      <c r="M9" s="80"/>
      <c r="N9" s="80"/>
      <c r="O9" s="80"/>
      <c r="P9" s="80"/>
      <c r="Q9" s="80"/>
      <c r="R9" s="80"/>
    </row>
    <row r="10" spans="1:19" ht="15" x14ac:dyDescent="0.4">
      <c r="A10" s="3"/>
      <c r="B10" s="3"/>
      <c r="C10" s="279" t="s">
        <v>1</v>
      </c>
      <c r="D10" s="279"/>
      <c r="E10" s="279"/>
      <c r="F10" s="279"/>
      <c r="G10" s="280"/>
      <c r="H10" s="298" t="str">
        <f>CHOOSE('Bidder Instructions'!$E$40,'1.1b Lead Financial Input'!AQ$18,'1.1a Lead Financial Input'!Y$18)</f>
        <v>Ultimate Parent Name</v>
      </c>
      <c r="I10" s="298"/>
      <c r="J10" s="298"/>
      <c r="K10" s="298"/>
      <c r="L10" s="298"/>
      <c r="M10" s="298"/>
      <c r="N10" s="298"/>
      <c r="O10" s="298"/>
      <c r="P10" s="298"/>
      <c r="Q10" s="298"/>
      <c r="R10" s="298"/>
    </row>
    <row r="11" spans="1:19" ht="15" x14ac:dyDescent="0.4">
      <c r="A11" s="3"/>
      <c r="B11" s="3"/>
      <c r="C11" s="279" t="s">
        <v>0</v>
      </c>
      <c r="D11" s="279"/>
      <c r="E11" s="279"/>
      <c r="F11" s="279"/>
      <c r="G11" s="280"/>
      <c r="H11" s="298">
        <f>'2.1 Lead Ancillary Input '!D60</f>
        <v>0</v>
      </c>
      <c r="I11" s="298"/>
      <c r="J11" s="298"/>
      <c r="K11" s="298"/>
      <c r="L11" s="298"/>
      <c r="M11" s="298"/>
      <c r="N11" s="298"/>
      <c r="O11" s="298"/>
      <c r="P11" s="298"/>
      <c r="Q11" s="298"/>
      <c r="R11" s="298"/>
    </row>
    <row r="12" spans="1:19" ht="15" x14ac:dyDescent="0.4">
      <c r="A12" s="3"/>
      <c r="B12" s="3"/>
      <c r="C12" s="279" t="s">
        <v>46</v>
      </c>
      <c r="D12" s="279"/>
      <c r="E12" s="279"/>
      <c r="F12" s="279"/>
      <c r="G12" s="280"/>
      <c r="H12" s="298">
        <f>'2.1 Lead Ancillary Input '!D61</f>
        <v>0</v>
      </c>
      <c r="I12" s="298"/>
      <c r="J12" s="298"/>
      <c r="K12" s="298"/>
      <c r="L12" s="298"/>
      <c r="M12" s="298"/>
      <c r="N12" s="298"/>
      <c r="O12" s="298"/>
      <c r="P12" s="298"/>
      <c r="Q12" s="298"/>
      <c r="R12" s="298"/>
    </row>
    <row r="13" spans="1:19" ht="15" x14ac:dyDescent="0.4">
      <c r="A13" s="3"/>
      <c r="B13" s="3"/>
      <c r="C13" s="279" t="s">
        <v>47</v>
      </c>
      <c r="D13" s="279"/>
      <c r="E13" s="279"/>
      <c r="F13" s="279"/>
      <c r="G13" s="280"/>
      <c r="H13" s="298">
        <f>'2.1 Lead Ancillary Input '!D62</f>
        <v>0</v>
      </c>
      <c r="I13" s="298"/>
      <c r="J13" s="298"/>
      <c r="K13" s="298"/>
      <c r="L13" s="298"/>
      <c r="M13" s="298"/>
      <c r="N13" s="298"/>
      <c r="O13" s="298"/>
      <c r="P13" s="298"/>
      <c r="Q13" s="298"/>
      <c r="R13" s="298"/>
    </row>
    <row r="14" spans="1:19" ht="15" x14ac:dyDescent="0.4">
      <c r="A14" s="3"/>
      <c r="B14" s="3"/>
      <c r="C14" s="279" t="s">
        <v>65</v>
      </c>
      <c r="D14" s="279"/>
      <c r="E14" s="279"/>
      <c r="F14" s="279"/>
      <c r="G14" s="280"/>
      <c r="H14" s="301" t="str">
        <f>CHOOSE('Bidder Instructions'!$E$40,'1.1b Lead Financial Input'!AT$21,'1.1a Lead Financial Input'!AB$21)</f>
        <v>31/XX/20XX</v>
      </c>
      <c r="I14" s="301"/>
      <c r="J14" s="301"/>
      <c r="K14" s="301"/>
      <c r="L14" s="301"/>
      <c r="M14" s="301"/>
      <c r="N14" s="301"/>
      <c r="O14" s="301"/>
      <c r="P14" s="301"/>
      <c r="Q14" s="301"/>
      <c r="R14" s="301"/>
    </row>
    <row r="15" spans="1:19" ht="15" x14ac:dyDescent="0.4">
      <c r="A15" s="3"/>
      <c r="B15" s="3"/>
      <c r="C15" s="2"/>
      <c r="D15" s="4"/>
      <c r="E15" s="4"/>
      <c r="F15" s="4"/>
      <c r="G15" s="4"/>
      <c r="H15" s="4"/>
      <c r="I15" s="4"/>
      <c r="J15" s="4"/>
      <c r="K15" s="4"/>
      <c r="L15" s="4"/>
      <c r="M15" s="4"/>
      <c r="N15" s="4"/>
      <c r="O15" s="4"/>
      <c r="P15" s="4"/>
      <c r="Q15" s="4"/>
      <c r="R15" s="4"/>
    </row>
    <row r="16" spans="1:19" ht="15" x14ac:dyDescent="0.4">
      <c r="A16" s="3"/>
      <c r="B16" s="3"/>
      <c r="C16" s="2"/>
      <c r="D16" s="4"/>
      <c r="E16" s="4"/>
      <c r="F16" s="4"/>
      <c r="G16" s="4"/>
      <c r="H16" s="4"/>
      <c r="I16" s="4"/>
      <c r="J16" s="4"/>
      <c r="K16" s="4"/>
      <c r="L16" s="4"/>
      <c r="M16" s="4"/>
      <c r="N16" s="4"/>
      <c r="O16" s="4"/>
      <c r="P16" s="4"/>
      <c r="Q16" s="4"/>
      <c r="R16" s="4"/>
    </row>
    <row r="17" spans="1:18" ht="15" x14ac:dyDescent="0.4">
      <c r="A17" s="3"/>
      <c r="B17" s="3"/>
      <c r="C17" s="97" t="s">
        <v>451</v>
      </c>
      <c r="D17" s="3"/>
      <c r="E17" s="5"/>
      <c r="F17" s="5"/>
      <c r="G17" s="5"/>
      <c r="H17" s="4"/>
      <c r="I17" s="4"/>
      <c r="J17" s="4"/>
      <c r="K17" s="4"/>
      <c r="L17" s="4"/>
      <c r="M17" s="4"/>
      <c r="N17" s="4"/>
      <c r="O17" s="6"/>
      <c r="P17" s="6"/>
      <c r="Q17" s="4"/>
      <c r="R17" s="4"/>
    </row>
    <row r="18" spans="1:18" ht="15.5" customHeight="1" x14ac:dyDescent="0.4">
      <c r="A18" s="8"/>
      <c r="B18" s="8"/>
      <c r="C18" s="187" t="s">
        <v>3</v>
      </c>
      <c r="D18" s="187"/>
      <c r="E18" s="7" t="s">
        <v>59</v>
      </c>
      <c r="F18" s="7"/>
      <c r="G18" s="7" t="s">
        <v>58</v>
      </c>
      <c r="H18" s="156" t="s">
        <v>60</v>
      </c>
      <c r="I18" s="156"/>
      <c r="J18" s="156" t="s">
        <v>61</v>
      </c>
      <c r="K18" s="156" t="s">
        <v>62</v>
      </c>
      <c r="L18" s="156"/>
      <c r="M18" s="156" t="s">
        <v>63</v>
      </c>
      <c r="N18" s="299" t="s">
        <v>452</v>
      </c>
      <c r="O18" s="299"/>
      <c r="P18" s="299"/>
      <c r="Q18" s="299"/>
      <c r="R18" s="299"/>
    </row>
    <row r="19" spans="1:18" ht="141" customHeight="1" x14ac:dyDescent="0.4">
      <c r="A19" s="3"/>
      <c r="B19" s="3"/>
      <c r="C19" s="166">
        <v>1</v>
      </c>
      <c r="D19" s="166" t="s">
        <v>167</v>
      </c>
      <c r="E19" s="167">
        <f>CHOOSE('Bidder Instructions'!$E$40,'1.1b Lead Financial Input'!AR134,'1.1a Lead Financial Input'!Z156)</f>
        <v>0</v>
      </c>
      <c r="F19" s="167">
        <f>CHOOSE('Bidder Instructions'!$E$40,'1.1b Lead Financial Input'!AS134,'1.1a Lead Financial Input'!AA156)</f>
        <v>0</v>
      </c>
      <c r="G19" s="167">
        <f>CHOOSE('Bidder Instructions'!$E$40,'1.1b Lead Financial Input'!AT134,'1.1a Lead Financial Input'!AB156)</f>
        <v>0</v>
      </c>
      <c r="H19" s="169" t="str">
        <f>CHOOSE('Bidder Instructions'!$E$40,'1.1b Lead Financial Input'!AR146,'1.1a Lead Financial Input'!Z168)</f>
        <v>R</v>
      </c>
      <c r="I19" s="169" t="str">
        <f>CHOOSE('Bidder Instructions'!$E$40,'1.1b Lead Financial Input'!AS146,'1.1a Lead Financial Input'!AA168)</f>
        <v>R</v>
      </c>
      <c r="J19" s="169" t="str">
        <f>CHOOSE('Bidder Instructions'!$E$40,'1.1b Lead Financial Input'!AT146,'1.1a Lead Financial Input'!AB168)</f>
        <v>R</v>
      </c>
      <c r="K19" s="9"/>
      <c r="L19" s="9"/>
      <c r="M19" s="9"/>
      <c r="N19" s="300"/>
      <c r="O19" s="300"/>
      <c r="P19" s="300"/>
      <c r="Q19" s="300"/>
      <c r="R19" s="300"/>
    </row>
    <row r="20" spans="1:18" ht="141" customHeight="1" x14ac:dyDescent="0.4">
      <c r="A20" s="3"/>
      <c r="B20" s="3"/>
      <c r="C20" s="166">
        <v>2</v>
      </c>
      <c r="D20" s="166" t="s">
        <v>68</v>
      </c>
      <c r="E20" s="168">
        <f>CHOOSE('Bidder Instructions'!$E$40,'1.1b Lead Financial Input'!AR135,'1.1a Lead Financial Input'!Z157)</f>
        <v>0</v>
      </c>
      <c r="F20" s="168">
        <f>CHOOSE('Bidder Instructions'!$E$40,'1.1b Lead Financial Input'!AS135,'1.1a Lead Financial Input'!AA157)</f>
        <v>0</v>
      </c>
      <c r="G20" s="168">
        <f>CHOOSE('Bidder Instructions'!$E$40,'1.1b Lead Financial Input'!AT135,'1.1a Lead Financial Input'!AB157)</f>
        <v>0</v>
      </c>
      <c r="H20" s="169" t="str">
        <f>CHOOSE('Bidder Instructions'!$E$40,'1.1b Lead Financial Input'!AR147,'1.1a Lead Financial Input'!Z169)</f>
        <v>R</v>
      </c>
      <c r="I20" s="169" t="str">
        <f>CHOOSE('Bidder Instructions'!$E$40,'1.1b Lead Financial Input'!AS147,'1.1a Lead Financial Input'!AA169)</f>
        <v>R</v>
      </c>
      <c r="J20" s="169" t="str">
        <f>CHOOSE('Bidder Instructions'!$E$40,'1.1b Lead Financial Input'!AT147,'1.1a Lead Financial Input'!AB169)</f>
        <v>R</v>
      </c>
      <c r="K20" s="9"/>
      <c r="L20" s="9"/>
      <c r="M20" s="9"/>
      <c r="N20" s="300"/>
      <c r="O20" s="300"/>
      <c r="P20" s="300"/>
      <c r="Q20" s="300"/>
      <c r="R20" s="300"/>
    </row>
    <row r="21" spans="1:18" ht="141" customHeight="1" x14ac:dyDescent="0.4">
      <c r="A21" s="3"/>
      <c r="B21" s="3"/>
      <c r="C21" s="166" t="s">
        <v>69</v>
      </c>
      <c r="D21" s="166" t="s">
        <v>253</v>
      </c>
      <c r="E21" s="168" t="str">
        <f>CHOOSE('Bidder Instructions'!$E$40,'1.1b Lead Financial Input'!AR136,'1.1a Lead Financial Input'!Z158)</f>
        <v>N/A</v>
      </c>
      <c r="F21" s="168" t="str">
        <f>CHOOSE('Bidder Instructions'!$E$40,'1.1b Lead Financial Input'!AS136,'1.1a Lead Financial Input'!AA158)</f>
        <v>N/A</v>
      </c>
      <c r="G21" s="168" t="str">
        <f>CHOOSE('Bidder Instructions'!$E$40,'1.1b Lead Financial Input'!AT136,'1.1a Lead Financial Input'!AB158)</f>
        <v>N/A</v>
      </c>
      <c r="H21" s="169" t="str">
        <f>CHOOSE('Bidder Instructions'!$E$40,'1.1b Lead Financial Input'!AR148,'1.1a Lead Financial Input'!Z170)</f>
        <v>N/A</v>
      </c>
      <c r="I21" s="169" t="str">
        <f>CHOOSE('Bidder Instructions'!$E$40,'1.1b Lead Financial Input'!AS148,'1.1a Lead Financial Input'!AA170)</f>
        <v>N/A</v>
      </c>
      <c r="J21" s="169" t="str">
        <f>CHOOSE('Bidder Instructions'!$E$40,'1.1b Lead Financial Input'!AT148,'1.1a Lead Financial Input'!AB170)</f>
        <v>N/A</v>
      </c>
      <c r="K21" s="9"/>
      <c r="L21" s="9"/>
      <c r="M21" s="9"/>
      <c r="N21" s="300"/>
      <c r="O21" s="300"/>
      <c r="P21" s="300"/>
      <c r="Q21" s="300"/>
      <c r="R21" s="300"/>
    </row>
    <row r="22" spans="1:18" ht="141" customHeight="1" x14ac:dyDescent="0.4">
      <c r="A22" s="3"/>
      <c r="B22" s="3"/>
      <c r="C22" s="166" t="s">
        <v>72</v>
      </c>
      <c r="D22" s="166" t="s">
        <v>77</v>
      </c>
      <c r="E22" s="167" t="e">
        <f>CHOOSE('Bidder Instructions'!$E$40,'1.1b Lead Financial Input'!AR137,'1.1a Lead Financial Input'!Z159)</f>
        <v>#DIV/0!</v>
      </c>
      <c r="F22" s="167" t="e">
        <f>CHOOSE('Bidder Instructions'!$E$40,'1.1b Lead Financial Input'!AS137,'1.1a Lead Financial Input'!AA159)</f>
        <v>#DIV/0!</v>
      </c>
      <c r="G22" s="167" t="e">
        <f>CHOOSE('Bidder Instructions'!$E$40,'1.1b Lead Financial Input'!AT137,'1.1a Lead Financial Input'!AB159)</f>
        <v>#DIV/0!</v>
      </c>
      <c r="H22" s="169" t="e">
        <f>CHOOSE('Bidder Instructions'!$E$40,'1.1b Lead Financial Input'!AR149,'1.1a Lead Financial Input'!Z171)</f>
        <v>#DIV/0!</v>
      </c>
      <c r="I22" s="169" t="e">
        <f>CHOOSE('Bidder Instructions'!$E$40,'1.1b Lead Financial Input'!AS149,'1.1a Lead Financial Input'!AA171)</f>
        <v>#DIV/0!</v>
      </c>
      <c r="J22" s="169" t="e">
        <f>CHOOSE('Bidder Instructions'!$E$40,'1.1b Lead Financial Input'!AT149,'1.1a Lead Financial Input'!AB171)</f>
        <v>#DIV/0!</v>
      </c>
      <c r="K22" s="9"/>
      <c r="L22" s="9"/>
      <c r="M22" s="9"/>
      <c r="N22" s="300"/>
      <c r="O22" s="300"/>
      <c r="P22" s="300"/>
      <c r="Q22" s="300"/>
      <c r="R22" s="300"/>
    </row>
    <row r="23" spans="1:18" ht="141" customHeight="1" x14ac:dyDescent="0.4">
      <c r="A23" s="3"/>
      <c r="B23" s="3"/>
      <c r="C23" s="166">
        <v>4</v>
      </c>
      <c r="D23" s="166" t="s">
        <v>82</v>
      </c>
      <c r="E23" s="167" t="e">
        <f>CHOOSE('Bidder Instructions'!$E$40,'1.1b Lead Financial Input'!AR138,'1.1a Lead Financial Input'!Z160)</f>
        <v>#DIV/0!</v>
      </c>
      <c r="F23" s="167" t="e">
        <f>CHOOSE('Bidder Instructions'!$E$40,'1.1b Lead Financial Input'!AS138,'1.1a Lead Financial Input'!AA160)</f>
        <v>#DIV/0!</v>
      </c>
      <c r="G23" s="167" t="e">
        <f>CHOOSE('Bidder Instructions'!$E$40,'1.1b Lead Financial Input'!AT138,'1.1a Lead Financial Input'!AB160)</f>
        <v>#DIV/0!</v>
      </c>
      <c r="H23" s="169" t="e">
        <f>CHOOSE('Bidder Instructions'!$E$40,'1.1b Lead Financial Input'!AR150,'1.1a Lead Financial Input'!Z172)</f>
        <v>#DIV/0!</v>
      </c>
      <c r="I23" s="169" t="e">
        <f>CHOOSE('Bidder Instructions'!$E$40,'1.1b Lead Financial Input'!AS150,'1.1a Lead Financial Input'!AA172)</f>
        <v>#DIV/0!</v>
      </c>
      <c r="J23" s="171" t="e">
        <f>CHOOSE('Bidder Instructions'!$E$40,'1.1b Lead Financial Input'!AT150,'1.1a Lead Financial Input'!AB172)</f>
        <v>#DIV/0!</v>
      </c>
      <c r="K23" s="170"/>
      <c r="L23" s="9"/>
      <c r="M23" s="172"/>
      <c r="N23" s="296"/>
      <c r="O23" s="296"/>
      <c r="P23" s="296"/>
      <c r="Q23" s="296"/>
      <c r="R23" s="297"/>
    </row>
    <row r="24" spans="1:18" ht="141" customHeight="1" x14ac:dyDescent="0.4">
      <c r="A24" s="3"/>
      <c r="B24" s="3"/>
      <c r="C24" s="166">
        <v>5</v>
      </c>
      <c r="D24" s="166" t="s">
        <v>75</v>
      </c>
      <c r="E24" s="167" t="e">
        <f>CHOOSE('Bidder Instructions'!$E$40,'1.1b Lead Financial Input'!AR139,'1.1a Lead Financial Input'!Z161)</f>
        <v>#DIV/0!</v>
      </c>
      <c r="F24" s="167" t="e">
        <f>CHOOSE('Bidder Instructions'!$E$40,'1.1b Lead Financial Input'!AS139,'1.1a Lead Financial Input'!AA161)</f>
        <v>#DIV/0!</v>
      </c>
      <c r="G24" s="167" t="e">
        <f>CHOOSE('Bidder Instructions'!$E$40,'1.1b Lead Financial Input'!AT139,'1.1a Lead Financial Input'!AB161)</f>
        <v>#DIV/0!</v>
      </c>
      <c r="H24" s="169" t="str">
        <f>CHOOSE('Bidder Instructions'!$E$40,'1.1b Lead Financial Input'!AR151,'1.1a Lead Financial Input'!Z173)</f>
        <v>G</v>
      </c>
      <c r="I24" s="169" t="str">
        <f>CHOOSE('Bidder Instructions'!$E$40,'1.1b Lead Financial Input'!AS151,'1.1a Lead Financial Input'!AA173)</f>
        <v>G</v>
      </c>
      <c r="J24" s="171" t="str">
        <f>CHOOSE('Bidder Instructions'!$E$40,'1.1b Lead Financial Input'!AT151,'1.1a Lead Financial Input'!AB173)</f>
        <v>G</v>
      </c>
      <c r="K24" s="170"/>
      <c r="L24" s="9"/>
      <c r="M24" s="172"/>
      <c r="N24" s="296"/>
      <c r="O24" s="296"/>
      <c r="P24" s="296"/>
      <c r="Q24" s="296"/>
      <c r="R24" s="297"/>
    </row>
    <row r="25" spans="1:18" ht="141" customHeight="1" x14ac:dyDescent="0.4">
      <c r="A25" s="3"/>
      <c r="B25" s="3"/>
      <c r="C25" s="166">
        <v>6</v>
      </c>
      <c r="D25" s="166" t="s">
        <v>78</v>
      </c>
      <c r="E25" s="167" t="e">
        <f>CHOOSE('Bidder Instructions'!$E$40,'1.1b Lead Financial Input'!AR140,'1.1a Lead Financial Input'!Z162)</f>
        <v>#DIV/0!</v>
      </c>
      <c r="F25" s="167" t="e">
        <f>CHOOSE('Bidder Instructions'!$E$40,'1.1b Lead Financial Input'!AS140,'1.1a Lead Financial Input'!AA162)</f>
        <v>#DIV/0!</v>
      </c>
      <c r="G25" s="167" t="e">
        <f>CHOOSE('Bidder Instructions'!$E$40,'1.1b Lead Financial Input'!AT140,'1.1a Lead Financial Input'!AB162)</f>
        <v>#DIV/0!</v>
      </c>
      <c r="H25" s="169" t="e">
        <f>CHOOSE('Bidder Instructions'!$E$40,'1.1b Lead Financial Input'!AR152,'1.1a Lead Financial Input'!Z174)</f>
        <v>#DIV/0!</v>
      </c>
      <c r="I25" s="169" t="e">
        <f>CHOOSE('Bidder Instructions'!$E$40,'1.1b Lead Financial Input'!AS152,'1.1a Lead Financial Input'!AA174)</f>
        <v>#DIV/0!</v>
      </c>
      <c r="J25" s="171" t="e">
        <f>CHOOSE('Bidder Instructions'!$E$40,'1.1b Lead Financial Input'!AT152,'1.1a Lead Financial Input'!AB174)</f>
        <v>#DIV/0!</v>
      </c>
      <c r="K25" s="170"/>
      <c r="L25" s="9"/>
      <c r="M25" s="172"/>
      <c r="N25" s="296"/>
      <c r="O25" s="296"/>
      <c r="P25" s="296"/>
      <c r="Q25" s="296"/>
      <c r="R25" s="297"/>
    </row>
    <row r="26" spans="1:18" ht="141" customHeight="1" x14ac:dyDescent="0.4">
      <c r="A26" s="3"/>
      <c r="B26" s="3"/>
      <c r="C26" s="166">
        <v>7</v>
      </c>
      <c r="D26" s="166" t="s">
        <v>79</v>
      </c>
      <c r="E26" s="167">
        <f>CHOOSE('Bidder Instructions'!$E$40,'1.1b Lead Financial Input'!AR141,'1.1a Lead Financial Input'!Z163)</f>
        <v>0</v>
      </c>
      <c r="F26" s="167">
        <f>CHOOSE('Bidder Instructions'!$E$40,'1.1b Lead Financial Input'!AS141,'1.1a Lead Financial Input'!AA163)</f>
        <v>0</v>
      </c>
      <c r="G26" s="167">
        <f>CHOOSE('Bidder Instructions'!$E$40,'1.1b Lead Financial Input'!AT141,'1.1a Lead Financial Input'!AB163)</f>
        <v>0</v>
      </c>
      <c r="H26" s="169" t="str">
        <f>CHOOSE('Bidder Instructions'!$E$40,'1.1b Lead Financial Input'!AR153,'1.1a Lead Financial Input'!Z175)</f>
        <v>R</v>
      </c>
      <c r="I26" s="169" t="str">
        <f>CHOOSE('Bidder Instructions'!$E$40,'1.1b Lead Financial Input'!AS153,'1.1a Lead Financial Input'!AA175)</f>
        <v>R</v>
      </c>
      <c r="J26" s="169" t="str">
        <f>CHOOSE('Bidder Instructions'!$E$40,'1.1b Lead Financial Input'!AT153,'1.1a Lead Financial Input'!AB175)</f>
        <v>R</v>
      </c>
      <c r="K26" s="9"/>
      <c r="L26" s="9"/>
      <c r="M26" s="9"/>
      <c r="N26" s="300"/>
      <c r="O26" s="300"/>
      <c r="P26" s="300"/>
      <c r="Q26" s="300"/>
      <c r="R26" s="300"/>
    </row>
    <row r="27" spans="1:18" ht="141" customHeight="1" x14ac:dyDescent="0.4">
      <c r="A27" s="3"/>
      <c r="B27" s="3"/>
      <c r="C27" s="166">
        <v>8</v>
      </c>
      <c r="D27" s="166" t="s">
        <v>80</v>
      </c>
      <c r="E27" s="168" t="e">
        <f>CHOOSE('Bidder Instructions'!$E$40,'1.1b Lead Financial Input'!AR142,'1.1a Lead Financial Input'!Z164)</f>
        <v>#DIV/0!</v>
      </c>
      <c r="F27" s="168" t="e">
        <f>CHOOSE('Bidder Instructions'!$E$40,'1.1b Lead Financial Input'!AS142,'1.1a Lead Financial Input'!AA164)</f>
        <v>#DIV/0!</v>
      </c>
      <c r="G27" s="168" t="e">
        <f>CHOOSE('Bidder Instructions'!$E$40,'1.1b Lead Financial Input'!AT142,'1.1a Lead Financial Input'!AB164)</f>
        <v>#DIV/0!</v>
      </c>
      <c r="H27" s="228" t="e">
        <f>CHOOSE('Bidder Instructions'!$E$40,'1.1b Lead Financial Input'!AR154,'1.1a Lead Financial Input'!Z176)</f>
        <v>#DIV/0!</v>
      </c>
      <c r="I27" s="228" t="e">
        <f>CHOOSE('Bidder Instructions'!$E$40,'1.1b Lead Financial Input'!AS154,'1.1a Lead Financial Input'!AA176)</f>
        <v>#DIV/0!</v>
      </c>
      <c r="J27" s="228" t="e">
        <f>CHOOSE('Bidder Instructions'!$E$40,'1.1b Lead Financial Input'!AT154,'1.1a Lead Financial Input'!AB176)</f>
        <v>#DIV/0!</v>
      </c>
      <c r="K27" s="10"/>
      <c r="L27" s="10"/>
      <c r="M27" s="10"/>
      <c r="N27" s="300"/>
      <c r="O27" s="300"/>
      <c r="P27" s="300"/>
      <c r="Q27" s="300"/>
      <c r="R27" s="300"/>
    </row>
    <row r="28" spans="1:18" ht="15" x14ac:dyDescent="0.4">
      <c r="A28" s="3"/>
      <c r="B28" s="3"/>
      <c r="C28" s="2"/>
      <c r="D28" s="2"/>
      <c r="E28" s="4"/>
      <c r="F28" s="4"/>
      <c r="G28" s="4"/>
      <c r="H28" s="4"/>
      <c r="I28" s="4"/>
      <c r="J28" s="4"/>
      <c r="K28" s="4"/>
      <c r="L28" s="4"/>
      <c r="M28" s="4"/>
      <c r="N28" s="4"/>
      <c r="O28" s="4"/>
      <c r="P28" s="4"/>
      <c r="Q28" s="4"/>
      <c r="R28" s="4"/>
    </row>
    <row r="29" spans="1:18" ht="15" x14ac:dyDescent="0.4">
      <c r="A29" s="3"/>
      <c r="B29" s="3"/>
      <c r="C29" s="2"/>
      <c r="D29" s="2"/>
      <c r="E29" s="4"/>
      <c r="F29" s="4"/>
      <c r="G29" s="4"/>
      <c r="H29" s="4"/>
      <c r="I29" s="4"/>
      <c r="J29" s="4"/>
      <c r="K29" s="4"/>
      <c r="L29" s="4"/>
      <c r="M29" s="4"/>
      <c r="N29" s="4"/>
      <c r="O29" s="4"/>
      <c r="P29" s="4"/>
      <c r="Q29" s="4"/>
      <c r="R29" s="4"/>
    </row>
    <row r="30" spans="1:18" ht="15" x14ac:dyDescent="0.4">
      <c r="A30" s="3"/>
      <c r="B30" s="3"/>
      <c r="C30" s="2"/>
      <c r="D30" s="2"/>
      <c r="E30" s="4"/>
      <c r="F30" s="4"/>
      <c r="G30" s="4"/>
      <c r="H30" s="4"/>
      <c r="I30" s="4"/>
      <c r="J30" s="4"/>
      <c r="K30" s="4"/>
      <c r="L30" s="4"/>
      <c r="M30" s="4"/>
      <c r="N30" s="4"/>
      <c r="O30" s="4"/>
      <c r="P30" s="4"/>
      <c r="Q30" s="4"/>
      <c r="R30" s="4"/>
    </row>
    <row r="31" spans="1:18" ht="15" x14ac:dyDescent="0.4">
      <c r="A31" s="3"/>
      <c r="B31" s="3"/>
      <c r="C31" s="2"/>
      <c r="D31" s="2"/>
      <c r="E31" s="4"/>
      <c r="F31" s="4"/>
      <c r="G31" s="4"/>
      <c r="H31" s="4"/>
      <c r="I31" s="4"/>
      <c r="J31" s="4"/>
      <c r="K31" s="4"/>
      <c r="L31" s="4"/>
      <c r="M31" s="4"/>
      <c r="N31" s="4"/>
      <c r="O31" s="4"/>
      <c r="P31" s="4"/>
      <c r="Q31" s="4"/>
      <c r="R31" s="4"/>
    </row>
    <row r="32" spans="1:18" ht="15" x14ac:dyDescent="0.4">
      <c r="A32" s="3"/>
      <c r="B32" s="3"/>
      <c r="C32" s="2"/>
      <c r="D32" s="2"/>
      <c r="E32" s="4"/>
      <c r="F32" s="4"/>
      <c r="G32" s="4"/>
      <c r="H32" s="4"/>
      <c r="I32" s="4"/>
      <c r="J32" s="4"/>
      <c r="K32" s="4"/>
      <c r="L32" s="4"/>
      <c r="M32" s="4"/>
      <c r="N32" s="4"/>
      <c r="O32" s="4"/>
      <c r="P32" s="4"/>
      <c r="Q32" s="4"/>
      <c r="R32" s="4"/>
    </row>
    <row r="33" spans="1:19" ht="15" x14ac:dyDescent="0.4">
      <c r="A33" s="3"/>
      <c r="B33" s="3"/>
      <c r="C33" s="2"/>
      <c r="D33" s="2"/>
      <c r="E33" s="4"/>
      <c r="F33" s="4"/>
      <c r="G33" s="4"/>
      <c r="H33" s="4"/>
      <c r="I33" s="4"/>
      <c r="J33" s="4"/>
      <c r="K33" s="4"/>
      <c r="L33" s="4"/>
      <c r="M33" s="4"/>
      <c r="N33" s="4"/>
      <c r="O33" s="4"/>
      <c r="P33" s="4"/>
      <c r="Q33" s="4"/>
      <c r="R33" s="4"/>
    </row>
    <row r="34" spans="1:19" ht="15" x14ac:dyDescent="0.4">
      <c r="A34" s="90" t="s">
        <v>158</v>
      </c>
      <c r="B34" s="90"/>
      <c r="C34" s="90"/>
      <c r="D34" s="90"/>
      <c r="E34" s="90"/>
      <c r="F34" s="90"/>
      <c r="G34" s="90"/>
      <c r="H34" s="90"/>
      <c r="I34" s="90"/>
      <c r="J34" s="90"/>
      <c r="K34" s="90"/>
      <c r="L34" s="90"/>
      <c r="M34" s="90"/>
      <c r="N34" s="90"/>
      <c r="O34" s="90"/>
      <c r="P34" s="90"/>
      <c r="Q34" s="90"/>
      <c r="R34" s="90"/>
      <c r="S34" s="90"/>
    </row>
    <row r="35" spans="1:19" ht="14.55" customHeight="1" x14ac:dyDescent="0.35"/>
  </sheetData>
  <sheetProtection password="99B6" sheet="1" objects="1" scenarios="1"/>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44" priority="5" stopIfTrue="1">
      <formula>H19="R"</formula>
    </cfRule>
    <cfRule type="expression" dxfId="43" priority="6" stopIfTrue="1">
      <formula>H19="A"</formula>
    </cfRule>
    <cfRule type="expression" dxfId="42" priority="7" stopIfTrue="1">
      <formula>H19="G"</formula>
    </cfRule>
  </conditionalFormatting>
  <conditionalFormatting sqref="H20:M27 I19:M19">
    <cfRule type="expression" dxfId="41" priority="8" stopIfTrue="1">
      <formula>H19="R"</formula>
    </cfRule>
    <cfRule type="expression" dxfId="40" priority="9" stopIfTrue="1">
      <formula>H19="A"</formula>
    </cfRule>
    <cfRule type="expression" dxfId="39" priority="10"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C9" sqref="C9"/>
    </sheetView>
  </sheetViews>
  <sheetFormatPr defaultColWidth="0" defaultRowHeight="14.55" customHeight="1" zeroHeight="1" x14ac:dyDescent="0.35"/>
  <cols>
    <col min="1" max="2" width="4.23046875" customWidth="1"/>
    <col min="3" max="3" width="32.765625" customWidth="1"/>
    <col min="4" max="4" width="64.765625" customWidth="1"/>
    <col min="5" max="10" width="18.23046875" customWidth="1"/>
    <col min="11" max="13" width="9.765625" hidden="1" customWidth="1"/>
    <col min="14" max="14" width="10.765625" customWidth="1"/>
    <col min="15" max="15" width="40.3828125" customWidth="1"/>
    <col min="16" max="16" width="10.3828125" customWidth="1"/>
    <col min="17" max="17" width="37.23046875" customWidth="1"/>
    <col min="18" max="18" width="101.765625" customWidth="1"/>
    <col min="19" max="19" width="9.23046875" customWidth="1"/>
    <col min="20" max="16384" width="9.23046875" hidden="1"/>
  </cols>
  <sheetData>
    <row r="1" spans="1:19" ht="11.65" x14ac:dyDescent="0.35">
      <c r="A1" s="109"/>
      <c r="B1" s="109"/>
      <c r="C1" s="110"/>
      <c r="D1" s="109"/>
      <c r="E1" s="109"/>
      <c r="F1" s="109"/>
      <c r="G1" s="109"/>
      <c r="H1" s="109"/>
      <c r="I1" s="109"/>
      <c r="J1" s="109"/>
      <c r="K1" s="109"/>
      <c r="L1" s="109"/>
      <c r="M1" s="109"/>
      <c r="N1" s="109"/>
      <c r="O1" s="109"/>
      <c r="P1" s="109"/>
      <c r="Q1" s="109"/>
      <c r="R1" s="109"/>
      <c r="S1" s="109"/>
    </row>
    <row r="2" spans="1:19"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row>
    <row r="3" spans="1:19" ht="12.75" x14ac:dyDescent="0.35">
      <c r="A3" s="109"/>
      <c r="B3" s="109"/>
      <c r="C3" s="112" t="str">
        <f ca="1">MID(CELL("filename",A1),FIND("]",CELL("filename",A1))+1,256)&amp;" Sheet"</f>
        <v>3.4 Subcontractor #1 Assmt Sheet</v>
      </c>
      <c r="D3" s="109"/>
      <c r="E3" s="109"/>
      <c r="F3" s="109"/>
      <c r="G3" s="109"/>
      <c r="H3" s="109"/>
      <c r="I3" s="109"/>
      <c r="J3" s="109"/>
      <c r="K3" s="109"/>
      <c r="L3" s="109"/>
      <c r="M3" s="109"/>
      <c r="N3" s="109"/>
      <c r="O3" s="109"/>
      <c r="P3" s="109"/>
      <c r="Q3" s="109"/>
      <c r="R3" s="109"/>
      <c r="S3" s="109"/>
    </row>
    <row r="4" spans="1:19"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65" x14ac:dyDescent="0.3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3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65" x14ac:dyDescent="0.35">
      <c r="A7" s="109"/>
      <c r="B7" s="109"/>
      <c r="C7" s="109"/>
      <c r="D7" s="109"/>
      <c r="E7" s="109"/>
      <c r="F7" s="109"/>
      <c r="G7" s="109"/>
      <c r="H7" s="109"/>
      <c r="I7" s="109"/>
      <c r="J7" s="109"/>
      <c r="K7" s="109"/>
      <c r="L7" s="109"/>
      <c r="M7" s="109"/>
      <c r="N7" s="109"/>
      <c r="O7" s="109"/>
      <c r="P7" s="109"/>
      <c r="Q7" s="109"/>
      <c r="R7" s="109"/>
      <c r="S7" s="109"/>
    </row>
    <row r="8" spans="1:19" ht="11.65" x14ac:dyDescent="0.35">
      <c r="A8" s="83">
        <f>SUM(A9:A34)</f>
        <v>0</v>
      </c>
      <c r="B8" s="83">
        <f>SUM(B9:B34)</f>
        <v>0</v>
      </c>
      <c r="C8" s="116"/>
      <c r="D8" s="116"/>
      <c r="E8" s="116"/>
      <c r="F8" s="116"/>
      <c r="G8" s="116"/>
      <c r="H8" s="116"/>
      <c r="I8" s="116"/>
      <c r="J8" s="116"/>
      <c r="K8" s="116"/>
      <c r="L8" s="116"/>
      <c r="M8" s="116"/>
      <c r="N8" s="116"/>
      <c r="O8" s="116"/>
      <c r="P8" s="116"/>
      <c r="Q8" s="116"/>
      <c r="R8" s="116"/>
      <c r="S8" s="116"/>
    </row>
    <row r="9" spans="1:19" ht="14.55" customHeight="1" x14ac:dyDescent="0.35">
      <c r="A9" s="27"/>
      <c r="B9" s="27"/>
      <c r="C9" s="27"/>
      <c r="D9" s="27"/>
      <c r="E9" s="27"/>
      <c r="F9" s="27"/>
      <c r="G9" s="27"/>
      <c r="H9" s="27"/>
      <c r="I9" s="27"/>
      <c r="J9" s="27"/>
      <c r="K9" s="27"/>
      <c r="L9" s="27"/>
      <c r="M9" s="27"/>
      <c r="N9" s="27"/>
      <c r="O9" s="27"/>
      <c r="P9" s="27"/>
      <c r="Q9" s="27"/>
      <c r="R9" s="27"/>
    </row>
    <row r="10" spans="1:19" ht="15" x14ac:dyDescent="0.4">
      <c r="A10" s="3"/>
      <c r="B10" s="3"/>
      <c r="C10" s="302" t="s">
        <v>1</v>
      </c>
      <c r="D10" s="302"/>
      <c r="E10" s="302"/>
      <c r="F10" s="302"/>
      <c r="G10" s="302"/>
      <c r="H10" s="298" t="str">
        <f>CHOOSE('Bidder Instructions'!$H$40,'1.2a Subcontractor Input'!E$16,'1.2b Subcontractor Input'!E$16,"No sub-contractor selected")</f>
        <v>Subcontractor #1 Ltd</v>
      </c>
      <c r="I10" s="298"/>
      <c r="J10" s="298"/>
      <c r="K10" s="298"/>
      <c r="L10" s="298"/>
      <c r="M10" s="298"/>
      <c r="N10" s="298"/>
      <c r="O10" s="298"/>
      <c r="P10" s="298"/>
      <c r="Q10" s="298"/>
      <c r="R10" s="298"/>
    </row>
    <row r="11" spans="1:19" ht="15" x14ac:dyDescent="0.4">
      <c r="A11" s="3"/>
      <c r="B11" s="3"/>
      <c r="C11" s="302" t="s">
        <v>0</v>
      </c>
      <c r="D11" s="302"/>
      <c r="E11" s="302"/>
      <c r="F11" s="302"/>
      <c r="G11" s="302"/>
      <c r="H11" s="298">
        <f>'2.2 Subcontractor Ancillary Inp'!D12</f>
        <v>0</v>
      </c>
      <c r="I11" s="298"/>
      <c r="J11" s="298"/>
      <c r="K11" s="298"/>
      <c r="L11" s="298"/>
      <c r="M11" s="298"/>
      <c r="N11" s="298"/>
      <c r="O11" s="298"/>
      <c r="P11" s="298"/>
      <c r="Q11" s="298"/>
      <c r="R11" s="298"/>
    </row>
    <row r="12" spans="1:19" ht="15" x14ac:dyDescent="0.4">
      <c r="A12" s="3"/>
      <c r="B12" s="3"/>
      <c r="C12" s="302" t="s">
        <v>46</v>
      </c>
      <c r="D12" s="302"/>
      <c r="E12" s="302"/>
      <c r="F12" s="302"/>
      <c r="G12" s="302"/>
      <c r="H12" s="298">
        <f>'2.2 Subcontractor Ancillary Inp'!D13</f>
        <v>0</v>
      </c>
      <c r="I12" s="298"/>
      <c r="J12" s="298"/>
      <c r="K12" s="298"/>
      <c r="L12" s="298"/>
      <c r="M12" s="298"/>
      <c r="N12" s="298"/>
      <c r="O12" s="298"/>
      <c r="P12" s="298"/>
      <c r="Q12" s="298"/>
      <c r="R12" s="298"/>
    </row>
    <row r="13" spans="1:19" ht="15" x14ac:dyDescent="0.4">
      <c r="A13" s="3"/>
      <c r="B13" s="3"/>
      <c r="C13" s="302" t="s">
        <v>47</v>
      </c>
      <c r="D13" s="302"/>
      <c r="E13" s="302"/>
      <c r="F13" s="302"/>
      <c r="G13" s="302"/>
      <c r="H13" s="298">
        <f>'2.2 Subcontractor Ancillary Inp'!D14</f>
        <v>0</v>
      </c>
      <c r="I13" s="298"/>
      <c r="J13" s="298"/>
      <c r="K13" s="298"/>
      <c r="L13" s="298"/>
      <c r="M13" s="298"/>
      <c r="N13" s="298"/>
      <c r="O13" s="298"/>
      <c r="P13" s="298"/>
      <c r="Q13" s="298"/>
      <c r="R13" s="298"/>
    </row>
    <row r="14" spans="1:19" ht="15" x14ac:dyDescent="0.4">
      <c r="A14" s="3"/>
      <c r="B14" s="3"/>
      <c r="C14" s="302" t="s">
        <v>65</v>
      </c>
      <c r="D14" s="302"/>
      <c r="E14" s="302"/>
      <c r="F14" s="302"/>
      <c r="G14" s="302"/>
      <c r="H14" s="301" t="str">
        <f>CHOOSE('Bidder Instructions'!$H$40,'1.2a Subcontractor Input'!H$21,'1.2b Subcontractor Input'!N$21,"No sub-contractor selected")</f>
        <v>31/XX/20XX</v>
      </c>
      <c r="I14" s="301"/>
      <c r="J14" s="301"/>
      <c r="K14" s="301"/>
      <c r="L14" s="301"/>
      <c r="M14" s="301"/>
      <c r="N14" s="301"/>
      <c r="O14" s="301"/>
      <c r="P14" s="301"/>
      <c r="Q14" s="301"/>
      <c r="R14" s="301"/>
    </row>
    <row r="15" spans="1:19" ht="15" x14ac:dyDescent="0.4">
      <c r="A15" s="3"/>
      <c r="B15" s="3"/>
      <c r="C15" s="2"/>
      <c r="D15" s="4"/>
      <c r="E15" s="4"/>
      <c r="F15" s="4"/>
      <c r="G15" s="4"/>
      <c r="H15" s="4"/>
      <c r="I15" s="4"/>
      <c r="J15" s="4"/>
      <c r="K15" s="4"/>
      <c r="L15" s="4"/>
      <c r="M15" s="4"/>
      <c r="N15" s="4"/>
      <c r="O15" s="4"/>
      <c r="P15" s="4"/>
      <c r="Q15" s="4"/>
      <c r="R15" s="4"/>
    </row>
    <row r="16" spans="1:19" ht="15" x14ac:dyDescent="0.4">
      <c r="A16" s="3"/>
      <c r="B16" s="3"/>
      <c r="C16" s="2"/>
      <c r="D16" s="4"/>
      <c r="E16" s="4"/>
      <c r="F16" s="4"/>
      <c r="G16" s="4"/>
      <c r="H16" s="4"/>
      <c r="I16" s="4"/>
      <c r="J16" s="4"/>
      <c r="K16" s="4"/>
      <c r="L16" s="4"/>
      <c r="M16" s="4"/>
      <c r="N16" s="4"/>
      <c r="O16" s="4"/>
      <c r="P16" s="4"/>
      <c r="Q16" s="4"/>
      <c r="R16" s="4"/>
    </row>
    <row r="17" spans="1:18" ht="15" x14ac:dyDescent="0.4">
      <c r="A17" s="3"/>
      <c r="B17" s="3"/>
      <c r="C17" s="97" t="s">
        <v>451</v>
      </c>
      <c r="D17" s="3"/>
      <c r="E17" s="5"/>
      <c r="F17" s="5"/>
      <c r="G17" s="5"/>
      <c r="H17" s="4"/>
      <c r="I17" s="4"/>
      <c r="J17" s="4"/>
      <c r="K17" s="4"/>
      <c r="L17" s="4"/>
      <c r="M17" s="4"/>
      <c r="N17" s="4"/>
      <c r="O17" s="6"/>
      <c r="P17" s="6"/>
      <c r="Q17" s="4"/>
      <c r="R17" s="4"/>
    </row>
    <row r="18" spans="1:18" ht="15.5" customHeight="1" x14ac:dyDescent="0.4">
      <c r="A18" s="8"/>
      <c r="B18" s="8"/>
      <c r="C18" s="303" t="s">
        <v>3</v>
      </c>
      <c r="D18" s="303"/>
      <c r="E18" s="7" t="s">
        <v>59</v>
      </c>
      <c r="F18" s="7"/>
      <c r="G18" s="7" t="s">
        <v>58</v>
      </c>
      <c r="H18" s="156" t="s">
        <v>60</v>
      </c>
      <c r="I18" s="156"/>
      <c r="J18" s="156" t="s">
        <v>61</v>
      </c>
      <c r="K18" s="156" t="s">
        <v>62</v>
      </c>
      <c r="L18" s="156"/>
      <c r="M18" s="156" t="s">
        <v>63</v>
      </c>
      <c r="N18" s="299" t="s">
        <v>452</v>
      </c>
      <c r="O18" s="299"/>
      <c r="P18" s="299"/>
      <c r="Q18" s="299"/>
      <c r="R18" s="299"/>
    </row>
    <row r="19" spans="1:18" ht="141" customHeight="1" x14ac:dyDescent="0.4">
      <c r="A19" s="3"/>
      <c r="B19" s="3"/>
      <c r="C19" s="166">
        <v>1</v>
      </c>
      <c r="D19" s="166" t="s">
        <v>167</v>
      </c>
      <c r="E19" s="167">
        <f>CHOOSE('Bidder Instructions'!$H$40,'1.2a Subcontractor Input'!F156,'1.2b Subcontractor Input'!H134,"")</f>
        <v>0</v>
      </c>
      <c r="F19" s="167">
        <f>CHOOSE('Bidder Instructions'!$H$40,'1.2a Subcontractor Input'!G156,'1.2b Subcontractor Input'!K134,"")</f>
        <v>0</v>
      </c>
      <c r="G19" s="167">
        <f>CHOOSE('Bidder Instructions'!$H$40,'1.2a Subcontractor Input'!H156,'1.2b Subcontractor Input'!N134,"")</f>
        <v>0</v>
      </c>
      <c r="H19" s="228" t="str">
        <f>CHOOSE('Bidder Instructions'!$H$40,'1.2a Subcontractor Input'!F168,'1.2b Subcontractor Input'!H146,"")</f>
        <v>R</v>
      </c>
      <c r="I19" s="228" t="str">
        <f>CHOOSE('Bidder Instructions'!$H$40,'1.2a Subcontractor Input'!G168,'1.2b Subcontractor Input'!K146,"")</f>
        <v>R</v>
      </c>
      <c r="J19" s="228" t="str">
        <f>CHOOSE('Bidder Instructions'!$H$40,'1.2a Subcontractor Input'!H168,'1.2b Subcontractor Input'!N146,"")</f>
        <v>R</v>
      </c>
      <c r="K19" s="9"/>
      <c r="L19" s="9"/>
      <c r="M19" s="9"/>
      <c r="N19" s="300"/>
      <c r="O19" s="300"/>
      <c r="P19" s="300"/>
      <c r="Q19" s="300"/>
      <c r="R19" s="300"/>
    </row>
    <row r="20" spans="1:18" ht="141" customHeight="1" x14ac:dyDescent="0.4">
      <c r="A20" s="3"/>
      <c r="B20" s="3"/>
      <c r="C20" s="166">
        <v>2</v>
      </c>
      <c r="D20" s="166" t="s">
        <v>68</v>
      </c>
      <c r="E20" s="168">
        <f>CHOOSE('Bidder Instructions'!$H$40,'1.2a Subcontractor Input'!F157,'1.2b Subcontractor Input'!H135,"")</f>
        <v>0</v>
      </c>
      <c r="F20" s="168">
        <f>CHOOSE('Bidder Instructions'!$H$40,'1.2a Subcontractor Input'!G157,'1.2b Subcontractor Input'!K135,"")</f>
        <v>0</v>
      </c>
      <c r="G20" s="168">
        <f>CHOOSE('Bidder Instructions'!$H$40,'1.2a Subcontractor Input'!H157,'1.2b Subcontractor Input'!N135,"")</f>
        <v>0</v>
      </c>
      <c r="H20" s="228" t="str">
        <f>CHOOSE('Bidder Instructions'!$H$40,'1.2a Subcontractor Input'!F169,'1.2b Subcontractor Input'!H147,"")</f>
        <v>R</v>
      </c>
      <c r="I20" s="228" t="str">
        <f>CHOOSE('Bidder Instructions'!$H$40,'1.2a Subcontractor Input'!G169,'1.2b Subcontractor Input'!K147,"")</f>
        <v>R</v>
      </c>
      <c r="J20" s="228" t="str">
        <f>CHOOSE('Bidder Instructions'!$H$40,'1.2a Subcontractor Input'!H169,'1.2b Subcontractor Input'!N147,"")</f>
        <v>R</v>
      </c>
      <c r="K20" s="9"/>
      <c r="L20" s="9"/>
      <c r="M20" s="9"/>
      <c r="N20" s="300"/>
      <c r="O20" s="300"/>
      <c r="P20" s="300"/>
      <c r="Q20" s="300"/>
      <c r="R20" s="300"/>
    </row>
    <row r="21" spans="1:18" ht="141" customHeight="1" x14ac:dyDescent="0.4">
      <c r="A21" s="3"/>
      <c r="B21" s="3"/>
      <c r="C21" s="166" t="s">
        <v>69</v>
      </c>
      <c r="D21" s="166" t="s">
        <v>253</v>
      </c>
      <c r="E21" s="168" t="str">
        <f>CHOOSE('Bidder Instructions'!$H$40,'1.2a Subcontractor Input'!F158,'1.2b Subcontractor Input'!H136,"")</f>
        <v>N/A</v>
      </c>
      <c r="F21" s="168" t="str">
        <f>CHOOSE('Bidder Instructions'!$H$40,'1.2a Subcontractor Input'!G158,'1.2b Subcontractor Input'!K136,"")</f>
        <v>N/A</v>
      </c>
      <c r="G21" s="168" t="str">
        <f>CHOOSE('Bidder Instructions'!$H$40,'1.2a Subcontractor Input'!H158,'1.2b Subcontractor Input'!N136,"")</f>
        <v>N/A</v>
      </c>
      <c r="H21" s="228" t="str">
        <f>CHOOSE('Bidder Instructions'!$H$40,'1.2a Subcontractor Input'!F170,'1.2b Subcontractor Input'!H148,"")</f>
        <v>N/A</v>
      </c>
      <c r="I21" s="228" t="str">
        <f>CHOOSE('Bidder Instructions'!$H$40,'1.2a Subcontractor Input'!G170,'1.2b Subcontractor Input'!K148,"")</f>
        <v>N/A</v>
      </c>
      <c r="J21" s="228" t="str">
        <f>CHOOSE('Bidder Instructions'!$H$40,'1.2a Subcontractor Input'!H170,'1.2b Subcontractor Input'!N148,"")</f>
        <v>N/A</v>
      </c>
      <c r="K21" s="9"/>
      <c r="L21" s="9"/>
      <c r="M21" s="9"/>
      <c r="N21" s="300"/>
      <c r="O21" s="300"/>
      <c r="P21" s="300"/>
      <c r="Q21" s="300"/>
      <c r="R21" s="300"/>
    </row>
    <row r="22" spans="1:18" ht="141" customHeight="1" x14ac:dyDescent="0.4">
      <c r="A22" s="3"/>
      <c r="B22" s="3"/>
      <c r="C22" s="166" t="s">
        <v>72</v>
      </c>
      <c r="D22" s="166" t="s">
        <v>73</v>
      </c>
      <c r="E22" s="167" t="e">
        <f>CHOOSE('Bidder Instructions'!$H$40,'1.2a Subcontractor Input'!F159,'1.2b Subcontractor Input'!H137,"")</f>
        <v>#DIV/0!</v>
      </c>
      <c r="F22" s="167" t="e">
        <f>CHOOSE('Bidder Instructions'!$H$40,'1.2a Subcontractor Input'!G159,'1.2b Subcontractor Input'!K137,"")</f>
        <v>#DIV/0!</v>
      </c>
      <c r="G22" s="167" t="e">
        <f>CHOOSE('Bidder Instructions'!$H$40,'1.2a Subcontractor Input'!H159,'1.2b Subcontractor Input'!N137,"")</f>
        <v>#DIV/0!</v>
      </c>
      <c r="H22" s="228" t="e">
        <f>CHOOSE('Bidder Instructions'!$H$40,'1.2a Subcontractor Input'!F171,'1.2b Subcontractor Input'!H149,"")</f>
        <v>#DIV/0!</v>
      </c>
      <c r="I22" s="228" t="e">
        <f>CHOOSE('Bidder Instructions'!$H$40,'1.2a Subcontractor Input'!G171,'1.2b Subcontractor Input'!K149,"")</f>
        <v>#DIV/0!</v>
      </c>
      <c r="J22" s="228" t="e">
        <f>CHOOSE('Bidder Instructions'!$H$40,'1.2a Subcontractor Input'!H171,'1.2b Subcontractor Input'!N149,"")</f>
        <v>#DIV/0!</v>
      </c>
      <c r="K22" s="9"/>
      <c r="L22" s="9"/>
      <c r="M22" s="9"/>
      <c r="N22" s="300"/>
      <c r="O22" s="300"/>
      <c r="P22" s="300"/>
      <c r="Q22" s="300"/>
      <c r="R22" s="300"/>
    </row>
    <row r="23" spans="1:18" ht="141" customHeight="1" x14ac:dyDescent="0.4">
      <c r="A23" s="3"/>
      <c r="B23" s="3"/>
      <c r="C23" s="166">
        <v>4</v>
      </c>
      <c r="D23" s="166" t="s">
        <v>82</v>
      </c>
      <c r="E23" s="167" t="e">
        <f>CHOOSE('Bidder Instructions'!$H$40,'1.2a Subcontractor Input'!F160,'1.2b Subcontractor Input'!H138,"")</f>
        <v>#DIV/0!</v>
      </c>
      <c r="F23" s="167" t="e">
        <f>CHOOSE('Bidder Instructions'!$H$40,'1.2a Subcontractor Input'!G160,'1.2b Subcontractor Input'!K138,"")</f>
        <v>#DIV/0!</v>
      </c>
      <c r="G23" s="167" t="e">
        <f>CHOOSE('Bidder Instructions'!$H$40,'1.2a Subcontractor Input'!H160,'1.2b Subcontractor Input'!N138,"")</f>
        <v>#DIV/0!</v>
      </c>
      <c r="H23" s="228" t="e">
        <f>CHOOSE('Bidder Instructions'!$H$40,'1.2a Subcontractor Input'!F172,'1.2b Subcontractor Input'!H150,"")</f>
        <v>#DIV/0!</v>
      </c>
      <c r="I23" s="228" t="e">
        <f>CHOOSE('Bidder Instructions'!$H$40,'1.2a Subcontractor Input'!G172,'1.2b Subcontractor Input'!K150,"")</f>
        <v>#DIV/0!</v>
      </c>
      <c r="J23" s="171" t="e">
        <f>CHOOSE('Bidder Instructions'!$H$40,'1.2a Subcontractor Input'!H172,'1.2b Subcontractor Input'!N150,"")</f>
        <v>#DIV/0!</v>
      </c>
      <c r="K23" s="170"/>
      <c r="L23" s="9"/>
      <c r="M23" s="172"/>
      <c r="N23" s="296"/>
      <c r="O23" s="296"/>
      <c r="P23" s="296"/>
      <c r="Q23" s="296"/>
      <c r="R23" s="297"/>
    </row>
    <row r="24" spans="1:18" ht="141" customHeight="1" x14ac:dyDescent="0.4">
      <c r="A24" s="3"/>
      <c r="B24" s="3"/>
      <c r="C24" s="166">
        <v>5</v>
      </c>
      <c r="D24" s="166" t="s">
        <v>75</v>
      </c>
      <c r="E24" s="167" t="e">
        <f>CHOOSE('Bidder Instructions'!$H$40,'1.2a Subcontractor Input'!F161,'1.2b Subcontractor Input'!H139,"")</f>
        <v>#DIV/0!</v>
      </c>
      <c r="F24" s="167" t="e">
        <f>CHOOSE('Bidder Instructions'!$H$40,'1.2a Subcontractor Input'!G161,'1.2b Subcontractor Input'!K139,"")</f>
        <v>#DIV/0!</v>
      </c>
      <c r="G24" s="167" t="e">
        <f>CHOOSE('Bidder Instructions'!$H$40,'1.2a Subcontractor Input'!H161,'1.2b Subcontractor Input'!N139,"")</f>
        <v>#DIV/0!</v>
      </c>
      <c r="H24" s="228" t="str">
        <f>CHOOSE('Bidder Instructions'!$H$40,'1.2a Subcontractor Input'!F173,'1.2b Subcontractor Input'!H151,"")</f>
        <v>G</v>
      </c>
      <c r="I24" s="228" t="str">
        <f>CHOOSE('Bidder Instructions'!$H$40,'1.2a Subcontractor Input'!G173,'1.2b Subcontractor Input'!K151,"")</f>
        <v>G</v>
      </c>
      <c r="J24" s="171" t="str">
        <f>CHOOSE('Bidder Instructions'!$H$40,'1.2a Subcontractor Input'!H173,'1.2b Subcontractor Input'!N151,"")</f>
        <v>G</v>
      </c>
      <c r="K24" s="170"/>
      <c r="L24" s="9"/>
      <c r="M24" s="172"/>
      <c r="N24" s="296"/>
      <c r="O24" s="296"/>
      <c r="P24" s="296"/>
      <c r="Q24" s="296"/>
      <c r="R24" s="297"/>
    </row>
    <row r="25" spans="1:18" ht="141" customHeight="1" x14ac:dyDescent="0.4">
      <c r="A25" s="3"/>
      <c r="B25" s="3"/>
      <c r="C25" s="166">
        <v>6</v>
      </c>
      <c r="D25" s="166" t="s">
        <v>78</v>
      </c>
      <c r="E25" s="167" t="e">
        <f>CHOOSE('Bidder Instructions'!$H$40,'1.2a Subcontractor Input'!F162,'1.2b Subcontractor Input'!H140,"")</f>
        <v>#DIV/0!</v>
      </c>
      <c r="F25" s="167" t="e">
        <f>CHOOSE('Bidder Instructions'!$H$40,'1.2a Subcontractor Input'!G162,'1.2b Subcontractor Input'!K140,"")</f>
        <v>#DIV/0!</v>
      </c>
      <c r="G25" s="167" t="e">
        <f>CHOOSE('Bidder Instructions'!$H$40,'1.2a Subcontractor Input'!H162,'1.2b Subcontractor Input'!N140,"")</f>
        <v>#DIV/0!</v>
      </c>
      <c r="H25" s="228" t="e">
        <f>CHOOSE('Bidder Instructions'!$H$40,'1.2a Subcontractor Input'!F174,'1.2b Subcontractor Input'!H152,"")</f>
        <v>#DIV/0!</v>
      </c>
      <c r="I25" s="228" t="e">
        <f>CHOOSE('Bidder Instructions'!$H$40,'1.2a Subcontractor Input'!G174,'1.2b Subcontractor Input'!K152,"")</f>
        <v>#DIV/0!</v>
      </c>
      <c r="J25" s="171" t="e">
        <f>CHOOSE('Bidder Instructions'!$H$40,'1.2a Subcontractor Input'!H174,'1.2b Subcontractor Input'!N152,"")</f>
        <v>#DIV/0!</v>
      </c>
      <c r="K25" s="170"/>
      <c r="L25" s="9"/>
      <c r="M25" s="172"/>
      <c r="N25" s="296"/>
      <c r="O25" s="296"/>
      <c r="P25" s="296"/>
      <c r="Q25" s="296"/>
      <c r="R25" s="297"/>
    </row>
    <row r="26" spans="1:18" ht="141" customHeight="1" x14ac:dyDescent="0.4">
      <c r="A26" s="3"/>
      <c r="B26" s="3"/>
      <c r="C26" s="166">
        <v>7</v>
      </c>
      <c r="D26" s="166" t="s">
        <v>79</v>
      </c>
      <c r="E26" s="167">
        <f>CHOOSE('Bidder Instructions'!$H$40,'1.2a Subcontractor Input'!F163,'1.2b Subcontractor Input'!H141,"")</f>
        <v>0</v>
      </c>
      <c r="F26" s="167">
        <f>CHOOSE('Bidder Instructions'!$H$40,'1.2a Subcontractor Input'!G163,'1.2b Subcontractor Input'!K141,"")</f>
        <v>0</v>
      </c>
      <c r="G26" s="167">
        <f>CHOOSE('Bidder Instructions'!$H$40,'1.2a Subcontractor Input'!H163,'1.2b Subcontractor Input'!N141,"")</f>
        <v>0</v>
      </c>
      <c r="H26" s="228" t="str">
        <f>CHOOSE('Bidder Instructions'!$H$40,'1.2a Subcontractor Input'!F175,'1.2b Subcontractor Input'!H153,"")</f>
        <v>R</v>
      </c>
      <c r="I26" s="228" t="str">
        <f>CHOOSE('Bidder Instructions'!$H$40,'1.2a Subcontractor Input'!G175,'1.2b Subcontractor Input'!K153,"")</f>
        <v>R</v>
      </c>
      <c r="J26" s="228" t="str">
        <f>CHOOSE('Bidder Instructions'!$H$40,'1.2a Subcontractor Input'!H175,'1.2b Subcontractor Input'!N153,"")</f>
        <v>R</v>
      </c>
      <c r="K26" s="9"/>
      <c r="L26" s="9"/>
      <c r="M26" s="9"/>
      <c r="N26" s="300"/>
      <c r="O26" s="300"/>
      <c r="P26" s="300"/>
      <c r="Q26" s="300"/>
      <c r="R26" s="300"/>
    </row>
    <row r="27" spans="1:18" ht="141" customHeight="1" x14ac:dyDescent="0.4">
      <c r="A27" s="3"/>
      <c r="B27" s="3"/>
      <c r="C27" s="166">
        <v>8</v>
      </c>
      <c r="D27" s="166" t="s">
        <v>80</v>
      </c>
      <c r="E27" s="168" t="e">
        <f>CHOOSE('Bidder Instructions'!$H$40,'1.2a Subcontractor Input'!F164,'1.2b Subcontractor Input'!H142,"")</f>
        <v>#DIV/0!</v>
      </c>
      <c r="F27" s="168" t="e">
        <f>CHOOSE('Bidder Instructions'!$H$40,'1.2a Subcontractor Input'!G164,'1.2b Subcontractor Input'!K142,"")</f>
        <v>#DIV/0!</v>
      </c>
      <c r="G27" s="168" t="e">
        <f>CHOOSE('Bidder Instructions'!$H$40,'1.2a Subcontractor Input'!H164,'1.2b Subcontractor Input'!N142,"")</f>
        <v>#DIV/0!</v>
      </c>
      <c r="H27" s="228" t="e">
        <f>CHOOSE('Bidder Instructions'!$H$40,'1.2a Subcontractor Input'!F176,'1.2b Subcontractor Input'!H154,"")</f>
        <v>#DIV/0!</v>
      </c>
      <c r="I27" s="228" t="e">
        <f>CHOOSE('Bidder Instructions'!$H$40,'1.2a Subcontractor Input'!G176,'1.2b Subcontractor Input'!K154,"")</f>
        <v>#DIV/0!</v>
      </c>
      <c r="J27" s="228" t="e">
        <f>CHOOSE('Bidder Instructions'!$H$40,'1.2a Subcontractor Input'!H176,'1.2b Subcontractor Input'!N154,"")</f>
        <v>#DIV/0!</v>
      </c>
      <c r="K27" s="10"/>
      <c r="L27" s="10"/>
      <c r="M27" s="10"/>
      <c r="N27" s="300"/>
      <c r="O27" s="300"/>
      <c r="P27" s="300"/>
      <c r="Q27" s="300"/>
      <c r="R27" s="300"/>
    </row>
    <row r="28" spans="1:18" ht="15" x14ac:dyDescent="0.4">
      <c r="A28" s="3"/>
      <c r="B28" s="3"/>
      <c r="C28" s="2"/>
      <c r="D28" s="2"/>
      <c r="E28" s="4"/>
      <c r="F28" s="4"/>
      <c r="G28" s="4"/>
      <c r="H28" s="4"/>
      <c r="I28" s="4"/>
      <c r="J28" s="4"/>
      <c r="K28" s="4"/>
      <c r="L28" s="4"/>
      <c r="M28" s="4"/>
      <c r="N28" s="4"/>
      <c r="O28" s="4"/>
      <c r="P28" s="4"/>
      <c r="Q28" s="4"/>
      <c r="R28" s="4"/>
    </row>
    <row r="29" spans="1:18" ht="15" x14ac:dyDescent="0.4">
      <c r="A29" s="3"/>
      <c r="B29" s="3"/>
      <c r="C29" s="2"/>
      <c r="D29" s="2"/>
      <c r="E29" s="4"/>
      <c r="F29" s="4"/>
      <c r="G29" s="4"/>
      <c r="H29" s="4"/>
      <c r="I29" s="4"/>
      <c r="J29" s="4"/>
      <c r="K29" s="4"/>
      <c r="L29" s="4"/>
      <c r="M29" s="4"/>
      <c r="N29" s="4"/>
      <c r="O29" s="4"/>
      <c r="P29" s="4"/>
      <c r="Q29" s="4"/>
      <c r="R29" s="4"/>
    </row>
    <row r="30" spans="1:18" ht="15" x14ac:dyDescent="0.4">
      <c r="A30" s="3"/>
      <c r="B30" s="3"/>
      <c r="C30" s="2"/>
      <c r="D30" s="2"/>
      <c r="E30" s="4"/>
      <c r="F30" s="4"/>
      <c r="G30" s="4"/>
      <c r="H30" s="4"/>
      <c r="I30" s="4"/>
      <c r="J30" s="4"/>
      <c r="K30" s="4"/>
      <c r="L30" s="4"/>
      <c r="M30" s="4"/>
      <c r="N30" s="4"/>
      <c r="O30" s="4"/>
      <c r="P30" s="4"/>
      <c r="Q30" s="4"/>
      <c r="R30" s="4"/>
    </row>
    <row r="31" spans="1:18" ht="15" x14ac:dyDescent="0.4">
      <c r="A31" s="3"/>
      <c r="B31" s="3"/>
      <c r="C31" s="2"/>
      <c r="D31" s="2"/>
      <c r="E31" s="4"/>
      <c r="F31" s="4"/>
      <c r="G31" s="4"/>
      <c r="H31" s="4"/>
      <c r="I31" s="4"/>
      <c r="J31" s="4"/>
      <c r="K31" s="4"/>
      <c r="L31" s="4"/>
      <c r="M31" s="4"/>
      <c r="N31" s="4"/>
      <c r="O31" s="4"/>
      <c r="P31" s="4"/>
      <c r="Q31" s="4"/>
      <c r="R31" s="4"/>
    </row>
    <row r="32" spans="1:18" ht="15" x14ac:dyDescent="0.4">
      <c r="A32" s="3"/>
      <c r="B32" s="3"/>
      <c r="C32" s="2"/>
      <c r="D32" s="2"/>
      <c r="E32" s="4"/>
      <c r="F32" s="4"/>
      <c r="G32" s="4"/>
      <c r="H32" s="4"/>
      <c r="I32" s="4"/>
      <c r="J32" s="4"/>
      <c r="K32" s="4"/>
      <c r="L32" s="4"/>
      <c r="M32" s="4"/>
      <c r="N32" s="4"/>
      <c r="O32" s="4"/>
      <c r="P32" s="4"/>
      <c r="Q32" s="4"/>
      <c r="R32" s="4"/>
    </row>
    <row r="33" spans="1:19" ht="15" x14ac:dyDescent="0.4">
      <c r="A33" s="3"/>
      <c r="B33" s="3"/>
      <c r="C33" s="2"/>
      <c r="D33" s="2"/>
      <c r="E33" s="4"/>
      <c r="F33" s="4"/>
      <c r="G33" s="4"/>
      <c r="H33" s="4"/>
      <c r="I33" s="4"/>
      <c r="J33" s="4"/>
      <c r="K33" s="4"/>
      <c r="L33" s="4"/>
      <c r="M33" s="4"/>
      <c r="N33" s="4"/>
      <c r="O33" s="4"/>
      <c r="P33" s="4"/>
      <c r="Q33" s="4"/>
      <c r="R33" s="4"/>
    </row>
    <row r="34" spans="1:19" ht="15" x14ac:dyDescent="0.4">
      <c r="A34" s="117" t="s">
        <v>158</v>
      </c>
      <c r="B34" s="117"/>
      <c r="C34" s="117"/>
      <c r="D34" s="117"/>
      <c r="E34" s="117"/>
      <c r="F34" s="117"/>
      <c r="G34" s="117"/>
      <c r="H34" s="117"/>
      <c r="I34" s="117"/>
      <c r="J34" s="117"/>
      <c r="K34" s="117"/>
      <c r="L34" s="117"/>
      <c r="M34" s="117"/>
      <c r="N34" s="117"/>
      <c r="O34" s="117"/>
      <c r="P34" s="117"/>
      <c r="Q34" s="117"/>
      <c r="R34" s="117"/>
      <c r="S34" s="117"/>
    </row>
    <row r="35" spans="1:19" ht="14.55" customHeight="1" x14ac:dyDescent="0.35"/>
  </sheetData>
  <sheetProtection password="99B6" sheet="1" objects="1" scenarios="1"/>
  <protectedRanges>
    <protectedRange sqref="N19:R27" name="Sub Supplier Assessment 1"/>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K19:M27">
    <cfRule type="expression" dxfId="35" priority="14" stopIfTrue="1">
      <formula>K19="R"</formula>
    </cfRule>
    <cfRule type="expression" dxfId="34" priority="15" stopIfTrue="1">
      <formula>K19="A"</formula>
    </cfRule>
    <cfRule type="expression" dxfId="33" priority="16" stopIfTrue="1">
      <formula>K19="G"</formula>
    </cfRule>
  </conditionalFormatting>
  <conditionalFormatting sqref="C5">
    <cfRule type="expression" dxfId="32" priority="8">
      <formula>IF(AND(sysChk=0,sysWarn=0),1,0)</formula>
    </cfRule>
    <cfRule type="expression" dxfId="31" priority="9">
      <formula>IF(AND(sysChk=0,sysWarn&lt;&gt;0),1,0)</formula>
    </cfRule>
    <cfRule type="expression" dxfId="30" priority="10">
      <formula>IF(sysChk&lt;&gt;0,1,0)</formula>
    </cfRule>
  </conditionalFormatting>
  <conditionalFormatting sqref="H19">
    <cfRule type="expression" dxfId="29" priority="1" stopIfTrue="1">
      <formula>H19="R"</formula>
    </cfRule>
    <cfRule type="expression" dxfId="28" priority="2" stopIfTrue="1">
      <formula>H19="A"</formula>
    </cfRule>
    <cfRule type="expression" dxfId="27" priority="3" stopIfTrue="1">
      <formula>H19="G"</formula>
    </cfRule>
  </conditionalFormatting>
  <conditionalFormatting sqref="H20:J27 I19:J19">
    <cfRule type="expression" dxfId="26" priority="4" stopIfTrue="1">
      <formula>H19="R"</formula>
    </cfRule>
    <cfRule type="expression" dxfId="25" priority="5" stopIfTrue="1">
      <formula>H19="A"</formula>
    </cfRule>
    <cfRule type="expression" dxfId="24" priority="6" stopIfTrue="1">
      <formula>H19="G"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1"/>
    <pageSetUpPr fitToPage="1"/>
  </sheetPr>
  <dimension ref="A1:S35"/>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55" customHeight="1" zeroHeight="1" x14ac:dyDescent="0.35"/>
  <cols>
    <col min="1" max="2" width="9.23046875" customWidth="1"/>
    <col min="3" max="3" width="33.765625" customWidth="1"/>
    <col min="4" max="4" width="64.765625" customWidth="1"/>
    <col min="5" max="10" width="18.23046875" customWidth="1"/>
    <col min="11" max="13" width="9.765625" hidden="1" customWidth="1"/>
    <col min="14" max="14" width="10.765625" customWidth="1"/>
    <col min="15" max="15" width="40.3828125" customWidth="1"/>
    <col min="16" max="16" width="10.3828125" customWidth="1"/>
    <col min="17" max="17" width="37.23046875" customWidth="1"/>
    <col min="18" max="18" width="101.765625" customWidth="1"/>
    <col min="19" max="19" width="9.23046875" customWidth="1"/>
    <col min="20" max="16384" width="9.23046875" hidden="1"/>
  </cols>
  <sheetData>
    <row r="1" spans="1:19" ht="11.65" x14ac:dyDescent="0.35">
      <c r="A1" s="109"/>
      <c r="B1" s="109"/>
      <c r="C1" s="110"/>
      <c r="D1" s="109"/>
      <c r="E1" s="109"/>
      <c r="F1" s="109"/>
      <c r="G1" s="109"/>
      <c r="H1" s="109"/>
      <c r="I1" s="109"/>
      <c r="J1" s="109"/>
      <c r="K1" s="109"/>
      <c r="L1" s="109"/>
      <c r="M1" s="109"/>
      <c r="N1" s="109"/>
      <c r="O1" s="109"/>
      <c r="P1" s="109"/>
      <c r="Q1" s="109"/>
      <c r="R1" s="109"/>
      <c r="S1" s="109"/>
    </row>
    <row r="2" spans="1:19"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row>
    <row r="3" spans="1:19" ht="12.75" x14ac:dyDescent="0.35">
      <c r="A3" s="109"/>
      <c r="B3" s="109"/>
      <c r="C3" s="112" t="str">
        <f ca="1">MID(CELL("filename",A1),FIND("]",CELL("filename",A1))+1,256)&amp;" Sheet"</f>
        <v>3.5 Subcontractor #2 Assmt Sheet</v>
      </c>
      <c r="D3" s="109"/>
      <c r="E3" s="109"/>
      <c r="F3" s="109"/>
      <c r="G3" s="109"/>
      <c r="H3" s="109"/>
      <c r="I3" s="109"/>
      <c r="J3" s="109"/>
      <c r="K3" s="109"/>
      <c r="L3" s="109"/>
      <c r="M3" s="109"/>
      <c r="N3" s="109"/>
      <c r="O3" s="109"/>
      <c r="P3" s="109"/>
      <c r="Q3" s="109"/>
      <c r="R3" s="109"/>
      <c r="S3" s="109"/>
    </row>
    <row r="4" spans="1:19"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65" x14ac:dyDescent="0.3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3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65" x14ac:dyDescent="0.35">
      <c r="A7" s="109"/>
      <c r="B7" s="109"/>
      <c r="C7" s="109"/>
      <c r="D7" s="109"/>
      <c r="E7" s="109"/>
      <c r="F7" s="109"/>
      <c r="G7" s="109"/>
      <c r="H7" s="109"/>
      <c r="I7" s="109"/>
      <c r="J7" s="109"/>
      <c r="K7" s="109"/>
      <c r="L7" s="109"/>
      <c r="M7" s="109"/>
      <c r="N7" s="109"/>
      <c r="O7" s="109"/>
      <c r="P7" s="109"/>
      <c r="Q7" s="109"/>
      <c r="R7" s="109"/>
      <c r="S7" s="109"/>
    </row>
    <row r="8" spans="1:19" ht="11.65" x14ac:dyDescent="0.35">
      <c r="A8" s="83">
        <f>SUM(A9:A34)</f>
        <v>0</v>
      </c>
      <c r="B8" s="83">
        <f>SUM(B9:B34)</f>
        <v>0</v>
      </c>
      <c r="C8" s="116"/>
      <c r="D8" s="116"/>
      <c r="E8" s="116"/>
      <c r="F8" s="116"/>
      <c r="G8" s="116"/>
      <c r="H8" s="116"/>
      <c r="I8" s="116"/>
      <c r="J8" s="116"/>
      <c r="K8" s="116"/>
      <c r="L8" s="116"/>
      <c r="M8" s="116"/>
      <c r="N8" s="116"/>
      <c r="O8" s="116"/>
      <c r="P8" s="116"/>
      <c r="Q8" s="116"/>
      <c r="R8" s="116"/>
      <c r="S8" s="116"/>
    </row>
    <row r="9" spans="1:19" ht="14.55" customHeight="1" x14ac:dyDescent="0.35">
      <c r="A9" s="27"/>
      <c r="B9" s="27"/>
      <c r="C9" s="27"/>
      <c r="D9" s="27"/>
      <c r="E9" s="27"/>
      <c r="F9" s="27"/>
      <c r="G9" s="27"/>
      <c r="H9" s="27"/>
      <c r="I9" s="27"/>
      <c r="J9" s="27"/>
      <c r="K9" s="27"/>
      <c r="L9" s="27"/>
      <c r="M9" s="27"/>
      <c r="N9" s="27"/>
      <c r="O9" s="27"/>
      <c r="P9" s="27"/>
      <c r="Q9" s="27"/>
      <c r="R9" s="27"/>
    </row>
    <row r="10" spans="1:19" ht="15" x14ac:dyDescent="0.4">
      <c r="A10" s="3"/>
      <c r="B10" s="3"/>
      <c r="C10" s="302" t="s">
        <v>1</v>
      </c>
      <c r="D10" s="302"/>
      <c r="E10" s="302"/>
      <c r="F10" s="302"/>
      <c r="G10" s="302"/>
      <c r="H10" s="298" t="str">
        <f>CHOOSE('Bidder Instructions'!$H$40,'1.2a Subcontractor Input'!J$16,'1.2b Subcontractor Input'!P$16,"No sub-contractor selected")</f>
        <v>Subcontractor #2 Ltd</v>
      </c>
      <c r="I10" s="298"/>
      <c r="J10" s="298"/>
      <c r="K10" s="298"/>
      <c r="L10" s="298"/>
      <c r="M10" s="298"/>
      <c r="N10" s="298"/>
      <c r="O10" s="298"/>
      <c r="P10" s="298"/>
      <c r="Q10" s="298"/>
      <c r="R10" s="298"/>
    </row>
    <row r="11" spans="1:19" ht="15" x14ac:dyDescent="0.4">
      <c r="A11" s="3"/>
      <c r="B11" s="3"/>
      <c r="C11" s="302" t="s">
        <v>0</v>
      </c>
      <c r="D11" s="302"/>
      <c r="E11" s="302"/>
      <c r="F11" s="302"/>
      <c r="G11" s="302"/>
      <c r="H11" s="298">
        <f>'2.2 Subcontractor Ancillary Inp'!D36</f>
        <v>0</v>
      </c>
      <c r="I11" s="298"/>
      <c r="J11" s="298"/>
      <c r="K11" s="298"/>
      <c r="L11" s="298"/>
      <c r="M11" s="298"/>
      <c r="N11" s="298"/>
      <c r="O11" s="298"/>
      <c r="P11" s="298"/>
      <c r="Q11" s="298"/>
      <c r="R11" s="298"/>
    </row>
    <row r="12" spans="1:19" ht="15" x14ac:dyDescent="0.4">
      <c r="A12" s="3"/>
      <c r="B12" s="3"/>
      <c r="C12" s="302" t="s">
        <v>46</v>
      </c>
      <c r="D12" s="302"/>
      <c r="E12" s="302"/>
      <c r="F12" s="302"/>
      <c r="G12" s="302"/>
      <c r="H12" s="298">
        <f>'2.2 Subcontractor Ancillary Inp'!D37</f>
        <v>0</v>
      </c>
      <c r="I12" s="298"/>
      <c r="J12" s="298"/>
      <c r="K12" s="298"/>
      <c r="L12" s="298"/>
      <c r="M12" s="298"/>
      <c r="N12" s="298"/>
      <c r="O12" s="298"/>
      <c r="P12" s="298"/>
      <c r="Q12" s="298"/>
      <c r="R12" s="298"/>
    </row>
    <row r="13" spans="1:19" ht="15" x14ac:dyDescent="0.4">
      <c r="A13" s="3"/>
      <c r="B13" s="3"/>
      <c r="C13" s="302" t="s">
        <v>47</v>
      </c>
      <c r="D13" s="302"/>
      <c r="E13" s="302"/>
      <c r="F13" s="302"/>
      <c r="G13" s="302"/>
      <c r="H13" s="298">
        <f>'2.2 Subcontractor Ancillary Inp'!D38</f>
        <v>0</v>
      </c>
      <c r="I13" s="298"/>
      <c r="J13" s="298"/>
      <c r="K13" s="298"/>
      <c r="L13" s="298"/>
      <c r="M13" s="298"/>
      <c r="N13" s="298"/>
      <c r="O13" s="298"/>
      <c r="P13" s="298"/>
      <c r="Q13" s="298"/>
      <c r="R13" s="298"/>
    </row>
    <row r="14" spans="1:19" ht="15" x14ac:dyDescent="0.4">
      <c r="A14" s="3"/>
      <c r="B14" s="3"/>
      <c r="C14" s="302" t="s">
        <v>65</v>
      </c>
      <c r="D14" s="302"/>
      <c r="E14" s="302"/>
      <c r="F14" s="302"/>
      <c r="G14" s="302"/>
      <c r="H14" s="301" t="str">
        <f>CHOOSE('Bidder Instructions'!$H$40,'1.2a Subcontractor Input'!M$21,'1.2b Subcontractor Input'!Y$21,"No sub-contractor selected")</f>
        <v>31/XX/20XX</v>
      </c>
      <c r="I14" s="301"/>
      <c r="J14" s="301"/>
      <c r="K14" s="301"/>
      <c r="L14" s="301"/>
      <c r="M14" s="301"/>
      <c r="N14" s="301"/>
      <c r="O14" s="301"/>
      <c r="P14" s="301"/>
      <c r="Q14" s="301"/>
      <c r="R14" s="301"/>
    </row>
    <row r="15" spans="1:19" ht="15" x14ac:dyDescent="0.4">
      <c r="A15" s="3"/>
      <c r="B15" s="3"/>
      <c r="C15" s="2"/>
      <c r="D15" s="4"/>
      <c r="E15" s="4"/>
      <c r="F15" s="4"/>
      <c r="G15" s="4"/>
      <c r="H15" s="4"/>
      <c r="I15" s="4"/>
      <c r="J15" s="4"/>
      <c r="K15" s="4"/>
      <c r="L15" s="4"/>
      <c r="M15" s="4"/>
      <c r="N15" s="4"/>
      <c r="O15" s="4"/>
      <c r="P15" s="4"/>
      <c r="Q15" s="4"/>
      <c r="R15" s="4"/>
    </row>
    <row r="16" spans="1:19" ht="15" x14ac:dyDescent="0.4">
      <c r="A16" s="3"/>
      <c r="B16" s="3"/>
      <c r="C16" s="2"/>
      <c r="D16" s="4"/>
      <c r="E16" s="4"/>
      <c r="F16" s="4"/>
      <c r="G16" s="4"/>
      <c r="H16" s="4"/>
      <c r="I16" s="4"/>
      <c r="J16" s="4"/>
      <c r="K16" s="4"/>
      <c r="L16" s="4"/>
      <c r="M16" s="4"/>
      <c r="N16" s="4"/>
      <c r="O16" s="4"/>
      <c r="P16" s="4"/>
      <c r="Q16" s="4"/>
      <c r="R16" s="4"/>
    </row>
    <row r="17" spans="1:18" ht="15" x14ac:dyDescent="0.4">
      <c r="A17" s="3"/>
      <c r="B17" s="3"/>
      <c r="C17" s="97" t="s">
        <v>451</v>
      </c>
      <c r="D17" s="3"/>
      <c r="E17" s="5"/>
      <c r="F17" s="5"/>
      <c r="G17" s="5"/>
      <c r="H17" s="4"/>
      <c r="I17" s="4"/>
      <c r="J17" s="4"/>
      <c r="K17" s="4"/>
      <c r="L17" s="4"/>
      <c r="M17" s="4"/>
      <c r="N17" s="4"/>
      <c r="O17" s="6"/>
      <c r="P17" s="6"/>
      <c r="Q17" s="4"/>
      <c r="R17" s="4"/>
    </row>
    <row r="18" spans="1:18" ht="15.5" customHeight="1" x14ac:dyDescent="0.4">
      <c r="A18" s="8"/>
      <c r="B18" s="8"/>
      <c r="C18" s="303" t="s">
        <v>3</v>
      </c>
      <c r="D18" s="303"/>
      <c r="E18" s="7" t="s">
        <v>59</v>
      </c>
      <c r="F18" s="7"/>
      <c r="G18" s="7" t="s">
        <v>58</v>
      </c>
      <c r="H18" s="156" t="s">
        <v>60</v>
      </c>
      <c r="I18" s="156"/>
      <c r="J18" s="156" t="s">
        <v>61</v>
      </c>
      <c r="K18" s="156" t="s">
        <v>62</v>
      </c>
      <c r="L18" s="156"/>
      <c r="M18" s="156" t="s">
        <v>63</v>
      </c>
      <c r="N18" s="299" t="s">
        <v>452</v>
      </c>
      <c r="O18" s="299"/>
      <c r="P18" s="299"/>
      <c r="Q18" s="299"/>
      <c r="R18" s="299"/>
    </row>
    <row r="19" spans="1:18" ht="141" customHeight="1" x14ac:dyDescent="0.4">
      <c r="A19" s="3"/>
      <c r="B19" s="3"/>
      <c r="C19" s="166">
        <v>1</v>
      </c>
      <c r="D19" s="166" t="s">
        <v>167</v>
      </c>
      <c r="E19" s="167">
        <f>CHOOSE('Bidder Instructions'!$H$40,'1.2a Subcontractor Input'!K156,'1.2b Subcontractor Input'!S134,"")</f>
        <v>0</v>
      </c>
      <c r="F19" s="167">
        <f>CHOOSE('Bidder Instructions'!$H$40,'1.2a Subcontractor Input'!L156,'1.2b Subcontractor Input'!V134,"")</f>
        <v>0</v>
      </c>
      <c r="G19" s="167">
        <f>CHOOSE('Bidder Instructions'!$H$40,'1.2a Subcontractor Input'!M156,'1.2b Subcontractor Input'!Y134,"")</f>
        <v>0</v>
      </c>
      <c r="H19" s="169" t="str">
        <f>CHOOSE('Bidder Instructions'!$H$40,'1.2a Subcontractor Input'!K168,'1.2b Subcontractor Input'!S146,"")</f>
        <v>R</v>
      </c>
      <c r="I19" s="169" t="str">
        <f>CHOOSE('Bidder Instructions'!$H$40,'1.2a Subcontractor Input'!L168,'1.2b Subcontractor Input'!V146,"")</f>
        <v>R</v>
      </c>
      <c r="J19" s="169" t="str">
        <f>CHOOSE('Bidder Instructions'!$H$40,'1.2a Subcontractor Input'!M168,'1.2b Subcontractor Input'!Y146,"")</f>
        <v>R</v>
      </c>
      <c r="K19" s="9"/>
      <c r="L19" s="9"/>
      <c r="M19" s="9"/>
      <c r="N19" s="300"/>
      <c r="O19" s="300"/>
      <c r="P19" s="300"/>
      <c r="Q19" s="300"/>
      <c r="R19" s="300"/>
    </row>
    <row r="20" spans="1:18" ht="141" customHeight="1" x14ac:dyDescent="0.4">
      <c r="A20" s="3"/>
      <c r="B20" s="3"/>
      <c r="C20" s="166">
        <v>2</v>
      </c>
      <c r="D20" s="166" t="s">
        <v>68</v>
      </c>
      <c r="E20" s="168">
        <f>CHOOSE('Bidder Instructions'!$H$40,'1.2a Subcontractor Input'!K157,'1.2b Subcontractor Input'!S135,"")</f>
        <v>0</v>
      </c>
      <c r="F20" s="168">
        <f>CHOOSE('Bidder Instructions'!$H$40,'1.2a Subcontractor Input'!L157,'1.2b Subcontractor Input'!V135,"")</f>
        <v>0</v>
      </c>
      <c r="G20" s="168">
        <f>CHOOSE('Bidder Instructions'!$H$40,'1.2a Subcontractor Input'!M157,'1.2b Subcontractor Input'!Y135,"")</f>
        <v>0</v>
      </c>
      <c r="H20" s="169" t="str">
        <f>CHOOSE('Bidder Instructions'!$H$40,'1.2a Subcontractor Input'!K169,'1.2b Subcontractor Input'!S147,"")</f>
        <v>R</v>
      </c>
      <c r="I20" s="169" t="str">
        <f>CHOOSE('Bidder Instructions'!$H$40,'1.2a Subcontractor Input'!L169,'1.2b Subcontractor Input'!V147,"")</f>
        <v>R</v>
      </c>
      <c r="J20" s="169" t="str">
        <f>CHOOSE('Bidder Instructions'!$H$40,'1.2a Subcontractor Input'!M169,'1.2b Subcontractor Input'!Y147,"")</f>
        <v>R</v>
      </c>
      <c r="K20" s="9"/>
      <c r="L20" s="9"/>
      <c r="M20" s="9"/>
      <c r="N20" s="300"/>
      <c r="O20" s="300"/>
      <c r="P20" s="300"/>
      <c r="Q20" s="300"/>
      <c r="R20" s="300"/>
    </row>
    <row r="21" spans="1:18" ht="141" customHeight="1" x14ac:dyDescent="0.4">
      <c r="A21" s="3"/>
      <c r="B21" s="3"/>
      <c r="C21" s="166" t="s">
        <v>69</v>
      </c>
      <c r="D21" s="166" t="s">
        <v>253</v>
      </c>
      <c r="E21" s="168" t="str">
        <f>CHOOSE('Bidder Instructions'!$H$40,'1.2a Subcontractor Input'!K158,'1.2b Subcontractor Input'!S136,"")</f>
        <v>N/A</v>
      </c>
      <c r="F21" s="168" t="str">
        <f>CHOOSE('Bidder Instructions'!$H$40,'1.2a Subcontractor Input'!L158,'1.2b Subcontractor Input'!V136,"")</f>
        <v>N/A</v>
      </c>
      <c r="G21" s="168" t="str">
        <f>CHOOSE('Bidder Instructions'!$H$40,'1.2a Subcontractor Input'!M158,'1.2b Subcontractor Input'!Y136,"")</f>
        <v>N/A</v>
      </c>
      <c r="H21" s="169" t="str">
        <f>CHOOSE('Bidder Instructions'!$H$40,'1.2a Subcontractor Input'!K170,'1.2b Subcontractor Input'!S148,"")</f>
        <v>N/A</v>
      </c>
      <c r="I21" s="169" t="str">
        <f>CHOOSE('Bidder Instructions'!$H$40,'1.2a Subcontractor Input'!L170,'1.2b Subcontractor Input'!V148,"")</f>
        <v>N/A</v>
      </c>
      <c r="J21" s="169" t="str">
        <f>CHOOSE('Bidder Instructions'!$H$40,'1.2a Subcontractor Input'!M170,'1.2b Subcontractor Input'!Y148,"")</f>
        <v>N/A</v>
      </c>
      <c r="K21" s="9"/>
      <c r="L21" s="9"/>
      <c r="M21" s="9"/>
      <c r="N21" s="300"/>
      <c r="O21" s="300"/>
      <c r="P21" s="300"/>
      <c r="Q21" s="300"/>
      <c r="R21" s="300"/>
    </row>
    <row r="22" spans="1:18" ht="141" customHeight="1" x14ac:dyDescent="0.4">
      <c r="A22" s="3"/>
      <c r="B22" s="3"/>
      <c r="C22" s="166" t="s">
        <v>72</v>
      </c>
      <c r="D22" s="166" t="s">
        <v>77</v>
      </c>
      <c r="E22" s="167" t="e">
        <f>CHOOSE('Bidder Instructions'!$H$40,'1.2a Subcontractor Input'!K159,'1.2b Subcontractor Input'!S137,"")</f>
        <v>#DIV/0!</v>
      </c>
      <c r="F22" s="167" t="e">
        <f>CHOOSE('Bidder Instructions'!$H$40,'1.2a Subcontractor Input'!L159,'1.2b Subcontractor Input'!V137,"")</f>
        <v>#DIV/0!</v>
      </c>
      <c r="G22" s="167" t="e">
        <f>CHOOSE('Bidder Instructions'!$H$40,'1.2a Subcontractor Input'!M159,'1.2b Subcontractor Input'!Y137,"")</f>
        <v>#DIV/0!</v>
      </c>
      <c r="H22" s="169" t="e">
        <f>CHOOSE('Bidder Instructions'!$H$40,'1.2a Subcontractor Input'!K171,'1.2b Subcontractor Input'!S149,"")</f>
        <v>#DIV/0!</v>
      </c>
      <c r="I22" s="169" t="e">
        <f>CHOOSE('Bidder Instructions'!$H$40,'1.2a Subcontractor Input'!L171,'1.2b Subcontractor Input'!V149,"")</f>
        <v>#DIV/0!</v>
      </c>
      <c r="J22" s="169" t="e">
        <f>CHOOSE('Bidder Instructions'!$H$40,'1.2a Subcontractor Input'!M171,'1.2b Subcontractor Input'!Y149,"")</f>
        <v>#DIV/0!</v>
      </c>
      <c r="K22" s="9"/>
      <c r="L22" s="9"/>
      <c r="M22" s="9"/>
      <c r="N22" s="300"/>
      <c r="O22" s="300"/>
      <c r="P22" s="300"/>
      <c r="Q22" s="300"/>
      <c r="R22" s="300"/>
    </row>
    <row r="23" spans="1:18" ht="141" customHeight="1" x14ac:dyDescent="0.4">
      <c r="A23" s="3"/>
      <c r="B23" s="3"/>
      <c r="C23" s="166">
        <v>4</v>
      </c>
      <c r="D23" s="166" t="s">
        <v>82</v>
      </c>
      <c r="E23" s="167" t="e">
        <f>CHOOSE('Bidder Instructions'!$H$40,'1.2a Subcontractor Input'!K160,'1.2b Subcontractor Input'!S138,"")</f>
        <v>#DIV/0!</v>
      </c>
      <c r="F23" s="167" t="e">
        <f>CHOOSE('Bidder Instructions'!$H$40,'1.2a Subcontractor Input'!L160,'1.2b Subcontractor Input'!V138,"")</f>
        <v>#DIV/0!</v>
      </c>
      <c r="G23" s="167" t="e">
        <f>CHOOSE('Bidder Instructions'!$H$40,'1.2a Subcontractor Input'!M160,'1.2b Subcontractor Input'!Y138,"")</f>
        <v>#DIV/0!</v>
      </c>
      <c r="H23" s="169" t="e">
        <f>CHOOSE('Bidder Instructions'!$H$40,'1.2a Subcontractor Input'!K172,'1.2b Subcontractor Input'!S150,"")</f>
        <v>#DIV/0!</v>
      </c>
      <c r="I23" s="169" t="e">
        <f>CHOOSE('Bidder Instructions'!$H$40,'1.2a Subcontractor Input'!L172,'1.2b Subcontractor Input'!V150,"")</f>
        <v>#DIV/0!</v>
      </c>
      <c r="J23" s="171" t="e">
        <f>CHOOSE('Bidder Instructions'!$H$40,'1.2a Subcontractor Input'!M172,'1.2b Subcontractor Input'!Y150,"")</f>
        <v>#DIV/0!</v>
      </c>
      <c r="K23" s="170"/>
      <c r="L23" s="9"/>
      <c r="M23" s="172"/>
      <c r="N23" s="296"/>
      <c r="O23" s="296"/>
      <c r="P23" s="296"/>
      <c r="Q23" s="296"/>
      <c r="R23" s="297"/>
    </row>
    <row r="24" spans="1:18" ht="141" customHeight="1" x14ac:dyDescent="0.4">
      <c r="A24" s="3"/>
      <c r="B24" s="3"/>
      <c r="C24" s="166">
        <v>5</v>
      </c>
      <c r="D24" s="166" t="s">
        <v>75</v>
      </c>
      <c r="E24" s="167" t="e">
        <f>CHOOSE('Bidder Instructions'!$H$40,'1.2a Subcontractor Input'!K161,'1.2b Subcontractor Input'!S139,"")</f>
        <v>#DIV/0!</v>
      </c>
      <c r="F24" s="167" t="e">
        <f>CHOOSE('Bidder Instructions'!$H$40,'1.2a Subcontractor Input'!L161,'1.2b Subcontractor Input'!V139,"")</f>
        <v>#DIV/0!</v>
      </c>
      <c r="G24" s="167" t="e">
        <f>CHOOSE('Bidder Instructions'!$H$40,'1.2a Subcontractor Input'!M161,'1.2b Subcontractor Input'!Y139,"")</f>
        <v>#DIV/0!</v>
      </c>
      <c r="H24" s="169" t="str">
        <f>CHOOSE('Bidder Instructions'!$H$40,'1.2a Subcontractor Input'!K173,'1.2b Subcontractor Input'!S151,"")</f>
        <v>G</v>
      </c>
      <c r="I24" s="169" t="str">
        <f>CHOOSE('Bidder Instructions'!$H$40,'1.2a Subcontractor Input'!L173,'1.2b Subcontractor Input'!V151,"")</f>
        <v>G</v>
      </c>
      <c r="J24" s="171" t="str">
        <f>CHOOSE('Bidder Instructions'!$H$40,'1.2a Subcontractor Input'!M173,'1.2b Subcontractor Input'!Y151,"")</f>
        <v>G</v>
      </c>
      <c r="K24" s="170"/>
      <c r="L24" s="9"/>
      <c r="M24" s="172"/>
      <c r="N24" s="296"/>
      <c r="O24" s="296"/>
      <c r="P24" s="296"/>
      <c r="Q24" s="296"/>
      <c r="R24" s="297"/>
    </row>
    <row r="25" spans="1:18" ht="141" customHeight="1" x14ac:dyDescent="0.4">
      <c r="A25" s="3"/>
      <c r="B25" s="3"/>
      <c r="C25" s="166">
        <v>6</v>
      </c>
      <c r="D25" s="166" t="s">
        <v>78</v>
      </c>
      <c r="E25" s="167" t="e">
        <f>CHOOSE('Bidder Instructions'!$H$40,'1.2a Subcontractor Input'!K162,'1.2b Subcontractor Input'!S140,"")</f>
        <v>#DIV/0!</v>
      </c>
      <c r="F25" s="167" t="e">
        <f>CHOOSE('Bidder Instructions'!$H$40,'1.2a Subcontractor Input'!L162,'1.2b Subcontractor Input'!V140,"")</f>
        <v>#DIV/0!</v>
      </c>
      <c r="G25" s="167" t="e">
        <f>CHOOSE('Bidder Instructions'!$H$40,'1.2a Subcontractor Input'!M162,'1.2b Subcontractor Input'!Y140,"")</f>
        <v>#DIV/0!</v>
      </c>
      <c r="H25" s="169" t="e">
        <f>CHOOSE('Bidder Instructions'!$H$40,'1.2a Subcontractor Input'!K174,'1.2b Subcontractor Input'!S152,"")</f>
        <v>#DIV/0!</v>
      </c>
      <c r="I25" s="169" t="e">
        <f>CHOOSE('Bidder Instructions'!$H$40,'1.2a Subcontractor Input'!L174,'1.2b Subcontractor Input'!V152,"")</f>
        <v>#DIV/0!</v>
      </c>
      <c r="J25" s="171" t="e">
        <f>CHOOSE('Bidder Instructions'!$H$40,'1.2a Subcontractor Input'!M174,'1.2b Subcontractor Input'!Y152,"")</f>
        <v>#DIV/0!</v>
      </c>
      <c r="K25" s="170"/>
      <c r="L25" s="9"/>
      <c r="M25" s="172"/>
      <c r="N25" s="296"/>
      <c r="O25" s="296"/>
      <c r="P25" s="296"/>
      <c r="Q25" s="296"/>
      <c r="R25" s="297"/>
    </row>
    <row r="26" spans="1:18" ht="141" customHeight="1" x14ac:dyDescent="0.4">
      <c r="A26" s="3"/>
      <c r="B26" s="3"/>
      <c r="C26" s="166">
        <v>7</v>
      </c>
      <c r="D26" s="166" t="s">
        <v>79</v>
      </c>
      <c r="E26" s="167">
        <f>CHOOSE('Bidder Instructions'!$H$40,'1.2a Subcontractor Input'!K163,'1.2b Subcontractor Input'!S141,"")</f>
        <v>0</v>
      </c>
      <c r="F26" s="167">
        <f>CHOOSE('Bidder Instructions'!$H$40,'1.2a Subcontractor Input'!L163,'1.2b Subcontractor Input'!V141,"")</f>
        <v>0</v>
      </c>
      <c r="G26" s="167">
        <f>CHOOSE('Bidder Instructions'!$H$40,'1.2a Subcontractor Input'!M163,'1.2b Subcontractor Input'!Y141,"")</f>
        <v>0</v>
      </c>
      <c r="H26" s="169" t="str">
        <f>CHOOSE('Bidder Instructions'!$H$40,'1.2a Subcontractor Input'!K175,'1.2b Subcontractor Input'!S153,"")</f>
        <v>R</v>
      </c>
      <c r="I26" s="169" t="str">
        <f>CHOOSE('Bidder Instructions'!$H$40,'1.2a Subcontractor Input'!L175,'1.2b Subcontractor Input'!V153,"")</f>
        <v>R</v>
      </c>
      <c r="J26" s="169" t="str">
        <f>CHOOSE('Bidder Instructions'!$H$40,'1.2a Subcontractor Input'!M175,'1.2b Subcontractor Input'!Y153,"")</f>
        <v>R</v>
      </c>
      <c r="K26" s="9"/>
      <c r="L26" s="9"/>
      <c r="M26" s="9"/>
      <c r="N26" s="300"/>
      <c r="O26" s="300"/>
      <c r="P26" s="300"/>
      <c r="Q26" s="300"/>
      <c r="R26" s="300"/>
    </row>
    <row r="27" spans="1:18" ht="141" customHeight="1" x14ac:dyDescent="0.4">
      <c r="A27" s="3"/>
      <c r="B27" s="3"/>
      <c r="C27" s="166">
        <v>8</v>
      </c>
      <c r="D27" s="166" t="s">
        <v>80</v>
      </c>
      <c r="E27" s="168" t="e">
        <f>CHOOSE('Bidder Instructions'!$H$40,'1.2a Subcontractor Input'!K164,'1.2b Subcontractor Input'!S142,"")</f>
        <v>#DIV/0!</v>
      </c>
      <c r="F27" s="168" t="e">
        <f>CHOOSE('Bidder Instructions'!$H$40,'1.2a Subcontractor Input'!L164,'1.2b Subcontractor Input'!V142,"")</f>
        <v>#DIV/0!</v>
      </c>
      <c r="G27" s="168" t="e">
        <f>CHOOSE('Bidder Instructions'!$H$40,'1.2a Subcontractor Input'!M164,'1.2b Subcontractor Input'!Y142,"")</f>
        <v>#DIV/0!</v>
      </c>
      <c r="H27" s="169" t="e">
        <f>CHOOSE('Bidder Instructions'!$H$40,'1.2a Subcontractor Input'!K176,'1.2b Subcontractor Input'!S154,"")</f>
        <v>#DIV/0!</v>
      </c>
      <c r="I27" s="169" t="e">
        <f>CHOOSE('Bidder Instructions'!$H$40,'1.2a Subcontractor Input'!L176,'1.2b Subcontractor Input'!V154,"")</f>
        <v>#DIV/0!</v>
      </c>
      <c r="J27" s="169" t="e">
        <f>CHOOSE('Bidder Instructions'!$H$40,'1.2a Subcontractor Input'!M176,'1.2b Subcontractor Input'!Y154,"")</f>
        <v>#DIV/0!</v>
      </c>
      <c r="K27" s="10"/>
      <c r="L27" s="10"/>
      <c r="M27" s="10"/>
      <c r="N27" s="300"/>
      <c r="O27" s="300"/>
      <c r="P27" s="300"/>
      <c r="Q27" s="300"/>
      <c r="R27" s="300"/>
    </row>
    <row r="28" spans="1:18" ht="15" x14ac:dyDescent="0.4">
      <c r="A28" s="3"/>
      <c r="B28" s="3"/>
      <c r="C28" s="2"/>
      <c r="D28" s="2"/>
      <c r="E28" s="4"/>
      <c r="F28" s="4"/>
      <c r="G28" s="4"/>
      <c r="H28" s="4"/>
      <c r="I28" s="4"/>
      <c r="J28" s="4"/>
      <c r="K28" s="4"/>
      <c r="L28" s="4"/>
      <c r="M28" s="4"/>
      <c r="N28" s="4"/>
      <c r="O28" s="4"/>
      <c r="P28" s="4"/>
      <c r="Q28" s="4"/>
      <c r="R28" s="4"/>
    </row>
    <row r="29" spans="1:18" ht="15" x14ac:dyDescent="0.4">
      <c r="A29" s="3"/>
      <c r="B29" s="3"/>
      <c r="C29" s="2"/>
      <c r="D29" s="2"/>
      <c r="E29" s="4"/>
      <c r="F29" s="4"/>
      <c r="G29" s="4"/>
      <c r="H29" s="4"/>
      <c r="I29" s="4"/>
      <c r="J29" s="4"/>
      <c r="K29" s="4"/>
      <c r="L29" s="4"/>
      <c r="M29" s="4"/>
      <c r="N29" s="4"/>
      <c r="O29" s="4"/>
      <c r="P29" s="4"/>
      <c r="Q29" s="4"/>
      <c r="R29" s="4"/>
    </row>
    <row r="30" spans="1:18" ht="15" x14ac:dyDescent="0.4">
      <c r="A30" s="3"/>
      <c r="B30" s="3"/>
      <c r="C30" s="2"/>
      <c r="D30" s="2"/>
      <c r="E30" s="4"/>
      <c r="F30" s="4"/>
      <c r="G30" s="4"/>
      <c r="H30" s="4"/>
      <c r="I30" s="4"/>
      <c r="J30" s="4"/>
      <c r="K30" s="4"/>
      <c r="L30" s="4"/>
      <c r="M30" s="4"/>
      <c r="N30" s="4"/>
      <c r="O30" s="4"/>
      <c r="P30" s="4"/>
      <c r="Q30" s="4"/>
      <c r="R30" s="4"/>
    </row>
    <row r="31" spans="1:18" ht="15" x14ac:dyDescent="0.4">
      <c r="A31" s="3"/>
      <c r="B31" s="3"/>
      <c r="C31" s="2"/>
      <c r="D31" s="2"/>
      <c r="E31" s="4"/>
      <c r="F31" s="4"/>
      <c r="G31" s="4"/>
      <c r="H31" s="4"/>
      <c r="I31" s="4"/>
      <c r="J31" s="4"/>
      <c r="K31" s="4"/>
      <c r="L31" s="4"/>
      <c r="M31" s="4"/>
      <c r="N31" s="4"/>
      <c r="O31" s="4"/>
      <c r="P31" s="4"/>
      <c r="Q31" s="4"/>
      <c r="R31" s="4"/>
    </row>
    <row r="32" spans="1:18" ht="15" x14ac:dyDescent="0.4">
      <c r="A32" s="3"/>
      <c r="B32" s="3"/>
      <c r="C32" s="2"/>
      <c r="D32" s="2"/>
      <c r="E32" s="4"/>
      <c r="F32" s="4"/>
      <c r="G32" s="4"/>
      <c r="H32" s="4"/>
      <c r="I32" s="4"/>
      <c r="J32" s="4"/>
      <c r="K32" s="4"/>
      <c r="L32" s="4"/>
      <c r="M32" s="4"/>
      <c r="N32" s="4"/>
      <c r="O32" s="4"/>
      <c r="P32" s="4"/>
      <c r="Q32" s="4"/>
      <c r="R32" s="4"/>
    </row>
    <row r="33" spans="1:19" ht="15" x14ac:dyDescent="0.4">
      <c r="A33" s="3"/>
      <c r="B33" s="3"/>
      <c r="C33" s="2"/>
      <c r="D33" s="2"/>
      <c r="E33" s="4"/>
      <c r="F33" s="4"/>
      <c r="G33" s="4"/>
      <c r="H33" s="4"/>
      <c r="I33" s="4"/>
      <c r="J33" s="4"/>
      <c r="K33" s="4"/>
      <c r="L33" s="4"/>
      <c r="M33" s="4"/>
      <c r="N33" s="4"/>
      <c r="O33" s="4"/>
      <c r="P33" s="4"/>
      <c r="Q33" s="4"/>
      <c r="R33" s="4"/>
    </row>
    <row r="34" spans="1:19" ht="15" x14ac:dyDescent="0.4">
      <c r="A34" s="117" t="s">
        <v>158</v>
      </c>
      <c r="B34" s="117"/>
      <c r="C34" s="117"/>
      <c r="D34" s="117"/>
      <c r="E34" s="117"/>
      <c r="F34" s="117"/>
      <c r="G34" s="117"/>
      <c r="H34" s="117"/>
      <c r="I34" s="117"/>
      <c r="J34" s="117"/>
      <c r="K34" s="117"/>
      <c r="L34" s="117"/>
      <c r="M34" s="117"/>
      <c r="N34" s="117"/>
      <c r="O34" s="117"/>
      <c r="P34" s="117"/>
      <c r="Q34" s="117"/>
      <c r="R34" s="117"/>
      <c r="S34" s="117"/>
    </row>
    <row r="35" spans="1:19" ht="14.55" customHeight="1" x14ac:dyDescent="0.35"/>
  </sheetData>
  <sheetProtection password="99B6" sheet="1" objects="1" scenarios="1"/>
  <protectedRanges>
    <protectedRange sqref="N19:R27" name="Sub Supplier Assessment 2"/>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H19">
    <cfRule type="expression" dxfId="20" priority="5" stopIfTrue="1">
      <formula>H19="R"</formula>
    </cfRule>
    <cfRule type="expression" dxfId="19" priority="6" stopIfTrue="1">
      <formula>H19="A"</formula>
    </cfRule>
    <cfRule type="expression" dxfId="18" priority="7" stopIfTrue="1">
      <formula>H19="G"</formula>
    </cfRule>
  </conditionalFormatting>
  <conditionalFormatting sqref="C5">
    <cfRule type="expression" dxfId="17" priority="2">
      <formula>IF(AND(sysChk=0,sysWarn=0),1,0)</formula>
    </cfRule>
    <cfRule type="expression" dxfId="16" priority="3">
      <formula>IF(AND(sysChk=0,sysWarn&lt;&gt;0),1,0)</formula>
    </cfRule>
    <cfRule type="expression" dxfId="15"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1"/>
    <pageSetUpPr fitToPage="1"/>
  </sheetPr>
  <dimension ref="A1:S35"/>
  <sheetViews>
    <sheetView showGridLines="0" zoomScale="40" zoomScaleNormal="40" workbookViewId="0">
      <pane ySplit="8" topLeftCell="A9" activePane="bottomLeft" state="frozen"/>
      <selection activeCell="A9" sqref="A9"/>
      <selection pane="bottomLeft" activeCell="N19" sqref="N19:R19"/>
    </sheetView>
  </sheetViews>
  <sheetFormatPr defaultColWidth="0" defaultRowHeight="14.55" customHeight="1" zeroHeight="1" x14ac:dyDescent="0.35"/>
  <cols>
    <col min="1" max="2" width="9.23046875" customWidth="1"/>
    <col min="3" max="3" width="34.23046875" customWidth="1"/>
    <col min="4" max="4" width="64.765625" customWidth="1"/>
    <col min="5" max="10" width="18.23046875" customWidth="1"/>
    <col min="11" max="13" width="9.765625" hidden="1" customWidth="1"/>
    <col min="14" max="14" width="10.765625" customWidth="1"/>
    <col min="15" max="15" width="40.3828125" customWidth="1"/>
    <col min="16" max="16" width="10.3828125" customWidth="1"/>
    <col min="17" max="17" width="37.23046875" customWidth="1"/>
    <col min="18" max="18" width="101.765625" customWidth="1"/>
    <col min="19" max="19" width="9.23046875" customWidth="1"/>
    <col min="20" max="16384" width="9.23046875" hidden="1"/>
  </cols>
  <sheetData>
    <row r="1" spans="1:19" ht="11.65" x14ac:dyDescent="0.35">
      <c r="A1" s="109"/>
      <c r="B1" s="109"/>
      <c r="C1" s="110"/>
      <c r="D1" s="109"/>
      <c r="E1" s="109"/>
      <c r="F1" s="109"/>
      <c r="G1" s="109"/>
      <c r="H1" s="109"/>
      <c r="I1" s="109"/>
      <c r="J1" s="109"/>
      <c r="K1" s="109"/>
      <c r="L1" s="109"/>
      <c r="M1" s="109"/>
      <c r="N1" s="109"/>
      <c r="O1" s="109"/>
      <c r="P1" s="109"/>
      <c r="Q1" s="109"/>
      <c r="R1" s="109"/>
      <c r="S1" s="109"/>
    </row>
    <row r="2" spans="1:19"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row>
    <row r="3" spans="1:19" ht="12.75" x14ac:dyDescent="0.35">
      <c r="A3" s="109"/>
      <c r="B3" s="109"/>
      <c r="C3" s="112" t="str">
        <f ca="1">MID(CELL("filename",A1),FIND("]",CELL("filename",A1))+1,256)&amp;" Sheet"</f>
        <v>3.6 Subcontractor #3 Assmt Sheet</v>
      </c>
      <c r="D3" s="109"/>
      <c r="E3" s="109"/>
      <c r="F3" s="109"/>
      <c r="G3" s="109"/>
      <c r="H3" s="109"/>
      <c r="I3" s="109"/>
      <c r="J3" s="109"/>
      <c r="K3" s="109"/>
      <c r="L3" s="109"/>
      <c r="M3" s="109"/>
      <c r="N3" s="109"/>
      <c r="O3" s="109"/>
      <c r="P3" s="109"/>
      <c r="Q3" s="109"/>
      <c r="R3" s="109"/>
      <c r="S3" s="109"/>
    </row>
    <row r="4" spans="1:19"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65" x14ac:dyDescent="0.3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3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65" x14ac:dyDescent="0.35">
      <c r="A7" s="109"/>
      <c r="B7" s="109"/>
      <c r="C7" s="109"/>
      <c r="D7" s="109"/>
      <c r="E7" s="109"/>
      <c r="F7" s="109"/>
      <c r="G7" s="109"/>
      <c r="H7" s="109"/>
      <c r="I7" s="109"/>
      <c r="J7" s="109"/>
      <c r="K7" s="109"/>
      <c r="L7" s="109"/>
      <c r="M7" s="109"/>
      <c r="N7" s="109"/>
      <c r="O7" s="109"/>
      <c r="P7" s="109"/>
      <c r="Q7" s="109"/>
      <c r="R7" s="109"/>
      <c r="S7" s="109"/>
    </row>
    <row r="8" spans="1:19" ht="11.65" x14ac:dyDescent="0.35">
      <c r="A8" s="83">
        <f>SUM(A9:A34)</f>
        <v>0</v>
      </c>
      <c r="B8" s="83">
        <f>SUM(B9:B34)</f>
        <v>0</v>
      </c>
      <c r="C8" s="116"/>
      <c r="D8" s="116"/>
      <c r="E8" s="116"/>
      <c r="F8" s="116"/>
      <c r="G8" s="116"/>
      <c r="H8" s="116"/>
      <c r="I8" s="116"/>
      <c r="J8" s="116"/>
      <c r="K8" s="116"/>
      <c r="L8" s="116"/>
      <c r="M8" s="116"/>
      <c r="N8" s="116"/>
      <c r="O8" s="116"/>
      <c r="P8" s="116"/>
      <c r="Q8" s="116"/>
      <c r="R8" s="116"/>
      <c r="S8" s="116"/>
    </row>
    <row r="9" spans="1:19" ht="14.55" customHeight="1" x14ac:dyDescent="0.35">
      <c r="A9" s="27"/>
      <c r="B9" s="27"/>
      <c r="C9" s="27"/>
      <c r="D9" s="27"/>
      <c r="E9" s="27"/>
      <c r="F9" s="27"/>
      <c r="G9" s="27"/>
      <c r="H9" s="27"/>
      <c r="I9" s="27"/>
      <c r="J9" s="27"/>
      <c r="K9" s="27"/>
      <c r="L9" s="27"/>
      <c r="M9" s="27"/>
      <c r="N9" s="27"/>
      <c r="O9" s="27"/>
      <c r="P9" s="27"/>
      <c r="Q9" s="27"/>
      <c r="R9" s="27"/>
    </row>
    <row r="10" spans="1:19" ht="15" x14ac:dyDescent="0.4">
      <c r="A10" s="3"/>
      <c r="B10" s="3"/>
      <c r="C10" s="302" t="s">
        <v>1</v>
      </c>
      <c r="D10" s="302"/>
      <c r="E10" s="302"/>
      <c r="F10" s="302"/>
      <c r="G10" s="302"/>
      <c r="H10" s="298" t="str">
        <f>CHOOSE('Bidder Instructions'!$H$40,'1.2a Subcontractor Input'!O$16,'1.2b Subcontractor Input'!AA$16,"No sub-contractor selected")</f>
        <v>Subcontractor #3 Ltd</v>
      </c>
      <c r="I10" s="298"/>
      <c r="J10" s="298"/>
      <c r="K10" s="298"/>
      <c r="L10" s="298"/>
      <c r="M10" s="298"/>
      <c r="N10" s="298"/>
      <c r="O10" s="298"/>
      <c r="P10" s="298"/>
      <c r="Q10" s="298"/>
      <c r="R10" s="298"/>
    </row>
    <row r="11" spans="1:19" ht="15" x14ac:dyDescent="0.4">
      <c r="A11" s="3"/>
      <c r="B11" s="3"/>
      <c r="C11" s="302" t="s">
        <v>0</v>
      </c>
      <c r="D11" s="302"/>
      <c r="E11" s="302"/>
      <c r="F11" s="302"/>
      <c r="G11" s="302"/>
      <c r="H11" s="298">
        <f>'2.2 Subcontractor Ancillary Inp'!D60</f>
        <v>0</v>
      </c>
      <c r="I11" s="298"/>
      <c r="J11" s="298"/>
      <c r="K11" s="298"/>
      <c r="L11" s="298"/>
      <c r="M11" s="298"/>
      <c r="N11" s="298"/>
      <c r="O11" s="298"/>
      <c r="P11" s="298"/>
      <c r="Q11" s="298"/>
      <c r="R11" s="298"/>
    </row>
    <row r="12" spans="1:19" ht="15" x14ac:dyDescent="0.4">
      <c r="A12" s="3"/>
      <c r="B12" s="3"/>
      <c r="C12" s="302" t="s">
        <v>46</v>
      </c>
      <c r="D12" s="302"/>
      <c r="E12" s="302"/>
      <c r="F12" s="302"/>
      <c r="G12" s="302"/>
      <c r="H12" s="298">
        <f>'2.2 Subcontractor Ancillary Inp'!D61</f>
        <v>0</v>
      </c>
      <c r="I12" s="298"/>
      <c r="J12" s="298"/>
      <c r="K12" s="298"/>
      <c r="L12" s="298"/>
      <c r="M12" s="298"/>
      <c r="N12" s="298"/>
      <c r="O12" s="298"/>
      <c r="P12" s="298"/>
      <c r="Q12" s="298"/>
      <c r="R12" s="298"/>
    </row>
    <row r="13" spans="1:19" ht="15" x14ac:dyDescent="0.4">
      <c r="A13" s="3"/>
      <c r="B13" s="3"/>
      <c r="C13" s="302" t="s">
        <v>47</v>
      </c>
      <c r="D13" s="302"/>
      <c r="E13" s="302"/>
      <c r="F13" s="302"/>
      <c r="G13" s="302"/>
      <c r="H13" s="298">
        <f>'2.2 Subcontractor Ancillary Inp'!D62</f>
        <v>0</v>
      </c>
      <c r="I13" s="298"/>
      <c r="J13" s="298"/>
      <c r="K13" s="298"/>
      <c r="L13" s="298"/>
      <c r="M13" s="298"/>
      <c r="N13" s="298"/>
      <c r="O13" s="298"/>
      <c r="P13" s="298"/>
      <c r="Q13" s="298"/>
      <c r="R13" s="298"/>
    </row>
    <row r="14" spans="1:19" ht="15" x14ac:dyDescent="0.4">
      <c r="A14" s="3"/>
      <c r="B14" s="3"/>
      <c r="C14" s="302" t="s">
        <v>65</v>
      </c>
      <c r="D14" s="302"/>
      <c r="E14" s="302"/>
      <c r="F14" s="302"/>
      <c r="G14" s="302"/>
      <c r="H14" s="301" t="str">
        <f>CHOOSE('Bidder Instructions'!$H$40,'1.2a Subcontractor Input'!R$21,'1.2b Subcontractor Input'!AJ$21,"No sub-contractor selected")</f>
        <v>31/XX/20XX</v>
      </c>
      <c r="I14" s="301"/>
      <c r="J14" s="301"/>
      <c r="K14" s="301"/>
      <c r="L14" s="301"/>
      <c r="M14" s="301"/>
      <c r="N14" s="301"/>
      <c r="O14" s="301"/>
      <c r="P14" s="301"/>
      <c r="Q14" s="301"/>
      <c r="R14" s="301"/>
    </row>
    <row r="15" spans="1:19" ht="15" x14ac:dyDescent="0.4">
      <c r="A15" s="3"/>
      <c r="B15" s="3"/>
      <c r="C15" s="2"/>
      <c r="D15" s="4"/>
      <c r="E15" s="4"/>
      <c r="F15" s="4"/>
      <c r="G15" s="4"/>
      <c r="H15" s="4"/>
      <c r="I15" s="4"/>
      <c r="J15" s="4"/>
      <c r="K15" s="4"/>
      <c r="L15" s="4"/>
      <c r="M15" s="4"/>
      <c r="N15" s="4"/>
      <c r="O15" s="4"/>
      <c r="P15" s="4"/>
      <c r="Q15" s="4"/>
      <c r="R15" s="4"/>
    </row>
    <row r="16" spans="1:19" ht="15" x14ac:dyDescent="0.4">
      <c r="A16" s="3"/>
      <c r="B16" s="3"/>
      <c r="C16" s="2"/>
      <c r="D16" s="4"/>
      <c r="E16" s="4"/>
      <c r="F16" s="4"/>
      <c r="G16" s="4"/>
      <c r="H16" s="4"/>
      <c r="I16" s="4"/>
      <c r="J16" s="4"/>
      <c r="K16" s="4"/>
      <c r="L16" s="4"/>
      <c r="M16" s="4"/>
      <c r="N16" s="4"/>
      <c r="O16" s="4"/>
      <c r="P16" s="4"/>
      <c r="Q16" s="4"/>
      <c r="R16" s="4"/>
    </row>
    <row r="17" spans="1:18" ht="15" x14ac:dyDescent="0.4">
      <c r="A17" s="3"/>
      <c r="B17" s="3"/>
      <c r="C17" s="97" t="s">
        <v>451</v>
      </c>
      <c r="D17" s="3"/>
      <c r="E17" s="5"/>
      <c r="F17" s="5"/>
      <c r="G17" s="5"/>
      <c r="H17" s="4"/>
      <c r="I17" s="4"/>
      <c r="J17" s="4"/>
      <c r="K17" s="4"/>
      <c r="L17" s="4"/>
      <c r="M17" s="4"/>
      <c r="N17" s="4"/>
      <c r="O17" s="6"/>
      <c r="P17" s="6"/>
      <c r="Q17" s="4"/>
      <c r="R17" s="4"/>
    </row>
    <row r="18" spans="1:18" ht="15.5" customHeight="1" x14ac:dyDescent="0.4">
      <c r="A18" s="8"/>
      <c r="B18" s="8"/>
      <c r="C18" s="303" t="s">
        <v>3</v>
      </c>
      <c r="D18" s="303"/>
      <c r="E18" s="7" t="s">
        <v>59</v>
      </c>
      <c r="F18" s="7"/>
      <c r="G18" s="7" t="s">
        <v>58</v>
      </c>
      <c r="H18" s="156" t="s">
        <v>60</v>
      </c>
      <c r="I18" s="156"/>
      <c r="J18" s="156" t="s">
        <v>61</v>
      </c>
      <c r="K18" s="156" t="s">
        <v>62</v>
      </c>
      <c r="L18" s="156"/>
      <c r="M18" s="156" t="s">
        <v>63</v>
      </c>
      <c r="N18" s="299" t="s">
        <v>452</v>
      </c>
      <c r="O18" s="299"/>
      <c r="P18" s="299"/>
      <c r="Q18" s="299"/>
      <c r="R18" s="299"/>
    </row>
    <row r="19" spans="1:18" ht="141" customHeight="1" x14ac:dyDescent="0.4">
      <c r="A19" s="3"/>
      <c r="B19" s="3"/>
      <c r="C19" s="166">
        <v>1</v>
      </c>
      <c r="D19" s="166" t="s">
        <v>167</v>
      </c>
      <c r="E19" s="167">
        <f>CHOOSE('Bidder Instructions'!$H$40,'1.2a Subcontractor Input'!P156,'1.2b Subcontractor Input'!AD134,"")</f>
        <v>0</v>
      </c>
      <c r="F19" s="167">
        <f>CHOOSE('Bidder Instructions'!$H$40,'1.2a Subcontractor Input'!Q156,'1.2b Subcontractor Input'!AG134,"")</f>
        <v>0</v>
      </c>
      <c r="G19" s="167">
        <f>CHOOSE('Bidder Instructions'!$H$40,'1.2a Subcontractor Input'!R156,'1.2b Subcontractor Input'!AJ134,"")</f>
        <v>0</v>
      </c>
      <c r="H19" s="169" t="str">
        <f>CHOOSE('Bidder Instructions'!$H$40,'1.2a Subcontractor Input'!P168,'1.2b Subcontractor Input'!AD146,"")</f>
        <v>R</v>
      </c>
      <c r="I19" s="169" t="str">
        <f>CHOOSE('Bidder Instructions'!$H$40,'1.2a Subcontractor Input'!Q168,'1.2b Subcontractor Input'!AG146,"")</f>
        <v>R</v>
      </c>
      <c r="J19" s="169" t="str">
        <f>CHOOSE('Bidder Instructions'!$H$40,'1.2a Subcontractor Input'!R168,'1.2b Subcontractor Input'!AJ146,"")</f>
        <v>R</v>
      </c>
      <c r="K19" s="9"/>
      <c r="L19" s="9"/>
      <c r="M19" s="9"/>
      <c r="N19" s="300"/>
      <c r="O19" s="300"/>
      <c r="P19" s="300"/>
      <c r="Q19" s="300"/>
      <c r="R19" s="300"/>
    </row>
    <row r="20" spans="1:18" ht="141" customHeight="1" x14ac:dyDescent="0.4">
      <c r="A20" s="3"/>
      <c r="B20" s="3"/>
      <c r="C20" s="166">
        <v>2</v>
      </c>
      <c r="D20" s="166" t="s">
        <v>68</v>
      </c>
      <c r="E20" s="168">
        <f>CHOOSE('Bidder Instructions'!$H$40,'1.2a Subcontractor Input'!P157,'1.2b Subcontractor Input'!AD135,"")</f>
        <v>0</v>
      </c>
      <c r="F20" s="168">
        <f>CHOOSE('Bidder Instructions'!$H$40,'1.2a Subcontractor Input'!Q157,'1.2b Subcontractor Input'!AG135,"")</f>
        <v>0</v>
      </c>
      <c r="G20" s="168">
        <f>CHOOSE('Bidder Instructions'!$H$40,'1.2a Subcontractor Input'!R157,'1.2b Subcontractor Input'!AJ135,"")</f>
        <v>0</v>
      </c>
      <c r="H20" s="169" t="str">
        <f>CHOOSE('Bidder Instructions'!$H$40,'1.2a Subcontractor Input'!P169,'1.2b Subcontractor Input'!AD147,"")</f>
        <v>R</v>
      </c>
      <c r="I20" s="169" t="str">
        <f>CHOOSE('Bidder Instructions'!$H$40,'1.2a Subcontractor Input'!Q169,'1.2b Subcontractor Input'!AG147,"")</f>
        <v>R</v>
      </c>
      <c r="J20" s="169" t="str">
        <f>CHOOSE('Bidder Instructions'!$H$40,'1.2a Subcontractor Input'!R169,'1.2b Subcontractor Input'!AJ147,"")</f>
        <v>R</v>
      </c>
      <c r="K20" s="9"/>
      <c r="L20" s="9"/>
      <c r="M20" s="9"/>
      <c r="N20" s="300"/>
      <c r="O20" s="300"/>
      <c r="P20" s="300"/>
      <c r="Q20" s="300"/>
      <c r="R20" s="300"/>
    </row>
    <row r="21" spans="1:18" ht="141" customHeight="1" x14ac:dyDescent="0.4">
      <c r="A21" s="3"/>
      <c r="B21" s="3"/>
      <c r="C21" s="166" t="s">
        <v>69</v>
      </c>
      <c r="D21" s="166" t="s">
        <v>253</v>
      </c>
      <c r="E21" s="168" t="str">
        <f>CHOOSE('Bidder Instructions'!$H$40,'1.2a Subcontractor Input'!P158,'1.2b Subcontractor Input'!AD136,"")</f>
        <v>N/A</v>
      </c>
      <c r="F21" s="168" t="str">
        <f>CHOOSE('Bidder Instructions'!$H$40,'1.2a Subcontractor Input'!Q158,'1.2b Subcontractor Input'!AG136,"")</f>
        <v>N/A</v>
      </c>
      <c r="G21" s="168" t="str">
        <f>CHOOSE('Bidder Instructions'!$H$40,'1.2a Subcontractor Input'!R158,'1.2b Subcontractor Input'!AJ136,"")</f>
        <v>N/A</v>
      </c>
      <c r="H21" s="169" t="str">
        <f>CHOOSE('Bidder Instructions'!$H$40,'1.2a Subcontractor Input'!P170,'1.2b Subcontractor Input'!AD148,"")</f>
        <v>N/A</v>
      </c>
      <c r="I21" s="169" t="str">
        <f>CHOOSE('Bidder Instructions'!$H$40,'1.2a Subcontractor Input'!Q170,'1.2b Subcontractor Input'!AG148,"")</f>
        <v>N/A</v>
      </c>
      <c r="J21" s="169" t="str">
        <f>CHOOSE('Bidder Instructions'!$H$40,'1.2a Subcontractor Input'!R170,'1.2b Subcontractor Input'!AJ148,"")</f>
        <v>N/A</v>
      </c>
      <c r="K21" s="9"/>
      <c r="L21" s="9"/>
      <c r="M21" s="9"/>
      <c r="N21" s="300"/>
      <c r="O21" s="300"/>
      <c r="P21" s="300"/>
      <c r="Q21" s="300"/>
      <c r="R21" s="300"/>
    </row>
    <row r="22" spans="1:18" ht="141" customHeight="1" x14ac:dyDescent="0.4">
      <c r="A22" s="3"/>
      <c r="B22" s="3"/>
      <c r="C22" s="166" t="s">
        <v>72</v>
      </c>
      <c r="D22" s="166" t="s">
        <v>73</v>
      </c>
      <c r="E22" s="167" t="e">
        <f>CHOOSE('Bidder Instructions'!$H$40,'1.2a Subcontractor Input'!P159,'1.2b Subcontractor Input'!AD137,"")</f>
        <v>#DIV/0!</v>
      </c>
      <c r="F22" s="167" t="e">
        <f>CHOOSE('Bidder Instructions'!$H$40,'1.2a Subcontractor Input'!Q159,'1.2b Subcontractor Input'!AG137,"")</f>
        <v>#DIV/0!</v>
      </c>
      <c r="G22" s="167" t="e">
        <f>CHOOSE('Bidder Instructions'!$H$40,'1.2a Subcontractor Input'!R159,'1.2b Subcontractor Input'!AJ137,"")</f>
        <v>#DIV/0!</v>
      </c>
      <c r="H22" s="169" t="e">
        <f>CHOOSE('Bidder Instructions'!$H$40,'1.2a Subcontractor Input'!P171,'1.2b Subcontractor Input'!AD149,"")</f>
        <v>#DIV/0!</v>
      </c>
      <c r="I22" s="169" t="e">
        <f>CHOOSE('Bidder Instructions'!$H$40,'1.2a Subcontractor Input'!Q171,'1.2b Subcontractor Input'!AG149,"")</f>
        <v>#DIV/0!</v>
      </c>
      <c r="J22" s="169" t="e">
        <f>CHOOSE('Bidder Instructions'!$H$40,'1.2a Subcontractor Input'!R171,'1.2b Subcontractor Input'!AJ149,"")</f>
        <v>#DIV/0!</v>
      </c>
      <c r="K22" s="9"/>
      <c r="L22" s="9"/>
      <c r="M22" s="9"/>
      <c r="N22" s="300"/>
      <c r="O22" s="300"/>
      <c r="P22" s="300"/>
      <c r="Q22" s="300"/>
      <c r="R22" s="300"/>
    </row>
    <row r="23" spans="1:18" ht="141" customHeight="1" x14ac:dyDescent="0.4">
      <c r="A23" s="3"/>
      <c r="B23" s="3"/>
      <c r="C23" s="166">
        <v>4</v>
      </c>
      <c r="D23" s="166" t="s">
        <v>82</v>
      </c>
      <c r="E23" s="167" t="e">
        <f>CHOOSE('Bidder Instructions'!$H$40,'1.2a Subcontractor Input'!P160,'1.2b Subcontractor Input'!AD138,"")</f>
        <v>#DIV/0!</v>
      </c>
      <c r="F23" s="167" t="e">
        <f>CHOOSE('Bidder Instructions'!$H$40,'1.2a Subcontractor Input'!Q160,'1.2b Subcontractor Input'!AG138,"")</f>
        <v>#DIV/0!</v>
      </c>
      <c r="G23" s="167" t="e">
        <f>CHOOSE('Bidder Instructions'!$H$40,'1.2a Subcontractor Input'!R160,'1.2b Subcontractor Input'!AJ138,"")</f>
        <v>#DIV/0!</v>
      </c>
      <c r="H23" s="169" t="e">
        <f>CHOOSE('Bidder Instructions'!$H$40,'1.2a Subcontractor Input'!P172,'1.2b Subcontractor Input'!AD150,"")</f>
        <v>#DIV/0!</v>
      </c>
      <c r="I23" s="169" t="e">
        <f>CHOOSE('Bidder Instructions'!$H$40,'1.2a Subcontractor Input'!Q172,'1.2b Subcontractor Input'!AG150,"")</f>
        <v>#DIV/0!</v>
      </c>
      <c r="J23" s="171" t="e">
        <f>CHOOSE('Bidder Instructions'!$H$40,'1.2a Subcontractor Input'!R172,'1.2b Subcontractor Input'!AJ150,"")</f>
        <v>#DIV/0!</v>
      </c>
      <c r="K23" s="170"/>
      <c r="L23" s="9"/>
      <c r="M23" s="172"/>
      <c r="N23" s="296"/>
      <c r="O23" s="296"/>
      <c r="P23" s="296"/>
      <c r="Q23" s="296"/>
      <c r="R23" s="297"/>
    </row>
    <row r="24" spans="1:18" ht="141" customHeight="1" x14ac:dyDescent="0.4">
      <c r="A24" s="3"/>
      <c r="B24" s="3"/>
      <c r="C24" s="166">
        <v>5</v>
      </c>
      <c r="D24" s="166" t="s">
        <v>75</v>
      </c>
      <c r="E24" s="167" t="e">
        <f>CHOOSE('Bidder Instructions'!$H$40,'1.2a Subcontractor Input'!P161,'1.2b Subcontractor Input'!AD139,"")</f>
        <v>#DIV/0!</v>
      </c>
      <c r="F24" s="167" t="e">
        <f>CHOOSE('Bidder Instructions'!$H$40,'1.2a Subcontractor Input'!Q161,'1.2b Subcontractor Input'!AG139,"")</f>
        <v>#DIV/0!</v>
      </c>
      <c r="G24" s="167" t="e">
        <f>CHOOSE('Bidder Instructions'!$H$40,'1.2a Subcontractor Input'!R161,'1.2b Subcontractor Input'!AJ139,"")</f>
        <v>#DIV/0!</v>
      </c>
      <c r="H24" s="169" t="str">
        <f>CHOOSE('Bidder Instructions'!$H$40,'1.2a Subcontractor Input'!P173,'1.2b Subcontractor Input'!AD151,"")</f>
        <v>G</v>
      </c>
      <c r="I24" s="169" t="str">
        <f>CHOOSE('Bidder Instructions'!$H$40,'1.2a Subcontractor Input'!Q173,'1.2b Subcontractor Input'!AG151,"")</f>
        <v>G</v>
      </c>
      <c r="J24" s="171" t="str">
        <f>CHOOSE('Bidder Instructions'!$H$40,'1.2a Subcontractor Input'!R173,'1.2b Subcontractor Input'!AJ151,"")</f>
        <v>G</v>
      </c>
      <c r="K24" s="170"/>
      <c r="L24" s="9"/>
      <c r="M24" s="172"/>
      <c r="N24" s="296"/>
      <c r="O24" s="296"/>
      <c r="P24" s="296"/>
      <c r="Q24" s="296"/>
      <c r="R24" s="297"/>
    </row>
    <row r="25" spans="1:18" ht="141" customHeight="1" x14ac:dyDescent="0.4">
      <c r="A25" s="3"/>
      <c r="B25" s="3"/>
      <c r="C25" s="166">
        <v>6</v>
      </c>
      <c r="D25" s="166" t="s">
        <v>78</v>
      </c>
      <c r="E25" s="167" t="e">
        <f>CHOOSE('Bidder Instructions'!$H$40,'1.2a Subcontractor Input'!P162,'1.2b Subcontractor Input'!AD140,"")</f>
        <v>#DIV/0!</v>
      </c>
      <c r="F25" s="167" t="e">
        <f>CHOOSE('Bidder Instructions'!$H$40,'1.2a Subcontractor Input'!Q162,'1.2b Subcontractor Input'!AG140,"")</f>
        <v>#DIV/0!</v>
      </c>
      <c r="G25" s="167" t="e">
        <f>CHOOSE('Bidder Instructions'!$H$40,'1.2a Subcontractor Input'!R162,'1.2b Subcontractor Input'!AJ140,"")</f>
        <v>#DIV/0!</v>
      </c>
      <c r="H25" s="169" t="e">
        <f>CHOOSE('Bidder Instructions'!$H$40,'1.2a Subcontractor Input'!P174,'1.2b Subcontractor Input'!AD152,"")</f>
        <v>#DIV/0!</v>
      </c>
      <c r="I25" s="169" t="e">
        <f>CHOOSE('Bidder Instructions'!$H$40,'1.2a Subcontractor Input'!Q174,'1.2b Subcontractor Input'!AG152,"")</f>
        <v>#DIV/0!</v>
      </c>
      <c r="J25" s="171" t="e">
        <f>CHOOSE('Bidder Instructions'!$H$40,'1.2a Subcontractor Input'!R174,'1.2b Subcontractor Input'!AJ152,"")</f>
        <v>#DIV/0!</v>
      </c>
      <c r="K25" s="170"/>
      <c r="L25" s="9"/>
      <c r="M25" s="172"/>
      <c r="N25" s="296"/>
      <c r="O25" s="296"/>
      <c r="P25" s="296"/>
      <c r="Q25" s="296"/>
      <c r="R25" s="297"/>
    </row>
    <row r="26" spans="1:18" ht="141" customHeight="1" x14ac:dyDescent="0.4">
      <c r="A26" s="3"/>
      <c r="B26" s="3"/>
      <c r="C26" s="166">
        <v>7</v>
      </c>
      <c r="D26" s="166" t="s">
        <v>79</v>
      </c>
      <c r="E26" s="167">
        <f>CHOOSE('Bidder Instructions'!$H$40,'1.2a Subcontractor Input'!P163,'1.2b Subcontractor Input'!AD141,"")</f>
        <v>0</v>
      </c>
      <c r="F26" s="167">
        <f>CHOOSE('Bidder Instructions'!$H$40,'1.2a Subcontractor Input'!Q163,'1.2b Subcontractor Input'!AG141,"")</f>
        <v>0</v>
      </c>
      <c r="G26" s="167">
        <f>CHOOSE('Bidder Instructions'!$H$40,'1.2a Subcontractor Input'!R163,'1.2b Subcontractor Input'!AJ141,"")</f>
        <v>0</v>
      </c>
      <c r="H26" s="169" t="str">
        <f>CHOOSE('Bidder Instructions'!$H$40,'1.2a Subcontractor Input'!P175,'1.2b Subcontractor Input'!AD153,"")</f>
        <v>R</v>
      </c>
      <c r="I26" s="169" t="str">
        <f>CHOOSE('Bidder Instructions'!$H$40,'1.2a Subcontractor Input'!Q175,'1.2b Subcontractor Input'!AG153,"")</f>
        <v>R</v>
      </c>
      <c r="J26" s="169" t="str">
        <f>CHOOSE('Bidder Instructions'!$H$40,'1.2a Subcontractor Input'!R175,'1.2b Subcontractor Input'!AJ153,"")</f>
        <v>R</v>
      </c>
      <c r="K26" s="9"/>
      <c r="L26" s="9"/>
      <c r="M26" s="9"/>
      <c r="N26" s="300"/>
      <c r="O26" s="300"/>
      <c r="P26" s="300"/>
      <c r="Q26" s="300"/>
      <c r="R26" s="300"/>
    </row>
    <row r="27" spans="1:18" ht="141" customHeight="1" x14ac:dyDescent="0.4">
      <c r="A27" s="3"/>
      <c r="B27" s="3"/>
      <c r="C27" s="166">
        <v>8</v>
      </c>
      <c r="D27" s="166" t="s">
        <v>80</v>
      </c>
      <c r="E27" s="168" t="e">
        <f>CHOOSE('Bidder Instructions'!$H$40,'1.2a Subcontractor Input'!P164,'1.2b Subcontractor Input'!AD142,"")</f>
        <v>#DIV/0!</v>
      </c>
      <c r="F27" s="168" t="e">
        <f>CHOOSE('Bidder Instructions'!$H$40,'1.2a Subcontractor Input'!Q164,'1.2b Subcontractor Input'!AG142,"")</f>
        <v>#DIV/0!</v>
      </c>
      <c r="G27" s="168" t="e">
        <f>CHOOSE('Bidder Instructions'!$H$40,'1.2a Subcontractor Input'!R164,'1.2b Subcontractor Input'!AJ142,"")</f>
        <v>#DIV/0!</v>
      </c>
      <c r="H27" s="169" t="e">
        <f>CHOOSE('Bidder Instructions'!$H$40,'1.2a Subcontractor Input'!P176,'1.2b Subcontractor Input'!AD154,"")</f>
        <v>#DIV/0!</v>
      </c>
      <c r="I27" s="169" t="e">
        <f>CHOOSE('Bidder Instructions'!$H$40,'1.2a Subcontractor Input'!Q176,'1.2b Subcontractor Input'!AG154,"")</f>
        <v>#DIV/0!</v>
      </c>
      <c r="J27" s="169" t="e">
        <f>CHOOSE('Bidder Instructions'!$H$40,'1.2a Subcontractor Input'!R176,'1.2b Subcontractor Input'!AJ154,"")</f>
        <v>#DIV/0!</v>
      </c>
      <c r="K27" s="10"/>
      <c r="L27" s="10"/>
      <c r="M27" s="10"/>
      <c r="N27" s="300"/>
      <c r="O27" s="300"/>
      <c r="P27" s="300"/>
      <c r="Q27" s="300"/>
      <c r="R27" s="300"/>
    </row>
    <row r="28" spans="1:18" ht="15" x14ac:dyDescent="0.4">
      <c r="A28" s="3"/>
      <c r="B28" s="3"/>
      <c r="C28" s="2"/>
      <c r="D28" s="2"/>
      <c r="E28" s="4"/>
      <c r="F28" s="4"/>
      <c r="G28" s="4"/>
      <c r="H28" s="4"/>
      <c r="I28" s="4"/>
      <c r="J28" s="4"/>
      <c r="K28" s="4"/>
      <c r="L28" s="4"/>
      <c r="M28" s="4"/>
      <c r="N28" s="4"/>
      <c r="O28" s="4"/>
      <c r="P28" s="4"/>
      <c r="Q28" s="4"/>
      <c r="R28" s="4"/>
    </row>
    <row r="29" spans="1:18" ht="15" x14ac:dyDescent="0.4">
      <c r="A29" s="3"/>
      <c r="B29" s="3"/>
      <c r="C29" s="2"/>
      <c r="D29" s="2"/>
      <c r="E29" s="4"/>
      <c r="F29" s="4"/>
      <c r="G29" s="4"/>
      <c r="H29" s="4"/>
      <c r="I29" s="4"/>
      <c r="J29" s="4"/>
      <c r="K29" s="4"/>
      <c r="L29" s="4"/>
      <c r="M29" s="4"/>
      <c r="N29" s="4"/>
      <c r="O29" s="4"/>
      <c r="P29" s="4"/>
      <c r="Q29" s="4"/>
      <c r="R29" s="4"/>
    </row>
    <row r="30" spans="1:18" ht="15" x14ac:dyDescent="0.4">
      <c r="A30" s="3"/>
      <c r="B30" s="3"/>
      <c r="C30" s="2"/>
      <c r="D30" s="2"/>
      <c r="E30" s="4"/>
      <c r="F30" s="4"/>
      <c r="G30" s="4"/>
      <c r="H30" s="4"/>
      <c r="I30" s="4"/>
      <c r="J30" s="4"/>
      <c r="K30" s="4"/>
      <c r="L30" s="4"/>
      <c r="M30" s="4"/>
      <c r="N30" s="4"/>
      <c r="O30" s="4"/>
      <c r="P30" s="4"/>
      <c r="Q30" s="4"/>
      <c r="R30" s="4"/>
    </row>
    <row r="31" spans="1:18" ht="15" x14ac:dyDescent="0.4">
      <c r="A31" s="3"/>
      <c r="B31" s="3"/>
      <c r="C31" s="2"/>
      <c r="D31" s="2"/>
      <c r="E31" s="4"/>
      <c r="F31" s="4"/>
      <c r="G31" s="4"/>
      <c r="H31" s="4"/>
      <c r="I31" s="4"/>
      <c r="J31" s="4"/>
      <c r="K31" s="4"/>
      <c r="L31" s="4"/>
      <c r="M31" s="4"/>
      <c r="N31" s="4"/>
      <c r="O31" s="4"/>
      <c r="P31" s="4"/>
      <c r="Q31" s="4"/>
      <c r="R31" s="4"/>
    </row>
    <row r="32" spans="1:18" ht="15" x14ac:dyDescent="0.4">
      <c r="A32" s="3"/>
      <c r="B32" s="3"/>
      <c r="C32" s="2"/>
      <c r="D32" s="2"/>
      <c r="E32" s="4"/>
      <c r="F32" s="4"/>
      <c r="G32" s="4"/>
      <c r="H32" s="4"/>
      <c r="I32" s="4"/>
      <c r="J32" s="4"/>
      <c r="K32" s="4"/>
      <c r="L32" s="4"/>
      <c r="M32" s="4"/>
      <c r="N32" s="4"/>
      <c r="O32" s="4"/>
      <c r="P32" s="4"/>
      <c r="Q32" s="4"/>
      <c r="R32" s="4"/>
    </row>
    <row r="33" spans="1:19" ht="15" x14ac:dyDescent="0.4">
      <c r="A33" s="3"/>
      <c r="B33" s="3"/>
      <c r="C33" s="2"/>
      <c r="D33" s="2"/>
      <c r="E33" s="4"/>
      <c r="F33" s="4"/>
      <c r="G33" s="4"/>
      <c r="H33" s="4"/>
      <c r="I33" s="4"/>
      <c r="J33" s="4"/>
      <c r="K33" s="4"/>
      <c r="L33" s="4"/>
      <c r="M33" s="4"/>
      <c r="N33" s="4"/>
      <c r="O33" s="4"/>
      <c r="P33" s="4"/>
      <c r="Q33" s="4"/>
      <c r="R33" s="4"/>
    </row>
    <row r="34" spans="1:19" ht="15" x14ac:dyDescent="0.4">
      <c r="A34" s="90" t="s">
        <v>158</v>
      </c>
      <c r="B34" s="90"/>
      <c r="C34" s="90"/>
      <c r="D34" s="90"/>
      <c r="E34" s="90"/>
      <c r="F34" s="90"/>
      <c r="G34" s="90"/>
      <c r="H34" s="90"/>
      <c r="I34" s="90"/>
      <c r="J34" s="90"/>
      <c r="K34" s="90"/>
      <c r="L34" s="90"/>
      <c r="M34" s="90"/>
      <c r="N34" s="90"/>
      <c r="O34" s="90"/>
      <c r="P34" s="90"/>
      <c r="Q34" s="90"/>
      <c r="R34" s="90"/>
      <c r="S34" s="90"/>
    </row>
    <row r="35" spans="1:19" ht="14.55" customHeight="1" x14ac:dyDescent="0.35"/>
  </sheetData>
  <sheetProtection password="99B6" sheet="1" objects="1" scenarios="1"/>
  <protectedRanges>
    <protectedRange sqref="N19:R27" name="Sub Supplier Assessment 3"/>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H20:M27 I19:M19">
    <cfRule type="expression" dxfId="14" priority="8" stopIfTrue="1">
      <formula>H19="R"</formula>
    </cfRule>
    <cfRule type="expression" dxfId="13" priority="9" stopIfTrue="1">
      <formula>H19="A"</formula>
    </cfRule>
    <cfRule type="expression" dxfId="12" priority="10" stopIfTrue="1">
      <formula>H19="G"</formula>
    </cfRule>
  </conditionalFormatting>
  <conditionalFormatting sqref="H19">
    <cfRule type="expression" dxfId="11" priority="5" stopIfTrue="1">
      <formula>H19="R"</formula>
    </cfRule>
    <cfRule type="expression" dxfId="10" priority="6" stopIfTrue="1">
      <formula>H19="A"</formula>
    </cfRule>
    <cfRule type="expression" dxfId="9" priority="7" stopIfTrue="1">
      <formula>H19="G"</formula>
    </cfRule>
  </conditionalFormatting>
  <conditionalFormatting sqref="C5">
    <cfRule type="expression" dxfId="8" priority="2">
      <formula>IF(AND(sysChk=0,sysWarn=0),1,0)</formula>
    </cfRule>
    <cfRule type="expression" dxfId="7" priority="3">
      <formula>IF(AND(sysChk=0,sysWarn&lt;&gt;0),1,0)</formula>
    </cfRule>
    <cfRule type="expression" dxfId="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35"/>
  <cols>
    <col min="1" max="2" width="5.3828125" style="80" customWidth="1"/>
    <col min="3" max="16384" width="8.765625" style="80" hidden="1"/>
  </cols>
  <sheetData>
    <row r="1" ht="11.65" hidden="1" x14ac:dyDescent="0.35"/>
  </sheetData>
  <sheetProtection password="F9C4" sheet="1" objects="1" scenarios="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A083-37D2-F840-9F08-D26B6F515FF5}">
  <sheetPr>
    <tabColor theme="0" tint="-0.499984740745262"/>
  </sheetPr>
  <dimension ref="A1:H41"/>
  <sheetViews>
    <sheetView showGridLines="0" tabSelected="1" zoomScale="70" zoomScaleNormal="70" workbookViewId="0">
      <pane ySplit="8" topLeftCell="A9" activePane="bottomLeft" state="frozen"/>
      <selection pane="bottomLeft" activeCell="F26" sqref="F26"/>
    </sheetView>
  </sheetViews>
  <sheetFormatPr defaultColWidth="0" defaultRowHeight="11.65" zeroHeight="1" x14ac:dyDescent="0.35"/>
  <cols>
    <col min="1" max="2" width="5.3828125" style="223" customWidth="1"/>
    <col min="3" max="3" width="2" style="223" customWidth="1"/>
    <col min="4" max="4" width="20.3828125" style="223" customWidth="1"/>
    <col min="5" max="5" width="32.23046875" style="223" customWidth="1"/>
    <col min="6" max="6" width="48.61328125" style="223" customWidth="1"/>
    <col min="7" max="7" width="77.23046875" style="223" bestFit="1" customWidth="1"/>
    <col min="8" max="8" width="9.23046875" style="223" customWidth="1"/>
    <col min="9" max="16384" width="9.23046875" style="223" hidden="1"/>
  </cols>
  <sheetData>
    <row r="1" spans="1:8" x14ac:dyDescent="0.35">
      <c r="A1" s="81"/>
      <c r="B1" s="81"/>
      <c r="C1" s="81"/>
      <c r="D1" s="81"/>
      <c r="E1" s="81"/>
      <c r="F1" s="83"/>
      <c r="G1" s="83"/>
      <c r="H1" s="83"/>
    </row>
    <row r="2" spans="1:8" ht="13.15" x14ac:dyDescent="0.35">
      <c r="A2" s="81"/>
      <c r="B2" s="81"/>
      <c r="C2" s="84" t="str">
        <f>cstProjectName</f>
        <v>DfE National Education Nature Park and Climate Leaders Award</v>
      </c>
      <c r="D2" s="81"/>
      <c r="E2" s="81"/>
      <c r="F2" s="81"/>
      <c r="G2" s="81"/>
      <c r="H2" s="81"/>
    </row>
    <row r="3" spans="1:8" ht="12.75" x14ac:dyDescent="0.35">
      <c r="A3" s="81"/>
      <c r="B3" s="81"/>
      <c r="C3" s="85" t="str">
        <f ca="1">MID(CELL("filename",A1),FIND("]",CELL("filename",A1))+1,256)&amp;" Sheet"</f>
        <v>Setup Sheet</v>
      </c>
      <c r="D3" s="81"/>
      <c r="E3" s="81"/>
      <c r="F3" s="81"/>
      <c r="G3" s="81"/>
      <c r="H3" s="81"/>
    </row>
    <row r="4" spans="1:8" x14ac:dyDescent="0.35">
      <c r="A4" s="81"/>
      <c r="B4" s="81"/>
      <c r="C4" s="82" t="str">
        <f>IF(ISBLANK(cstProtectiveMarking),"",cstProtectiveMarking)</f>
        <v>OFFICIAL</v>
      </c>
      <c r="D4" s="81"/>
      <c r="E4" s="81"/>
      <c r="F4" s="81"/>
      <c r="G4" s="81"/>
      <c r="H4" s="81"/>
    </row>
    <row r="5" spans="1:8" x14ac:dyDescent="0.35">
      <c r="A5" s="81"/>
      <c r="B5" s="81"/>
      <c r="C5" s="86" t="str">
        <f>HYPERLINK("#'Contents'!A1",sysChkWord)</f>
        <v>All Checks OK</v>
      </c>
      <c r="D5" s="86"/>
      <c r="E5" s="81"/>
      <c r="F5" s="81"/>
      <c r="G5" s="81"/>
      <c r="H5" s="81"/>
    </row>
    <row r="6" spans="1:8" ht="12.75" x14ac:dyDescent="0.35">
      <c r="A6" s="81"/>
      <c r="B6" s="87"/>
      <c r="C6" s="241" t="str">
        <f>HYPERLINK("#'Contents'!A1","Click for Contents")</f>
        <v>Click for Contents</v>
      </c>
      <c r="D6" s="241"/>
      <c r="E6" s="86"/>
      <c r="F6" s="86"/>
      <c r="G6" s="81"/>
      <c r="H6" s="81"/>
    </row>
    <row r="7" spans="1:8" x14ac:dyDescent="0.35">
      <c r="A7" s="81"/>
      <c r="B7" s="81"/>
      <c r="C7" s="81"/>
      <c r="D7" s="81"/>
      <c r="E7" s="81"/>
      <c r="F7" s="81"/>
      <c r="G7" s="81"/>
      <c r="H7" s="81"/>
    </row>
    <row r="8" spans="1:8" x14ac:dyDescent="0.35">
      <c r="A8" s="83">
        <f>SUM(A9:A28)</f>
        <v>0</v>
      </c>
      <c r="B8" s="88">
        <f>SUM(B9:B28)</f>
        <v>0</v>
      </c>
      <c r="C8" s="89"/>
      <c r="D8" s="89"/>
      <c r="E8" s="89"/>
      <c r="F8" s="89"/>
      <c r="G8" s="89"/>
      <c r="H8" s="89"/>
    </row>
    <row r="9" spans="1:8" x14ac:dyDescent="0.35">
      <c r="A9" s="80"/>
      <c r="B9" s="80"/>
      <c r="C9" s="80"/>
      <c r="D9" s="80"/>
      <c r="E9" s="80"/>
      <c r="F9" s="239" t="s">
        <v>103</v>
      </c>
      <c r="G9" s="80"/>
    </row>
    <row r="10" spans="1:8" x14ac:dyDescent="0.35">
      <c r="A10" s="80"/>
      <c r="B10" s="80"/>
      <c r="C10" s="80"/>
      <c r="D10" s="80"/>
      <c r="E10" s="80"/>
      <c r="F10" s="80"/>
      <c r="G10" s="80"/>
    </row>
    <row r="11" spans="1:8" ht="15" x14ac:dyDescent="0.4">
      <c r="A11" s="90"/>
      <c r="B11" s="90"/>
      <c r="C11" s="90"/>
      <c r="D11" s="90" t="s">
        <v>441</v>
      </c>
      <c r="E11" s="90"/>
      <c r="F11" s="90"/>
      <c r="G11" s="90"/>
    </row>
    <row r="12" spans="1:8" x14ac:dyDescent="0.35">
      <c r="A12" s="80"/>
      <c r="B12" s="80"/>
      <c r="C12" s="80"/>
      <c r="D12" s="80"/>
      <c r="E12" s="80"/>
      <c r="F12" s="80"/>
      <c r="G12" s="80"/>
    </row>
    <row r="13" spans="1:8" ht="15" x14ac:dyDescent="0.4">
      <c r="A13" s="80"/>
      <c r="B13" s="80"/>
      <c r="C13" s="80"/>
      <c r="D13" s="304" t="s">
        <v>456</v>
      </c>
      <c r="E13" s="304"/>
      <c r="F13" s="304"/>
      <c r="G13" s="304"/>
    </row>
    <row r="14" spans="1:8" x14ac:dyDescent="0.35">
      <c r="A14" s="80"/>
      <c r="B14" s="80"/>
      <c r="C14" s="80"/>
      <c r="D14" s="80"/>
      <c r="E14" s="80"/>
      <c r="F14" s="80"/>
      <c r="G14" s="80"/>
    </row>
    <row r="15" spans="1:8" ht="15" x14ac:dyDescent="0.4">
      <c r="A15" s="90"/>
      <c r="B15" s="90"/>
      <c r="C15" s="90"/>
      <c r="D15" s="90" t="s">
        <v>255</v>
      </c>
      <c r="E15" s="90"/>
      <c r="F15" s="90"/>
      <c r="G15" s="90"/>
      <c r="H15"/>
    </row>
    <row r="16" spans="1:8" x14ac:dyDescent="0.35">
      <c r="A16" s="80"/>
      <c r="B16" s="80"/>
      <c r="C16" s="80"/>
      <c r="D16" s="80"/>
      <c r="E16" s="80"/>
      <c r="F16" s="80"/>
      <c r="G16" s="80"/>
      <c r="H16"/>
    </row>
    <row r="17" spans="1:8" x14ac:dyDescent="0.35">
      <c r="A17" s="80"/>
      <c r="B17" s="80"/>
      <c r="C17" s="80"/>
      <c r="D17" s="80"/>
      <c r="E17" s="91" t="s">
        <v>362</v>
      </c>
      <c r="F17" s="207" t="s">
        <v>516</v>
      </c>
      <c r="G17" s="97" t="s">
        <v>361</v>
      </c>
      <c r="H17"/>
    </row>
    <row r="18" spans="1:8" x14ac:dyDescent="0.35">
      <c r="A18" s="80"/>
      <c r="B18" s="80"/>
      <c r="C18" s="80"/>
      <c r="D18" s="80"/>
      <c r="E18" s="93" t="s">
        <v>256</v>
      </c>
      <c r="F18" s="208" t="s">
        <v>515</v>
      </c>
      <c r="G18" s="97" t="s">
        <v>442</v>
      </c>
      <c r="H18"/>
    </row>
    <row r="19" spans="1:8" x14ac:dyDescent="0.35">
      <c r="A19" s="80"/>
      <c r="B19" s="80"/>
      <c r="C19" s="80"/>
      <c r="D19" s="80"/>
      <c r="E19" s="93" t="s">
        <v>341</v>
      </c>
      <c r="F19" s="209" t="s">
        <v>515</v>
      </c>
      <c r="G19" s="125" t="s">
        <v>507</v>
      </c>
      <c r="H19"/>
    </row>
    <row r="20" spans="1:8" x14ac:dyDescent="0.35">
      <c r="A20" s="80"/>
      <c r="B20" s="80"/>
      <c r="C20" s="80"/>
      <c r="D20" s="80"/>
      <c r="E20" s="93" t="s">
        <v>257</v>
      </c>
      <c r="F20" s="240" t="s">
        <v>517</v>
      </c>
      <c r="G20" s="125" t="s">
        <v>508</v>
      </c>
      <c r="H20"/>
    </row>
    <row r="21" spans="1:8" x14ac:dyDescent="0.35">
      <c r="A21" s="80"/>
      <c r="B21" s="80"/>
      <c r="C21" s="80"/>
      <c r="D21" s="80"/>
      <c r="E21" s="91" t="s">
        <v>342</v>
      </c>
      <c r="F21" s="209" t="s">
        <v>518</v>
      </c>
      <c r="G21" s="125" t="s">
        <v>509</v>
      </c>
      <c r="H21"/>
    </row>
    <row r="22" spans="1:8" x14ac:dyDescent="0.35">
      <c r="A22" s="80"/>
      <c r="B22" s="80"/>
      <c r="C22" s="80"/>
      <c r="D22" s="80"/>
      <c r="E22" s="93" t="s">
        <v>258</v>
      </c>
      <c r="F22" s="207" t="s">
        <v>259</v>
      </c>
      <c r="G22" s="125" t="s">
        <v>385</v>
      </c>
      <c r="H22"/>
    </row>
    <row r="23" spans="1:8" x14ac:dyDescent="0.35">
      <c r="A23" s="80"/>
      <c r="B23" s="80"/>
      <c r="C23" s="80"/>
      <c r="D23" s="80"/>
      <c r="E23" s="80"/>
      <c r="F23" s="210" t="s">
        <v>453</v>
      </c>
      <c r="G23" s="92"/>
      <c r="H23"/>
    </row>
    <row r="24" spans="1:8" ht="15" x14ac:dyDescent="0.4">
      <c r="A24" s="90"/>
      <c r="B24" s="90"/>
      <c r="C24" s="90"/>
      <c r="D24" s="90" t="s">
        <v>260</v>
      </c>
      <c r="E24" s="90"/>
      <c r="F24" s="90"/>
      <c r="G24" s="90"/>
      <c r="H24"/>
    </row>
    <row r="25" spans="1:8" x14ac:dyDescent="0.35">
      <c r="A25" s="80"/>
      <c r="B25" s="80"/>
      <c r="C25" s="80"/>
      <c r="D25" s="80"/>
      <c r="E25" s="91"/>
      <c r="F25" s="80"/>
      <c r="G25" s="80"/>
      <c r="H25"/>
    </row>
    <row r="26" spans="1:8" x14ac:dyDescent="0.35">
      <c r="A26" s="80"/>
      <c r="B26" s="80"/>
      <c r="C26" s="80"/>
      <c r="D26" s="80"/>
      <c r="E26" s="93" t="s">
        <v>343</v>
      </c>
      <c r="F26" s="235">
        <v>44699</v>
      </c>
      <c r="G26" s="97" t="s">
        <v>363</v>
      </c>
      <c r="H26"/>
    </row>
    <row r="27" spans="1:8" x14ac:dyDescent="0.35">
      <c r="A27" s="80"/>
      <c r="B27" s="80"/>
      <c r="C27" s="80"/>
      <c r="D27" s="80"/>
      <c r="E27" s="91"/>
      <c r="F27" s="91"/>
      <c r="G27" s="80"/>
      <c r="H27"/>
    </row>
    <row r="28" spans="1:8" ht="15" x14ac:dyDescent="0.4">
      <c r="A28" s="90"/>
      <c r="B28" s="90"/>
      <c r="C28" s="90"/>
      <c r="D28" s="90" t="s">
        <v>287</v>
      </c>
      <c r="E28" s="90"/>
      <c r="F28" s="90"/>
      <c r="G28" s="90"/>
      <c r="H28" s="90"/>
    </row>
    <row r="29" spans="1:8" ht="11.55" customHeight="1" x14ac:dyDescent="0.35"/>
    <row r="30" spans="1:8" ht="11.55" hidden="1" customHeight="1" x14ac:dyDescent="0.35"/>
    <row r="31" spans="1:8" ht="11.55" hidden="1" customHeight="1" x14ac:dyDescent="0.35"/>
    <row r="32" spans="1:8" ht="11.55" hidden="1" customHeight="1" x14ac:dyDescent="0.35"/>
    <row r="33" ht="11.55" hidden="1" customHeight="1" x14ac:dyDescent="0.35"/>
    <row r="34" ht="11.55" hidden="1" customHeight="1" x14ac:dyDescent="0.35"/>
    <row r="35" ht="11.55" hidden="1" customHeight="1" x14ac:dyDescent="0.35"/>
    <row r="36" ht="11.55" hidden="1" customHeight="1" x14ac:dyDescent="0.35"/>
    <row r="37" ht="11.55" hidden="1" customHeight="1" x14ac:dyDescent="0.35"/>
    <row r="38" ht="11.55" hidden="1" customHeight="1" x14ac:dyDescent="0.35"/>
    <row r="39" ht="11.55" hidden="1" customHeight="1" x14ac:dyDescent="0.35"/>
    <row r="40" ht="11.55" hidden="1" customHeight="1" x14ac:dyDescent="0.35"/>
    <row r="41" ht="11.55" hidden="1" customHeight="1" x14ac:dyDescent="0.35"/>
  </sheetData>
  <sheetProtection algorithmName="SHA-512" hashValue="JCc6MI28d2Hf7s6qeb5hiaMLDIgn3ExRAUdXE2O7Q+puvAwDMR4H9CBQl2HezujeUlX08YLWzxiHiJ4kifghiw==" saltValue="EDD6/S/70K9/KBzU21pA0w==" spinCount="100000" sheet="1" objects="1" scenarios="1"/>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1300-000000000000}">
      <formula1>1</formula1>
      <formula2>402133</formula2>
    </dataValidation>
  </dataValidations>
  <hyperlinks>
    <hyperlink ref="F20" r:id="rId1" xr:uid="{00000000-0004-0000-13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outlinePr summaryBelow="0"/>
    <pageSetUpPr fitToPage="1"/>
  </sheetPr>
  <dimension ref="A1:L50"/>
  <sheetViews>
    <sheetView showGridLines="0" topLeftCell="B1" zoomScale="80" zoomScaleNormal="80" zoomScaleSheetLayoutView="100" workbookViewId="0">
      <pane ySplit="8" topLeftCell="A24" activePane="bottomLeft" state="frozen"/>
      <selection activeCell="A9" sqref="A9"/>
      <selection pane="bottomLeft" activeCell="D26" sqref="D26:K26"/>
    </sheetView>
  </sheetViews>
  <sheetFormatPr defaultColWidth="0" defaultRowHeight="0" customHeight="1" zeroHeight="1" x14ac:dyDescent="0.35"/>
  <cols>
    <col min="1" max="2" width="3.23046875" style="27" customWidth="1"/>
    <col min="3" max="3" width="16.3828125" style="27" customWidth="1"/>
    <col min="4" max="4" width="42.765625" style="27" customWidth="1"/>
    <col min="5" max="5" width="16.3828125" style="27" customWidth="1"/>
    <col min="6" max="6" width="23.3828125" style="27" customWidth="1"/>
    <col min="7" max="7" width="41.23046875" style="27" bestFit="1" customWidth="1"/>
    <col min="8" max="8" width="16.3828125" style="27" customWidth="1"/>
    <col min="9" max="9" width="18.3828125" style="27" customWidth="1"/>
    <col min="10" max="10" width="18" style="27" bestFit="1" customWidth="1"/>
    <col min="11" max="11" width="20.23046875" style="27" bestFit="1" customWidth="1"/>
    <col min="12" max="12" width="9.23046875" style="27" customWidth="1"/>
    <col min="13" max="16384" width="9.23046875" style="27" hidden="1"/>
  </cols>
  <sheetData>
    <row r="1" spans="1:12" ht="11.65" hidden="1" x14ac:dyDescent="0.35">
      <c r="A1" s="109"/>
      <c r="B1" s="109"/>
      <c r="C1" s="110"/>
      <c r="D1" s="109"/>
      <c r="E1" s="109"/>
      <c r="F1" s="109"/>
      <c r="G1" s="109"/>
      <c r="H1" s="109"/>
      <c r="I1" s="109"/>
      <c r="J1" s="109"/>
      <c r="K1" s="109"/>
      <c r="L1" s="109"/>
    </row>
    <row r="2" spans="1:12" ht="13.15" x14ac:dyDescent="0.35">
      <c r="A2" s="109"/>
      <c r="B2" s="109"/>
      <c r="C2" s="111" t="str">
        <f>cstProjectName</f>
        <v>DfE National Education Nature Park and Climate Leaders Award</v>
      </c>
      <c r="D2" s="109"/>
      <c r="E2" s="109"/>
      <c r="F2" s="109"/>
      <c r="G2" s="109"/>
      <c r="H2" s="109"/>
      <c r="I2" s="109"/>
      <c r="J2" s="109"/>
      <c r="K2" s="109"/>
      <c r="L2" s="109"/>
    </row>
    <row r="3" spans="1:12" ht="12.75" x14ac:dyDescent="0.35">
      <c r="A3" s="109"/>
      <c r="B3" s="109"/>
      <c r="C3" s="112" t="str">
        <f ca="1">MID(CELL("filename",A1),FIND("]",CELL("filename",A1))+1,256)&amp;" Sheet"</f>
        <v>Authority Instructions Sheet</v>
      </c>
      <c r="D3" s="109"/>
      <c r="E3" s="109"/>
      <c r="F3" s="109"/>
      <c r="G3" s="109"/>
      <c r="H3" s="109"/>
      <c r="I3" s="109"/>
      <c r="J3" s="109"/>
      <c r="K3" s="109"/>
      <c r="L3" s="109"/>
    </row>
    <row r="4" spans="1:12" ht="11.65" x14ac:dyDescent="0.35">
      <c r="A4" s="109"/>
      <c r="B4" s="109"/>
      <c r="C4" s="110" t="str">
        <f>IF(ISBLANK(cstProtectiveMarking),"",cstProtectiveMarking)</f>
        <v>OFFICIAL</v>
      </c>
      <c r="D4" s="109"/>
      <c r="E4" s="109"/>
      <c r="F4" s="109"/>
      <c r="G4" s="109"/>
      <c r="H4" s="109"/>
      <c r="I4" s="109"/>
      <c r="J4" s="109"/>
      <c r="K4" s="109"/>
      <c r="L4" s="109"/>
    </row>
    <row r="5" spans="1:12" ht="11.65" x14ac:dyDescent="0.35">
      <c r="A5" s="109"/>
      <c r="B5" s="109"/>
      <c r="C5" s="113" t="str">
        <f>HYPERLINK("#'Contents'!A1",sysChkWord)</f>
        <v>All Checks OK</v>
      </c>
      <c r="D5" s="109"/>
      <c r="E5" s="109"/>
      <c r="F5" s="109"/>
      <c r="G5" s="109"/>
      <c r="H5" s="109"/>
      <c r="I5" s="109"/>
      <c r="J5" s="109"/>
      <c r="K5" s="109"/>
      <c r="L5" s="109"/>
    </row>
    <row r="6" spans="1:12" ht="12.75" x14ac:dyDescent="0.35">
      <c r="A6" s="109"/>
      <c r="B6" s="114"/>
      <c r="C6" s="241" t="str">
        <f>HYPERLINK("#'Contents'!A1","Click for Contents")</f>
        <v>Click for Contents</v>
      </c>
      <c r="D6" s="241"/>
      <c r="E6" s="113"/>
      <c r="F6" s="113"/>
      <c r="G6" s="109"/>
      <c r="H6" s="109"/>
      <c r="I6" s="109"/>
      <c r="J6" s="109"/>
      <c r="K6" s="109"/>
      <c r="L6" s="109"/>
    </row>
    <row r="7" spans="1:12" ht="11.65" x14ac:dyDescent="0.35">
      <c r="A7" s="109"/>
      <c r="B7" s="109"/>
      <c r="C7" s="109"/>
      <c r="D7" s="109"/>
      <c r="E7" s="109"/>
      <c r="F7" s="109"/>
      <c r="G7" s="109"/>
      <c r="H7" s="109"/>
      <c r="I7" s="109"/>
      <c r="J7" s="109"/>
      <c r="K7" s="109"/>
      <c r="L7" s="109"/>
    </row>
    <row r="8" spans="1:12" ht="11.65" x14ac:dyDescent="0.35">
      <c r="A8" s="186">
        <f>SUM(A9:A43)</f>
        <v>0</v>
      </c>
      <c r="B8" s="186">
        <f>SUM(B9:B43)</f>
        <v>0</v>
      </c>
      <c r="C8" s="116"/>
      <c r="D8" s="116"/>
      <c r="E8" s="116"/>
      <c r="F8" s="116"/>
      <c r="G8" s="116"/>
      <c r="H8" s="116"/>
      <c r="I8" s="109"/>
      <c r="J8" s="109"/>
      <c r="K8" s="109"/>
      <c r="L8" s="109"/>
    </row>
    <row r="9" spans="1:12" ht="15" x14ac:dyDescent="0.4">
      <c r="A9" s="79"/>
      <c r="B9" s="79"/>
      <c r="C9" s="35"/>
      <c r="D9" s="35"/>
      <c r="E9" s="35"/>
      <c r="F9" s="35"/>
      <c r="G9" s="35"/>
      <c r="H9" s="35"/>
      <c r="I9" s="35"/>
      <c r="J9" s="35"/>
      <c r="K9" s="35"/>
      <c r="L9" s="79"/>
    </row>
    <row r="10" spans="1:12" ht="15.4" x14ac:dyDescent="0.4">
      <c r="A10" s="79"/>
      <c r="B10" s="79"/>
      <c r="C10" s="178"/>
      <c r="D10" s="35"/>
      <c r="E10" s="35"/>
      <c r="F10" s="35"/>
      <c r="G10" s="35"/>
      <c r="H10" s="35"/>
      <c r="I10" s="35"/>
      <c r="J10" s="35"/>
      <c r="K10" s="35"/>
      <c r="L10" s="79"/>
    </row>
    <row r="11" spans="1:12" ht="15" x14ac:dyDescent="0.4">
      <c r="A11" s="79"/>
      <c r="B11" s="79"/>
      <c r="C11" s="35"/>
      <c r="D11" s="35"/>
      <c r="E11" s="35"/>
      <c r="F11" s="35"/>
      <c r="G11" s="35"/>
      <c r="H11" s="35"/>
      <c r="I11" s="35"/>
      <c r="J11" s="35"/>
      <c r="K11" s="35"/>
      <c r="L11" s="79"/>
    </row>
    <row r="12" spans="1:12" ht="15" x14ac:dyDescent="0.4">
      <c r="C12" s="90"/>
      <c r="D12" s="90" t="s">
        <v>99</v>
      </c>
      <c r="E12" s="90"/>
      <c r="F12" s="90"/>
      <c r="G12" s="90"/>
      <c r="H12" s="90"/>
      <c r="I12" s="90"/>
      <c r="J12" s="90"/>
      <c r="K12" s="90"/>
    </row>
    <row r="13" spans="1:12" s="80" customFormat="1" ht="11.65" x14ac:dyDescent="0.35"/>
    <row r="14" spans="1:12" s="80" customFormat="1" ht="52.05" customHeight="1" x14ac:dyDescent="0.35">
      <c r="D14" s="246" t="s">
        <v>436</v>
      </c>
      <c r="E14" s="246"/>
      <c r="F14" s="246"/>
      <c r="G14" s="246"/>
      <c r="H14" s="246"/>
      <c r="I14" s="246"/>
      <c r="J14" s="246"/>
      <c r="K14" s="193" t="s">
        <v>290</v>
      </c>
    </row>
    <row r="15" spans="1:12" s="80" customFormat="1" ht="92" customHeight="1" x14ac:dyDescent="0.35">
      <c r="D15" s="246" t="s">
        <v>448</v>
      </c>
      <c r="E15" s="246"/>
      <c r="F15" s="246"/>
      <c r="G15" s="246"/>
      <c r="H15" s="246"/>
      <c r="I15" s="246"/>
      <c r="J15" s="246"/>
      <c r="K15" s="193"/>
    </row>
    <row r="16" spans="1:12" s="80" customFormat="1" ht="40.049999999999997" customHeight="1" x14ac:dyDescent="0.35">
      <c r="D16" s="246" t="s">
        <v>427</v>
      </c>
      <c r="E16" s="246"/>
      <c r="F16" s="246"/>
      <c r="G16" s="246"/>
      <c r="H16" s="246"/>
      <c r="I16" s="246"/>
      <c r="J16" s="246"/>
      <c r="K16" s="193"/>
    </row>
    <row r="17" spans="3:11" s="80" customFormat="1" ht="52.05" customHeight="1" x14ac:dyDescent="0.35">
      <c r="D17" s="246" t="s">
        <v>437</v>
      </c>
      <c r="E17" s="246"/>
      <c r="F17" s="246"/>
      <c r="G17" s="246"/>
      <c r="H17" s="246"/>
      <c r="I17" s="246"/>
      <c r="J17" s="246"/>
      <c r="K17" s="193"/>
    </row>
    <row r="18" spans="3:11" s="80" customFormat="1" ht="37.049999999999997" customHeight="1" x14ac:dyDescent="0.35">
      <c r="D18" s="246" t="s">
        <v>425</v>
      </c>
      <c r="E18" s="246"/>
      <c r="F18" s="246"/>
      <c r="G18" s="246"/>
      <c r="H18" s="246"/>
      <c r="I18" s="246"/>
      <c r="J18" s="246"/>
      <c r="K18" s="193"/>
    </row>
    <row r="19" spans="3:11" s="80" customFormat="1" ht="32" customHeight="1" x14ac:dyDescent="0.35">
      <c r="D19" s="246" t="s">
        <v>426</v>
      </c>
      <c r="E19" s="246"/>
      <c r="F19" s="246"/>
      <c r="G19" s="246"/>
      <c r="H19" s="246"/>
      <c r="I19" s="246"/>
      <c r="J19" s="246"/>
      <c r="K19" s="193"/>
    </row>
    <row r="20" spans="3:11" s="80" customFormat="1" ht="11.65" x14ac:dyDescent="0.35"/>
    <row r="21" spans="3:11" ht="15" x14ac:dyDescent="0.4">
      <c r="C21" s="90"/>
      <c r="D21" s="90" t="s">
        <v>443</v>
      </c>
      <c r="E21" s="90"/>
      <c r="F21" s="90"/>
      <c r="G21" s="90"/>
      <c r="H21" s="90"/>
      <c r="I21" s="90"/>
      <c r="J21" s="90"/>
      <c r="K21" s="90"/>
    </row>
    <row r="22" spans="3:11" ht="15" x14ac:dyDescent="0.4">
      <c r="C22" s="181"/>
      <c r="F22" s="35"/>
      <c r="G22" s="35"/>
      <c r="H22" s="35"/>
      <c r="I22" s="35"/>
      <c r="J22" s="35"/>
      <c r="K22" s="35"/>
    </row>
    <row r="23" spans="3:11" ht="15" x14ac:dyDescent="0.35">
      <c r="C23" s="183" t="s">
        <v>93</v>
      </c>
      <c r="D23" s="243" t="s">
        <v>489</v>
      </c>
      <c r="E23" s="243"/>
      <c r="F23" s="243"/>
      <c r="G23" s="243"/>
      <c r="H23" s="243"/>
      <c r="I23" s="243"/>
      <c r="J23" s="243"/>
      <c r="K23" s="243"/>
    </row>
    <row r="24" spans="3:11" ht="42" customHeight="1" x14ac:dyDescent="0.35">
      <c r="C24" s="183" t="s">
        <v>94</v>
      </c>
      <c r="D24" s="245" t="s">
        <v>467</v>
      </c>
      <c r="E24" s="245"/>
      <c r="F24" s="245"/>
      <c r="G24" s="245"/>
      <c r="H24" s="245"/>
      <c r="I24" s="245"/>
      <c r="J24" s="245"/>
      <c r="K24" s="245"/>
    </row>
    <row r="25" spans="3:11" ht="42" customHeight="1" x14ac:dyDescent="0.35">
      <c r="C25" s="183" t="s">
        <v>95</v>
      </c>
      <c r="D25" s="245" t="s">
        <v>438</v>
      </c>
      <c r="E25" s="245"/>
      <c r="F25" s="245"/>
      <c r="G25" s="245"/>
      <c r="H25" s="245"/>
      <c r="I25" s="245"/>
      <c r="J25" s="245"/>
      <c r="K25" s="245"/>
    </row>
    <row r="26" spans="3:11" ht="52.05" customHeight="1" x14ac:dyDescent="0.35">
      <c r="C26" s="183" t="s">
        <v>386</v>
      </c>
      <c r="D26" s="245" t="s">
        <v>498</v>
      </c>
      <c r="E26" s="245"/>
      <c r="F26" s="245"/>
      <c r="G26" s="245"/>
      <c r="H26" s="245"/>
      <c r="I26" s="245"/>
      <c r="J26" s="245"/>
      <c r="K26" s="245"/>
    </row>
    <row r="27" spans="3:11" ht="15" x14ac:dyDescent="0.4">
      <c r="C27" s="90"/>
      <c r="D27" s="90" t="s">
        <v>393</v>
      </c>
      <c r="E27" s="90"/>
      <c r="F27" s="90"/>
      <c r="G27" s="90"/>
      <c r="H27" s="90"/>
      <c r="I27" s="90"/>
      <c r="J27" s="90"/>
      <c r="K27" s="90"/>
    </row>
    <row r="28" spans="3:11" ht="15" x14ac:dyDescent="0.4">
      <c r="C28" s="181"/>
      <c r="F28" s="35"/>
      <c r="G28" s="35"/>
      <c r="H28" s="35"/>
      <c r="I28" s="35"/>
      <c r="J28" s="35"/>
      <c r="K28" s="35"/>
    </row>
    <row r="29" spans="3:11" ht="15" x14ac:dyDescent="0.4">
      <c r="D29" s="219" t="s">
        <v>394</v>
      </c>
      <c r="F29" s="35"/>
      <c r="G29" s="35"/>
      <c r="H29" s="35"/>
      <c r="I29" s="35"/>
      <c r="J29" s="35"/>
      <c r="K29" s="35"/>
    </row>
    <row r="30" spans="3:11" ht="15" x14ac:dyDescent="0.35">
      <c r="C30" s="183" t="s">
        <v>93</v>
      </c>
      <c r="D30" s="243" t="s">
        <v>400</v>
      </c>
      <c r="E30" s="243"/>
      <c r="F30" s="243"/>
      <c r="G30" s="243"/>
      <c r="H30" s="243"/>
      <c r="I30" s="243"/>
      <c r="J30" s="243"/>
      <c r="K30" s="243"/>
    </row>
    <row r="31" spans="3:11" ht="42" customHeight="1" x14ac:dyDescent="0.35">
      <c r="C31" s="183" t="s">
        <v>94</v>
      </c>
      <c r="D31" s="245" t="s">
        <v>439</v>
      </c>
      <c r="E31" s="245"/>
      <c r="F31" s="245"/>
      <c r="G31" s="245"/>
      <c r="H31" s="245"/>
      <c r="I31" s="245"/>
      <c r="J31" s="245"/>
      <c r="K31" s="245"/>
    </row>
    <row r="32" spans="3:11" ht="15" x14ac:dyDescent="0.4">
      <c r="C32" s="183" t="s">
        <v>95</v>
      </c>
      <c r="D32" s="190" t="s">
        <v>399</v>
      </c>
      <c r="E32" s="223"/>
      <c r="F32" s="35"/>
      <c r="G32" s="35"/>
      <c r="H32" s="35"/>
      <c r="I32" s="35"/>
      <c r="J32" s="35"/>
      <c r="K32" s="35"/>
    </row>
    <row r="33" spans="1:12" ht="15" x14ac:dyDescent="0.4">
      <c r="C33" s="181"/>
      <c r="F33" s="35"/>
      <c r="G33" s="35"/>
      <c r="H33" s="35"/>
      <c r="I33" s="35"/>
      <c r="J33" s="35"/>
      <c r="K33" s="35"/>
    </row>
    <row r="34" spans="1:12" ht="15" x14ac:dyDescent="0.4">
      <c r="D34" s="219" t="s">
        <v>395</v>
      </c>
      <c r="F34" s="35"/>
      <c r="G34" s="35"/>
      <c r="H34" s="35"/>
      <c r="I34" s="35"/>
      <c r="J34" s="35"/>
      <c r="K34" s="35"/>
    </row>
    <row r="35" spans="1:12" ht="15" x14ac:dyDescent="0.4">
      <c r="C35" s="181" t="s">
        <v>93</v>
      </c>
      <c r="D35" s="244" t="s">
        <v>401</v>
      </c>
      <c r="E35" s="244"/>
      <c r="F35" s="244"/>
      <c r="G35" s="244"/>
      <c r="H35" s="244"/>
      <c r="I35" s="244"/>
      <c r="J35" s="244"/>
      <c r="K35" s="244"/>
    </row>
    <row r="36" spans="1:12" ht="15" x14ac:dyDescent="0.4">
      <c r="C36" s="181" t="s">
        <v>94</v>
      </c>
      <c r="D36" s="244" t="s">
        <v>402</v>
      </c>
      <c r="E36" s="244"/>
      <c r="F36" s="244"/>
      <c r="G36" s="244"/>
      <c r="H36" s="244"/>
      <c r="I36" s="244"/>
      <c r="J36" s="244"/>
      <c r="K36" s="244"/>
    </row>
    <row r="37" spans="1:12" ht="15" x14ac:dyDescent="0.4">
      <c r="C37" s="181"/>
      <c r="D37" s="190"/>
      <c r="F37" s="35"/>
      <c r="G37" s="35"/>
      <c r="H37" s="35"/>
      <c r="I37" s="35"/>
      <c r="J37" s="35"/>
      <c r="K37" s="35"/>
    </row>
    <row r="38" spans="1:12" ht="15" x14ac:dyDescent="0.4">
      <c r="C38" s="181"/>
      <c r="D38" s="227" t="s">
        <v>397</v>
      </c>
      <c r="F38" s="35"/>
      <c r="G38" s="35"/>
      <c r="H38" s="35"/>
      <c r="I38" s="35"/>
      <c r="J38" s="35"/>
      <c r="K38" s="35"/>
    </row>
    <row r="39" spans="1:12" ht="15" x14ac:dyDescent="0.4">
      <c r="C39" s="181" t="s">
        <v>93</v>
      </c>
      <c r="D39" s="243" t="s">
        <v>398</v>
      </c>
      <c r="E39" s="243"/>
      <c r="F39" s="243"/>
      <c r="G39" s="243"/>
      <c r="H39" s="243"/>
      <c r="I39" s="243"/>
      <c r="J39" s="243"/>
      <c r="K39" s="243"/>
    </row>
    <row r="40" spans="1:12" s="223" customFormat="1" ht="15" x14ac:dyDescent="0.4">
      <c r="C40" s="224" t="s">
        <v>94</v>
      </c>
      <c r="D40" s="243" t="s">
        <v>403</v>
      </c>
      <c r="E40" s="243"/>
      <c r="F40" s="243"/>
      <c r="G40" s="243"/>
      <c r="H40" s="243"/>
      <c r="I40" s="243"/>
      <c r="J40" s="243"/>
      <c r="K40" s="243"/>
    </row>
    <row r="41" spans="1:12" s="223" customFormat="1" ht="15" x14ac:dyDescent="0.4">
      <c r="C41" s="224" t="s">
        <v>95</v>
      </c>
      <c r="D41" s="244" t="s">
        <v>404</v>
      </c>
      <c r="E41" s="244"/>
      <c r="F41" s="244"/>
      <c r="G41" s="244"/>
      <c r="H41" s="244"/>
      <c r="I41" s="244"/>
      <c r="J41" s="244"/>
      <c r="K41" s="244"/>
    </row>
    <row r="42" spans="1:12" ht="15" x14ac:dyDescent="0.4">
      <c r="C42" s="181"/>
      <c r="F42" s="35"/>
      <c r="G42" s="35"/>
      <c r="H42" s="35"/>
      <c r="I42" s="35"/>
      <c r="J42" s="35"/>
      <c r="K42" s="35"/>
    </row>
    <row r="43" spans="1:12" ht="15" x14ac:dyDescent="0.4">
      <c r="A43" s="117" t="s">
        <v>158</v>
      </c>
      <c r="B43" s="117"/>
      <c r="C43" s="117"/>
      <c r="D43" s="117"/>
      <c r="E43" s="117"/>
      <c r="F43" s="117"/>
      <c r="G43" s="117"/>
      <c r="H43" s="117"/>
      <c r="I43" s="117"/>
      <c r="J43" s="117"/>
      <c r="K43" s="117"/>
      <c r="L43" s="117"/>
    </row>
    <row r="44" spans="1:12" ht="14.55" customHeight="1" x14ac:dyDescent="0.35"/>
    <row r="45" spans="1:12" ht="14.55" hidden="1" customHeight="1" x14ac:dyDescent="0.35"/>
    <row r="46" spans="1:12" ht="14.55" hidden="1" customHeight="1" x14ac:dyDescent="0.35"/>
    <row r="47" spans="1:12" ht="14.55" hidden="1" customHeight="1" x14ac:dyDescent="0.35"/>
    <row r="48" spans="1:12" ht="14.55" hidden="1" customHeight="1" x14ac:dyDescent="0.35"/>
    <row r="49" ht="14.55" hidden="1" customHeight="1" x14ac:dyDescent="0.35"/>
    <row r="50" ht="14.55" hidden="1" customHeight="1" x14ac:dyDescent="0.35"/>
  </sheetData>
  <mergeCells count="18">
    <mergeCell ref="D26:K26"/>
    <mergeCell ref="D16:J16"/>
    <mergeCell ref="D18:J18"/>
    <mergeCell ref="D19:J19"/>
    <mergeCell ref="D17:J17"/>
    <mergeCell ref="C6:D6"/>
    <mergeCell ref="D14:J14"/>
    <mergeCell ref="D24:K24"/>
    <mergeCell ref="D23:K23"/>
    <mergeCell ref="D25:K25"/>
    <mergeCell ref="D15:J15"/>
    <mergeCell ref="D39:K39"/>
    <mergeCell ref="D40:K40"/>
    <mergeCell ref="D41:K41"/>
    <mergeCell ref="D30:K30"/>
    <mergeCell ref="D31:K31"/>
    <mergeCell ref="D35:K35"/>
    <mergeCell ref="D36:K36"/>
  </mergeCells>
  <conditionalFormatting sqref="C5">
    <cfRule type="expression" dxfId="629" priority="1">
      <formula>IF(AND(sysChk=0,sysWarn=0),1,0)</formula>
    </cfRule>
    <cfRule type="expression" dxfId="628" priority="2">
      <formula>IF(AND(sysChk=0,sysWarn&lt;&gt;0),1,0)</formula>
    </cfRule>
    <cfRule type="expression" dxfId="627" priority="3">
      <formula>IF(sysChk&lt;&gt;0,1,0)</formula>
    </cfRule>
  </conditionalFormatting>
  <hyperlinks>
    <hyperlink ref="K14" r:id="rId1" xr:uid="{00000000-0004-0000-0200-000000000000}"/>
  </hyperlinks>
  <pageMargins left="0.70866141732283472" right="0.70866141732283472" top="0.74803149606299213" bottom="0.74803149606299213" header="0.31496062992125984" footer="0.31496062992125984"/>
  <pageSetup paperSize="9" scale="41" orientation="landscape" r:id="rId2"/>
  <colBreaks count="1" manualBreakCount="1">
    <brk id="21" max="1048575" man="1"/>
  </colBreaks>
  <ignoredErrors>
    <ignoredError sqref="C23:C26 C30:C32 C35:C36 C39:C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617179"/>
    <outlinePr summaryBelow="0"/>
    <pageSetUpPr fitToPage="1"/>
  </sheetPr>
  <dimension ref="A1:H109"/>
  <sheetViews>
    <sheetView showGridLines="0" zoomScale="80" zoomScaleNormal="80" workbookViewId="0">
      <pane ySplit="8" topLeftCell="A9" activePane="bottomLeft" state="frozen"/>
      <selection pane="bottomLeft"/>
    </sheetView>
  </sheetViews>
  <sheetFormatPr defaultColWidth="0" defaultRowHeight="11.55" customHeight="1" zeroHeight="1" outlineLevelRow="1" x14ac:dyDescent="0.35"/>
  <cols>
    <col min="1" max="2" width="5.3828125" customWidth="1"/>
    <col min="3" max="3" width="2" customWidth="1"/>
    <col min="4" max="4" width="20.3828125" customWidth="1"/>
    <col min="5" max="5" width="32.23046875" customWidth="1"/>
    <col min="6" max="6" width="48.61328125" customWidth="1"/>
    <col min="7" max="7" width="77.23046875" bestFit="1" customWidth="1"/>
    <col min="8" max="8" width="9.23046875" customWidth="1"/>
    <col min="9" max="16384" width="9.23046875" hidden="1"/>
  </cols>
  <sheetData>
    <row r="1" spans="1:8" ht="11.65" x14ac:dyDescent="0.35">
      <c r="A1" s="81"/>
      <c r="B1" s="81"/>
      <c r="C1" s="82" t="s">
        <v>465</v>
      </c>
      <c r="D1" s="81"/>
      <c r="E1" s="81"/>
      <c r="F1" s="83"/>
      <c r="G1" s="83"/>
      <c r="H1" s="83"/>
    </row>
    <row r="2" spans="1:8" ht="13.15" x14ac:dyDescent="0.35">
      <c r="A2" s="81"/>
      <c r="B2" s="81"/>
      <c r="C2" s="84" t="str">
        <f>cstProjectName</f>
        <v>DfE National Education Nature Park and Climate Leaders Award</v>
      </c>
      <c r="D2" s="81"/>
      <c r="E2" s="81"/>
      <c r="F2" s="81"/>
      <c r="G2" s="81"/>
      <c r="H2" s="81"/>
    </row>
    <row r="3" spans="1:8" ht="12.75" x14ac:dyDescent="0.35">
      <c r="A3" s="81"/>
      <c r="B3" s="81"/>
      <c r="C3" s="85" t="str">
        <f ca="1">MID(CELL("filename",A1),FIND("]",CELL("filename",A1))+1,256)&amp;" Sheet"</f>
        <v>SysConfig Sheet</v>
      </c>
      <c r="D3" s="81"/>
      <c r="E3" s="81"/>
      <c r="F3" s="81"/>
      <c r="G3" s="81"/>
      <c r="H3" s="81"/>
    </row>
    <row r="4" spans="1:8" ht="11.65" x14ac:dyDescent="0.35">
      <c r="A4" s="81"/>
      <c r="B4" s="81"/>
      <c r="C4" s="82" t="str">
        <f>IF(ISBLANK(cstProtectiveMarking),"",cstProtectiveMarking)</f>
        <v>OFFICIAL</v>
      </c>
      <c r="D4" s="81"/>
      <c r="E4" s="81"/>
      <c r="F4" s="81"/>
      <c r="G4" s="81"/>
      <c r="H4" s="81"/>
    </row>
    <row r="5" spans="1:8" ht="11.65" x14ac:dyDescent="0.35">
      <c r="A5" s="81"/>
      <c r="B5" s="81"/>
      <c r="C5" s="86" t="str">
        <f>HYPERLINK("#'Contents'!A1",sysChkWord)</f>
        <v>All Checks OK</v>
      </c>
      <c r="D5" s="86"/>
      <c r="E5" s="81"/>
      <c r="F5" s="81"/>
      <c r="G5" s="81"/>
      <c r="H5" s="81"/>
    </row>
    <row r="6" spans="1:8" ht="12.75" x14ac:dyDescent="0.35">
      <c r="A6" s="81"/>
      <c r="B6" s="87"/>
      <c r="C6" s="241" t="str">
        <f>HYPERLINK("#'Contents'!A1","Click for Contents")</f>
        <v>Click for Contents</v>
      </c>
      <c r="D6" s="241"/>
      <c r="E6" s="86"/>
      <c r="F6" s="86"/>
      <c r="G6" s="81"/>
      <c r="H6" s="81"/>
    </row>
    <row r="7" spans="1:8" ht="11.65" x14ac:dyDescent="0.35">
      <c r="A7" s="81"/>
      <c r="B7" s="81"/>
      <c r="C7" s="81"/>
      <c r="D7" s="81"/>
      <c r="E7" s="81"/>
      <c r="F7" s="81"/>
      <c r="G7" s="81"/>
      <c r="H7" s="81"/>
    </row>
    <row r="8" spans="1:8" ht="11.65" x14ac:dyDescent="0.35">
      <c r="A8" s="83">
        <f>SUM(A9:A81)</f>
        <v>0</v>
      </c>
      <c r="B8" s="88">
        <f>SUM(B9:B81)</f>
        <v>0</v>
      </c>
      <c r="C8" s="89"/>
      <c r="D8" s="89"/>
      <c r="E8" s="89"/>
      <c r="F8" s="89"/>
      <c r="G8" s="89"/>
      <c r="H8" s="89"/>
    </row>
    <row r="9" spans="1:8" ht="11.65" x14ac:dyDescent="0.35">
      <c r="A9" s="80"/>
      <c r="B9" s="80"/>
      <c r="C9" s="80"/>
      <c r="D9" s="80"/>
      <c r="E9" s="80"/>
      <c r="F9" s="80"/>
      <c r="G9" s="80"/>
    </row>
    <row r="10" spans="1:8" s="27" customFormat="1" ht="11.65" x14ac:dyDescent="0.35">
      <c r="A10" s="80"/>
      <c r="B10" s="80"/>
      <c r="C10" s="80"/>
      <c r="D10" s="80"/>
      <c r="E10" s="80"/>
      <c r="F10" s="80"/>
      <c r="G10" s="80"/>
    </row>
    <row r="11" spans="1:8" s="27" customFormat="1" ht="15" x14ac:dyDescent="0.4">
      <c r="A11" s="90"/>
      <c r="B11" s="90"/>
      <c r="C11" s="90"/>
      <c r="D11" s="90" t="s">
        <v>441</v>
      </c>
      <c r="E11" s="90"/>
      <c r="F11" s="90"/>
      <c r="G11" s="90"/>
    </row>
    <row r="12" spans="1:8" s="27" customFormat="1" ht="11.65" x14ac:dyDescent="0.35">
      <c r="A12" s="80"/>
      <c r="B12" s="80"/>
      <c r="C12" s="80"/>
      <c r="D12" s="80"/>
      <c r="E12" s="80"/>
      <c r="F12" s="80"/>
      <c r="G12" s="80"/>
    </row>
    <row r="13" spans="1:8" s="27" customFormat="1" ht="39" customHeight="1" x14ac:dyDescent="0.4">
      <c r="A13" s="80"/>
      <c r="B13" s="80"/>
      <c r="C13" s="80"/>
      <c r="D13" s="305" t="s">
        <v>466</v>
      </c>
      <c r="E13" s="305"/>
      <c r="F13" s="305"/>
      <c r="G13" s="305"/>
    </row>
    <row r="14" spans="1:8" s="27" customFormat="1" ht="11.65" x14ac:dyDescent="0.35">
      <c r="A14" s="80"/>
      <c r="B14" s="80"/>
      <c r="C14" s="80"/>
      <c r="D14" s="80"/>
      <c r="E14" s="80"/>
      <c r="F14" s="80"/>
      <c r="G14" s="80"/>
    </row>
    <row r="15" spans="1:8" ht="15" x14ac:dyDescent="0.4">
      <c r="A15" s="90"/>
      <c r="B15" s="90"/>
      <c r="C15" s="90"/>
      <c r="D15" s="90" t="s">
        <v>457</v>
      </c>
      <c r="E15" s="90"/>
      <c r="F15" s="90"/>
      <c r="G15" s="90"/>
    </row>
    <row r="16" spans="1:8" ht="11.65" x14ac:dyDescent="0.35">
      <c r="A16" s="80"/>
      <c r="B16" s="80"/>
      <c r="C16" s="80"/>
      <c r="D16" s="80"/>
      <c r="E16" s="80"/>
      <c r="F16" s="97" t="s">
        <v>319</v>
      </c>
      <c r="G16" s="80"/>
    </row>
    <row r="17" spans="1:7" ht="11.65" x14ac:dyDescent="0.35">
      <c r="A17" s="80"/>
      <c r="B17" s="80"/>
      <c r="C17" s="80"/>
      <c r="D17" s="80"/>
      <c r="E17" s="80"/>
      <c r="F17" s="80"/>
      <c r="G17" s="80"/>
    </row>
    <row r="18" spans="1:7" ht="15" x14ac:dyDescent="0.4">
      <c r="A18" s="90"/>
      <c r="B18" s="90"/>
      <c r="C18" s="90"/>
      <c r="D18" s="90" t="s">
        <v>458</v>
      </c>
      <c r="E18" s="90"/>
      <c r="F18" s="90"/>
      <c r="G18" s="90"/>
    </row>
    <row r="19" spans="1:7" ht="11.65" outlineLevel="1" x14ac:dyDescent="0.35">
      <c r="A19" s="80"/>
      <c r="B19" s="80"/>
      <c r="C19" s="80"/>
      <c r="D19" s="80"/>
      <c r="E19" s="80"/>
      <c r="F19" s="80"/>
      <c r="G19" s="80"/>
    </row>
    <row r="20" spans="1:7" ht="11.65" outlineLevel="1" x14ac:dyDescent="0.35">
      <c r="A20" s="80"/>
      <c r="B20" s="80"/>
      <c r="C20" s="80"/>
      <c r="D20" s="80"/>
      <c r="E20" s="80"/>
      <c r="F20" s="209" t="s">
        <v>108</v>
      </c>
      <c r="G20" s="80"/>
    </row>
    <row r="21" spans="1:7" ht="11.65" outlineLevel="1" x14ac:dyDescent="0.35">
      <c r="A21" s="80"/>
      <c r="B21" s="80"/>
      <c r="C21" s="80"/>
      <c r="D21" s="80"/>
      <c r="E21" s="80"/>
      <c r="F21" s="209" t="s">
        <v>109</v>
      </c>
      <c r="G21" s="80"/>
    </row>
    <row r="22" spans="1:7" ht="11.65" outlineLevel="1" x14ac:dyDescent="0.35">
      <c r="A22" s="80"/>
      <c r="B22" s="80"/>
      <c r="C22" s="80"/>
      <c r="D22" s="80"/>
      <c r="E22" s="80"/>
      <c r="F22" s="209" t="s">
        <v>104</v>
      </c>
      <c r="G22" s="80"/>
    </row>
    <row r="23" spans="1:7" ht="11.65" outlineLevel="1" x14ac:dyDescent="0.35">
      <c r="A23" s="80"/>
      <c r="B23" s="80"/>
      <c r="C23" s="80"/>
      <c r="D23" s="80"/>
      <c r="E23" s="80"/>
      <c r="F23" s="209" t="s">
        <v>105</v>
      </c>
      <c r="G23" s="80"/>
    </row>
    <row r="24" spans="1:7" ht="11.65" outlineLevel="1" x14ac:dyDescent="0.35">
      <c r="A24" s="80"/>
      <c r="B24" s="80"/>
      <c r="C24" s="80"/>
      <c r="D24" s="80"/>
      <c r="E24" s="80"/>
      <c r="F24" s="209" t="s">
        <v>106</v>
      </c>
      <c r="G24" s="80"/>
    </row>
    <row r="25" spans="1:7" ht="11.65" outlineLevel="1" x14ac:dyDescent="0.35">
      <c r="A25" s="80"/>
      <c r="B25" s="80"/>
      <c r="C25" s="80"/>
      <c r="D25" s="80"/>
      <c r="E25" s="80"/>
      <c r="F25" s="209" t="s">
        <v>511</v>
      </c>
      <c r="G25" s="80"/>
    </row>
    <row r="26" spans="1:7" ht="11.65" outlineLevel="1" x14ac:dyDescent="0.35">
      <c r="A26" s="80"/>
      <c r="B26" s="80"/>
      <c r="C26" s="80"/>
      <c r="D26" s="80"/>
      <c r="E26" s="80"/>
      <c r="F26" s="209" t="s">
        <v>107</v>
      </c>
      <c r="G26" s="80"/>
    </row>
    <row r="27" spans="1:7" ht="11.65" outlineLevel="1" x14ac:dyDescent="0.35">
      <c r="A27" s="80"/>
      <c r="B27" s="80"/>
      <c r="C27" s="80"/>
      <c r="D27" s="80"/>
      <c r="E27" s="80"/>
      <c r="F27" s="209" t="s">
        <v>48</v>
      </c>
      <c r="G27" s="80"/>
    </row>
    <row r="28" spans="1:7" ht="11.65" x14ac:dyDescent="0.35">
      <c r="A28" s="80"/>
      <c r="B28" s="80"/>
      <c r="C28" s="80"/>
      <c r="D28" s="80"/>
      <c r="E28" s="80"/>
      <c r="F28" s="125" t="s">
        <v>454</v>
      </c>
      <c r="G28" s="80"/>
    </row>
    <row r="29" spans="1:7" ht="15" x14ac:dyDescent="0.4">
      <c r="A29" s="90"/>
      <c r="B29" s="90"/>
      <c r="C29" s="90"/>
      <c r="D29" s="90" t="s">
        <v>459</v>
      </c>
      <c r="E29" s="90"/>
      <c r="F29" s="90"/>
      <c r="G29" s="90"/>
    </row>
    <row r="30" spans="1:7" ht="11.65" outlineLevel="1" x14ac:dyDescent="0.35">
      <c r="A30" s="80"/>
      <c r="B30" s="80"/>
      <c r="C30" s="80"/>
      <c r="D30" s="80"/>
      <c r="E30" s="80"/>
      <c r="F30" s="80"/>
      <c r="G30" s="80"/>
    </row>
    <row r="31" spans="1:7" ht="13.15" outlineLevel="1" x14ac:dyDescent="0.35">
      <c r="A31" s="80"/>
      <c r="B31" s="80"/>
      <c r="C31" s="80"/>
      <c r="D31" s="61"/>
      <c r="E31" s="126" t="s">
        <v>391</v>
      </c>
      <c r="F31" s="61"/>
      <c r="G31" s="80"/>
    </row>
    <row r="32" spans="1:7" ht="11.65" outlineLevel="1" x14ac:dyDescent="0.35">
      <c r="A32" s="80"/>
      <c r="B32" s="80"/>
      <c r="C32" s="80"/>
      <c r="D32" s="61"/>
      <c r="E32" s="61"/>
      <c r="F32" s="209" t="s">
        <v>406</v>
      </c>
      <c r="G32" s="80"/>
    </row>
    <row r="33" spans="1:7" ht="11.65" outlineLevel="1" x14ac:dyDescent="0.35">
      <c r="A33" s="80"/>
      <c r="B33" s="80"/>
      <c r="C33" s="80"/>
      <c r="D33" s="61"/>
      <c r="E33" s="61"/>
      <c r="F33" s="209" t="s">
        <v>473</v>
      </c>
      <c r="G33" s="80"/>
    </row>
    <row r="34" spans="1:7" ht="11.65" outlineLevel="1" x14ac:dyDescent="0.35">
      <c r="A34" s="80"/>
      <c r="B34" s="80"/>
      <c r="C34" s="80"/>
      <c r="D34" s="61"/>
      <c r="E34" s="61"/>
      <c r="F34" s="125" t="s">
        <v>455</v>
      </c>
      <c r="G34" s="80"/>
    </row>
    <row r="35" spans="1:7" ht="13.15" outlineLevel="1" x14ac:dyDescent="0.35">
      <c r="A35" s="80"/>
      <c r="B35" s="80"/>
      <c r="C35" s="80"/>
      <c r="D35" s="61"/>
      <c r="E35" s="126" t="s">
        <v>339</v>
      </c>
      <c r="F35" s="61"/>
      <c r="G35" s="80"/>
    </row>
    <row r="36" spans="1:7" ht="11.65" outlineLevel="1" x14ac:dyDescent="0.35">
      <c r="A36" s="80"/>
      <c r="B36" s="80"/>
      <c r="C36" s="80"/>
      <c r="D36" s="61"/>
      <c r="E36" s="61"/>
      <c r="F36" s="209" t="s">
        <v>473</v>
      </c>
      <c r="G36" s="80"/>
    </row>
    <row r="37" spans="1:7" ht="11.65" outlineLevel="1" x14ac:dyDescent="0.35">
      <c r="A37" s="80"/>
      <c r="B37" s="80"/>
      <c r="C37" s="80"/>
      <c r="D37" s="61"/>
      <c r="E37" s="61"/>
      <c r="F37" s="209" t="s">
        <v>406</v>
      </c>
      <c r="G37" s="80"/>
    </row>
    <row r="38" spans="1:7" ht="11.65" outlineLevel="1" x14ac:dyDescent="0.35">
      <c r="A38" s="80"/>
      <c r="B38" s="80"/>
      <c r="C38" s="80"/>
      <c r="D38" s="61"/>
      <c r="E38" s="61"/>
      <c r="F38" s="209" t="s">
        <v>111</v>
      </c>
      <c r="G38" s="80"/>
    </row>
    <row r="39" spans="1:7" ht="11.65" x14ac:dyDescent="0.35">
      <c r="A39" s="80"/>
      <c r="B39" s="80"/>
      <c r="C39" s="80"/>
      <c r="D39" s="80"/>
      <c r="E39" s="80"/>
      <c r="F39" s="125" t="s">
        <v>455</v>
      </c>
      <c r="G39" s="80"/>
    </row>
    <row r="40" spans="1:7" ht="11.65" x14ac:dyDescent="0.35">
      <c r="A40" s="80"/>
      <c r="B40" s="80"/>
      <c r="C40" s="80"/>
      <c r="D40" s="80"/>
      <c r="E40" s="80"/>
      <c r="G40" s="80"/>
    </row>
    <row r="41" spans="1:7" ht="15" x14ac:dyDescent="0.4">
      <c r="A41" s="90"/>
      <c r="B41" s="90"/>
      <c r="C41" s="90"/>
      <c r="D41" s="90" t="s">
        <v>460</v>
      </c>
      <c r="E41" s="90"/>
      <c r="F41" s="90"/>
      <c r="G41" s="90"/>
    </row>
    <row r="42" spans="1:7" ht="11.65" outlineLevel="1" x14ac:dyDescent="0.35">
      <c r="A42" s="80"/>
      <c r="B42" s="80"/>
      <c r="C42" s="80"/>
      <c r="D42" s="80"/>
      <c r="E42" s="80"/>
      <c r="F42" s="80"/>
      <c r="G42" s="80"/>
    </row>
    <row r="43" spans="1:7" ht="11.65" outlineLevel="1" x14ac:dyDescent="0.35">
      <c r="A43" s="80"/>
      <c r="B43" s="80"/>
      <c r="C43" s="80"/>
      <c r="D43" s="80"/>
      <c r="E43" s="80"/>
      <c r="F43" s="209" t="s">
        <v>144</v>
      </c>
      <c r="G43" s="80"/>
    </row>
    <row r="44" spans="1:7" ht="11.65" outlineLevel="1" x14ac:dyDescent="0.35">
      <c r="A44" s="80"/>
      <c r="B44" s="80"/>
      <c r="C44" s="80"/>
      <c r="D44" s="80"/>
      <c r="E44" s="80"/>
      <c r="F44" s="209" t="s">
        <v>145</v>
      </c>
      <c r="G44" s="80"/>
    </row>
    <row r="45" spans="1:7" ht="11.65" x14ac:dyDescent="0.35">
      <c r="A45" s="80"/>
      <c r="B45" s="80"/>
      <c r="C45" s="80"/>
      <c r="D45" s="80"/>
      <c r="E45" s="80"/>
      <c r="F45" s="125" t="s">
        <v>454</v>
      </c>
      <c r="G45" s="80"/>
    </row>
    <row r="46" spans="1:7" ht="15" x14ac:dyDescent="0.4">
      <c r="A46" s="90"/>
      <c r="B46" s="90"/>
      <c r="C46" s="90"/>
      <c r="D46" s="90" t="s">
        <v>461</v>
      </c>
      <c r="E46" s="90"/>
      <c r="F46" s="90"/>
      <c r="G46" s="90"/>
    </row>
    <row r="47" spans="1:7" ht="11.65" x14ac:dyDescent="0.35">
      <c r="A47" s="80"/>
      <c r="B47" s="80"/>
      <c r="C47" s="80"/>
      <c r="D47" s="80"/>
      <c r="E47" s="80"/>
      <c r="F47" s="80"/>
      <c r="G47" s="80"/>
    </row>
    <row r="48" spans="1:7" s="27" customFormat="1" ht="13.5" thickBot="1" x14ac:dyDescent="0.4">
      <c r="A48" s="80"/>
      <c r="B48" s="80"/>
      <c r="C48" s="80"/>
      <c r="D48" s="80"/>
      <c r="E48" s="129" t="s">
        <v>366</v>
      </c>
      <c r="F48" s="129" t="s">
        <v>365</v>
      </c>
      <c r="G48" s="80"/>
    </row>
    <row r="49" spans="1:7" ht="11.65" x14ac:dyDescent="0.35">
      <c r="A49" s="80"/>
      <c r="B49" s="80"/>
      <c r="C49" s="80"/>
      <c r="D49" s="80"/>
      <c r="E49" s="91" t="s">
        <v>261</v>
      </c>
      <c r="F49" s="127">
        <v>1000</v>
      </c>
      <c r="G49" s="97" t="s">
        <v>364</v>
      </c>
    </row>
    <row r="50" spans="1:7" ht="11.65" x14ac:dyDescent="0.35">
      <c r="A50" s="80"/>
      <c r="B50" s="80"/>
      <c r="C50" s="80"/>
      <c r="D50" s="80"/>
      <c r="E50" s="91" t="s">
        <v>262</v>
      </c>
      <c r="F50" s="127">
        <v>1000000</v>
      </c>
      <c r="G50" s="97" t="s">
        <v>364</v>
      </c>
    </row>
    <row r="51" spans="1:7" ht="11.65" x14ac:dyDescent="0.35">
      <c r="A51" s="80"/>
      <c r="B51" s="80"/>
      <c r="C51" s="80"/>
      <c r="D51" s="80"/>
      <c r="E51" s="91" t="s">
        <v>263</v>
      </c>
      <c r="F51" s="127">
        <v>7</v>
      </c>
      <c r="G51" s="97" t="s">
        <v>367</v>
      </c>
    </row>
    <row r="52" spans="1:7" ht="11.65" x14ac:dyDescent="0.35">
      <c r="A52" s="80"/>
      <c r="B52" s="80"/>
      <c r="C52" s="80"/>
      <c r="D52" s="80"/>
      <c r="E52" s="91" t="s">
        <v>264</v>
      </c>
      <c r="F52" s="127">
        <v>52</v>
      </c>
      <c r="G52" s="97" t="s">
        <v>368</v>
      </c>
    </row>
    <row r="53" spans="1:7" ht="11.65" x14ac:dyDescent="0.35">
      <c r="A53" s="80"/>
      <c r="B53" s="80"/>
      <c r="C53" s="80"/>
      <c r="D53" s="80"/>
      <c r="E53" s="91" t="s">
        <v>265</v>
      </c>
      <c r="F53" s="127">
        <v>3</v>
      </c>
      <c r="G53" s="97" t="s">
        <v>369</v>
      </c>
    </row>
    <row r="54" spans="1:7" ht="11.65" x14ac:dyDescent="0.35">
      <c r="A54" s="80"/>
      <c r="B54" s="80"/>
      <c r="C54" s="80"/>
      <c r="D54" s="80"/>
      <c r="E54" s="91" t="s">
        <v>266</v>
      </c>
      <c r="F54" s="127">
        <v>12</v>
      </c>
      <c r="G54" s="97" t="s">
        <v>370</v>
      </c>
    </row>
    <row r="55" spans="1:7" ht="11.65" x14ac:dyDescent="0.35">
      <c r="A55" s="80"/>
      <c r="B55" s="80"/>
      <c r="C55" s="80"/>
      <c r="D55" s="80"/>
      <c r="E55" s="91" t="s">
        <v>299</v>
      </c>
      <c r="F55" s="127">
        <v>365</v>
      </c>
      <c r="G55" s="97" t="s">
        <v>371</v>
      </c>
    </row>
    <row r="56" spans="1:7" ht="11.65" x14ac:dyDescent="0.35">
      <c r="A56" s="80"/>
      <c r="B56" s="80"/>
      <c r="C56" s="80"/>
      <c r="D56" s="80"/>
      <c r="E56" s="80"/>
      <c r="F56" s="125" t="s">
        <v>392</v>
      </c>
      <c r="G56" s="80"/>
    </row>
    <row r="57" spans="1:7" ht="15" x14ac:dyDescent="0.4">
      <c r="A57" s="90"/>
      <c r="B57" s="90"/>
      <c r="C57" s="90"/>
      <c r="D57" s="90" t="s">
        <v>462</v>
      </c>
      <c r="E57" s="90"/>
      <c r="F57" s="90"/>
      <c r="G57" s="90"/>
    </row>
    <row r="58" spans="1:7" ht="11.65" x14ac:dyDescent="0.35">
      <c r="A58" s="80"/>
      <c r="B58" s="80"/>
      <c r="C58" s="80"/>
      <c r="D58" s="80"/>
      <c r="E58" s="80"/>
      <c r="F58" s="80"/>
      <c r="G58" s="80"/>
    </row>
    <row r="59" spans="1:7" ht="34.9" x14ac:dyDescent="0.35">
      <c r="A59" s="80"/>
      <c r="B59" s="98">
        <f>IF(eTol="",1,0)</f>
        <v>0</v>
      </c>
      <c r="C59" s="80"/>
      <c r="D59" s="80"/>
      <c r="E59" s="93" t="s">
        <v>267</v>
      </c>
      <c r="F59" s="236">
        <v>2</v>
      </c>
      <c r="G59" s="211" t="s">
        <v>372</v>
      </c>
    </row>
    <row r="60" spans="1:7" ht="11.65" x14ac:dyDescent="0.35">
      <c r="A60" s="80"/>
      <c r="B60" s="80"/>
      <c r="C60" s="80"/>
      <c r="D60" s="80"/>
      <c r="E60" s="80"/>
      <c r="F60" s="80"/>
      <c r="G60" s="99"/>
    </row>
    <row r="61" spans="1:7" ht="11.65" x14ac:dyDescent="0.35">
      <c r="A61" s="80"/>
      <c r="B61" s="80"/>
      <c r="C61" s="80"/>
      <c r="D61" s="80"/>
      <c r="E61" s="93" t="s">
        <v>268</v>
      </c>
      <c r="F61" s="100" t="str">
        <f>IF(AND(sysChk=0,sysWarn=0),"All Checks OK",IF(sysChk&lt;&gt;0,sysChk&amp;" Error"&amp;IF(sysChk=1," ","s "),"")&amp;IF(sysWarn&lt;&gt;0,sysWarn&amp;" Warning"&amp;IF(sysWarn=1,"","s"),""))</f>
        <v>All Checks OK</v>
      </c>
      <c r="G61" s="97" t="s">
        <v>373</v>
      </c>
    </row>
    <row r="62" spans="1:7" ht="11.65" x14ac:dyDescent="0.35">
      <c r="A62" s="80"/>
      <c r="B62" s="80"/>
      <c r="C62" s="80"/>
      <c r="D62" s="80"/>
      <c r="E62" s="93"/>
      <c r="F62" s="125" t="s">
        <v>392</v>
      </c>
      <c r="G62" s="99"/>
    </row>
    <row r="63" spans="1:7" ht="15" x14ac:dyDescent="0.4">
      <c r="A63" s="90"/>
      <c r="B63" s="90"/>
      <c r="C63" s="90"/>
      <c r="D63" s="90" t="s">
        <v>463</v>
      </c>
      <c r="E63" s="90"/>
      <c r="F63" s="90"/>
      <c r="G63" s="90"/>
    </row>
    <row r="64" spans="1:7" ht="11.65" x14ac:dyDescent="0.35">
      <c r="A64" s="80"/>
      <c r="B64" s="80"/>
      <c r="C64" s="80"/>
      <c r="D64" s="80"/>
      <c r="E64" s="80"/>
      <c r="F64" s="80"/>
      <c r="G64" s="80"/>
    </row>
    <row r="65" spans="1:7" s="27" customFormat="1" ht="11.65" x14ac:dyDescent="0.35">
      <c r="A65" s="80"/>
      <c r="B65" s="80"/>
      <c r="C65" s="80"/>
      <c r="D65" s="80"/>
      <c r="E65" s="80" t="s">
        <v>374</v>
      </c>
      <c r="F65" s="80"/>
      <c r="G65" s="80"/>
    </row>
    <row r="66" spans="1:7" s="27" customFormat="1" ht="11.65" x14ac:dyDescent="0.35">
      <c r="A66" s="80"/>
      <c r="B66" s="80"/>
      <c r="C66" s="80"/>
      <c r="D66" s="80"/>
      <c r="E66" s="80"/>
      <c r="F66" s="80"/>
      <c r="G66" s="80"/>
    </row>
    <row r="67" spans="1:7" ht="11.65" x14ac:dyDescent="0.35">
      <c r="A67" s="80"/>
      <c r="B67" s="80"/>
      <c r="C67" s="80"/>
      <c r="D67" s="80"/>
      <c r="E67" s="101" t="s">
        <v>269</v>
      </c>
      <c r="F67" s="102" t="s">
        <v>270</v>
      </c>
      <c r="G67" s="103" t="s">
        <v>271</v>
      </c>
    </row>
    <row r="68" spans="1:7" ht="11.65" x14ac:dyDescent="0.35">
      <c r="A68" s="80"/>
      <c r="B68" s="80"/>
      <c r="C68" s="80"/>
      <c r="D68" s="80"/>
      <c r="E68" s="104" t="s">
        <v>261</v>
      </c>
      <c r="F68" s="209" t="s">
        <v>476</v>
      </c>
      <c r="G68" s="237" t="s">
        <v>280</v>
      </c>
    </row>
    <row r="69" spans="1:7" ht="11.65" x14ac:dyDescent="0.35">
      <c r="A69" s="80"/>
      <c r="B69" s="80"/>
      <c r="C69" s="80"/>
      <c r="D69" s="80"/>
      <c r="E69" s="104" t="s">
        <v>262</v>
      </c>
      <c r="F69" s="209" t="s">
        <v>477</v>
      </c>
      <c r="G69" s="237" t="s">
        <v>273</v>
      </c>
    </row>
    <row r="70" spans="1:7" ht="11.65" x14ac:dyDescent="0.35">
      <c r="A70" s="80"/>
      <c r="B70" s="80"/>
      <c r="C70" s="80"/>
      <c r="D70" s="80"/>
      <c r="E70" s="104" t="s">
        <v>263</v>
      </c>
      <c r="F70" s="209" t="s">
        <v>478</v>
      </c>
      <c r="G70" s="237" t="s">
        <v>272</v>
      </c>
    </row>
    <row r="71" spans="1:7" ht="11.65" x14ac:dyDescent="0.35">
      <c r="A71" s="80"/>
      <c r="B71" s="80"/>
      <c r="C71" s="80"/>
      <c r="D71" s="80"/>
      <c r="E71" s="104" t="s">
        <v>264</v>
      </c>
      <c r="F71" s="209" t="s">
        <v>479</v>
      </c>
      <c r="G71" s="237" t="s">
        <v>281</v>
      </c>
    </row>
    <row r="72" spans="1:7" ht="11.65" x14ac:dyDescent="0.35">
      <c r="A72" s="80"/>
      <c r="B72" s="80"/>
      <c r="C72" s="80"/>
      <c r="D72" s="80"/>
      <c r="E72" s="104" t="s">
        <v>265</v>
      </c>
      <c r="F72" s="209" t="s">
        <v>480</v>
      </c>
      <c r="G72" s="237" t="s">
        <v>274</v>
      </c>
    </row>
    <row r="73" spans="1:7" ht="11.65" x14ac:dyDescent="0.35">
      <c r="A73" s="80"/>
      <c r="B73" s="80"/>
      <c r="C73" s="80"/>
      <c r="D73" s="80"/>
      <c r="E73" s="104" t="s">
        <v>266</v>
      </c>
      <c r="F73" s="209" t="s">
        <v>481</v>
      </c>
      <c r="G73" s="237" t="s">
        <v>275</v>
      </c>
    </row>
    <row r="74" spans="1:7" ht="11.65" x14ac:dyDescent="0.35">
      <c r="A74" s="80"/>
      <c r="B74" s="80"/>
      <c r="C74" s="80"/>
      <c r="D74" s="80"/>
      <c r="E74" s="104" t="s">
        <v>299</v>
      </c>
      <c r="F74" s="209" t="s">
        <v>482</v>
      </c>
      <c r="G74" s="237" t="s">
        <v>300</v>
      </c>
    </row>
    <row r="75" spans="1:7" ht="11.65" x14ac:dyDescent="0.35">
      <c r="A75" s="80"/>
      <c r="B75" s="80"/>
      <c r="C75" s="80"/>
      <c r="D75" s="80"/>
      <c r="E75" s="104" t="s">
        <v>276</v>
      </c>
      <c r="F75" s="209" t="s">
        <v>483</v>
      </c>
      <c r="G75" s="237" t="s">
        <v>277</v>
      </c>
    </row>
    <row r="76" spans="1:7" ht="11.65" x14ac:dyDescent="0.35">
      <c r="A76" s="80"/>
      <c r="B76" s="80"/>
      <c r="C76" s="80"/>
      <c r="D76" s="80"/>
      <c r="E76" s="104" t="s">
        <v>278</v>
      </c>
      <c r="F76" s="209" t="s">
        <v>484</v>
      </c>
      <c r="G76" s="237" t="s">
        <v>279</v>
      </c>
    </row>
    <row r="77" spans="1:7" ht="11.65" x14ac:dyDescent="0.35">
      <c r="A77" s="80"/>
      <c r="B77" s="80"/>
      <c r="C77" s="80"/>
      <c r="D77" s="80"/>
      <c r="E77" s="104" t="s">
        <v>282</v>
      </c>
      <c r="F77" s="209" t="s">
        <v>301</v>
      </c>
      <c r="G77" s="237" t="s">
        <v>283</v>
      </c>
    </row>
    <row r="78" spans="1:7" ht="11.65" x14ac:dyDescent="0.35">
      <c r="A78" s="80"/>
      <c r="B78" s="80"/>
      <c r="C78" s="80"/>
      <c r="D78" s="80"/>
      <c r="E78" s="104" t="s">
        <v>284</v>
      </c>
      <c r="F78" s="238" t="s">
        <v>485</v>
      </c>
      <c r="G78" s="237" t="s">
        <v>285</v>
      </c>
    </row>
    <row r="79" spans="1:7" ht="11.65" x14ac:dyDescent="0.35">
      <c r="A79" s="80"/>
      <c r="B79" s="80"/>
      <c r="C79" s="80"/>
      <c r="D79" s="80"/>
      <c r="E79" s="106" t="s">
        <v>286</v>
      </c>
      <c r="F79" s="107"/>
      <c r="G79" s="108"/>
    </row>
    <row r="80" spans="1:7" ht="11.65" x14ac:dyDescent="0.35">
      <c r="A80" s="80"/>
      <c r="B80" s="80"/>
      <c r="C80" s="80"/>
      <c r="D80" s="80"/>
      <c r="E80" s="80"/>
      <c r="F80" s="125" t="s">
        <v>453</v>
      </c>
      <c r="G80" s="80"/>
    </row>
    <row r="81" spans="1:8" ht="15" x14ac:dyDescent="0.4">
      <c r="A81" s="90"/>
      <c r="B81" s="90"/>
      <c r="C81" s="90"/>
      <c r="D81" s="90" t="s">
        <v>287</v>
      </c>
      <c r="E81" s="90"/>
      <c r="F81" s="90"/>
      <c r="G81" s="90"/>
      <c r="H81" s="90"/>
    </row>
    <row r="82" spans="1:8" ht="11.55" customHeight="1" x14ac:dyDescent="0.35"/>
    <row r="83" spans="1:8" ht="11.55" customHeight="1" x14ac:dyDescent="0.35"/>
    <row r="84" spans="1:8" ht="11.55" customHeight="1" x14ac:dyDescent="0.35"/>
    <row r="85" spans="1:8" ht="11.55" customHeight="1" x14ac:dyDescent="0.35"/>
    <row r="86" spans="1:8" ht="11.55" customHeight="1" x14ac:dyDescent="0.35"/>
    <row r="87" spans="1:8" ht="11.55" customHeight="1" x14ac:dyDescent="0.35"/>
    <row r="88" spans="1:8" ht="11.55" customHeight="1" x14ac:dyDescent="0.35"/>
    <row r="95" spans="1:8" ht="11.55" customHeight="1" x14ac:dyDescent="0.35"/>
    <row r="96" spans="1:8" ht="11.55" customHeight="1" x14ac:dyDescent="0.35"/>
    <row r="97" ht="11.55" customHeight="1" x14ac:dyDescent="0.35"/>
    <row r="98" ht="11.55" customHeight="1" x14ac:dyDescent="0.35"/>
    <row r="99" ht="11.55" customHeight="1" x14ac:dyDescent="0.35"/>
    <row r="100" ht="11.55" customHeight="1" x14ac:dyDescent="0.35"/>
    <row r="101" ht="11.55" customHeight="1" x14ac:dyDescent="0.35"/>
    <row r="102" ht="11.55" customHeight="1" x14ac:dyDescent="0.35"/>
    <row r="103" ht="11.55" customHeight="1" x14ac:dyDescent="0.35"/>
    <row r="104" ht="11.55" customHeight="1" x14ac:dyDescent="0.35"/>
    <row r="105" ht="11.55" customHeight="1" x14ac:dyDescent="0.35"/>
    <row r="106" ht="11.55" customHeight="1" x14ac:dyDescent="0.35"/>
    <row r="107" ht="11.55" customHeight="1" x14ac:dyDescent="0.35"/>
    <row r="108" ht="11.55" customHeight="1" x14ac:dyDescent="0.35"/>
    <row r="109" ht="11.55" customHeight="1" x14ac:dyDescent="0.35"/>
  </sheetData>
  <sheetProtection password="CB96" sheet="1" objects="1" scenarios="1"/>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CC"/>
    <outlinePr summaryBelow="0"/>
    <pageSetUpPr fitToPage="1"/>
  </sheetPr>
  <dimension ref="A1:L72"/>
  <sheetViews>
    <sheetView showGridLines="0" zoomScale="80" zoomScaleNormal="80" zoomScaleSheetLayoutView="100" workbookViewId="0">
      <pane ySplit="8" topLeftCell="A15" activePane="bottomLeft" state="frozen"/>
      <selection activeCell="A9" sqref="A9"/>
      <selection pane="bottomLeft" activeCell="D22" sqref="D22:K22"/>
    </sheetView>
  </sheetViews>
  <sheetFormatPr defaultColWidth="0" defaultRowHeight="14.55" customHeight="1" zeroHeight="1" outlineLevelRow="1" x14ac:dyDescent="0.35"/>
  <cols>
    <col min="1" max="2" width="3.23046875" style="27" customWidth="1"/>
    <col min="3" max="3" width="16.3828125" customWidth="1"/>
    <col min="4" max="4" width="42.765625" customWidth="1"/>
    <col min="5" max="5" width="16.3828125" customWidth="1"/>
    <col min="6" max="6" width="23.3828125" customWidth="1"/>
    <col min="7" max="7" width="41.23046875" bestFit="1" customWidth="1"/>
    <col min="8" max="8" width="16.3828125" customWidth="1"/>
    <col min="9" max="9" width="18.3828125" customWidth="1"/>
    <col min="10" max="10" width="21" customWidth="1"/>
    <col min="11" max="11" width="22.23046875" customWidth="1"/>
    <col min="12" max="12" width="9.23046875" customWidth="1"/>
    <col min="13" max="16384" width="9.23046875" hidden="1"/>
  </cols>
  <sheetData>
    <row r="1" spans="1:12" s="27" customFormat="1" ht="11.65" x14ac:dyDescent="0.35">
      <c r="A1" s="109"/>
      <c r="B1" s="109"/>
      <c r="C1" s="110"/>
      <c r="D1" s="109"/>
      <c r="E1" s="109"/>
      <c r="F1" s="109"/>
      <c r="G1" s="109"/>
      <c r="H1" s="109"/>
      <c r="I1" s="109"/>
      <c r="J1" s="109"/>
      <c r="K1" s="109"/>
      <c r="L1" s="109"/>
    </row>
    <row r="2" spans="1:12" s="27" customFormat="1" ht="13.15" x14ac:dyDescent="0.35">
      <c r="A2" s="109"/>
      <c r="B2" s="109"/>
      <c r="C2" s="111" t="str">
        <f>cstProjectName</f>
        <v>DfE National Education Nature Park and Climate Leaders Award</v>
      </c>
      <c r="D2" s="109"/>
      <c r="E2" s="109"/>
      <c r="F2" s="109"/>
      <c r="G2" s="109"/>
      <c r="H2" s="109"/>
      <c r="I2" s="109"/>
      <c r="J2" s="109"/>
      <c r="K2" s="109"/>
      <c r="L2" s="109"/>
    </row>
    <row r="3" spans="1:12" s="27" customFormat="1" ht="12.75" x14ac:dyDescent="0.35">
      <c r="A3" s="109"/>
      <c r="B3" s="109"/>
      <c r="C3" s="112" t="str">
        <f ca="1">MID(CELL("filename",A1),FIND("]",CELL("filename",A1))+1,256)&amp;" Sheet"</f>
        <v>Bidder Instructions Sheet</v>
      </c>
      <c r="D3" s="109"/>
      <c r="E3" s="109"/>
      <c r="F3" s="109"/>
      <c r="G3" s="109"/>
      <c r="H3" s="109"/>
      <c r="I3" s="109"/>
      <c r="J3" s="109"/>
      <c r="K3" s="109"/>
      <c r="L3" s="109"/>
    </row>
    <row r="4" spans="1:12" s="27" customFormat="1" ht="11.65" x14ac:dyDescent="0.35">
      <c r="A4" s="109"/>
      <c r="B4" s="109"/>
      <c r="C4" s="110" t="str">
        <f>IF(ISBLANK(cstProtectiveMarking),"",cstProtectiveMarking)</f>
        <v>OFFICIAL</v>
      </c>
      <c r="D4" s="109"/>
      <c r="E4" s="109"/>
      <c r="F4" s="109"/>
      <c r="G4" s="109"/>
      <c r="H4" s="109"/>
      <c r="I4" s="109"/>
      <c r="J4" s="109"/>
      <c r="K4" s="109"/>
      <c r="L4" s="109"/>
    </row>
    <row r="5" spans="1:12" s="27" customFormat="1" ht="11.65" x14ac:dyDescent="0.35">
      <c r="A5" s="109"/>
      <c r="B5" s="109"/>
      <c r="C5" s="113" t="str">
        <f>HYPERLINK("#'Contents'!A1",sysChkWord)</f>
        <v>All Checks OK</v>
      </c>
      <c r="D5" s="109"/>
      <c r="E5" s="109"/>
      <c r="F5" s="109"/>
      <c r="G5" s="109"/>
      <c r="H5" s="109"/>
      <c r="I5" s="109"/>
      <c r="J5" s="109"/>
      <c r="K5" s="109"/>
      <c r="L5" s="109"/>
    </row>
    <row r="6" spans="1:12" s="27" customFormat="1" ht="12.75" x14ac:dyDescent="0.35">
      <c r="A6" s="109"/>
      <c r="B6" s="114"/>
      <c r="C6" s="241" t="str">
        <f>HYPERLINK("#'Contents'!A1","Click for Contents")</f>
        <v>Click for Contents</v>
      </c>
      <c r="D6" s="241"/>
      <c r="E6" s="113"/>
      <c r="F6" s="113"/>
      <c r="G6" s="109"/>
      <c r="H6" s="109"/>
      <c r="I6" s="109"/>
      <c r="J6" s="109"/>
      <c r="K6" s="109"/>
      <c r="L6" s="109"/>
    </row>
    <row r="7" spans="1:12" s="27" customFormat="1" ht="11.65" x14ac:dyDescent="0.35">
      <c r="A7" s="109"/>
      <c r="B7" s="109"/>
      <c r="C7" s="109"/>
      <c r="D7" s="109"/>
      <c r="E7" s="109"/>
      <c r="F7" s="109"/>
      <c r="G7" s="109"/>
      <c r="H7" s="109"/>
      <c r="I7" s="109"/>
      <c r="J7" s="109"/>
      <c r="K7" s="109"/>
      <c r="L7" s="109"/>
    </row>
    <row r="8" spans="1:12" s="27" customFormat="1" ht="11.65" x14ac:dyDescent="0.35">
      <c r="A8" s="186">
        <f>SUM(A9:A71)</f>
        <v>0</v>
      </c>
      <c r="B8" s="186">
        <f>SUM(B9:B71)</f>
        <v>0</v>
      </c>
      <c r="C8" s="116"/>
      <c r="D8" s="116"/>
      <c r="E8" s="116"/>
      <c r="F8" s="116"/>
      <c r="G8" s="116"/>
      <c r="H8" s="116"/>
      <c r="I8" s="109"/>
      <c r="J8" s="109"/>
      <c r="K8" s="109"/>
      <c r="L8" s="109"/>
    </row>
    <row r="9" spans="1:12" ht="15" x14ac:dyDescent="0.4">
      <c r="A9" s="79"/>
      <c r="B9" s="79"/>
      <c r="C9" s="35"/>
      <c r="D9" s="35"/>
      <c r="E9" s="35"/>
      <c r="F9" s="35"/>
      <c r="G9" s="35"/>
      <c r="H9" s="35"/>
      <c r="I9" s="35"/>
      <c r="J9" s="35"/>
      <c r="K9" s="35"/>
      <c r="L9" s="79"/>
    </row>
    <row r="10" spans="1:12" ht="15" x14ac:dyDescent="0.4">
      <c r="C10" s="90"/>
      <c r="D10" s="90" t="s">
        <v>99</v>
      </c>
      <c r="E10" s="90"/>
      <c r="F10" s="90"/>
      <c r="G10" s="90"/>
      <c r="H10" s="90"/>
      <c r="I10" s="90"/>
      <c r="J10" s="90"/>
      <c r="K10" s="90"/>
    </row>
    <row r="11" spans="1:12" s="80" customFormat="1" ht="11.65" x14ac:dyDescent="0.35"/>
    <row r="12" spans="1:12" s="80" customFormat="1" ht="56" customHeight="1" x14ac:dyDescent="0.35">
      <c r="D12" s="257" t="s">
        <v>429</v>
      </c>
      <c r="E12" s="257"/>
      <c r="F12" s="257"/>
      <c r="G12" s="257"/>
      <c r="H12" s="257"/>
      <c r="I12" s="257"/>
      <c r="J12" s="257"/>
      <c r="K12" s="257"/>
    </row>
    <row r="13" spans="1:12" ht="56" customHeight="1" x14ac:dyDescent="0.4">
      <c r="C13" s="181"/>
      <c r="D13" s="247" t="s">
        <v>440</v>
      </c>
      <c r="E13" s="248"/>
      <c r="F13" s="248"/>
      <c r="G13" s="248"/>
      <c r="H13" s="248"/>
      <c r="I13" s="248"/>
      <c r="J13" s="248"/>
      <c r="K13" s="248"/>
    </row>
    <row r="14" spans="1:12" ht="51" customHeight="1" x14ac:dyDescent="0.4">
      <c r="C14" s="181"/>
      <c r="D14" s="247" t="s">
        <v>430</v>
      </c>
      <c r="E14" s="247"/>
      <c r="F14" s="247"/>
      <c r="G14" s="247"/>
      <c r="H14" s="247"/>
      <c r="I14" s="247"/>
      <c r="J14" s="247"/>
      <c r="K14" s="247"/>
    </row>
    <row r="15" spans="1:12" ht="48" customHeight="1" x14ac:dyDescent="0.4">
      <c r="C15" s="181"/>
      <c r="D15" s="257" t="s">
        <v>396</v>
      </c>
      <c r="E15" s="257"/>
      <c r="F15" s="257"/>
      <c r="G15" s="257"/>
      <c r="H15" s="257"/>
      <c r="I15" s="257"/>
      <c r="J15" s="257"/>
      <c r="K15" s="257"/>
    </row>
    <row r="16" spans="1:12" s="223" customFormat="1" ht="48" customHeight="1" x14ac:dyDescent="0.4">
      <c r="C16" s="224"/>
      <c r="D16" s="257" t="s">
        <v>449</v>
      </c>
      <c r="E16" s="257"/>
      <c r="F16" s="257"/>
      <c r="G16" s="257"/>
      <c r="H16" s="257"/>
      <c r="I16" s="257"/>
      <c r="J16" s="257"/>
      <c r="K16" s="257"/>
    </row>
    <row r="17" spans="3:11" s="220" customFormat="1" ht="15" x14ac:dyDescent="0.4">
      <c r="C17" s="221"/>
      <c r="D17" s="222"/>
      <c r="E17" s="222"/>
      <c r="F17" s="222"/>
      <c r="G17" s="222"/>
      <c r="H17" s="222"/>
      <c r="I17" s="222"/>
      <c r="J17" s="222"/>
      <c r="K17" s="222"/>
    </row>
    <row r="18" spans="3:11" ht="15" x14ac:dyDescent="0.4">
      <c r="C18" s="90"/>
      <c r="D18" s="90" t="s">
        <v>387</v>
      </c>
      <c r="E18" s="90"/>
      <c r="F18" s="90"/>
      <c r="G18" s="90"/>
      <c r="H18" s="90"/>
      <c r="I18" s="90"/>
      <c r="J18" s="90"/>
      <c r="K18" s="90"/>
    </row>
    <row r="19" spans="3:11" ht="11.65" x14ac:dyDescent="0.35">
      <c r="C19" s="27"/>
      <c r="D19" s="27"/>
      <c r="E19" s="27"/>
      <c r="F19" s="27"/>
      <c r="G19" s="27"/>
      <c r="H19" s="27"/>
      <c r="I19" s="27"/>
      <c r="J19" s="27"/>
      <c r="K19" s="27"/>
    </row>
    <row r="20" spans="3:11" ht="13.5" thickBot="1" x14ac:dyDescent="0.4">
      <c r="C20" s="129"/>
      <c r="D20" s="129" t="s">
        <v>99</v>
      </c>
      <c r="E20" s="129"/>
      <c r="F20" s="129"/>
      <c r="G20" s="129"/>
      <c r="H20" s="129"/>
      <c r="I20" s="129"/>
      <c r="J20" s="129"/>
      <c r="K20" s="129"/>
    </row>
    <row r="21" spans="3:11" ht="90" customHeight="1" outlineLevel="1" x14ac:dyDescent="0.4">
      <c r="C21" s="182" t="s">
        <v>93</v>
      </c>
      <c r="D21" s="247" t="s">
        <v>475</v>
      </c>
      <c r="E21" s="266"/>
      <c r="F21" s="266"/>
      <c r="G21" s="266"/>
      <c r="H21" s="266"/>
      <c r="I21" s="266"/>
      <c r="J21" s="266"/>
      <c r="K21" s="266"/>
    </row>
    <row r="22" spans="3:11" ht="57" customHeight="1" outlineLevel="1" x14ac:dyDescent="0.35">
      <c r="C22" s="183" t="s">
        <v>94</v>
      </c>
      <c r="D22" s="247" t="s">
        <v>499</v>
      </c>
      <c r="E22" s="267"/>
      <c r="F22" s="267"/>
      <c r="G22" s="267"/>
      <c r="H22" s="267"/>
      <c r="I22" s="267"/>
      <c r="J22" s="267"/>
      <c r="K22" s="267"/>
    </row>
    <row r="23" spans="3:11" ht="83" customHeight="1" outlineLevel="1" x14ac:dyDescent="0.35">
      <c r="C23" s="183" t="s">
        <v>95</v>
      </c>
      <c r="D23" s="247" t="s">
        <v>500</v>
      </c>
      <c r="E23" s="267"/>
      <c r="F23" s="267"/>
      <c r="G23" s="267"/>
      <c r="H23" s="267"/>
      <c r="I23" s="267"/>
      <c r="J23" s="267"/>
      <c r="K23" s="267"/>
    </row>
    <row r="24" spans="3:11" s="27" customFormat="1" ht="31.05" customHeight="1" outlineLevel="1" x14ac:dyDescent="0.35">
      <c r="C24" s="183"/>
      <c r="D24" s="257" t="s">
        <v>501</v>
      </c>
      <c r="E24" s="257"/>
      <c r="F24" s="257"/>
      <c r="G24" s="257"/>
      <c r="H24" s="257"/>
      <c r="I24" s="257"/>
      <c r="J24" s="57" t="s">
        <v>150</v>
      </c>
      <c r="K24" s="212" t="s">
        <v>108</v>
      </c>
    </row>
    <row r="25" spans="3:11" ht="39.5" customHeight="1" outlineLevel="1" x14ac:dyDescent="0.45">
      <c r="C25" s="181"/>
      <c r="D25" s="258" t="s">
        <v>502</v>
      </c>
      <c r="E25" s="259"/>
      <c r="F25" s="259"/>
      <c r="G25" s="259"/>
      <c r="H25" s="259"/>
      <c r="I25" s="259"/>
      <c r="J25" s="57" t="s">
        <v>22</v>
      </c>
      <c r="K25" s="213">
        <v>422</v>
      </c>
    </row>
    <row r="26" spans="3:11" ht="15" x14ac:dyDescent="0.4">
      <c r="C26" s="181"/>
      <c r="D26" s="36"/>
      <c r="E26" s="35"/>
      <c r="F26" s="35"/>
      <c r="G26" s="35"/>
      <c r="H26" s="35"/>
      <c r="I26" s="35"/>
      <c r="J26" s="35"/>
      <c r="K26" s="35"/>
    </row>
    <row r="27" spans="3:11" ht="13.5" thickBot="1" x14ac:dyDescent="0.4">
      <c r="C27" s="129"/>
      <c r="D27" s="129" t="s">
        <v>321</v>
      </c>
      <c r="E27" s="129"/>
      <c r="F27" s="129"/>
      <c r="G27" s="129"/>
      <c r="H27" s="129"/>
      <c r="I27" s="129"/>
      <c r="J27" s="129"/>
      <c r="K27" s="129"/>
    </row>
    <row r="28" spans="3:11" ht="11.65" x14ac:dyDescent="0.35">
      <c r="C28" s="27"/>
      <c r="D28" s="27"/>
      <c r="E28" s="27"/>
      <c r="F28" s="27"/>
      <c r="G28" s="27"/>
      <c r="H28" s="27"/>
      <c r="I28" s="27"/>
      <c r="J28" s="27"/>
      <c r="K28" s="27"/>
    </row>
    <row r="29" spans="3:11" ht="41.55" customHeight="1" outlineLevel="1" x14ac:dyDescent="0.35">
      <c r="C29" s="184"/>
      <c r="D29" s="262" t="s">
        <v>345</v>
      </c>
      <c r="E29" s="263"/>
      <c r="F29" s="263"/>
      <c r="G29" s="263"/>
      <c r="H29" s="263"/>
      <c r="I29" s="263"/>
      <c r="J29" s="263"/>
      <c r="K29" s="263"/>
    </row>
    <row r="30" spans="3:11" ht="129" customHeight="1" outlineLevel="1" x14ac:dyDescent="0.4">
      <c r="C30" s="181" t="s">
        <v>96</v>
      </c>
      <c r="D30" s="59" t="s">
        <v>346</v>
      </c>
      <c r="E30" s="260" t="s">
        <v>503</v>
      </c>
      <c r="F30" s="264"/>
      <c r="G30" s="264"/>
      <c r="H30" s="264"/>
      <c r="I30" s="264"/>
      <c r="J30" s="264"/>
      <c r="K30" s="264"/>
    </row>
    <row r="31" spans="3:11" ht="55.05" customHeight="1" outlineLevel="1" x14ac:dyDescent="0.4">
      <c r="C31" s="181" t="s">
        <v>97</v>
      </c>
      <c r="D31" s="128" t="s">
        <v>347</v>
      </c>
      <c r="E31" s="260" t="s">
        <v>405</v>
      </c>
      <c r="F31" s="261"/>
      <c r="G31" s="261"/>
      <c r="H31" s="261"/>
      <c r="I31" s="261"/>
      <c r="J31" s="261"/>
      <c r="K31" s="261"/>
    </row>
    <row r="32" spans="3:11" ht="52.5" customHeight="1" outlineLevel="1" x14ac:dyDescent="0.4">
      <c r="C32" s="181" t="s">
        <v>98</v>
      </c>
      <c r="D32" s="60" t="s">
        <v>348</v>
      </c>
      <c r="E32" s="260" t="s">
        <v>488</v>
      </c>
      <c r="F32" s="261"/>
      <c r="G32" s="261"/>
      <c r="H32" s="261"/>
      <c r="I32" s="261"/>
      <c r="J32" s="261"/>
      <c r="K32" s="261"/>
    </row>
    <row r="33" spans="3:11" ht="15" x14ac:dyDescent="0.4">
      <c r="C33" s="181"/>
      <c r="D33" s="1"/>
      <c r="E33" s="35"/>
      <c r="F33" s="35"/>
      <c r="G33" s="35"/>
      <c r="H33" s="35"/>
      <c r="I33" s="35"/>
      <c r="J33" s="35"/>
      <c r="K33" s="35"/>
    </row>
    <row r="34" spans="3:11" ht="13.5" thickBot="1" x14ac:dyDescent="0.4">
      <c r="C34" s="129"/>
      <c r="D34" s="129" t="s">
        <v>302</v>
      </c>
      <c r="E34" s="129"/>
      <c r="F34" s="129"/>
      <c r="G34" s="129"/>
      <c r="H34" s="129"/>
      <c r="I34" s="129"/>
      <c r="J34" s="129"/>
      <c r="K34" s="129"/>
    </row>
    <row r="35" spans="3:11" ht="15" x14ac:dyDescent="0.4">
      <c r="C35" s="185"/>
      <c r="F35" s="35"/>
      <c r="G35" s="35"/>
      <c r="H35" s="35"/>
      <c r="I35" s="35"/>
      <c r="J35" s="35"/>
      <c r="K35" s="35"/>
    </row>
    <row r="36" spans="3:11" ht="15" outlineLevel="1" x14ac:dyDescent="0.4">
      <c r="C36" s="181"/>
      <c r="D36" s="131" t="s">
        <v>110</v>
      </c>
      <c r="E36" s="35"/>
      <c r="F36" s="35"/>
      <c r="G36" s="35"/>
      <c r="H36" s="35"/>
      <c r="I36" s="35"/>
      <c r="J36" s="35"/>
      <c r="K36" s="35"/>
    </row>
    <row r="37" spans="3:11" ht="15" outlineLevel="1" x14ac:dyDescent="0.4">
      <c r="C37" s="181"/>
      <c r="D37" s="190" t="s">
        <v>344</v>
      </c>
      <c r="E37" s="27"/>
      <c r="F37" s="35"/>
      <c r="G37" s="35"/>
      <c r="H37" s="35"/>
      <c r="I37" s="35"/>
      <c r="J37" s="35"/>
      <c r="K37" s="35"/>
    </row>
    <row r="38" spans="3:11" ht="15" outlineLevel="1" x14ac:dyDescent="0.4">
      <c r="C38" s="181"/>
      <c r="D38" s="1"/>
      <c r="E38" s="35"/>
      <c r="F38" s="35"/>
      <c r="G38" s="35"/>
      <c r="H38" s="35"/>
      <c r="I38" s="35"/>
      <c r="J38" s="35"/>
      <c r="K38" s="35"/>
    </row>
    <row r="39" spans="3:11" ht="15" outlineLevel="1" x14ac:dyDescent="0.4">
      <c r="C39" s="181"/>
      <c r="D39" s="62" t="s">
        <v>390</v>
      </c>
      <c r="E39" s="35"/>
      <c r="G39" s="62" t="s">
        <v>333</v>
      </c>
      <c r="H39" s="35"/>
      <c r="I39" s="35"/>
      <c r="J39" s="35"/>
      <c r="K39" s="35"/>
    </row>
    <row r="40" spans="3:11" ht="15" outlineLevel="1" x14ac:dyDescent="0.4">
      <c r="C40" s="181"/>
      <c r="D40" s="94" t="s">
        <v>473</v>
      </c>
      <c r="E40" s="130">
        <f>MATCH($D$40,SysConfig!$F$32:$F$33,0)</f>
        <v>2</v>
      </c>
      <c r="G40" s="94" t="s">
        <v>473</v>
      </c>
      <c r="H40" s="130">
        <f>MATCH($G$40,SysConfig!$F$36:$F$38,0)</f>
        <v>1</v>
      </c>
      <c r="I40" s="35"/>
      <c r="J40" s="35"/>
      <c r="K40" s="35"/>
    </row>
    <row r="41" spans="3:11" ht="15" x14ac:dyDescent="0.4">
      <c r="C41" s="181"/>
      <c r="D41" s="1"/>
      <c r="E41" s="35"/>
      <c r="F41" s="35"/>
      <c r="G41" s="35"/>
      <c r="H41" s="35"/>
      <c r="I41" s="35"/>
      <c r="J41" s="35"/>
      <c r="K41" s="35"/>
    </row>
    <row r="42" spans="3:11" ht="13.5" thickBot="1" x14ac:dyDescent="0.4">
      <c r="C42" s="129"/>
      <c r="D42" s="129" t="s">
        <v>322</v>
      </c>
      <c r="E42" s="129"/>
      <c r="F42" s="129"/>
      <c r="G42" s="129"/>
      <c r="H42" s="129"/>
      <c r="I42" s="129"/>
      <c r="J42" s="129"/>
      <c r="K42" s="129"/>
    </row>
    <row r="43" spans="3:11" ht="15" x14ac:dyDescent="0.4">
      <c r="C43" s="185"/>
      <c r="D43" s="1"/>
      <c r="E43" s="35"/>
      <c r="F43" s="35"/>
      <c r="G43" s="35"/>
      <c r="H43" s="35"/>
      <c r="I43" s="35"/>
      <c r="J43" s="35"/>
      <c r="K43" s="35"/>
    </row>
    <row r="44" spans="3:11" ht="22.5" customHeight="1" outlineLevel="1" x14ac:dyDescent="0.4">
      <c r="C44" s="181"/>
      <c r="D44" s="268" t="s">
        <v>349</v>
      </c>
      <c r="E44" s="269"/>
      <c r="F44" s="35"/>
      <c r="G44" s="35"/>
      <c r="H44" s="35"/>
      <c r="I44" s="35"/>
      <c r="J44" s="35"/>
      <c r="K44" s="35"/>
    </row>
    <row r="45" spans="3:11" ht="93" customHeight="1" outlineLevel="1" x14ac:dyDescent="0.4">
      <c r="C45" s="181"/>
      <c r="D45" s="249" t="s">
        <v>431</v>
      </c>
      <c r="E45" s="250"/>
      <c r="F45" s="250"/>
      <c r="G45" s="250"/>
      <c r="H45" s="250"/>
      <c r="I45" s="250"/>
      <c r="J45" s="250"/>
      <c r="K45" s="250"/>
    </row>
    <row r="46" spans="3:11" ht="27.5" customHeight="1" outlineLevel="1" x14ac:dyDescent="0.4">
      <c r="C46" s="181"/>
      <c r="D46" s="254" t="s">
        <v>100</v>
      </c>
      <c r="E46" s="251" t="s">
        <v>420</v>
      </c>
      <c r="F46" s="252"/>
      <c r="G46" s="252"/>
      <c r="H46" s="252"/>
      <c r="I46" s="252"/>
      <c r="J46" s="252"/>
      <c r="K46" s="252"/>
    </row>
    <row r="47" spans="3:11" ht="50.55" customHeight="1" outlineLevel="1" x14ac:dyDescent="0.4">
      <c r="C47" s="181"/>
      <c r="D47" s="255"/>
      <c r="E47" s="251" t="s">
        <v>504</v>
      </c>
      <c r="F47" s="253"/>
      <c r="G47" s="253"/>
      <c r="H47" s="253"/>
      <c r="I47" s="253"/>
      <c r="J47" s="253"/>
      <c r="K47" s="253"/>
    </row>
    <row r="48" spans="3:11" ht="15" outlineLevel="1" x14ac:dyDescent="0.4">
      <c r="C48" s="181"/>
      <c r="D48" s="1"/>
      <c r="E48" s="58"/>
      <c r="F48" s="58"/>
      <c r="G48" s="58"/>
      <c r="H48" s="58"/>
      <c r="I48" s="58"/>
      <c r="J48" s="58"/>
      <c r="K48" s="58"/>
    </row>
    <row r="49" spans="3:11" ht="34.5" customHeight="1" outlineLevel="1" x14ac:dyDescent="0.4">
      <c r="C49" s="181"/>
      <c r="D49" s="254" t="s">
        <v>101</v>
      </c>
      <c r="E49" s="251" t="s">
        <v>102</v>
      </c>
      <c r="F49" s="252"/>
      <c r="G49" s="252"/>
      <c r="H49" s="252"/>
      <c r="I49" s="252"/>
      <c r="J49" s="252"/>
      <c r="K49" s="252"/>
    </row>
    <row r="50" spans="3:11" ht="98" customHeight="1" outlineLevel="1" x14ac:dyDescent="0.4">
      <c r="C50" s="181"/>
      <c r="D50" s="255"/>
      <c r="E50" s="251" t="s">
        <v>514</v>
      </c>
      <c r="F50" s="252"/>
      <c r="G50" s="252"/>
      <c r="H50" s="252"/>
      <c r="I50" s="252"/>
      <c r="J50" s="252"/>
      <c r="K50" s="252"/>
    </row>
    <row r="51" spans="3:11" ht="7.05" customHeight="1" outlineLevel="1" x14ac:dyDescent="0.4">
      <c r="C51" s="181"/>
      <c r="D51" s="56"/>
      <c r="E51" s="58"/>
      <c r="F51" s="58"/>
      <c r="G51" s="58"/>
      <c r="H51" s="58"/>
      <c r="I51" s="58"/>
      <c r="J51" s="58"/>
      <c r="K51" s="58"/>
    </row>
    <row r="52" spans="3:11" ht="48.5" customHeight="1" outlineLevel="1" x14ac:dyDescent="0.4">
      <c r="C52" s="181"/>
      <c r="D52" s="254" t="s">
        <v>505</v>
      </c>
      <c r="E52" s="251" t="s">
        <v>512</v>
      </c>
      <c r="F52" s="252"/>
      <c r="G52" s="252"/>
      <c r="H52" s="252"/>
      <c r="I52" s="252"/>
      <c r="J52" s="252"/>
      <c r="K52" s="252"/>
    </row>
    <row r="53" spans="3:11" ht="27.5" customHeight="1" outlineLevel="1" x14ac:dyDescent="0.4">
      <c r="C53" s="181"/>
      <c r="D53" s="255"/>
      <c r="E53" s="251" t="s">
        <v>421</v>
      </c>
      <c r="F53" s="252"/>
      <c r="G53" s="252"/>
      <c r="H53" s="252"/>
      <c r="I53" s="252"/>
      <c r="J53" s="252"/>
      <c r="K53" s="252"/>
    </row>
    <row r="54" spans="3:11" ht="34.5" customHeight="1" outlineLevel="1" x14ac:dyDescent="0.4">
      <c r="C54" s="181"/>
      <c r="D54" s="249" t="s">
        <v>506</v>
      </c>
      <c r="E54" s="250"/>
      <c r="F54" s="250"/>
      <c r="G54" s="250"/>
      <c r="H54" s="250"/>
      <c r="I54" s="250"/>
      <c r="J54" s="250"/>
      <c r="K54" s="250"/>
    </row>
    <row r="55" spans="3:11" ht="15" outlineLevel="1" x14ac:dyDescent="0.4">
      <c r="C55" s="181"/>
      <c r="D55" s="34"/>
      <c r="E55" s="35"/>
      <c r="F55" s="35"/>
      <c r="G55" s="35"/>
      <c r="H55" s="234"/>
      <c r="I55" s="35"/>
      <c r="J55" s="35"/>
      <c r="K55" s="35"/>
    </row>
    <row r="56" spans="3:11" ht="23.55" customHeight="1" outlineLevel="1" x14ac:dyDescent="0.4">
      <c r="C56" s="181"/>
      <c r="D56" s="270" t="s">
        <v>350</v>
      </c>
      <c r="E56" s="271"/>
      <c r="F56" s="35"/>
      <c r="G56" s="35"/>
      <c r="H56" s="35"/>
      <c r="I56" s="35"/>
      <c r="J56" s="35"/>
      <c r="K56" s="35"/>
    </row>
    <row r="57" spans="3:11" ht="31.5" customHeight="1" outlineLevel="1" x14ac:dyDescent="0.4">
      <c r="C57" s="181"/>
      <c r="D57" s="247" t="s">
        <v>417</v>
      </c>
      <c r="E57" s="256"/>
      <c r="F57" s="256"/>
      <c r="G57" s="256"/>
      <c r="H57" s="256"/>
      <c r="I57" s="256"/>
      <c r="J57" s="256"/>
      <c r="K57" s="256"/>
    </row>
    <row r="58" spans="3:11" ht="31.5" customHeight="1" outlineLevel="1" x14ac:dyDescent="0.4">
      <c r="C58" s="181"/>
      <c r="D58" s="247" t="s">
        <v>352</v>
      </c>
      <c r="E58" s="256"/>
      <c r="F58" s="256"/>
      <c r="G58" s="256"/>
      <c r="H58" s="256"/>
      <c r="I58" s="256"/>
      <c r="J58" s="256"/>
      <c r="K58" s="256"/>
    </row>
    <row r="59" spans="3:11" ht="31.5" customHeight="1" outlineLevel="1" x14ac:dyDescent="0.4">
      <c r="C59" s="181"/>
      <c r="D59" s="247" t="s">
        <v>313</v>
      </c>
      <c r="E59" s="256"/>
      <c r="F59" s="256"/>
      <c r="G59" s="256"/>
      <c r="H59" s="256"/>
      <c r="I59" s="256"/>
      <c r="J59" s="256"/>
      <c r="K59" s="256"/>
    </row>
    <row r="60" spans="3:11" ht="15" outlineLevel="1" x14ac:dyDescent="0.4">
      <c r="C60" s="181"/>
      <c r="D60" s="34"/>
      <c r="E60" s="35"/>
      <c r="F60" s="35"/>
      <c r="G60" s="35"/>
      <c r="H60" s="35"/>
      <c r="I60" s="35"/>
      <c r="J60" s="35"/>
      <c r="K60" s="35"/>
    </row>
    <row r="61" spans="3:11" ht="23.55" customHeight="1" outlineLevel="1" x14ac:dyDescent="0.4">
      <c r="C61" s="181"/>
      <c r="D61" s="272" t="s">
        <v>351</v>
      </c>
      <c r="E61" s="269"/>
      <c r="F61" s="35"/>
      <c r="G61" s="35"/>
      <c r="H61" s="35"/>
      <c r="I61" s="35"/>
      <c r="J61" s="35"/>
      <c r="K61" s="35"/>
    </row>
    <row r="62" spans="3:11" ht="8.5500000000000007" customHeight="1" outlineLevel="1" x14ac:dyDescent="0.4">
      <c r="C62" s="181"/>
      <c r="D62" s="247"/>
      <c r="E62" s="256"/>
      <c r="F62" s="256"/>
      <c r="G62" s="256"/>
      <c r="H62" s="256"/>
      <c r="I62" s="256"/>
      <c r="J62" s="256"/>
      <c r="K62" s="256"/>
    </row>
    <row r="63" spans="3:11" ht="31.5" customHeight="1" outlineLevel="1" x14ac:dyDescent="0.4">
      <c r="C63" s="181"/>
      <c r="D63" s="247" t="s">
        <v>317</v>
      </c>
      <c r="E63" s="256"/>
      <c r="F63" s="256"/>
      <c r="G63" s="256"/>
      <c r="H63" s="256"/>
      <c r="I63" s="256"/>
      <c r="J63" s="256"/>
      <c r="K63" s="256"/>
    </row>
    <row r="64" spans="3:11" ht="89.55" customHeight="1" outlineLevel="1" x14ac:dyDescent="0.4">
      <c r="C64" s="181"/>
      <c r="D64" s="249" t="s">
        <v>318</v>
      </c>
      <c r="E64" s="250"/>
      <c r="F64" s="250"/>
      <c r="G64" s="250"/>
      <c r="H64" s="250"/>
      <c r="I64" s="250"/>
      <c r="J64" s="250"/>
      <c r="K64" s="250"/>
    </row>
    <row r="65" spans="1:12" ht="49.05" customHeight="1" outlineLevel="1" x14ac:dyDescent="0.4">
      <c r="C65" s="181"/>
      <c r="D65" s="247" t="s">
        <v>422</v>
      </c>
      <c r="E65" s="248"/>
      <c r="F65" s="248"/>
      <c r="G65" s="248"/>
      <c r="H65" s="248"/>
      <c r="I65" s="248"/>
      <c r="J65" s="248"/>
      <c r="K65" s="248"/>
    </row>
    <row r="66" spans="1:12" s="27" customFormat="1" ht="13.5" thickBot="1" x14ac:dyDescent="0.4">
      <c r="C66" s="129"/>
      <c r="D66" s="129" t="s">
        <v>310</v>
      </c>
      <c r="E66" s="129"/>
      <c r="F66" s="129"/>
      <c r="G66" s="129"/>
      <c r="H66" s="129"/>
      <c r="I66" s="129"/>
      <c r="J66" s="129"/>
      <c r="K66" s="129"/>
    </row>
    <row r="67" spans="1:12" s="27" customFormat="1" ht="15" x14ac:dyDescent="0.4">
      <c r="C67" s="185"/>
      <c r="F67" s="35"/>
      <c r="G67" s="35"/>
      <c r="H67" s="35"/>
      <c r="I67" s="35"/>
      <c r="J67" s="35"/>
      <c r="K67" s="35"/>
    </row>
    <row r="68" spans="1:12" s="27" customFormat="1" ht="15" x14ac:dyDescent="0.4">
      <c r="C68" s="181"/>
      <c r="D68" s="247" t="s">
        <v>416</v>
      </c>
      <c r="E68" s="265"/>
      <c r="F68" s="265"/>
      <c r="G68" s="265"/>
      <c r="H68" s="265"/>
      <c r="I68" s="265"/>
      <c r="J68" s="265"/>
      <c r="K68" s="265"/>
    </row>
    <row r="69" spans="1:12" s="27" customFormat="1" ht="90.5" customHeight="1" x14ac:dyDescent="0.4">
      <c r="C69" s="181"/>
      <c r="D69" s="247" t="s">
        <v>450</v>
      </c>
      <c r="E69" s="265"/>
      <c r="F69" s="265"/>
      <c r="G69" s="265"/>
      <c r="H69" s="265"/>
      <c r="I69" s="265"/>
      <c r="J69" s="265"/>
      <c r="K69" s="265"/>
    </row>
    <row r="70" spans="1:12" s="223" customFormat="1" ht="16.05" customHeight="1" x14ac:dyDescent="0.4">
      <c r="C70" s="224"/>
      <c r="D70" s="225"/>
      <c r="E70" s="226"/>
      <c r="F70" s="226"/>
      <c r="G70" s="226"/>
      <c r="H70" s="226"/>
      <c r="I70" s="226"/>
      <c r="J70" s="226"/>
      <c r="K70" s="226"/>
    </row>
    <row r="71" spans="1:12" ht="15" x14ac:dyDescent="0.4">
      <c r="A71" s="117" t="s">
        <v>158</v>
      </c>
      <c r="B71" s="117"/>
      <c r="C71" s="117"/>
      <c r="D71" s="117"/>
      <c r="E71" s="117"/>
      <c r="F71" s="117"/>
      <c r="G71" s="117"/>
      <c r="H71" s="117"/>
      <c r="I71" s="117"/>
      <c r="J71" s="117"/>
      <c r="K71" s="117"/>
      <c r="L71" s="117"/>
    </row>
    <row r="72" spans="1:12" ht="14.55" customHeight="1" x14ac:dyDescent="0.35"/>
  </sheetData>
  <sheetProtection password="F9C4" sheet="1" objects="1" scenarios="1"/>
  <protectedRanges>
    <protectedRange sqref="K25" name="Tangible Fixed Assets"/>
  </protectedRanges>
  <mergeCells count="38">
    <mergeCell ref="D68:K68"/>
    <mergeCell ref="D69:K69"/>
    <mergeCell ref="D12:K12"/>
    <mergeCell ref="D15:K15"/>
    <mergeCell ref="E53:K53"/>
    <mergeCell ref="D62:K62"/>
    <mergeCell ref="D14:K14"/>
    <mergeCell ref="D21:K21"/>
    <mergeCell ref="D22:K22"/>
    <mergeCell ref="D23:K23"/>
    <mergeCell ref="D13:K13"/>
    <mergeCell ref="E52:K52"/>
    <mergeCell ref="D44:E44"/>
    <mergeCell ref="D56:E56"/>
    <mergeCell ref="D61:E61"/>
    <mergeCell ref="D59:K59"/>
    <mergeCell ref="C6:D6"/>
    <mergeCell ref="D24:I24"/>
    <mergeCell ref="D25:I25"/>
    <mergeCell ref="E32:K32"/>
    <mergeCell ref="D58:K58"/>
    <mergeCell ref="D49:D50"/>
    <mergeCell ref="D16:K16"/>
    <mergeCell ref="D29:K29"/>
    <mergeCell ref="E30:K30"/>
    <mergeCell ref="E31:K31"/>
    <mergeCell ref="D65:K65"/>
    <mergeCell ref="D54:K54"/>
    <mergeCell ref="D45:K45"/>
    <mergeCell ref="E46:K46"/>
    <mergeCell ref="E47:K47"/>
    <mergeCell ref="D46:D47"/>
    <mergeCell ref="D64:K64"/>
    <mergeCell ref="D52:D53"/>
    <mergeCell ref="E50:K50"/>
    <mergeCell ref="D63:K63"/>
    <mergeCell ref="D57:K57"/>
    <mergeCell ref="E49:K49"/>
  </mergeCells>
  <conditionalFormatting sqref="C5">
    <cfRule type="expression" dxfId="626" priority="1">
      <formula>IF(AND(sysChk=0,sysWarn=0),1,0)</formula>
    </cfRule>
    <cfRule type="expression" dxfId="625" priority="2">
      <formula>IF(AND(sysChk=0,sysWarn&lt;&gt;0),1,0)</formula>
    </cfRule>
    <cfRule type="expression" dxfId="624"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C2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SysConfig!$F$36:$F$38</xm:f>
          </x14:formula1>
          <xm:sqref>G40</xm:sqref>
        </x14:dataValidation>
        <x14:dataValidation type="list" allowBlank="1" showInputMessage="1" showErrorMessage="1" xr:uid="{00000000-0002-0000-0300-000001000000}">
          <x14:formula1>
            <xm:f>SysConfig!$F$32:$F$33</xm:f>
          </x14:formula1>
          <xm:sqref>D40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CC"/>
  </sheetPr>
  <dimension ref="A1:X32"/>
  <sheetViews>
    <sheetView showGridLines="0" zoomScale="55" zoomScaleNormal="55" workbookViewId="0">
      <pane ySplit="8" topLeftCell="A9" activePane="bottomLeft" state="frozen"/>
      <selection activeCell="A9" sqref="A9"/>
      <selection pane="bottomLeft" activeCell="P28" sqref="P28"/>
    </sheetView>
  </sheetViews>
  <sheetFormatPr defaultColWidth="0" defaultRowHeight="14.55" customHeight="1" zeroHeight="1" x14ac:dyDescent="0.35"/>
  <cols>
    <col min="1" max="2" width="3.765625" customWidth="1"/>
    <col min="3" max="3" width="1.765625" customWidth="1"/>
    <col min="4" max="4" width="27.3828125" customWidth="1"/>
    <col min="5" max="5" width="51.23046875" customWidth="1"/>
    <col min="6" max="6" width="63.765625" customWidth="1"/>
    <col min="7" max="9" width="14.3828125" customWidth="1"/>
    <col min="10" max="10" width="19.3828125" bestFit="1" customWidth="1"/>
    <col min="11" max="11" width="16.23046875" customWidth="1"/>
    <col min="12" max="12" width="19.23046875" customWidth="1"/>
    <col min="13" max="13" width="22.23046875" bestFit="1" customWidth="1"/>
    <col min="14" max="14" width="19.23046875" customWidth="1"/>
    <col min="15" max="23" width="8.765625" customWidth="1"/>
    <col min="24" max="24" width="8.765625" style="66" customWidth="1"/>
    <col min="25" max="16384" width="9.23046875" hidden="1"/>
  </cols>
  <sheetData>
    <row r="1" spans="1:24" s="27" customFormat="1" ht="11.65" x14ac:dyDescent="0.35">
      <c r="A1" s="109" t="s">
        <v>103</v>
      </c>
      <c r="B1" s="109"/>
      <c r="C1" s="110"/>
      <c r="D1" s="109"/>
      <c r="E1" s="109"/>
      <c r="F1" s="109"/>
      <c r="G1" s="109"/>
      <c r="H1" s="109"/>
      <c r="I1" s="109"/>
      <c r="J1" s="109"/>
      <c r="K1" s="109"/>
      <c r="L1" s="109"/>
      <c r="M1" s="109"/>
      <c r="N1" s="109"/>
      <c r="O1" s="109"/>
      <c r="P1" s="109"/>
      <c r="Q1" s="109"/>
      <c r="R1" s="109"/>
      <c r="S1" s="109"/>
      <c r="T1" s="109"/>
      <c r="U1" s="109"/>
      <c r="V1" s="109"/>
      <c r="W1" s="109"/>
      <c r="X1" s="109"/>
    </row>
    <row r="2" spans="1:24" s="27" customFormat="1"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c r="T2" s="109"/>
      <c r="U2" s="109"/>
      <c r="V2" s="109"/>
      <c r="W2" s="109"/>
      <c r="X2" s="109"/>
    </row>
    <row r="3" spans="1:24" s="27" customFormat="1" ht="12.75" x14ac:dyDescent="0.35">
      <c r="A3" s="109"/>
      <c r="B3" s="109"/>
      <c r="C3" s="112" t="str">
        <f ca="1">MID(CELL("filename",A1),FIND("]",CELL("filename",A1))+1,256)&amp;" Sheet"</f>
        <v>Authority RAG Thresholds Sheet</v>
      </c>
      <c r="D3" s="109"/>
      <c r="E3" s="109"/>
      <c r="F3" s="109"/>
      <c r="G3" s="109"/>
      <c r="H3" s="109"/>
      <c r="I3" s="109"/>
      <c r="J3" s="109"/>
      <c r="K3" s="109"/>
      <c r="L3" s="109"/>
      <c r="M3" s="109"/>
      <c r="N3" s="109"/>
      <c r="O3" s="109"/>
      <c r="P3" s="109"/>
      <c r="Q3" s="109"/>
      <c r="R3" s="109"/>
      <c r="S3" s="109"/>
      <c r="T3" s="109"/>
      <c r="U3" s="109"/>
      <c r="V3" s="109"/>
      <c r="W3" s="109"/>
      <c r="X3" s="109"/>
    </row>
    <row r="4" spans="1:24" s="27" customFormat="1"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row>
    <row r="5" spans="1:24" s="27" customFormat="1" ht="11.65" x14ac:dyDescent="0.3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row>
    <row r="6" spans="1:24" s="27" customFormat="1" ht="12.75" x14ac:dyDescent="0.35">
      <c r="A6" s="109"/>
      <c r="B6" s="114"/>
      <c r="C6" s="241" t="str">
        <f>HYPERLINK("#'Contents'!A1","Click for Contents")</f>
        <v>Click for Contents</v>
      </c>
      <c r="D6" s="241"/>
      <c r="E6" s="113"/>
      <c r="F6" s="113"/>
      <c r="G6" s="109"/>
      <c r="H6" s="109"/>
      <c r="I6" s="109"/>
      <c r="J6" s="109"/>
      <c r="K6" s="109"/>
      <c r="L6" s="109"/>
      <c r="M6" s="109"/>
      <c r="N6" s="109"/>
      <c r="O6" s="109"/>
      <c r="P6" s="109"/>
      <c r="Q6" s="109"/>
      <c r="R6" s="109"/>
      <c r="S6" s="109"/>
      <c r="T6" s="109"/>
      <c r="U6" s="109"/>
      <c r="V6" s="109"/>
      <c r="W6" s="109"/>
      <c r="X6" s="109"/>
    </row>
    <row r="7" spans="1:24" s="27" customFormat="1" ht="11.65" x14ac:dyDescent="0.35">
      <c r="A7" s="109"/>
      <c r="B7" s="109"/>
      <c r="C7" s="109"/>
      <c r="D7" s="109"/>
      <c r="E7" s="109"/>
      <c r="F7" s="109"/>
      <c r="G7" s="109"/>
      <c r="H7" s="109"/>
      <c r="I7" s="109"/>
      <c r="J7" s="109"/>
      <c r="K7" s="109"/>
      <c r="L7" s="109"/>
      <c r="M7" s="109"/>
      <c r="N7" s="109"/>
      <c r="O7" s="109"/>
      <c r="P7" s="109"/>
      <c r="Q7" s="109"/>
      <c r="R7" s="109"/>
      <c r="S7" s="109"/>
      <c r="T7" s="109"/>
      <c r="U7" s="109"/>
      <c r="V7" s="109"/>
      <c r="W7" s="109"/>
      <c r="X7" s="109"/>
    </row>
    <row r="8" spans="1:24" s="27" customFormat="1" ht="11.65" x14ac:dyDescent="0.35">
      <c r="A8" s="186">
        <f>SUM(A9:A31)</f>
        <v>0</v>
      </c>
      <c r="B8" s="186">
        <f>SUM(B9:B31)</f>
        <v>0</v>
      </c>
      <c r="C8" s="116"/>
      <c r="D8" s="116"/>
      <c r="E8" s="116"/>
      <c r="F8" s="116"/>
      <c r="G8" s="116"/>
      <c r="H8" s="116"/>
      <c r="I8" s="109"/>
      <c r="J8" s="109"/>
      <c r="K8" s="109"/>
      <c r="L8" s="109"/>
      <c r="M8" s="109"/>
      <c r="N8" s="109"/>
      <c r="O8" s="109"/>
      <c r="P8" s="109"/>
      <c r="Q8" s="109"/>
      <c r="R8" s="109"/>
      <c r="S8" s="109"/>
      <c r="T8" s="109"/>
      <c r="U8" s="109"/>
      <c r="V8" s="109"/>
      <c r="W8" s="109"/>
      <c r="X8" s="109"/>
    </row>
    <row r="9" spans="1:24" ht="17" customHeight="1" x14ac:dyDescent="0.4">
      <c r="A9" s="35"/>
      <c r="B9" s="35"/>
      <c r="C9" s="35"/>
      <c r="D9" s="35"/>
      <c r="E9" s="35"/>
      <c r="F9" s="35"/>
      <c r="G9" s="35"/>
      <c r="H9" s="35"/>
      <c r="I9" s="35"/>
      <c r="J9" s="35"/>
      <c r="K9" s="35"/>
      <c r="L9" s="35"/>
      <c r="M9" s="35"/>
      <c r="N9" s="35"/>
      <c r="O9" s="35"/>
      <c r="P9" s="35"/>
      <c r="Q9" s="35"/>
      <c r="R9" s="35"/>
      <c r="S9" s="35"/>
      <c r="T9" s="35"/>
      <c r="U9" s="35"/>
      <c r="V9" s="35"/>
      <c r="W9" s="35"/>
      <c r="X9" s="35"/>
    </row>
    <row r="10" spans="1:24" ht="15" x14ac:dyDescent="0.4">
      <c r="A10" s="117"/>
      <c r="B10" s="117"/>
      <c r="C10" s="117"/>
      <c r="D10" s="117"/>
      <c r="E10" s="117" t="s">
        <v>303</v>
      </c>
      <c r="F10" s="117"/>
      <c r="G10" s="117"/>
      <c r="H10" s="117"/>
      <c r="I10" s="117"/>
      <c r="J10" s="117"/>
      <c r="K10" s="117"/>
      <c r="L10" s="117"/>
      <c r="M10" s="117"/>
      <c r="N10" s="117"/>
      <c r="O10" s="117"/>
      <c r="P10" s="117"/>
      <c r="Q10" s="117"/>
      <c r="R10" s="117"/>
      <c r="S10" s="117"/>
      <c r="T10" s="117"/>
      <c r="U10" s="117"/>
      <c r="V10" s="117"/>
      <c r="W10" s="117"/>
      <c r="X10" s="117"/>
    </row>
    <row r="11" spans="1:24" ht="11.65" x14ac:dyDescent="0.35">
      <c r="A11" s="27"/>
      <c r="B11" s="27"/>
      <c r="C11" s="27"/>
      <c r="D11" s="27"/>
      <c r="E11" s="27"/>
      <c r="F11" s="27"/>
      <c r="G11" s="27"/>
      <c r="H11" s="27"/>
      <c r="I11" s="27"/>
      <c r="J11" s="27"/>
      <c r="K11" s="27"/>
      <c r="L11" s="27"/>
      <c r="M11" s="27"/>
      <c r="N11" s="27"/>
      <c r="O11" s="27"/>
      <c r="P11" s="27"/>
      <c r="Q11" s="27"/>
      <c r="R11" s="27"/>
      <c r="S11" s="27"/>
      <c r="T11" s="27"/>
      <c r="U11" s="27"/>
      <c r="V11" s="27"/>
      <c r="W11" s="27"/>
      <c r="X11" s="27"/>
    </row>
    <row r="12" spans="1:24" ht="13.9" x14ac:dyDescent="0.4">
      <c r="B12" s="27"/>
      <c r="C12" s="26"/>
      <c r="D12" s="26"/>
      <c r="E12" s="97" t="s">
        <v>432</v>
      </c>
      <c r="F12" s="29"/>
      <c r="G12" s="27"/>
      <c r="H12" s="27"/>
      <c r="I12" s="27"/>
      <c r="K12" s="29"/>
      <c r="M12" s="134"/>
      <c r="N12" s="134"/>
      <c r="O12" s="26"/>
      <c r="P12" s="26"/>
      <c r="Q12" s="26"/>
      <c r="R12" s="26"/>
      <c r="S12" s="26"/>
      <c r="T12" s="26"/>
      <c r="U12" s="26"/>
      <c r="V12" s="26"/>
      <c r="W12" s="26"/>
      <c r="X12" s="26"/>
    </row>
    <row r="13" spans="1:24" ht="13.9" thickBot="1" x14ac:dyDescent="0.4">
      <c r="A13" s="27"/>
      <c r="B13" s="27"/>
      <c r="C13" s="26"/>
      <c r="D13" s="26"/>
      <c r="E13" s="131"/>
      <c r="F13" s="29"/>
      <c r="G13" s="27"/>
      <c r="H13" s="27"/>
      <c r="I13" s="27"/>
      <c r="J13" s="27"/>
      <c r="K13" s="29"/>
      <c r="L13" s="129" t="s">
        <v>246</v>
      </c>
      <c r="M13" s="129"/>
      <c r="N13" s="129"/>
      <c r="O13" s="26"/>
      <c r="P13" s="26"/>
      <c r="Q13" s="26"/>
      <c r="R13" s="26"/>
      <c r="S13" s="26"/>
      <c r="T13" s="26"/>
      <c r="U13" s="26"/>
      <c r="V13" s="26"/>
      <c r="W13" s="26"/>
      <c r="X13" s="26"/>
    </row>
    <row r="14" spans="1:24" ht="14.25" thickBot="1" x14ac:dyDescent="0.4">
      <c r="B14" s="27"/>
      <c r="C14" s="26"/>
      <c r="D14" s="26"/>
      <c r="E14" s="129" t="s">
        <v>305</v>
      </c>
      <c r="F14" s="129" t="s">
        <v>135</v>
      </c>
      <c r="G14" s="133" t="s">
        <v>147</v>
      </c>
      <c r="H14" s="133" t="s">
        <v>148</v>
      </c>
      <c r="I14" s="133" t="s">
        <v>149</v>
      </c>
      <c r="J14" s="133" t="s">
        <v>304</v>
      </c>
      <c r="K14" s="26"/>
      <c r="L14" s="202" t="s">
        <v>147</v>
      </c>
      <c r="M14" s="40" t="s">
        <v>148</v>
      </c>
      <c r="N14" s="41" t="s">
        <v>149</v>
      </c>
      <c r="O14" s="26"/>
      <c r="P14" s="26"/>
      <c r="Q14" s="26"/>
      <c r="R14" s="26"/>
      <c r="S14" s="26"/>
      <c r="T14" s="26"/>
      <c r="U14" s="26"/>
      <c r="V14" s="26"/>
      <c r="W14" s="26"/>
      <c r="X14" s="26"/>
    </row>
    <row r="15" spans="1:24" ht="15" x14ac:dyDescent="0.4">
      <c r="B15" s="27"/>
      <c r="C15" s="26"/>
      <c r="D15" s="26"/>
      <c r="E15" s="139">
        <v>1</v>
      </c>
      <c r="F15" s="139" t="s">
        <v>167</v>
      </c>
      <c r="G15" s="306">
        <v>1.5</v>
      </c>
      <c r="H15" s="141"/>
      <c r="I15" s="140">
        <v>2</v>
      </c>
      <c r="J15" s="142" t="s">
        <v>49</v>
      </c>
      <c r="K15" s="26"/>
      <c r="L15" s="203" t="str">
        <f>"x"&amp;" &lt; "&amp;G15</f>
        <v>x &lt; 1.5</v>
      </c>
      <c r="M15" s="135" t="str">
        <f>G15&amp;" ≤ "&amp;" x "&amp;" ≤ "&amp;I15</f>
        <v>1.5 ≤  x  ≤ 2</v>
      </c>
      <c r="N15" s="136" t="str">
        <f>"x"&amp;" &gt; "&amp;I15</f>
        <v>x &gt; 2</v>
      </c>
      <c r="O15" s="26"/>
      <c r="P15" s="26"/>
      <c r="Q15" s="26"/>
      <c r="R15" s="26"/>
      <c r="S15" s="26"/>
      <c r="T15" s="26"/>
      <c r="U15" s="26"/>
      <c r="V15" s="26"/>
      <c r="W15" s="26"/>
      <c r="X15" s="26"/>
    </row>
    <row r="16" spans="1:24" ht="15" x14ac:dyDescent="0.4">
      <c r="B16" s="27"/>
      <c r="C16" s="26"/>
      <c r="D16" s="26"/>
      <c r="E16" s="139">
        <v>2</v>
      </c>
      <c r="F16" s="139" t="s">
        <v>68</v>
      </c>
      <c r="G16" s="307">
        <v>0.05</v>
      </c>
      <c r="H16" s="141"/>
      <c r="I16" s="143">
        <v>0.1</v>
      </c>
      <c r="J16" s="142" t="s">
        <v>49</v>
      </c>
      <c r="K16" s="26"/>
      <c r="L16" s="204" t="str">
        <f>"x"&amp;" &lt; "&amp;TEXT(G16,"0.0%")</f>
        <v>x &lt; 5.0%</v>
      </c>
      <c r="M16" s="137" t="str">
        <f>TEXT(G16,"0.0%")&amp;" ≤ "&amp;" x "&amp;" ≤ "&amp;TEXT(I16,"0.0%")</f>
        <v>5.0% ≤  x  ≤ 10.0%</v>
      </c>
      <c r="N16" s="138" t="str">
        <f>"x"&amp;" &gt; "&amp;TEXT(I16,"0.0%")</f>
        <v>x &gt; 10.0%</v>
      </c>
      <c r="O16" s="26"/>
      <c r="P16" s="26"/>
      <c r="Q16" s="26"/>
      <c r="R16" s="26"/>
      <c r="S16" s="26"/>
      <c r="T16" s="26"/>
      <c r="U16" s="26"/>
      <c r="V16" s="26"/>
      <c r="W16" s="26"/>
      <c r="X16" s="26"/>
    </row>
    <row r="17" spans="1:24" ht="15" x14ac:dyDescent="0.4">
      <c r="B17" s="27"/>
      <c r="C17" s="26"/>
      <c r="D17" s="26"/>
      <c r="E17" s="139" t="s">
        <v>69</v>
      </c>
      <c r="F17" s="139" t="s">
        <v>418</v>
      </c>
      <c r="G17" s="307">
        <v>0.05</v>
      </c>
      <c r="H17" s="141"/>
      <c r="I17" s="143">
        <v>0.15</v>
      </c>
      <c r="J17" s="142" t="s">
        <v>49</v>
      </c>
      <c r="K17" s="26"/>
      <c r="L17" s="203" t="str">
        <f>"x"&amp;" &lt; "&amp;TEXT(G17,"0.0%")</f>
        <v>x &lt; 5.0%</v>
      </c>
      <c r="M17" s="135" t="str">
        <f>TEXT(G17,"0.0%")&amp;" ≤ "&amp;" x "&amp;" ≤ "&amp;TEXT(I17,"0.0%")</f>
        <v>5.0% ≤  x  ≤ 15.0%</v>
      </c>
      <c r="N17" s="136" t="str">
        <f>"x"&amp;" &gt; "&amp;TEXT(I17,"0.0%")</f>
        <v>x &gt; 15.0%</v>
      </c>
      <c r="O17" s="26"/>
      <c r="P17" s="26"/>
      <c r="Q17" s="26"/>
      <c r="R17" s="26"/>
      <c r="S17" s="26"/>
      <c r="T17" s="26"/>
      <c r="U17" s="26"/>
      <c r="V17" s="26"/>
      <c r="W17" s="26"/>
      <c r="X17" s="26"/>
    </row>
    <row r="18" spans="1:24" ht="15" x14ac:dyDescent="0.4">
      <c r="B18" s="27"/>
      <c r="C18" s="26"/>
      <c r="D18" s="26"/>
      <c r="E18" s="139" t="s">
        <v>72</v>
      </c>
      <c r="F18" s="139" t="s">
        <v>77</v>
      </c>
      <c r="G18" s="306">
        <v>3.5</v>
      </c>
      <c r="H18" s="141"/>
      <c r="I18" s="140">
        <v>2.5</v>
      </c>
      <c r="J18" s="142" t="s">
        <v>50</v>
      </c>
      <c r="K18" s="26"/>
      <c r="L18" s="203" t="str">
        <f>"x"&amp;" &gt; "&amp;G18</f>
        <v>x &gt; 3.5</v>
      </c>
      <c r="M18" s="135" t="str">
        <f>G18&amp;" ≥ "&amp;" x "&amp;" ≥ "&amp;I18</f>
        <v>3.5 ≥  x  ≥ 2.5</v>
      </c>
      <c r="N18" s="136" t="str">
        <f>"x"&amp;" &lt; "&amp;I18</f>
        <v>x &lt; 2.5</v>
      </c>
      <c r="O18" s="26"/>
      <c r="P18" s="26"/>
      <c r="Q18" s="26"/>
      <c r="R18" s="26"/>
      <c r="S18" s="26"/>
      <c r="T18" s="26"/>
      <c r="U18" s="26"/>
      <c r="V18" s="26"/>
      <c r="W18" s="26"/>
      <c r="X18" s="26"/>
    </row>
    <row r="19" spans="1:24" ht="15" x14ac:dyDescent="0.4">
      <c r="B19" s="27"/>
      <c r="C19" s="26"/>
      <c r="D19" s="26"/>
      <c r="E19" s="139">
        <v>4</v>
      </c>
      <c r="F19" s="139" t="s">
        <v>82</v>
      </c>
      <c r="G19" s="306">
        <v>5</v>
      </c>
      <c r="H19" s="141"/>
      <c r="I19" s="140">
        <v>4</v>
      </c>
      <c r="J19" s="142" t="s">
        <v>50</v>
      </c>
      <c r="K19" s="26"/>
      <c r="L19" s="203" t="str">
        <f>"x"&amp;" &gt; "&amp;G19</f>
        <v>x &gt; 5</v>
      </c>
      <c r="M19" s="135" t="str">
        <f>G19&amp;" ≥ "&amp;" x "&amp;" ≥ "&amp;I19</f>
        <v>5 ≥  x  ≥ 4</v>
      </c>
      <c r="N19" s="136" t="str">
        <f>"x"&amp;" &lt; "&amp;I19</f>
        <v>x &lt; 4</v>
      </c>
      <c r="O19" s="26"/>
      <c r="P19" s="26"/>
      <c r="Q19" s="26"/>
      <c r="R19" s="26"/>
      <c r="S19" s="26"/>
      <c r="T19" s="26"/>
      <c r="U19" s="26"/>
      <c r="V19" s="26"/>
      <c r="W19" s="26"/>
      <c r="X19" s="26"/>
    </row>
    <row r="20" spans="1:24" ht="15" x14ac:dyDescent="0.4">
      <c r="B20" s="27"/>
      <c r="C20" s="26"/>
      <c r="D20" s="26"/>
      <c r="E20" s="139">
        <v>5</v>
      </c>
      <c r="F20" s="139" t="s">
        <v>75</v>
      </c>
      <c r="G20" s="306">
        <v>3</v>
      </c>
      <c r="H20" s="141"/>
      <c r="I20" s="140">
        <v>4.5</v>
      </c>
      <c r="J20" s="142" t="s">
        <v>49</v>
      </c>
      <c r="K20" s="26"/>
      <c r="L20" s="203" t="str">
        <f t="shared" ref="L20:L21" si="0">"x"&amp;" &lt; "&amp;G20</f>
        <v>x &lt; 3</v>
      </c>
      <c r="M20" s="135" t="str">
        <f t="shared" ref="M20:M21" si="1">G20&amp;" ≤ "&amp;" x "&amp;" ≤ "&amp;I20</f>
        <v>3 ≤  x  ≤ 4.5</v>
      </c>
      <c r="N20" s="136" t="str">
        <f t="shared" ref="N20:N21" si="2">"x"&amp;" &gt; "&amp;I20</f>
        <v>x &gt; 4.5</v>
      </c>
      <c r="O20" s="26"/>
      <c r="P20" s="26"/>
      <c r="Q20" s="26"/>
      <c r="R20" s="26"/>
      <c r="S20" s="26"/>
      <c r="T20" s="26"/>
      <c r="U20" s="26"/>
      <c r="V20" s="26"/>
      <c r="W20" s="26"/>
      <c r="X20" s="26"/>
    </row>
    <row r="21" spans="1:24" ht="15" x14ac:dyDescent="0.4">
      <c r="B21" s="27"/>
      <c r="C21" s="26"/>
      <c r="D21" s="26"/>
      <c r="E21" s="139">
        <v>6</v>
      </c>
      <c r="F21" s="139" t="s">
        <v>78</v>
      </c>
      <c r="G21" s="306">
        <v>0.8</v>
      </c>
      <c r="H21" s="141"/>
      <c r="I21" s="140">
        <v>1</v>
      </c>
      <c r="J21" s="142" t="s">
        <v>49</v>
      </c>
      <c r="K21" s="26"/>
      <c r="L21" s="203" t="str">
        <f t="shared" si="0"/>
        <v>x &lt; 0.8</v>
      </c>
      <c r="M21" s="135" t="str">
        <f t="shared" si="1"/>
        <v>0.8 ≤  x  ≤ 1</v>
      </c>
      <c r="N21" s="136" t="str">
        <f t="shared" si="2"/>
        <v>x &gt; 1</v>
      </c>
      <c r="O21" s="26"/>
      <c r="P21" s="26"/>
      <c r="Q21" s="26"/>
      <c r="R21" s="26"/>
      <c r="S21" s="26"/>
      <c r="T21" s="26"/>
      <c r="U21" s="26"/>
      <c r="V21" s="26"/>
      <c r="W21" s="26"/>
      <c r="X21" s="26"/>
    </row>
    <row r="22" spans="1:24" ht="15" x14ac:dyDescent="0.4">
      <c r="B22" s="27"/>
      <c r="C22" s="26"/>
      <c r="D22" s="26"/>
      <c r="E22" s="139">
        <v>7</v>
      </c>
      <c r="F22" s="139" t="s">
        <v>79</v>
      </c>
      <c r="G22" s="306">
        <v>0</v>
      </c>
      <c r="H22" s="141"/>
      <c r="I22" s="141">
        <v>0</v>
      </c>
      <c r="J22" s="142" t="s">
        <v>49</v>
      </c>
      <c r="K22" s="26"/>
      <c r="L22" s="203" t="str">
        <f>"x"&amp;" ≤ "&amp;G22</f>
        <v>x ≤ 0</v>
      </c>
      <c r="M22" s="155"/>
      <c r="N22" s="136" t="str">
        <f>"x"&amp;" &gt; "&amp;G22</f>
        <v>x &gt; 0</v>
      </c>
      <c r="O22" s="26"/>
      <c r="P22" s="26"/>
      <c r="Q22" s="26"/>
      <c r="R22" s="26"/>
      <c r="S22" s="26"/>
      <c r="T22" s="26"/>
      <c r="U22" s="26"/>
      <c r="V22" s="26"/>
      <c r="W22" s="26"/>
      <c r="X22" s="26"/>
    </row>
    <row r="23" spans="1:24" ht="15" x14ac:dyDescent="0.4">
      <c r="B23" s="27"/>
      <c r="C23" s="26"/>
      <c r="D23" s="26"/>
      <c r="E23" s="139">
        <v>8</v>
      </c>
      <c r="F23" s="139" t="s">
        <v>80</v>
      </c>
      <c r="G23" s="307">
        <v>0.5</v>
      </c>
      <c r="H23" s="141"/>
      <c r="I23" s="143">
        <v>0.25</v>
      </c>
      <c r="J23" s="142" t="s">
        <v>50</v>
      </c>
      <c r="K23" s="26"/>
      <c r="L23" s="203" t="str">
        <f>"x"&amp;" &gt; "&amp;TEXT(G23,"0.0%")</f>
        <v>x &gt; 50.0%</v>
      </c>
      <c r="M23" s="135" t="str">
        <f>TEXT(G23,"0.0%")&amp;" ≥ "&amp;" x "&amp;" ≥ "&amp;TEXT(I23,"0.0%")</f>
        <v>50.0% ≥  x  ≥ 25.0%</v>
      </c>
      <c r="N23" s="136" t="str">
        <f>"x"&amp;" &lt; "&amp;TEXT(I23,"0.0%")</f>
        <v>x &lt; 25.0%</v>
      </c>
      <c r="O23" s="26"/>
      <c r="P23" s="26"/>
      <c r="Q23" s="26"/>
      <c r="R23" s="26"/>
      <c r="S23" s="26"/>
      <c r="T23" s="26"/>
      <c r="U23" s="26"/>
      <c r="V23" s="26"/>
      <c r="W23" s="26"/>
      <c r="X23" s="26"/>
    </row>
    <row r="24" spans="1:24" ht="11.65" x14ac:dyDescent="0.35">
      <c r="B24" s="27"/>
      <c r="C24" s="26"/>
      <c r="D24" s="26"/>
      <c r="E24" s="39"/>
      <c r="F24" s="26"/>
      <c r="G24" s="26"/>
      <c r="H24" s="26"/>
      <c r="I24" s="26"/>
      <c r="J24" s="26"/>
      <c r="K24" s="26"/>
      <c r="L24" s="26"/>
      <c r="M24" s="26"/>
      <c r="N24" s="26"/>
      <c r="O24" s="26"/>
      <c r="P24" s="26"/>
      <c r="Q24" s="26"/>
      <c r="R24" s="26"/>
      <c r="S24" s="26"/>
      <c r="T24" s="26"/>
      <c r="U24" s="26"/>
      <c r="V24" s="26"/>
      <c r="W24" s="26"/>
      <c r="X24" s="26"/>
    </row>
    <row r="25" spans="1:24" ht="11.65" x14ac:dyDescent="0.35">
      <c r="B25" s="27"/>
      <c r="C25" s="26"/>
      <c r="D25" s="26"/>
      <c r="E25" s="39"/>
      <c r="F25" s="26"/>
      <c r="G25" s="26"/>
      <c r="H25" s="26"/>
      <c r="I25" s="26"/>
      <c r="J25" s="26"/>
      <c r="K25" s="26"/>
      <c r="L25" s="26"/>
      <c r="M25" s="26"/>
      <c r="N25" s="26"/>
      <c r="O25" s="26"/>
      <c r="P25" s="26"/>
      <c r="Q25" s="26"/>
      <c r="R25" s="26"/>
      <c r="S25" s="26"/>
      <c r="T25" s="26"/>
      <c r="U25" s="26"/>
      <c r="V25" s="26"/>
      <c r="W25" s="26"/>
      <c r="X25" s="26"/>
    </row>
    <row r="26" spans="1:24" ht="15" x14ac:dyDescent="0.4">
      <c r="B26" s="27"/>
      <c r="C26" s="26"/>
      <c r="D26" s="26"/>
      <c r="E26" s="144" t="s">
        <v>419</v>
      </c>
      <c r="F26" s="308">
        <v>1700</v>
      </c>
      <c r="H26" s="26"/>
      <c r="I26" s="26"/>
      <c r="J26" s="26"/>
      <c r="K26" s="26"/>
      <c r="L26" s="26"/>
      <c r="M26" s="26"/>
      <c r="N26" s="26"/>
      <c r="O26" s="26"/>
      <c r="P26" s="26"/>
      <c r="Q26" s="26"/>
      <c r="R26" s="26"/>
      <c r="S26" s="26"/>
      <c r="T26" s="26"/>
      <c r="U26" s="26"/>
      <c r="V26" s="26"/>
      <c r="W26" s="26"/>
      <c r="X26" s="26"/>
    </row>
    <row r="27" spans="1:24" ht="11.65" x14ac:dyDescent="0.35">
      <c r="B27" s="27"/>
      <c r="C27" s="26"/>
      <c r="D27" s="26"/>
      <c r="E27" s="39"/>
      <c r="F27" s="26"/>
      <c r="G27" s="26"/>
      <c r="H27" s="26"/>
      <c r="I27" s="26"/>
      <c r="J27" s="26"/>
      <c r="K27" s="26"/>
      <c r="L27" s="26"/>
      <c r="M27" s="26"/>
      <c r="N27" s="26"/>
      <c r="O27" s="26"/>
      <c r="P27" s="26"/>
      <c r="Q27" s="26"/>
      <c r="R27" s="26"/>
      <c r="S27" s="26"/>
      <c r="T27" s="26"/>
      <c r="U27" s="26"/>
      <c r="V27" s="26"/>
      <c r="W27" s="26"/>
      <c r="X27" s="26"/>
    </row>
    <row r="28" spans="1:24" ht="39" customHeight="1" x14ac:dyDescent="0.35">
      <c r="B28" s="27"/>
      <c r="C28" s="26"/>
      <c r="D28" s="26"/>
      <c r="E28" s="273" t="s">
        <v>428</v>
      </c>
      <c r="F28" s="273"/>
      <c r="G28" s="273"/>
      <c r="H28" s="273"/>
      <c r="I28" s="273"/>
      <c r="J28" s="273"/>
      <c r="K28" s="273"/>
      <c r="L28" s="273"/>
      <c r="M28" s="273"/>
      <c r="N28" s="273"/>
      <c r="O28" s="26"/>
      <c r="P28" s="26"/>
      <c r="Q28" s="26"/>
      <c r="R28" s="26"/>
      <c r="S28" s="26"/>
      <c r="T28" s="26"/>
      <c r="U28" s="26"/>
      <c r="V28" s="26"/>
      <c r="W28" s="26"/>
      <c r="X28" s="26"/>
    </row>
    <row r="29" spans="1:24" s="223" customFormat="1" ht="25.05" customHeight="1" x14ac:dyDescent="0.35">
      <c r="C29" s="26"/>
      <c r="D29" s="26"/>
      <c r="E29" s="274" t="s">
        <v>423</v>
      </c>
      <c r="F29" s="274"/>
      <c r="G29" s="274"/>
      <c r="H29" s="274"/>
      <c r="I29" s="274"/>
      <c r="J29" s="274"/>
      <c r="K29" s="274"/>
      <c r="L29" s="274"/>
      <c r="M29" s="274"/>
      <c r="N29" s="274"/>
      <c r="O29" s="26"/>
      <c r="P29" s="26"/>
      <c r="Q29" s="26"/>
      <c r="R29" s="26"/>
      <c r="S29" s="26"/>
      <c r="T29" s="26"/>
      <c r="U29" s="26"/>
      <c r="V29" s="26"/>
      <c r="W29" s="26"/>
      <c r="X29" s="26"/>
    </row>
    <row r="30" spans="1:24" ht="11.65" x14ac:dyDescent="0.35">
      <c r="A30" s="27"/>
      <c r="B30" s="27"/>
      <c r="C30" s="26"/>
      <c r="D30" s="26"/>
      <c r="E30" s="39"/>
      <c r="F30" s="97"/>
      <c r="G30" s="26"/>
      <c r="H30" s="26"/>
      <c r="I30" s="26"/>
      <c r="J30" s="26"/>
      <c r="K30" s="26"/>
      <c r="L30" s="26"/>
      <c r="M30" s="26"/>
      <c r="N30" s="26"/>
      <c r="O30" s="26"/>
      <c r="P30" s="26"/>
      <c r="Q30" s="26"/>
      <c r="R30" s="26"/>
      <c r="S30" s="26"/>
      <c r="T30" s="26"/>
      <c r="U30" s="26"/>
      <c r="V30" s="26"/>
      <c r="W30" s="26"/>
      <c r="X30" s="26"/>
    </row>
    <row r="31" spans="1:24" ht="15" x14ac:dyDescent="0.4">
      <c r="A31" s="117" t="s">
        <v>158</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ht="14.55" customHeight="1" x14ac:dyDescent="0.35">
      <c r="X32" s="27"/>
    </row>
  </sheetData>
  <sheetProtection algorithmName="SHA-512" hashValue="gVcUnsYUjH2UPoApQFUh3of1k0THRzhmJjjSZG7fhGpXmIqlg/6aV95gB/hiF9U+lb6L6KcwyKPf9Hxxpezzhg==" saltValue="soSIg3IkwRSwuwhdqySxyQ==" spinCount="100000" sheet="1" objects="1" scenarios="1"/>
  <mergeCells count="3">
    <mergeCell ref="C6:D6"/>
    <mergeCell ref="E28:N28"/>
    <mergeCell ref="E29:N29"/>
  </mergeCells>
  <conditionalFormatting sqref="C5:D5">
    <cfRule type="expression" dxfId="623" priority="3">
      <formula>IF(AND(sysChk=0,sysWarn=0),1,0)</formula>
    </cfRule>
    <cfRule type="expression" dxfId="622" priority="4">
      <formula>IF(AND(sysChk=0,sysWarn&lt;&gt;0),1,0)</formula>
    </cfRule>
    <cfRule type="expression" dxfId="621" priority="5">
      <formula>IF(sysChk&lt;&gt;0,1,0)</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S32"/>
  <sheetViews>
    <sheetView showGridLines="0" topLeftCell="B1" zoomScale="40" zoomScaleNormal="40" workbookViewId="0">
      <pane ySplit="8" topLeftCell="A23" activePane="bottomLeft" state="frozen"/>
      <selection activeCell="A9" sqref="A9"/>
      <selection pane="bottomLeft" activeCell="E10" sqref="E10"/>
    </sheetView>
  </sheetViews>
  <sheetFormatPr defaultColWidth="0" defaultRowHeight="14.55" customHeight="1" zeroHeight="1" x14ac:dyDescent="0.35"/>
  <cols>
    <col min="1" max="2" width="3.765625" customWidth="1"/>
    <col min="3" max="3" width="27" customWidth="1"/>
    <col min="4" max="4" width="1.765625" customWidth="1"/>
    <col min="5" max="5" width="13" customWidth="1"/>
    <col min="6" max="7" width="20.3828125" customWidth="1"/>
    <col min="8" max="8" width="93.765625" customWidth="1"/>
    <col min="9" max="9" width="128.765625" customWidth="1"/>
    <col min="10" max="10" width="130.3828125" bestFit="1" customWidth="1"/>
    <col min="11" max="11" width="9.23046875" customWidth="1"/>
  </cols>
  <sheetData>
    <row r="1" spans="1:19" s="27" customFormat="1" ht="11.65" x14ac:dyDescent="0.35">
      <c r="A1" s="109"/>
      <c r="B1" s="109"/>
      <c r="C1" s="110"/>
      <c r="D1" s="109"/>
      <c r="E1" s="109"/>
      <c r="F1" s="109"/>
      <c r="G1" s="109"/>
      <c r="H1" s="109"/>
      <c r="I1" s="109"/>
      <c r="J1" s="109"/>
      <c r="K1" s="109"/>
      <c r="L1"/>
      <c r="M1"/>
      <c r="N1"/>
      <c r="O1"/>
      <c r="P1"/>
      <c r="Q1"/>
      <c r="R1"/>
      <c r="S1"/>
    </row>
    <row r="2" spans="1:19" s="27" customFormat="1" ht="13.15" x14ac:dyDescent="0.35">
      <c r="A2" s="109"/>
      <c r="B2" s="109"/>
      <c r="C2" s="111" t="str">
        <f>cstProjectName</f>
        <v>DfE National Education Nature Park and Climate Leaders Award</v>
      </c>
      <c r="D2" s="109"/>
      <c r="E2" s="109"/>
      <c r="F2" s="109"/>
      <c r="G2" s="109"/>
      <c r="H2" s="109"/>
      <c r="I2" s="109"/>
      <c r="J2" s="109"/>
      <c r="K2" s="109"/>
      <c r="L2"/>
      <c r="M2"/>
      <c r="N2"/>
      <c r="O2"/>
      <c r="P2"/>
      <c r="Q2"/>
      <c r="R2"/>
      <c r="S2"/>
    </row>
    <row r="3" spans="1:19" s="27" customFormat="1" ht="12.75" x14ac:dyDescent="0.35">
      <c r="A3" s="109"/>
      <c r="B3" s="109"/>
      <c r="C3" s="112" t="str">
        <f ca="1">MID(CELL("filename",A1),FIND("]",CELL("filename",A1))+1,256)&amp;" Sheet"</f>
        <v>Metric Definitions Sheet</v>
      </c>
      <c r="D3" s="109"/>
      <c r="E3" s="109"/>
      <c r="F3" s="109"/>
      <c r="G3" s="109"/>
      <c r="H3" s="109"/>
      <c r="I3" s="109"/>
      <c r="J3" s="109"/>
      <c r="K3" s="109"/>
      <c r="L3"/>
      <c r="M3"/>
      <c r="N3"/>
      <c r="O3"/>
      <c r="P3"/>
      <c r="Q3"/>
      <c r="R3"/>
      <c r="S3"/>
    </row>
    <row r="4" spans="1:19" s="27" customFormat="1" ht="11.65" x14ac:dyDescent="0.35">
      <c r="A4" s="109"/>
      <c r="B4" s="109"/>
      <c r="C4" s="110" t="str">
        <f>IF(ISBLANK(cstProtectiveMarking),"",cstProtectiveMarking)</f>
        <v>OFFICIAL</v>
      </c>
      <c r="D4" s="109"/>
      <c r="E4" s="109"/>
      <c r="F4" s="109"/>
      <c r="G4" s="109"/>
      <c r="H4" s="109"/>
      <c r="I4" s="109"/>
      <c r="J4" s="109"/>
      <c r="K4" s="109"/>
      <c r="L4"/>
      <c r="M4"/>
      <c r="N4"/>
      <c r="O4"/>
      <c r="P4"/>
      <c r="Q4"/>
      <c r="R4"/>
      <c r="S4"/>
    </row>
    <row r="5" spans="1:19" s="27" customFormat="1" ht="11.65" x14ac:dyDescent="0.35">
      <c r="A5" s="109"/>
      <c r="B5" s="109"/>
      <c r="C5" s="113" t="str">
        <f>HYPERLINK("#'Contents'!A1",sysChkWord)</f>
        <v>All Checks OK</v>
      </c>
      <c r="D5" s="109"/>
      <c r="E5" s="109"/>
      <c r="F5" s="109"/>
      <c r="G5" s="109"/>
      <c r="H5" s="109"/>
      <c r="I5" s="109"/>
      <c r="J5" s="109"/>
      <c r="K5" s="109"/>
      <c r="L5"/>
      <c r="M5"/>
      <c r="N5"/>
      <c r="O5"/>
      <c r="P5"/>
      <c r="Q5"/>
      <c r="R5"/>
      <c r="S5"/>
    </row>
    <row r="6" spans="1:19" s="27" customFormat="1" ht="12.75" x14ac:dyDescent="0.35">
      <c r="A6" s="109"/>
      <c r="B6" s="114"/>
      <c r="C6" s="241" t="str">
        <f>HYPERLINK("#'Contents'!A1","Click for Contents")</f>
        <v>Click for Contents</v>
      </c>
      <c r="D6" s="241"/>
      <c r="E6" s="113"/>
      <c r="F6" s="113"/>
      <c r="G6" s="113"/>
      <c r="H6" s="113"/>
      <c r="I6" s="113"/>
      <c r="J6" s="113"/>
      <c r="K6" s="113"/>
      <c r="L6"/>
      <c r="M6"/>
      <c r="N6"/>
      <c r="O6"/>
      <c r="P6"/>
      <c r="Q6"/>
      <c r="R6"/>
      <c r="S6"/>
    </row>
    <row r="7" spans="1:19" s="27" customFormat="1" ht="11.65" x14ac:dyDescent="0.35">
      <c r="A7" s="109"/>
      <c r="B7" s="109"/>
      <c r="C7" s="109"/>
      <c r="D7" s="109"/>
      <c r="E7" s="109"/>
      <c r="F7" s="109"/>
      <c r="G7" s="109"/>
      <c r="H7" s="109"/>
      <c r="I7" s="109"/>
      <c r="J7" s="109"/>
      <c r="K7" s="109"/>
      <c r="L7"/>
      <c r="M7"/>
      <c r="N7"/>
      <c r="O7"/>
      <c r="P7"/>
      <c r="Q7"/>
      <c r="R7"/>
      <c r="S7"/>
    </row>
    <row r="8" spans="1:19" s="27" customFormat="1" ht="11.65" x14ac:dyDescent="0.35">
      <c r="A8" s="83">
        <f>SUM(A9:A31)</f>
        <v>0</v>
      </c>
      <c r="B8" s="83">
        <f>SUM(B9:B31)</f>
        <v>0</v>
      </c>
      <c r="C8" s="116"/>
      <c r="D8" s="116"/>
      <c r="E8" s="116"/>
      <c r="F8" s="116"/>
      <c r="G8" s="116"/>
      <c r="H8" s="116"/>
      <c r="I8" s="116"/>
      <c r="J8" s="116"/>
      <c r="K8" s="116"/>
      <c r="L8"/>
      <c r="M8"/>
      <c r="N8"/>
      <c r="O8"/>
      <c r="P8"/>
      <c r="Q8"/>
      <c r="R8"/>
      <c r="S8"/>
    </row>
    <row r="9" spans="1:19" s="27" customFormat="1" ht="11.65" x14ac:dyDescent="0.35">
      <c r="K9"/>
      <c r="L9"/>
      <c r="M9"/>
      <c r="N9"/>
      <c r="O9"/>
      <c r="P9"/>
      <c r="Q9"/>
      <c r="R9"/>
      <c r="S9"/>
    </row>
    <row r="10" spans="1:19" ht="34.049999999999997" customHeight="1" x14ac:dyDescent="0.35">
      <c r="A10" s="27"/>
      <c r="B10" s="27"/>
      <c r="C10" s="27"/>
      <c r="D10" s="27"/>
      <c r="F10" s="178" t="s">
        <v>424</v>
      </c>
      <c r="G10" s="180"/>
      <c r="H10" s="180"/>
      <c r="I10" s="177"/>
      <c r="J10" s="77"/>
    </row>
    <row r="11" spans="1:19" ht="15.4" x14ac:dyDescent="0.35">
      <c r="A11" s="27"/>
      <c r="B11" s="27"/>
      <c r="C11" s="27"/>
      <c r="D11" s="27"/>
      <c r="F11" s="178" t="s">
        <v>434</v>
      </c>
      <c r="G11" s="177"/>
      <c r="H11" s="177"/>
      <c r="I11" s="179" t="s">
        <v>290</v>
      </c>
      <c r="J11" s="77"/>
    </row>
    <row r="12" spans="1:19" ht="15" x14ac:dyDescent="0.35">
      <c r="A12" s="27"/>
      <c r="B12" s="27"/>
      <c r="C12" s="27"/>
      <c r="D12" s="27"/>
      <c r="E12" s="27"/>
      <c r="F12" s="188"/>
      <c r="G12" s="52"/>
      <c r="H12" s="52"/>
      <c r="I12" s="52"/>
      <c r="J12" s="52"/>
    </row>
    <row r="13" spans="1:19" s="27" customFormat="1" ht="15" x14ac:dyDescent="0.35">
      <c r="F13" s="188"/>
      <c r="G13" s="52"/>
      <c r="H13" s="52"/>
      <c r="I13" s="52"/>
      <c r="J13" s="52"/>
      <c r="K13"/>
      <c r="L13"/>
      <c r="M13"/>
      <c r="N13"/>
      <c r="O13"/>
      <c r="P13"/>
      <c r="Q13"/>
      <c r="R13"/>
      <c r="S13"/>
    </row>
    <row r="14" spans="1:19" s="27" customFormat="1" ht="15.4" x14ac:dyDescent="0.35">
      <c r="F14" s="178" t="s">
        <v>435</v>
      </c>
      <c r="G14" s="52"/>
      <c r="H14" s="52"/>
      <c r="I14" s="52"/>
      <c r="J14" s="52"/>
      <c r="K14"/>
      <c r="L14"/>
      <c r="M14"/>
      <c r="N14"/>
      <c r="O14"/>
      <c r="P14"/>
      <c r="Q14"/>
      <c r="R14"/>
      <c r="S14"/>
    </row>
    <row r="15" spans="1:19" s="27" customFormat="1" ht="11.65" x14ac:dyDescent="0.35">
      <c r="F15" s="52"/>
      <c r="G15" s="52"/>
      <c r="H15" s="52"/>
      <c r="I15" s="52"/>
      <c r="J15" s="52"/>
      <c r="K15"/>
      <c r="L15"/>
      <c r="M15"/>
      <c r="N15"/>
      <c r="O15"/>
      <c r="P15"/>
      <c r="Q15"/>
      <c r="R15"/>
      <c r="S15"/>
    </row>
    <row r="16" spans="1:19" s="27" customFormat="1" ht="11.65" x14ac:dyDescent="0.35">
      <c r="F16" s="52"/>
      <c r="G16" s="52"/>
      <c r="H16" s="52"/>
      <c r="I16" s="52"/>
      <c r="J16" s="52"/>
      <c r="K16"/>
      <c r="L16"/>
      <c r="M16"/>
      <c r="N16"/>
      <c r="O16"/>
      <c r="P16"/>
      <c r="Q16"/>
      <c r="R16"/>
      <c r="S16"/>
    </row>
    <row r="17" spans="1:11" ht="11.65" x14ac:dyDescent="0.35">
      <c r="A17" s="27"/>
      <c r="B17" s="27"/>
      <c r="C17" s="27"/>
      <c r="D17" s="27"/>
      <c r="E17" s="27"/>
      <c r="F17" s="52"/>
      <c r="G17" s="52"/>
      <c r="H17" s="52"/>
      <c r="I17" s="52"/>
      <c r="J17" s="52"/>
    </row>
    <row r="18" spans="1:11" ht="15" x14ac:dyDescent="0.4">
      <c r="A18" s="27"/>
      <c r="B18" s="27"/>
      <c r="C18" s="27"/>
      <c r="D18" s="27"/>
      <c r="E18" s="27"/>
      <c r="F18" s="117"/>
      <c r="G18" s="117"/>
      <c r="H18" s="117"/>
      <c r="I18" s="275" t="s">
        <v>165</v>
      </c>
      <c r="J18" s="275"/>
    </row>
    <row r="19" spans="1:11" ht="15" x14ac:dyDescent="0.4">
      <c r="A19" s="27"/>
      <c r="B19" s="27"/>
      <c r="C19" s="27"/>
      <c r="D19" s="27"/>
      <c r="F19" s="117" t="s">
        <v>172</v>
      </c>
      <c r="G19" s="117" t="s">
        <v>166</v>
      </c>
      <c r="H19" s="117" t="s">
        <v>306</v>
      </c>
      <c r="I19" s="173" t="s">
        <v>474</v>
      </c>
      <c r="J19" s="173" t="s">
        <v>410</v>
      </c>
    </row>
    <row r="20" spans="1:11" ht="125" customHeight="1" x14ac:dyDescent="0.35">
      <c r="A20" s="27"/>
      <c r="B20" s="27"/>
      <c r="C20" s="27"/>
      <c r="D20" s="27"/>
      <c r="F20" s="174">
        <v>1</v>
      </c>
      <c r="G20" s="175" t="s">
        <v>167</v>
      </c>
      <c r="H20" s="175"/>
      <c r="I20" s="176" t="s">
        <v>376</v>
      </c>
      <c r="J20" s="176" t="s">
        <v>308</v>
      </c>
    </row>
    <row r="21" spans="1:11" ht="125" customHeight="1" x14ac:dyDescent="0.35">
      <c r="A21" s="27"/>
      <c r="B21" s="27"/>
      <c r="C21" s="27"/>
      <c r="D21" s="27"/>
      <c r="F21" s="174">
        <v>2</v>
      </c>
      <c r="G21" s="175" t="s">
        <v>68</v>
      </c>
      <c r="H21" s="175"/>
      <c r="I21" s="176" t="s">
        <v>412</v>
      </c>
      <c r="J21" s="176" t="s">
        <v>307</v>
      </c>
    </row>
    <row r="22" spans="1:11" ht="321.5" customHeight="1" x14ac:dyDescent="0.35">
      <c r="A22" s="27"/>
      <c r="B22" s="27"/>
      <c r="C22" s="27"/>
      <c r="D22" s="27"/>
      <c r="F22" s="174" t="s">
        <v>168</v>
      </c>
      <c r="G22" s="175" t="s">
        <v>253</v>
      </c>
      <c r="H22" s="175"/>
      <c r="I22" s="176" t="s">
        <v>375</v>
      </c>
      <c r="J22" s="176" t="s">
        <v>358</v>
      </c>
    </row>
    <row r="23" spans="1:11" ht="362.55" customHeight="1" x14ac:dyDescent="0.35">
      <c r="A23" s="27"/>
      <c r="B23" s="27"/>
      <c r="C23" s="27"/>
      <c r="D23" s="27"/>
      <c r="F23" s="174" t="s">
        <v>169</v>
      </c>
      <c r="G23" s="175" t="s">
        <v>77</v>
      </c>
      <c r="H23" s="175"/>
      <c r="I23" s="176" t="s">
        <v>413</v>
      </c>
      <c r="J23" s="176" t="s">
        <v>359</v>
      </c>
    </row>
    <row r="24" spans="1:11" ht="360" x14ac:dyDescent="0.35">
      <c r="A24" s="27"/>
      <c r="B24" s="27"/>
      <c r="C24" s="27"/>
      <c r="D24" s="27"/>
      <c r="F24" s="174">
        <v>4</v>
      </c>
      <c r="G24" s="175" t="s">
        <v>82</v>
      </c>
      <c r="H24" s="175"/>
      <c r="I24" s="176" t="s">
        <v>414</v>
      </c>
      <c r="J24" s="176" t="s">
        <v>377</v>
      </c>
    </row>
    <row r="25" spans="1:11" ht="143" customHeight="1" x14ac:dyDescent="0.35">
      <c r="A25" s="27"/>
      <c r="B25" s="27"/>
      <c r="C25" s="27"/>
      <c r="D25" s="27"/>
      <c r="F25" s="174">
        <v>5</v>
      </c>
      <c r="G25" s="175" t="s">
        <v>75</v>
      </c>
      <c r="H25" s="175"/>
      <c r="I25" s="176" t="s">
        <v>415</v>
      </c>
      <c r="J25" s="176" t="s">
        <v>378</v>
      </c>
    </row>
    <row r="26" spans="1:11" ht="125" customHeight="1" x14ac:dyDescent="0.35">
      <c r="A26" s="27"/>
      <c r="B26" s="27"/>
      <c r="C26" s="27"/>
      <c r="D26" s="27"/>
      <c r="F26" s="174">
        <v>6</v>
      </c>
      <c r="G26" s="175" t="s">
        <v>78</v>
      </c>
      <c r="H26" s="175"/>
      <c r="I26" s="176" t="s">
        <v>309</v>
      </c>
      <c r="J26" s="176" t="s">
        <v>309</v>
      </c>
    </row>
    <row r="27" spans="1:11" ht="125.55" customHeight="1" x14ac:dyDescent="0.35">
      <c r="A27" s="27"/>
      <c r="B27" s="27"/>
      <c r="C27" s="27"/>
      <c r="D27" s="27"/>
      <c r="F27" s="174">
        <v>7</v>
      </c>
      <c r="G27" s="175" t="s">
        <v>79</v>
      </c>
      <c r="H27" s="175"/>
      <c r="I27" s="176" t="s">
        <v>171</v>
      </c>
      <c r="J27" s="176" t="s">
        <v>170</v>
      </c>
    </row>
    <row r="28" spans="1:11" ht="370.5" customHeight="1" x14ac:dyDescent="0.35">
      <c r="A28" s="27"/>
      <c r="B28" s="27"/>
      <c r="C28" s="27"/>
      <c r="D28" s="27"/>
      <c r="F28" s="174">
        <v>8</v>
      </c>
      <c r="G28" s="175" t="s">
        <v>80</v>
      </c>
      <c r="H28" s="175"/>
      <c r="I28" s="176" t="s">
        <v>311</v>
      </c>
      <c r="J28" s="176" t="s">
        <v>312</v>
      </c>
    </row>
    <row r="29" spans="1:11" ht="14.55" customHeight="1" x14ac:dyDescent="0.35"/>
    <row r="30" spans="1:11" ht="14.55" customHeight="1" x14ac:dyDescent="0.35"/>
    <row r="31" spans="1:11" ht="15" x14ac:dyDescent="0.4">
      <c r="A31" s="90" t="s">
        <v>158</v>
      </c>
      <c r="B31" s="90"/>
      <c r="C31" s="90"/>
      <c r="D31" s="90"/>
      <c r="E31" s="90"/>
      <c r="F31" s="90"/>
      <c r="G31" s="90"/>
      <c r="H31" s="90"/>
      <c r="I31" s="90"/>
      <c r="J31" s="90"/>
      <c r="K31" s="90"/>
    </row>
    <row r="32" spans="1:11" ht="14.55" customHeight="1" x14ac:dyDescent="0.35"/>
  </sheetData>
  <sheetProtection password="F9C4" sheet="1" objects="1" scenarios="1"/>
  <mergeCells count="2">
    <mergeCell ref="I18:J18"/>
    <mergeCell ref="C6:D6"/>
  </mergeCells>
  <conditionalFormatting sqref="C5">
    <cfRule type="expression" dxfId="620" priority="2">
      <formula>IF(AND(sysChk=0,sysWarn=0),1,0)</formula>
    </cfRule>
    <cfRule type="expression" dxfId="619" priority="3">
      <formula>IF(AND(sysChk=0,sysWarn&lt;&gt;0),1,0)</formula>
    </cfRule>
    <cfRule type="expression" dxfId="618" priority="4">
      <formula>IF(sysChk&lt;&gt;0,1,0)</formula>
    </cfRule>
  </conditionalFormatting>
  <hyperlinks>
    <hyperlink ref="I11" r:id="rId1" xr:uid="{00000000-0004-0000-11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70C0"/>
  </sheetPr>
  <dimension ref="A1:AX179"/>
  <sheetViews>
    <sheetView showGridLines="0" zoomScale="70" zoomScaleNormal="70" zoomScaleSheetLayoutView="80" workbookViewId="0">
      <pane ySplit="8" topLeftCell="A9" activePane="bottomLeft" state="frozen"/>
      <selection activeCell="A9" sqref="A9"/>
      <selection pane="bottomLeft" activeCell="E15" sqref="E15"/>
    </sheetView>
  </sheetViews>
  <sheetFormatPr defaultColWidth="0" defaultRowHeight="14.55" customHeight="1" zeroHeight="1" x14ac:dyDescent="0.35"/>
  <cols>
    <col min="1" max="1" width="4.23046875" customWidth="1"/>
    <col min="2" max="2" width="5.765625" customWidth="1"/>
    <col min="3" max="3" width="28.765625" customWidth="1"/>
    <col min="4" max="4" width="1.765625" customWidth="1"/>
    <col min="5" max="5" width="71.3828125" customWidth="1"/>
    <col min="6" max="6" width="25.07421875" bestFit="1" customWidth="1"/>
    <col min="7" max="8" width="26.61328125" bestFit="1" customWidth="1"/>
    <col min="9" max="9" width="3.765625" customWidth="1"/>
    <col min="10" max="10" width="71.3828125" customWidth="1"/>
    <col min="11" max="11" width="26.4609375" customWidth="1"/>
    <col min="12" max="13" width="26.61328125" bestFit="1" customWidth="1"/>
    <col min="14" max="14" width="3.765625" customWidth="1"/>
    <col min="15" max="15" width="71.3828125" customWidth="1"/>
    <col min="16" max="18" width="26.61328125" customWidth="1"/>
    <col min="19" max="19" width="3.765625" customWidth="1"/>
    <col min="20" max="20" width="71.3828125" customWidth="1"/>
    <col min="21" max="23" width="26.4609375" customWidth="1"/>
    <col min="24" max="24" width="3.61328125" customWidth="1"/>
    <col min="25" max="25" width="71.3828125" customWidth="1"/>
    <col min="26" max="28" width="26.4609375" customWidth="1"/>
    <col min="29" max="29" width="8" customWidth="1"/>
    <col min="30" max="50" width="0" hidden="1" customWidth="1"/>
    <col min="51" max="16384" width="8.765625" hidden="1"/>
  </cols>
  <sheetData>
    <row r="1" spans="1:29" s="27" customFormat="1" ht="11.65" x14ac:dyDescent="0.35">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row>
    <row r="2" spans="1:29" s="27" customFormat="1"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row>
    <row r="3" spans="1:29" s="27" customFormat="1" ht="12.75" x14ac:dyDescent="0.35">
      <c r="A3" s="109"/>
      <c r="B3" s="109"/>
      <c r="C3" s="112" t="str">
        <f ca="1">MID(CELL("filename",A1),FIND("]",CELL("filename",A1))+1,256)&amp;" Sheet"</f>
        <v>1.1a Lead Financial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row>
    <row r="4" spans="1:29" s="27" customFormat="1"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row>
    <row r="5" spans="1:29" s="27" customFormat="1" ht="11.65" x14ac:dyDescent="0.3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row>
    <row r="6" spans="1:29" s="27" customFormat="1" ht="12.75" x14ac:dyDescent="0.35">
      <c r="A6" s="109"/>
      <c r="B6" s="114"/>
      <c r="C6" s="241" t="str">
        <f>HYPERLINK("#'Contents'!A1","Click for Contents")</f>
        <v>Click for Contents</v>
      </c>
      <c r="D6" s="241"/>
      <c r="E6" s="113"/>
      <c r="F6" s="113"/>
      <c r="G6" s="109"/>
      <c r="H6" s="109"/>
      <c r="I6" s="109"/>
      <c r="J6" s="109"/>
      <c r="K6" s="109"/>
      <c r="L6" s="109"/>
      <c r="M6" s="109"/>
      <c r="N6" s="109"/>
      <c r="O6" s="109"/>
      <c r="P6" s="109"/>
      <c r="Q6" s="109"/>
      <c r="R6" s="109"/>
      <c r="S6" s="109"/>
      <c r="T6" s="109"/>
      <c r="U6" s="109"/>
      <c r="V6" s="109"/>
      <c r="W6" s="109"/>
      <c r="X6" s="109"/>
      <c r="Y6" s="109"/>
      <c r="Z6" s="109"/>
      <c r="AA6" s="109"/>
      <c r="AB6" s="109"/>
      <c r="AC6" s="109"/>
    </row>
    <row r="7" spans="1:29" s="27" customFormat="1" ht="11.65" x14ac:dyDescent="0.3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row>
    <row r="8" spans="1:29" s="27" customFormat="1" ht="11.65" x14ac:dyDescent="0.35">
      <c r="A8" s="186">
        <f>SUM(A9:A178)</f>
        <v>0</v>
      </c>
      <c r="B8" s="186">
        <f>SUM(B9:B178)</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row>
    <row r="9" spans="1:29" ht="21" x14ac:dyDescent="0.65">
      <c r="B9" s="54"/>
      <c r="C9" s="54"/>
      <c r="D9" s="54"/>
      <c r="E9" s="55"/>
      <c r="F9" s="54"/>
      <c r="G9" s="54"/>
      <c r="H9" s="54"/>
      <c r="I9" s="54"/>
      <c r="J9" s="215"/>
      <c r="K9" s="54"/>
      <c r="L9" s="54"/>
      <c r="M9" s="54"/>
      <c r="N9" s="54"/>
      <c r="O9" s="215"/>
      <c r="P9" s="215"/>
      <c r="Q9" s="215"/>
      <c r="R9" s="215"/>
      <c r="S9" s="215"/>
      <c r="T9" s="215"/>
      <c r="U9" s="215"/>
      <c r="V9" s="215"/>
      <c r="W9" s="215"/>
      <c r="X9" s="215"/>
      <c r="Y9" s="215"/>
      <c r="Z9" s="215"/>
      <c r="AA9" s="215"/>
      <c r="AB9" s="215"/>
      <c r="AC9" s="215"/>
    </row>
    <row r="10" spans="1:29" ht="14.25" x14ac:dyDescent="0.45">
      <c r="B10" s="25"/>
      <c r="C10" s="25"/>
      <c r="D10" s="25"/>
      <c r="E10" s="214"/>
      <c r="F10" s="25"/>
      <c r="G10" s="25"/>
      <c r="H10" s="25"/>
      <c r="I10" s="25"/>
      <c r="J10" s="70"/>
      <c r="K10" s="25"/>
      <c r="L10" s="25"/>
      <c r="M10" s="25"/>
      <c r="N10" s="25"/>
      <c r="O10" s="70"/>
      <c r="P10" s="70"/>
      <c r="Q10" s="70"/>
      <c r="R10" s="70"/>
      <c r="S10" s="70"/>
      <c r="T10" s="70"/>
      <c r="U10" s="70"/>
      <c r="V10" s="70"/>
      <c r="W10" s="70"/>
      <c r="X10" s="70"/>
      <c r="Y10" s="70"/>
      <c r="Z10" s="70"/>
      <c r="AA10" s="70"/>
      <c r="AB10" s="70"/>
      <c r="AC10" s="70"/>
    </row>
    <row r="11" spans="1:29" ht="14.25" x14ac:dyDescent="0.45">
      <c r="A11" s="27"/>
      <c r="B11" s="25"/>
      <c r="D11" s="25"/>
      <c r="E11" s="214"/>
      <c r="F11" s="25"/>
      <c r="G11" s="25"/>
      <c r="H11" s="25"/>
      <c r="I11" s="25"/>
      <c r="J11" s="70"/>
      <c r="K11" s="25"/>
      <c r="L11" s="25"/>
      <c r="M11" s="25"/>
      <c r="N11" s="25"/>
      <c r="O11" s="70"/>
      <c r="P11" s="70"/>
      <c r="Q11" s="70"/>
      <c r="R11" s="70"/>
      <c r="S11" s="70"/>
      <c r="T11" s="70"/>
      <c r="U11" s="70"/>
      <c r="V11" s="70"/>
      <c r="W11" s="70"/>
      <c r="X11" s="70"/>
      <c r="Y11" s="70"/>
      <c r="Z11" s="70"/>
      <c r="AA11" s="70"/>
      <c r="AB11" s="70"/>
      <c r="AC11" s="70"/>
    </row>
    <row r="12" spans="1:29" ht="21" x14ac:dyDescent="0.65">
      <c r="A12" s="27"/>
      <c r="B12" s="25"/>
      <c r="D12" s="25"/>
      <c r="E12" s="55" t="s">
        <v>320</v>
      </c>
      <c r="F12" s="25"/>
      <c r="G12" s="25"/>
      <c r="H12" s="25"/>
      <c r="I12" s="25"/>
      <c r="J12" s="70"/>
      <c r="K12" s="25"/>
      <c r="L12" s="25"/>
      <c r="M12" s="25"/>
      <c r="N12" s="25"/>
      <c r="O12" s="70"/>
      <c r="P12" s="70"/>
      <c r="Q12" s="70"/>
      <c r="R12" s="70"/>
      <c r="S12" s="70"/>
      <c r="T12" s="70"/>
      <c r="U12" s="70"/>
      <c r="V12" s="70"/>
      <c r="W12" s="70"/>
      <c r="X12" s="70"/>
      <c r="Y12" s="70"/>
      <c r="Z12" s="70"/>
      <c r="AA12" s="70"/>
      <c r="AB12" s="70"/>
      <c r="AC12" s="70"/>
    </row>
    <row r="13" spans="1:29" ht="14.25" x14ac:dyDescent="0.45">
      <c r="A13" s="27"/>
      <c r="B13" s="25"/>
      <c r="D13" s="25"/>
      <c r="E13" s="97" t="s">
        <v>470</v>
      </c>
      <c r="F13" s="25"/>
      <c r="G13" s="25"/>
      <c r="H13" s="25"/>
      <c r="I13" s="25"/>
      <c r="J13" s="70"/>
      <c r="K13" s="25"/>
      <c r="L13" s="25"/>
      <c r="M13" s="25"/>
      <c r="N13" s="25"/>
      <c r="O13" s="70"/>
      <c r="P13" s="70"/>
      <c r="Q13" s="70"/>
      <c r="R13" s="70"/>
      <c r="S13" s="70"/>
      <c r="T13" s="70"/>
      <c r="U13" s="70"/>
      <c r="V13" s="70"/>
      <c r="W13" s="70"/>
      <c r="X13" s="70"/>
      <c r="Y13" s="70"/>
      <c r="Z13" s="70"/>
      <c r="AA13" s="70"/>
      <c r="AB13" s="70"/>
      <c r="AC13" s="70"/>
    </row>
    <row r="14" spans="1:29" ht="14.25" x14ac:dyDescent="0.45">
      <c r="A14" s="27"/>
      <c r="B14" s="25"/>
      <c r="D14" s="147"/>
      <c r="E14" s="147" t="s">
        <v>43</v>
      </c>
      <c r="F14" s="147"/>
      <c r="G14" s="147"/>
      <c r="H14" s="147"/>
      <c r="I14" s="147"/>
      <c r="J14" s="147" t="s">
        <v>41</v>
      </c>
      <c r="K14" s="147" t="s">
        <v>154</v>
      </c>
      <c r="L14" s="147"/>
      <c r="M14" s="147"/>
      <c r="N14" s="147"/>
      <c r="O14" s="147" t="s">
        <v>41</v>
      </c>
      <c r="P14" s="147"/>
      <c r="Q14" s="147"/>
      <c r="R14" s="147"/>
      <c r="S14" s="147"/>
      <c r="T14" s="147" t="s">
        <v>152</v>
      </c>
      <c r="U14" s="147" t="s">
        <v>154</v>
      </c>
      <c r="V14" s="147"/>
      <c r="W14" s="147"/>
      <c r="X14" s="147"/>
      <c r="Y14" s="147" t="s">
        <v>153</v>
      </c>
      <c r="Z14" s="147"/>
      <c r="AA14" s="147"/>
      <c r="AB14" s="147"/>
      <c r="AC14" s="147"/>
    </row>
    <row r="15" spans="1:29" s="27" customFormat="1" ht="14.25" x14ac:dyDescent="0.45">
      <c r="B15" s="25"/>
      <c r="D15" s="147"/>
      <c r="E15" s="147" t="s">
        <v>103</v>
      </c>
      <c r="F15" s="147"/>
      <c r="G15" s="147"/>
      <c r="H15" s="147"/>
      <c r="I15" s="147"/>
      <c r="J15" s="147" t="s">
        <v>324</v>
      </c>
      <c r="K15" s="191"/>
      <c r="L15" s="191"/>
      <c r="M15" s="191"/>
      <c r="N15" s="147"/>
      <c r="O15" s="147"/>
      <c r="P15" s="147"/>
      <c r="Q15" s="147"/>
      <c r="R15" s="147"/>
      <c r="S15" s="147"/>
      <c r="T15" s="147" t="s">
        <v>324</v>
      </c>
      <c r="U15" s="191"/>
      <c r="V15" s="191"/>
      <c r="W15" s="191"/>
      <c r="X15" s="147"/>
      <c r="Y15" s="147"/>
      <c r="Z15" s="147"/>
      <c r="AA15" s="147"/>
      <c r="AB15" s="147"/>
      <c r="AC15" s="147"/>
    </row>
    <row r="16" spans="1:29" ht="21" x14ac:dyDescent="0.65">
      <c r="A16" s="145"/>
      <c r="B16" s="145"/>
      <c r="D16" s="53"/>
      <c r="E16" s="69"/>
      <c r="F16" s="53"/>
      <c r="G16" s="53"/>
      <c r="H16" s="53"/>
      <c r="I16" s="53"/>
      <c r="J16" s="146" t="s">
        <v>249</v>
      </c>
      <c r="K16" s="206">
        <v>1</v>
      </c>
      <c r="L16" s="206">
        <v>1</v>
      </c>
      <c r="M16" s="206">
        <v>1</v>
      </c>
      <c r="N16" s="53"/>
      <c r="O16" s="70"/>
      <c r="P16" s="70"/>
      <c r="Q16" s="70"/>
      <c r="R16" s="70"/>
      <c r="S16" s="53"/>
      <c r="T16" s="146" t="s">
        <v>249</v>
      </c>
      <c r="U16" s="206">
        <v>1</v>
      </c>
      <c r="V16" s="206">
        <v>1</v>
      </c>
      <c r="W16" s="206">
        <v>1</v>
      </c>
      <c r="X16" s="53"/>
      <c r="Y16" s="69"/>
      <c r="Z16" s="70"/>
      <c r="AA16" s="70"/>
      <c r="AB16" s="70"/>
      <c r="AC16" s="53"/>
    </row>
    <row r="17" spans="1:29" ht="21" x14ac:dyDescent="0.65">
      <c r="A17" s="145"/>
      <c r="B17" s="145"/>
      <c r="D17" s="53"/>
      <c r="E17" s="69"/>
      <c r="F17" s="53"/>
      <c r="G17" s="53"/>
      <c r="H17" s="53"/>
      <c r="I17" s="53"/>
      <c r="J17" s="146" t="s">
        <v>155</v>
      </c>
      <c r="K17" s="206">
        <v>1</v>
      </c>
      <c r="L17" s="206">
        <v>1</v>
      </c>
      <c r="M17" s="206">
        <v>1</v>
      </c>
      <c r="N17" s="53"/>
      <c r="O17" s="70"/>
      <c r="P17" s="70"/>
      <c r="Q17" s="70"/>
      <c r="R17" s="70"/>
      <c r="S17" s="53"/>
      <c r="T17" s="146" t="s">
        <v>155</v>
      </c>
      <c r="U17" s="206">
        <v>1</v>
      </c>
      <c r="V17" s="206">
        <v>1</v>
      </c>
      <c r="W17" s="206">
        <v>1</v>
      </c>
      <c r="X17" s="53"/>
      <c r="Y17" s="69"/>
      <c r="Z17" s="70"/>
      <c r="AA17" s="70"/>
      <c r="AB17" s="70"/>
      <c r="AC17" s="53"/>
    </row>
    <row r="18" spans="1:29" ht="14.25" x14ac:dyDescent="0.45">
      <c r="A18" s="145"/>
      <c r="B18" s="145"/>
      <c r="C18" s="223"/>
      <c r="D18" s="25"/>
      <c r="E18" s="95" t="s">
        <v>87</v>
      </c>
      <c r="F18" s="25"/>
      <c r="G18" s="25" t="s">
        <v>103</v>
      </c>
      <c r="H18" s="25"/>
      <c r="I18" s="25"/>
      <c r="J18" s="95" t="s">
        <v>88</v>
      </c>
      <c r="K18" s="25"/>
      <c r="L18" s="25"/>
      <c r="M18" s="25"/>
      <c r="N18" s="25"/>
      <c r="O18" s="147" t="str">
        <f>J18</f>
        <v>Immediate Parent Name</v>
      </c>
      <c r="P18" s="25"/>
      <c r="Q18" s="25"/>
      <c r="R18" s="25"/>
      <c r="S18" s="25"/>
      <c r="T18" s="95" t="s">
        <v>89</v>
      </c>
      <c r="U18" s="25"/>
      <c r="V18" s="25"/>
      <c r="W18" s="25"/>
      <c r="X18" s="25"/>
      <c r="Y18" s="146" t="str">
        <f>T18</f>
        <v>Ultimate Parent Name</v>
      </c>
      <c r="Z18" s="70"/>
      <c r="AA18" s="70"/>
      <c r="AB18" s="70"/>
      <c r="AC18" s="25"/>
    </row>
    <row r="19" spans="1:29" ht="16.25" customHeight="1" x14ac:dyDescent="0.55000000000000004">
      <c r="A19" s="145"/>
      <c r="B19" s="145"/>
      <c r="D19" s="27"/>
      <c r="J19" s="11"/>
      <c r="K19" s="27"/>
      <c r="L19" s="27"/>
      <c r="M19" s="27"/>
      <c r="N19" s="27"/>
      <c r="O19" s="11"/>
      <c r="T19" s="11"/>
      <c r="U19" s="27"/>
      <c r="V19" s="27"/>
      <c r="W19" s="27"/>
      <c r="Y19" s="71"/>
      <c r="Z19" s="68"/>
      <c r="AA19" s="68"/>
      <c r="AB19" s="68"/>
    </row>
    <row r="20" spans="1:29" ht="17.649999999999999" x14ac:dyDescent="0.5">
      <c r="A20" s="145"/>
      <c r="B20" s="145"/>
      <c r="D20" s="25"/>
      <c r="E20" s="12" t="s">
        <v>5</v>
      </c>
      <c r="F20" s="25"/>
      <c r="G20" s="25"/>
      <c r="H20" s="229" t="s">
        <v>6</v>
      </c>
      <c r="I20" s="25"/>
      <c r="J20" s="12" t="s">
        <v>5</v>
      </c>
      <c r="K20" s="25"/>
      <c r="L20" s="25"/>
      <c r="M20" s="229" t="s">
        <v>6</v>
      </c>
      <c r="N20" s="25"/>
      <c r="O20" s="12" t="s">
        <v>5</v>
      </c>
      <c r="P20" s="25"/>
      <c r="Q20" s="25"/>
      <c r="R20" s="229" t="s">
        <v>6</v>
      </c>
      <c r="S20" s="25"/>
      <c r="T20" s="12" t="s">
        <v>5</v>
      </c>
      <c r="U20" s="25"/>
      <c r="V20" s="25"/>
      <c r="W20" s="229" t="s">
        <v>6</v>
      </c>
      <c r="X20" s="25"/>
      <c r="Y20" s="12" t="s">
        <v>5</v>
      </c>
      <c r="Z20" s="25"/>
      <c r="AA20" s="25"/>
      <c r="AB20" s="229" t="s">
        <v>6</v>
      </c>
      <c r="AC20" s="25"/>
    </row>
    <row r="21" spans="1:29" ht="13.15" x14ac:dyDescent="0.4">
      <c r="A21" s="145"/>
      <c r="B21" s="145"/>
      <c r="D21" s="27"/>
      <c r="E21" s="28" t="s">
        <v>66</v>
      </c>
      <c r="F21" s="231" t="s">
        <v>7</v>
      </c>
      <c r="G21" s="231" t="s">
        <v>7</v>
      </c>
      <c r="H21" s="231" t="s">
        <v>7</v>
      </c>
      <c r="I21" s="27"/>
      <c r="J21" s="28" t="s">
        <v>193</v>
      </c>
      <c r="K21" s="96" t="s">
        <v>7</v>
      </c>
      <c r="L21" s="96" t="s">
        <v>7</v>
      </c>
      <c r="M21" s="96" t="s">
        <v>7</v>
      </c>
      <c r="N21" s="27"/>
      <c r="O21" s="28" t="s">
        <v>66</v>
      </c>
      <c r="P21" s="149" t="str">
        <f>K21</f>
        <v>31/XX/20XX</v>
      </c>
      <c r="Q21" s="149" t="str">
        <f t="shared" ref="Q21:Q25" si="0">L21</f>
        <v>31/XX/20XX</v>
      </c>
      <c r="R21" s="149" t="str">
        <f t="shared" ref="R21:R25" si="1">M21</f>
        <v>31/XX/20XX</v>
      </c>
      <c r="S21" s="27"/>
      <c r="T21" s="28" t="s">
        <v>193</v>
      </c>
      <c r="U21" s="96" t="s">
        <v>7</v>
      </c>
      <c r="V21" s="96" t="s">
        <v>7</v>
      </c>
      <c r="W21" s="96" t="s">
        <v>7</v>
      </c>
      <c r="Y21" s="28" t="s">
        <v>66</v>
      </c>
      <c r="Z21" s="149" t="str">
        <f>U21</f>
        <v>31/XX/20XX</v>
      </c>
      <c r="AA21" s="149" t="str">
        <f t="shared" ref="AA21:AB22" si="2">V21</f>
        <v>31/XX/20XX</v>
      </c>
      <c r="AB21" s="149" t="str">
        <f t="shared" si="2"/>
        <v>31/XX/20XX</v>
      </c>
    </row>
    <row r="22" spans="1:29" ht="11.65" x14ac:dyDescent="0.35">
      <c r="A22" s="145"/>
      <c r="B22" s="145"/>
      <c r="D22" s="27"/>
      <c r="E22" s="130" t="s">
        <v>8</v>
      </c>
      <c r="F22" s="232">
        <v>12</v>
      </c>
      <c r="G22" s="232">
        <v>12</v>
      </c>
      <c r="H22" s="232">
        <v>12</v>
      </c>
      <c r="J22" s="130" t="s">
        <v>8</v>
      </c>
      <c r="K22" s="191">
        <v>12</v>
      </c>
      <c r="L22" s="191">
        <v>12</v>
      </c>
      <c r="M22" s="191">
        <v>12</v>
      </c>
      <c r="N22" s="27"/>
      <c r="O22" s="130" t="s">
        <v>8</v>
      </c>
      <c r="P22" s="154">
        <f>K22</f>
        <v>12</v>
      </c>
      <c r="Q22" s="154">
        <f t="shared" si="0"/>
        <v>12</v>
      </c>
      <c r="R22" s="154">
        <f t="shared" si="1"/>
        <v>12</v>
      </c>
      <c r="T22" s="130" t="s">
        <v>8</v>
      </c>
      <c r="U22" s="191">
        <v>12</v>
      </c>
      <c r="V22" s="191">
        <v>12</v>
      </c>
      <c r="W22" s="191">
        <v>12</v>
      </c>
      <c r="Y22" s="130" t="s">
        <v>8</v>
      </c>
      <c r="Z22" s="154">
        <f>U22</f>
        <v>12</v>
      </c>
      <c r="AA22" s="154">
        <f t="shared" si="2"/>
        <v>12</v>
      </c>
      <c r="AB22" s="154">
        <f t="shared" si="2"/>
        <v>12</v>
      </c>
    </row>
    <row r="23" spans="1:29" ht="11.65" x14ac:dyDescent="0.35">
      <c r="A23" s="145"/>
      <c r="B23" s="145"/>
      <c r="D23" s="27"/>
      <c r="E23" s="130" t="s">
        <v>9</v>
      </c>
      <c r="F23" s="232" t="s">
        <v>10</v>
      </c>
      <c r="G23" s="232" t="s">
        <v>10</v>
      </c>
      <c r="H23" s="232" t="s">
        <v>10</v>
      </c>
      <c r="J23" s="130" t="s">
        <v>9</v>
      </c>
      <c r="K23" s="95" t="s">
        <v>10</v>
      </c>
      <c r="L23" s="95" t="s">
        <v>10</v>
      </c>
      <c r="M23" s="95" t="s">
        <v>10</v>
      </c>
      <c r="N23" s="27"/>
      <c r="O23" s="130" t="s">
        <v>9</v>
      </c>
      <c r="P23" s="154" t="str">
        <f t="shared" ref="P23:P25" si="3">K23</f>
        <v>N</v>
      </c>
      <c r="Q23" s="154" t="str">
        <f t="shared" si="0"/>
        <v>N</v>
      </c>
      <c r="R23" s="154" t="str">
        <f t="shared" si="1"/>
        <v>N</v>
      </c>
      <c r="T23" s="130" t="s">
        <v>9</v>
      </c>
      <c r="U23" s="95" t="s">
        <v>67</v>
      </c>
      <c r="V23" s="95" t="s">
        <v>67</v>
      </c>
      <c r="W23" s="95" t="s">
        <v>67</v>
      </c>
      <c r="Y23" s="130" t="s">
        <v>9</v>
      </c>
      <c r="Z23" s="154" t="str">
        <f t="shared" ref="Z23:Z25" si="4">U23</f>
        <v>Y</v>
      </c>
      <c r="AA23" s="154" t="str">
        <f t="shared" ref="AA23:AA25" si="5">V23</f>
        <v>Y</v>
      </c>
      <c r="AB23" s="154" t="str">
        <f t="shared" ref="AB23:AB25" si="6">W23</f>
        <v>Y</v>
      </c>
    </row>
    <row r="24" spans="1:29" ht="11.65" x14ac:dyDescent="0.35">
      <c r="A24" s="145"/>
      <c r="B24" s="145"/>
      <c r="D24" s="27"/>
      <c r="E24" s="130" t="s">
        <v>150</v>
      </c>
      <c r="F24" s="233" t="s">
        <v>48</v>
      </c>
      <c r="G24" s="233" t="s">
        <v>48</v>
      </c>
      <c r="H24" s="233" t="s">
        <v>48</v>
      </c>
      <c r="I24" s="27"/>
      <c r="J24" s="130" t="s">
        <v>150</v>
      </c>
      <c r="K24" s="233" t="s">
        <v>48</v>
      </c>
      <c r="L24" s="233" t="s">
        <v>48</v>
      </c>
      <c r="M24" s="233" t="s">
        <v>48</v>
      </c>
      <c r="N24" s="27"/>
      <c r="O24" s="130" t="s">
        <v>150</v>
      </c>
      <c r="P24" s="154" t="str">
        <f t="shared" si="3"/>
        <v>N/A</v>
      </c>
      <c r="Q24" s="154" t="str">
        <f t="shared" si="0"/>
        <v>N/A</v>
      </c>
      <c r="R24" s="154" t="str">
        <f t="shared" si="1"/>
        <v>N/A</v>
      </c>
      <c r="S24" s="27"/>
      <c r="T24" s="130" t="s">
        <v>150</v>
      </c>
      <c r="U24" s="233" t="s">
        <v>48</v>
      </c>
      <c r="V24" s="233" t="s">
        <v>48</v>
      </c>
      <c r="W24" s="233" t="s">
        <v>48</v>
      </c>
      <c r="X24" s="27"/>
      <c r="Y24" s="130" t="s">
        <v>150</v>
      </c>
      <c r="Z24" s="154" t="str">
        <f t="shared" si="4"/>
        <v>N/A</v>
      </c>
      <c r="AA24" s="154" t="str">
        <f t="shared" si="5"/>
        <v>N/A</v>
      </c>
      <c r="AB24" s="154" t="str">
        <f t="shared" si="6"/>
        <v>N/A</v>
      </c>
      <c r="AC24" s="27"/>
    </row>
    <row r="25" spans="1:29" ht="11.65" x14ac:dyDescent="0.35">
      <c r="A25" s="145"/>
      <c r="B25" s="145"/>
      <c r="D25" s="27"/>
      <c r="E25" s="130" t="s">
        <v>384</v>
      </c>
      <c r="F25" s="191" t="s">
        <v>11</v>
      </c>
      <c r="G25" s="191" t="s">
        <v>11</v>
      </c>
      <c r="H25" s="191" t="s">
        <v>11</v>
      </c>
      <c r="J25" s="130" t="s">
        <v>384</v>
      </c>
      <c r="K25" s="95" t="s">
        <v>11</v>
      </c>
      <c r="L25" s="95" t="s">
        <v>11</v>
      </c>
      <c r="M25" s="95" t="s">
        <v>11</v>
      </c>
      <c r="N25" s="27"/>
      <c r="O25" s="130" t="s">
        <v>384</v>
      </c>
      <c r="P25" s="154" t="str">
        <f t="shared" si="3"/>
        <v>Annual</v>
      </c>
      <c r="Q25" s="154" t="str">
        <f t="shared" si="0"/>
        <v>Annual</v>
      </c>
      <c r="R25" s="154" t="str">
        <f t="shared" si="1"/>
        <v>Annual</v>
      </c>
      <c r="T25" s="130" t="s">
        <v>384</v>
      </c>
      <c r="U25" s="95" t="s">
        <v>11</v>
      </c>
      <c r="V25" s="95" t="s">
        <v>11</v>
      </c>
      <c r="W25" s="95" t="s">
        <v>11</v>
      </c>
      <c r="Y25" s="130" t="s">
        <v>384</v>
      </c>
      <c r="Z25" s="154" t="str">
        <f t="shared" si="4"/>
        <v>Annual</v>
      </c>
      <c r="AA25" s="154" t="str">
        <f t="shared" si="5"/>
        <v>Annual</v>
      </c>
      <c r="AB25" s="154" t="str">
        <f t="shared" si="6"/>
        <v>Annual</v>
      </c>
    </row>
    <row r="26" spans="1:29" ht="11.65" x14ac:dyDescent="0.35">
      <c r="A26" s="145">
        <f>IF(OR(F26&lt;0,G26&lt;0,H26&lt;0,P26&lt;0,Q26&lt;0,R26&lt;0,Z26&lt;0,AA26&lt;0,AB26&lt;0),1,0)</f>
        <v>0</v>
      </c>
      <c r="B26" s="145"/>
      <c r="D26" s="27"/>
      <c r="E26" s="13" t="s">
        <v>4</v>
      </c>
      <c r="F26" s="132">
        <v>0</v>
      </c>
      <c r="G26" s="132">
        <v>0</v>
      </c>
      <c r="H26" s="132">
        <v>0</v>
      </c>
      <c r="J26" s="13" t="s">
        <v>4</v>
      </c>
      <c r="K26" s="132">
        <v>0</v>
      </c>
      <c r="L26" s="132">
        <v>0</v>
      </c>
      <c r="M26" s="132">
        <v>0</v>
      </c>
      <c r="N26" s="27"/>
      <c r="O26" s="13" t="s">
        <v>4</v>
      </c>
      <c r="P26" s="150">
        <f t="shared" ref="P26:P27" si="7">K26/K$16</f>
        <v>0</v>
      </c>
      <c r="Q26" s="150">
        <f t="shared" ref="Q26:Q27" si="8">L26/L$16</f>
        <v>0</v>
      </c>
      <c r="R26" s="150">
        <f t="shared" ref="R26:R27" si="9">M26/M$16</f>
        <v>0</v>
      </c>
      <c r="T26" s="13" t="s">
        <v>4</v>
      </c>
      <c r="U26" s="132">
        <v>0</v>
      </c>
      <c r="V26" s="132">
        <v>0</v>
      </c>
      <c r="W26" s="132">
        <v>0</v>
      </c>
      <c r="Y26" s="13" t="s">
        <v>4</v>
      </c>
      <c r="Z26" s="150">
        <f t="shared" ref="Z26:AB27" si="10">U26/U$16</f>
        <v>0</v>
      </c>
      <c r="AA26" s="150">
        <f t="shared" si="10"/>
        <v>0</v>
      </c>
      <c r="AB26" s="150">
        <f t="shared" si="10"/>
        <v>0</v>
      </c>
    </row>
    <row r="27" spans="1:29" ht="11.65" x14ac:dyDescent="0.35">
      <c r="A27" s="145">
        <f>IF(OR(F27&gt;0,G27&gt;0,H27&gt;0,P27&gt;0,Q27&gt;0,R27&gt;0,Z27&gt;0,AA27&gt;0,AB27&gt;0),1,0)</f>
        <v>0</v>
      </c>
      <c r="B27" s="145"/>
      <c r="D27" s="27"/>
      <c r="E27" s="13" t="s">
        <v>12</v>
      </c>
      <c r="F27" s="132">
        <v>0</v>
      </c>
      <c r="G27" s="132">
        <v>0</v>
      </c>
      <c r="H27" s="132">
        <v>0</v>
      </c>
      <c r="I27" s="27"/>
      <c r="J27" s="13" t="s">
        <v>12</v>
      </c>
      <c r="K27" s="132">
        <v>0</v>
      </c>
      <c r="L27" s="132">
        <v>0</v>
      </c>
      <c r="M27" s="132">
        <v>0</v>
      </c>
      <c r="N27" s="27"/>
      <c r="O27" s="13" t="s">
        <v>12</v>
      </c>
      <c r="P27" s="150">
        <f t="shared" si="7"/>
        <v>0</v>
      </c>
      <c r="Q27" s="150">
        <f t="shared" si="8"/>
        <v>0</v>
      </c>
      <c r="R27" s="150">
        <f t="shared" si="9"/>
        <v>0</v>
      </c>
      <c r="T27" s="13" t="s">
        <v>12</v>
      </c>
      <c r="U27" s="132">
        <v>0</v>
      </c>
      <c r="V27" s="132">
        <v>0</v>
      </c>
      <c r="W27" s="132">
        <v>0</v>
      </c>
      <c r="Y27" s="13" t="s">
        <v>12</v>
      </c>
      <c r="Z27" s="150">
        <f t="shared" si="10"/>
        <v>0</v>
      </c>
      <c r="AA27" s="150">
        <f t="shared" si="10"/>
        <v>0</v>
      </c>
      <c r="AB27" s="150">
        <f t="shared" si="10"/>
        <v>0</v>
      </c>
    </row>
    <row r="28" spans="1:29" ht="11.65" x14ac:dyDescent="0.35">
      <c r="A28" s="145"/>
      <c r="B28" s="145"/>
      <c r="D28" s="27"/>
      <c r="E28" s="14" t="s">
        <v>13</v>
      </c>
      <c r="F28" s="49">
        <f>F26+F27</f>
        <v>0</v>
      </c>
      <c r="G28" s="49">
        <f>G26+G27</f>
        <v>0</v>
      </c>
      <c r="H28" s="49">
        <f>H26+H27</f>
        <v>0</v>
      </c>
      <c r="J28" s="14" t="s">
        <v>13</v>
      </c>
      <c r="K28" s="49">
        <f>K26+K27</f>
        <v>0</v>
      </c>
      <c r="L28" s="49">
        <f>L26+L27</f>
        <v>0</v>
      </c>
      <c r="M28" s="49">
        <f>M26+M27</f>
        <v>0</v>
      </c>
      <c r="N28" s="27"/>
      <c r="O28" s="14" t="s">
        <v>13</v>
      </c>
      <c r="P28" s="49">
        <f>P26+P27</f>
        <v>0</v>
      </c>
      <c r="Q28" s="49">
        <f>Q26+Q27</f>
        <v>0</v>
      </c>
      <c r="R28" s="49">
        <f>R26+R27</f>
        <v>0</v>
      </c>
      <c r="T28" s="14" t="s">
        <v>13</v>
      </c>
      <c r="U28" s="49">
        <f>U26+U27</f>
        <v>0</v>
      </c>
      <c r="V28" s="49">
        <f>V26+V27</f>
        <v>0</v>
      </c>
      <c r="W28" s="49">
        <f>W26+W27</f>
        <v>0</v>
      </c>
      <c r="Y28" s="14" t="s">
        <v>13</v>
      </c>
      <c r="Z28" s="49">
        <f>Z26+Z27</f>
        <v>0</v>
      </c>
      <c r="AA28" s="49">
        <f>AA26+AA27</f>
        <v>0</v>
      </c>
      <c r="AB28" s="49">
        <f>AB26+AB27</f>
        <v>0</v>
      </c>
    </row>
    <row r="29" spans="1:29" ht="11.65" x14ac:dyDescent="0.35">
      <c r="A29" s="145"/>
      <c r="B29" s="145"/>
      <c r="D29" s="27"/>
      <c r="E29" s="13" t="s">
        <v>173</v>
      </c>
      <c r="F29" s="132">
        <v>0</v>
      </c>
      <c r="G29" s="132">
        <v>0</v>
      </c>
      <c r="H29" s="132">
        <v>0</v>
      </c>
      <c r="J29" s="13" t="s">
        <v>173</v>
      </c>
      <c r="K29" s="132">
        <v>0</v>
      </c>
      <c r="L29" s="132">
        <v>0</v>
      </c>
      <c r="M29" s="132">
        <v>0</v>
      </c>
      <c r="N29" s="27"/>
      <c r="O29" s="13" t="s">
        <v>173</v>
      </c>
      <c r="P29" s="150">
        <f t="shared" ref="P29:P33" si="11">K29/K$16</f>
        <v>0</v>
      </c>
      <c r="Q29" s="150">
        <f t="shared" ref="Q29:Q33" si="12">L29/L$16</f>
        <v>0</v>
      </c>
      <c r="R29" s="150">
        <f t="shared" ref="R29:R33" si="13">M29/M$16</f>
        <v>0</v>
      </c>
      <c r="T29" s="13" t="s">
        <v>173</v>
      </c>
      <c r="U29" s="132">
        <v>0</v>
      </c>
      <c r="V29" s="132">
        <v>0</v>
      </c>
      <c r="W29" s="132">
        <v>0</v>
      </c>
      <c r="Y29" s="13" t="s">
        <v>173</v>
      </c>
      <c r="Z29" s="150">
        <f t="shared" ref="Z29:AB33" si="14">U29/U$16</f>
        <v>0</v>
      </c>
      <c r="AA29" s="150">
        <f t="shared" si="14"/>
        <v>0</v>
      </c>
      <c r="AB29" s="150">
        <f t="shared" si="14"/>
        <v>0</v>
      </c>
    </row>
    <row r="30" spans="1:29" ht="11.65" x14ac:dyDescent="0.35">
      <c r="A30" s="145"/>
      <c r="B30" s="145"/>
      <c r="D30" s="27"/>
      <c r="E30" s="13" t="s">
        <v>174</v>
      </c>
      <c r="F30" s="132">
        <v>0</v>
      </c>
      <c r="G30" s="132">
        <v>0</v>
      </c>
      <c r="H30" s="132">
        <v>0</v>
      </c>
      <c r="I30" s="27"/>
      <c r="J30" s="13" t="s">
        <v>174</v>
      </c>
      <c r="K30" s="132">
        <v>0</v>
      </c>
      <c r="L30" s="132">
        <v>0</v>
      </c>
      <c r="M30" s="132">
        <v>0</v>
      </c>
      <c r="N30" s="27"/>
      <c r="O30" s="13" t="s">
        <v>174</v>
      </c>
      <c r="P30" s="150">
        <f t="shared" si="11"/>
        <v>0</v>
      </c>
      <c r="Q30" s="150">
        <f t="shared" si="12"/>
        <v>0</v>
      </c>
      <c r="R30" s="150">
        <f t="shared" si="13"/>
        <v>0</v>
      </c>
      <c r="S30" s="27"/>
      <c r="T30" s="13" t="s">
        <v>174</v>
      </c>
      <c r="U30" s="132">
        <v>0</v>
      </c>
      <c r="V30" s="132">
        <v>0</v>
      </c>
      <c r="W30" s="132">
        <v>0</v>
      </c>
      <c r="X30" s="27"/>
      <c r="Y30" s="13" t="s">
        <v>174</v>
      </c>
      <c r="Z30" s="150">
        <f t="shared" si="14"/>
        <v>0</v>
      </c>
      <c r="AA30" s="150">
        <f t="shared" si="14"/>
        <v>0</v>
      </c>
      <c r="AB30" s="150">
        <f t="shared" si="14"/>
        <v>0</v>
      </c>
      <c r="AC30" s="27"/>
    </row>
    <row r="31" spans="1:29" ht="11.65" x14ac:dyDescent="0.35">
      <c r="A31" s="145">
        <f>IF(OR(F31&lt;0,G31&lt;0,H31&lt;0,P31&lt;0,Q31&lt;0,R31&lt;0,Z31&lt;0,AA31&lt;0,AB31&lt;0),1,0)</f>
        <v>0</v>
      </c>
      <c r="B31" s="145"/>
      <c r="D31" s="27"/>
      <c r="E31" s="13" t="s">
        <v>254</v>
      </c>
      <c r="F31" s="132">
        <v>0</v>
      </c>
      <c r="G31" s="132">
        <v>0</v>
      </c>
      <c r="H31" s="132">
        <v>0</v>
      </c>
      <c r="I31" s="27"/>
      <c r="J31" s="13" t="s">
        <v>254</v>
      </c>
      <c r="K31" s="132">
        <v>0</v>
      </c>
      <c r="L31" s="132">
        <v>0</v>
      </c>
      <c r="M31" s="132">
        <v>0</v>
      </c>
      <c r="N31" s="27"/>
      <c r="O31" s="13" t="s">
        <v>254</v>
      </c>
      <c r="P31" s="150">
        <f t="shared" si="11"/>
        <v>0</v>
      </c>
      <c r="Q31" s="150">
        <f t="shared" si="12"/>
        <v>0</v>
      </c>
      <c r="R31" s="150">
        <f t="shared" si="13"/>
        <v>0</v>
      </c>
      <c r="S31" s="27"/>
      <c r="T31" s="13" t="s">
        <v>254</v>
      </c>
      <c r="U31" s="132">
        <v>0</v>
      </c>
      <c r="V31" s="132">
        <v>0</v>
      </c>
      <c r="W31" s="132">
        <v>0</v>
      </c>
      <c r="X31" s="27"/>
      <c r="Y31" s="13" t="s">
        <v>254</v>
      </c>
      <c r="Z31" s="150">
        <f t="shared" si="14"/>
        <v>0</v>
      </c>
      <c r="AA31" s="150">
        <f t="shared" si="14"/>
        <v>0</v>
      </c>
      <c r="AB31" s="150">
        <f t="shared" si="14"/>
        <v>0</v>
      </c>
      <c r="AC31" s="27"/>
    </row>
    <row r="32" spans="1:29" ht="11.65" x14ac:dyDescent="0.35">
      <c r="A32" s="145"/>
      <c r="B32" s="145"/>
      <c r="D32" s="27"/>
      <c r="E32" s="13" t="s">
        <v>209</v>
      </c>
      <c r="F32" s="132">
        <v>0</v>
      </c>
      <c r="G32" s="132">
        <v>0</v>
      </c>
      <c r="H32" s="132">
        <v>0</v>
      </c>
      <c r="I32" s="27"/>
      <c r="J32" s="13" t="s">
        <v>209</v>
      </c>
      <c r="K32" s="132">
        <v>0</v>
      </c>
      <c r="L32" s="132">
        <v>0</v>
      </c>
      <c r="M32" s="132">
        <v>0</v>
      </c>
      <c r="N32" s="27"/>
      <c r="O32" s="13" t="s">
        <v>209</v>
      </c>
      <c r="P32" s="150">
        <f t="shared" si="11"/>
        <v>0</v>
      </c>
      <c r="Q32" s="150">
        <f t="shared" si="12"/>
        <v>0</v>
      </c>
      <c r="R32" s="150">
        <f t="shared" si="13"/>
        <v>0</v>
      </c>
      <c r="S32" s="27"/>
      <c r="T32" s="13" t="s">
        <v>209</v>
      </c>
      <c r="U32" s="132">
        <v>0</v>
      </c>
      <c r="V32" s="132">
        <v>0</v>
      </c>
      <c r="W32" s="132">
        <v>0</v>
      </c>
      <c r="X32" s="27"/>
      <c r="Y32" s="13" t="s">
        <v>209</v>
      </c>
      <c r="Z32" s="150">
        <f t="shared" si="14"/>
        <v>0</v>
      </c>
      <c r="AA32" s="150">
        <f t="shared" si="14"/>
        <v>0</v>
      </c>
      <c r="AB32" s="150">
        <f t="shared" si="14"/>
        <v>0</v>
      </c>
      <c r="AC32" s="27"/>
    </row>
    <row r="33" spans="1:29" ht="11.65" x14ac:dyDescent="0.35">
      <c r="A33" s="145">
        <f>IF(OR(F33&gt;0,G33&gt;0,H33&gt;0,P33&gt;0,Q33&gt;0,R33&gt;0,Z33&gt;0,AA33&gt;0,AB33&gt;0),1,0)</f>
        <v>0</v>
      </c>
      <c r="B33" s="145"/>
      <c r="D33" s="27"/>
      <c r="E33" s="13" t="s">
        <v>175</v>
      </c>
      <c r="F33" s="132">
        <v>0</v>
      </c>
      <c r="G33" s="132">
        <v>0</v>
      </c>
      <c r="H33" s="132">
        <v>0</v>
      </c>
      <c r="I33" s="27"/>
      <c r="J33" s="13" t="s">
        <v>175</v>
      </c>
      <c r="K33" s="132">
        <v>0</v>
      </c>
      <c r="L33" s="132">
        <v>0</v>
      </c>
      <c r="M33" s="132">
        <v>0</v>
      </c>
      <c r="N33" s="27"/>
      <c r="O33" s="13" t="s">
        <v>175</v>
      </c>
      <c r="P33" s="150">
        <f t="shared" si="11"/>
        <v>0</v>
      </c>
      <c r="Q33" s="150">
        <f t="shared" si="12"/>
        <v>0</v>
      </c>
      <c r="R33" s="150">
        <f t="shared" si="13"/>
        <v>0</v>
      </c>
      <c r="S33" s="27"/>
      <c r="T33" s="13" t="s">
        <v>175</v>
      </c>
      <c r="U33" s="132">
        <v>0</v>
      </c>
      <c r="V33" s="132">
        <v>0</v>
      </c>
      <c r="W33" s="132">
        <v>0</v>
      </c>
      <c r="X33" s="27"/>
      <c r="Y33" s="13" t="s">
        <v>175</v>
      </c>
      <c r="Z33" s="150">
        <f t="shared" si="14"/>
        <v>0</v>
      </c>
      <c r="AA33" s="150">
        <f t="shared" si="14"/>
        <v>0</v>
      </c>
      <c r="AB33" s="150">
        <f t="shared" si="14"/>
        <v>0</v>
      </c>
      <c r="AC33" s="27"/>
    </row>
    <row r="34" spans="1:29" ht="11.65" x14ac:dyDescent="0.35">
      <c r="A34" s="145"/>
      <c r="B34" s="145"/>
      <c r="D34" s="27"/>
      <c r="E34" s="14" t="s">
        <v>14</v>
      </c>
      <c r="F34" s="49">
        <f>F28+F29+F30+F31+F32+F33</f>
        <v>0</v>
      </c>
      <c r="G34" s="49">
        <f t="shared" ref="G34:H34" si="15">G28+G29+G30+G31+G32+G33</f>
        <v>0</v>
      </c>
      <c r="H34" s="49">
        <f t="shared" si="15"/>
        <v>0</v>
      </c>
      <c r="J34" s="14" t="s">
        <v>14</v>
      </c>
      <c r="K34" s="49">
        <f t="shared" ref="K34:M34" si="16">K28+K29+K30+K31+K32+K33</f>
        <v>0</v>
      </c>
      <c r="L34" s="49">
        <f t="shared" si="16"/>
        <v>0</v>
      </c>
      <c r="M34" s="49">
        <f t="shared" si="16"/>
        <v>0</v>
      </c>
      <c r="N34" s="27"/>
      <c r="O34" s="14" t="s">
        <v>14</v>
      </c>
      <c r="P34" s="49">
        <f t="shared" ref="P34" si="17">P28+P29+P30+P31+P32+P33</f>
        <v>0</v>
      </c>
      <c r="Q34" s="49">
        <f t="shared" ref="Q34" si="18">Q28+Q29+Q30+Q31+Q32+Q33</f>
        <v>0</v>
      </c>
      <c r="R34" s="49">
        <f t="shared" ref="R34" si="19">R28+R29+R30+R31+R32+R33</f>
        <v>0</v>
      </c>
      <c r="T34" s="14" t="s">
        <v>14</v>
      </c>
      <c r="U34" s="49">
        <f t="shared" ref="U34:W34" si="20">U28+U29+U30+U31+U32+U33</f>
        <v>0</v>
      </c>
      <c r="V34" s="49">
        <f t="shared" si="20"/>
        <v>0</v>
      </c>
      <c r="W34" s="49">
        <f t="shared" si="20"/>
        <v>0</v>
      </c>
      <c r="Y34" s="14" t="s">
        <v>14</v>
      </c>
      <c r="Z34" s="49">
        <f t="shared" ref="Z34" si="21">Z28+Z29+Z30+Z31+Z32+Z33</f>
        <v>0</v>
      </c>
      <c r="AA34" s="49">
        <f t="shared" ref="AA34" si="22">AA28+AA29+AA30+AA31+AA32+AA33</f>
        <v>0</v>
      </c>
      <c r="AB34" s="49">
        <f t="shared" ref="AB34" si="23">AB28+AB29+AB30+AB31+AB32+AB33</f>
        <v>0</v>
      </c>
    </row>
    <row r="35" spans="1:29" ht="11.65" x14ac:dyDescent="0.35">
      <c r="A35" s="145"/>
      <c r="B35" s="145"/>
      <c r="D35" s="27"/>
      <c r="F35" s="15"/>
      <c r="G35" s="15"/>
      <c r="H35" s="15"/>
      <c r="J35" s="27"/>
      <c r="K35" s="15"/>
      <c r="L35" s="15"/>
      <c r="M35" s="15"/>
      <c r="N35" s="27"/>
      <c r="P35" s="15"/>
      <c r="Q35" s="15"/>
      <c r="R35" s="15"/>
      <c r="T35" s="27"/>
      <c r="U35" s="15"/>
      <c r="V35" s="15"/>
      <c r="W35" s="15"/>
      <c r="Y35" s="27"/>
      <c r="Z35" s="15"/>
      <c r="AA35" s="15"/>
      <c r="AB35" s="15"/>
    </row>
    <row r="36" spans="1:29" ht="11.65" x14ac:dyDescent="0.35">
      <c r="A36" s="145"/>
      <c r="B36" s="145"/>
      <c r="D36" s="27"/>
      <c r="E36" s="13" t="s">
        <v>411</v>
      </c>
      <c r="F36" s="132">
        <v>0</v>
      </c>
      <c r="G36" s="132">
        <v>0</v>
      </c>
      <c r="H36" s="132">
        <v>0</v>
      </c>
      <c r="J36" s="13" t="s">
        <v>411</v>
      </c>
      <c r="K36" s="132">
        <v>0</v>
      </c>
      <c r="L36" s="132">
        <v>0</v>
      </c>
      <c r="M36" s="132">
        <v>0</v>
      </c>
      <c r="N36" s="27"/>
      <c r="O36" s="13" t="s">
        <v>411</v>
      </c>
      <c r="P36" s="150">
        <f t="shared" ref="P36:P42" si="24">K36/K$16</f>
        <v>0</v>
      </c>
      <c r="Q36" s="150">
        <f t="shared" ref="Q36:Q42" si="25">L36/L$16</f>
        <v>0</v>
      </c>
      <c r="R36" s="150">
        <f t="shared" ref="R36:R42" si="26">M36/M$16</f>
        <v>0</v>
      </c>
      <c r="T36" s="13" t="s">
        <v>411</v>
      </c>
      <c r="U36" s="132">
        <v>0</v>
      </c>
      <c r="V36" s="132">
        <v>0</v>
      </c>
      <c r="W36" s="132">
        <v>0</v>
      </c>
      <c r="Y36" s="13" t="s">
        <v>411</v>
      </c>
      <c r="Z36" s="150">
        <f t="shared" ref="Z36:AB42" si="27">U36/U$16</f>
        <v>0</v>
      </c>
      <c r="AA36" s="150">
        <f t="shared" si="27"/>
        <v>0</v>
      </c>
      <c r="AB36" s="150">
        <f t="shared" si="27"/>
        <v>0</v>
      </c>
    </row>
    <row r="37" spans="1:29" ht="11.65" x14ac:dyDescent="0.35">
      <c r="A37" s="145">
        <f>IF(OR(F37&lt;0,G37&lt;0,H37&lt;0,P37&lt;0,Q37&lt;0,R37&lt;0,Z37&lt;0,AA37&lt;0,AB37&lt;0),1,0)</f>
        <v>0</v>
      </c>
      <c r="B37" s="145"/>
      <c r="D37" s="27"/>
      <c r="E37" s="13" t="s">
        <v>74</v>
      </c>
      <c r="F37" s="132">
        <v>0</v>
      </c>
      <c r="G37" s="132">
        <v>0</v>
      </c>
      <c r="H37" s="132">
        <v>0</v>
      </c>
      <c r="J37" s="13" t="s">
        <v>74</v>
      </c>
      <c r="K37" s="132">
        <v>0</v>
      </c>
      <c r="L37" s="132">
        <v>0</v>
      </c>
      <c r="M37" s="132">
        <v>0</v>
      </c>
      <c r="N37" s="27"/>
      <c r="O37" s="13" t="s">
        <v>74</v>
      </c>
      <c r="P37" s="150">
        <f t="shared" si="24"/>
        <v>0</v>
      </c>
      <c r="Q37" s="150">
        <f t="shared" si="25"/>
        <v>0</v>
      </c>
      <c r="R37" s="150">
        <f t="shared" si="26"/>
        <v>0</v>
      </c>
      <c r="T37" s="13" t="s">
        <v>74</v>
      </c>
      <c r="U37" s="132">
        <v>0</v>
      </c>
      <c r="V37" s="132">
        <v>0</v>
      </c>
      <c r="W37" s="132">
        <v>0</v>
      </c>
      <c r="Y37" s="13" t="s">
        <v>74</v>
      </c>
      <c r="Z37" s="150">
        <f t="shared" si="27"/>
        <v>0</v>
      </c>
      <c r="AA37" s="150">
        <f t="shared" si="27"/>
        <v>0</v>
      </c>
      <c r="AB37" s="150">
        <f t="shared" si="27"/>
        <v>0</v>
      </c>
    </row>
    <row r="38" spans="1:29" ht="11.65" x14ac:dyDescent="0.35">
      <c r="A38" s="145">
        <f>IF(OR(F38&gt;0,G38&gt;0,H38&gt;0,P38&gt;0,Q38&gt;0,R38&gt;0,Z38&gt;0,AA38&gt;0,AB38&gt;0),1,0)</f>
        <v>0</v>
      </c>
      <c r="B38" s="145"/>
      <c r="D38" s="27"/>
      <c r="E38" s="13" t="s">
        <v>15</v>
      </c>
      <c r="F38" s="132">
        <v>0</v>
      </c>
      <c r="G38" s="132">
        <v>0</v>
      </c>
      <c r="H38" s="132">
        <v>0</v>
      </c>
      <c r="J38" s="13" t="s">
        <v>15</v>
      </c>
      <c r="K38" s="132">
        <v>0</v>
      </c>
      <c r="L38" s="132">
        <v>0</v>
      </c>
      <c r="M38" s="132">
        <v>0</v>
      </c>
      <c r="N38" s="27"/>
      <c r="O38" s="13" t="s">
        <v>15</v>
      </c>
      <c r="P38" s="150">
        <f t="shared" si="24"/>
        <v>0</v>
      </c>
      <c r="Q38" s="150">
        <f t="shared" si="25"/>
        <v>0</v>
      </c>
      <c r="R38" s="150">
        <f t="shared" si="26"/>
        <v>0</v>
      </c>
      <c r="T38" s="13" t="s">
        <v>15</v>
      </c>
      <c r="U38" s="132">
        <v>0</v>
      </c>
      <c r="V38" s="132">
        <v>0</v>
      </c>
      <c r="W38" s="132">
        <v>0</v>
      </c>
      <c r="Y38" s="13" t="s">
        <v>15</v>
      </c>
      <c r="Z38" s="150">
        <f t="shared" si="27"/>
        <v>0</v>
      </c>
      <c r="AA38" s="150">
        <f t="shared" si="27"/>
        <v>0</v>
      </c>
      <c r="AB38" s="150">
        <f t="shared" si="27"/>
        <v>0</v>
      </c>
    </row>
    <row r="39" spans="1:29" ht="11.65" x14ac:dyDescent="0.35">
      <c r="A39" s="145"/>
      <c r="B39" s="145"/>
      <c r="D39" s="27"/>
      <c r="E39" s="13" t="s">
        <v>176</v>
      </c>
      <c r="F39" s="132">
        <v>0</v>
      </c>
      <c r="G39" s="132">
        <v>0</v>
      </c>
      <c r="H39" s="132">
        <v>0</v>
      </c>
      <c r="I39" s="27"/>
      <c r="J39" s="13" t="s">
        <v>176</v>
      </c>
      <c r="K39" s="132">
        <v>0</v>
      </c>
      <c r="L39" s="132">
        <v>0</v>
      </c>
      <c r="M39" s="132">
        <v>0</v>
      </c>
      <c r="N39" s="27"/>
      <c r="O39" s="13" t="s">
        <v>176</v>
      </c>
      <c r="P39" s="150">
        <f t="shared" si="24"/>
        <v>0</v>
      </c>
      <c r="Q39" s="150">
        <f t="shared" si="25"/>
        <v>0</v>
      </c>
      <c r="R39" s="150">
        <f t="shared" si="26"/>
        <v>0</v>
      </c>
      <c r="S39" s="27"/>
      <c r="T39" s="13" t="s">
        <v>176</v>
      </c>
      <c r="U39" s="132">
        <v>0</v>
      </c>
      <c r="V39" s="132">
        <v>0</v>
      </c>
      <c r="W39" s="132">
        <v>0</v>
      </c>
      <c r="X39" s="27"/>
      <c r="Y39" s="13" t="s">
        <v>176</v>
      </c>
      <c r="Z39" s="150">
        <f t="shared" si="27"/>
        <v>0</v>
      </c>
      <c r="AA39" s="150">
        <f t="shared" si="27"/>
        <v>0</v>
      </c>
      <c r="AB39" s="150">
        <f t="shared" si="27"/>
        <v>0</v>
      </c>
      <c r="AC39" s="27"/>
    </row>
    <row r="40" spans="1:29" ht="11.65" x14ac:dyDescent="0.35">
      <c r="A40" s="145"/>
      <c r="B40" s="145"/>
      <c r="D40" s="27"/>
      <c r="E40" s="13" t="s">
        <v>151</v>
      </c>
      <c r="F40" s="132">
        <v>0</v>
      </c>
      <c r="G40" s="132">
        <v>0</v>
      </c>
      <c r="H40" s="132">
        <v>0</v>
      </c>
      <c r="I40" s="27"/>
      <c r="J40" s="13" t="s">
        <v>151</v>
      </c>
      <c r="K40" s="132">
        <v>0</v>
      </c>
      <c r="L40" s="132">
        <v>0</v>
      </c>
      <c r="M40" s="132">
        <v>0</v>
      </c>
      <c r="N40" s="27"/>
      <c r="O40" s="13" t="s">
        <v>151</v>
      </c>
      <c r="P40" s="150">
        <f t="shared" si="24"/>
        <v>0</v>
      </c>
      <c r="Q40" s="150">
        <f t="shared" si="25"/>
        <v>0</v>
      </c>
      <c r="R40" s="150">
        <f t="shared" si="26"/>
        <v>0</v>
      </c>
      <c r="S40" s="27"/>
      <c r="T40" s="13" t="s">
        <v>151</v>
      </c>
      <c r="U40" s="132">
        <v>0</v>
      </c>
      <c r="V40" s="132">
        <v>0</v>
      </c>
      <c r="W40" s="132">
        <v>0</v>
      </c>
      <c r="X40" s="27"/>
      <c r="Y40" s="13" t="s">
        <v>151</v>
      </c>
      <c r="Z40" s="150">
        <f t="shared" si="27"/>
        <v>0</v>
      </c>
      <c r="AA40" s="150">
        <f t="shared" si="27"/>
        <v>0</v>
      </c>
      <c r="AB40" s="150">
        <f t="shared" si="27"/>
        <v>0</v>
      </c>
      <c r="AC40" s="27"/>
    </row>
    <row r="41" spans="1:29" ht="11.65" x14ac:dyDescent="0.35">
      <c r="A41" s="145">
        <f>IF(OR(F41&lt;0,G41&lt;0,H41&lt;0,P41&lt;0,Q41&lt;0,R41&lt;0,Z41&lt;0,AA41&lt;0,AB41&lt;0),1,0)</f>
        <v>0</v>
      </c>
      <c r="B41" s="145"/>
      <c r="D41" s="27"/>
      <c r="E41" s="13" t="s">
        <v>177</v>
      </c>
      <c r="F41" s="132">
        <v>0</v>
      </c>
      <c r="G41" s="132">
        <v>0</v>
      </c>
      <c r="H41" s="132">
        <v>0</v>
      </c>
      <c r="I41" s="27"/>
      <c r="J41" s="13" t="s">
        <v>177</v>
      </c>
      <c r="K41" s="132">
        <v>0</v>
      </c>
      <c r="L41" s="132">
        <v>0</v>
      </c>
      <c r="M41" s="132">
        <v>0</v>
      </c>
      <c r="N41" s="27"/>
      <c r="O41" s="13" t="s">
        <v>177</v>
      </c>
      <c r="P41" s="150">
        <f t="shared" si="24"/>
        <v>0</v>
      </c>
      <c r="Q41" s="150">
        <f t="shared" si="25"/>
        <v>0</v>
      </c>
      <c r="R41" s="150">
        <f t="shared" si="26"/>
        <v>0</v>
      </c>
      <c r="S41" s="27"/>
      <c r="T41" s="13" t="s">
        <v>177</v>
      </c>
      <c r="U41" s="132">
        <v>0</v>
      </c>
      <c r="V41" s="132">
        <v>0</v>
      </c>
      <c r="W41" s="132">
        <v>0</v>
      </c>
      <c r="X41" s="27"/>
      <c r="Y41" s="13" t="s">
        <v>177</v>
      </c>
      <c r="Z41" s="150">
        <f t="shared" si="27"/>
        <v>0</v>
      </c>
      <c r="AA41" s="150">
        <f t="shared" si="27"/>
        <v>0</v>
      </c>
      <c r="AB41" s="150">
        <f t="shared" si="27"/>
        <v>0</v>
      </c>
      <c r="AC41" s="27"/>
    </row>
    <row r="42" spans="1:29" ht="11.65" x14ac:dyDescent="0.35">
      <c r="A42" s="145"/>
      <c r="B42" s="145"/>
      <c r="D42" s="27"/>
      <c r="E42" s="13" t="s">
        <v>138</v>
      </c>
      <c r="F42" s="132">
        <v>0</v>
      </c>
      <c r="G42" s="132">
        <v>0</v>
      </c>
      <c r="H42" s="132">
        <v>0</v>
      </c>
      <c r="I42" s="27"/>
      <c r="J42" s="13" t="s">
        <v>138</v>
      </c>
      <c r="K42" s="132">
        <v>0</v>
      </c>
      <c r="L42" s="132">
        <v>0</v>
      </c>
      <c r="M42" s="132">
        <v>0</v>
      </c>
      <c r="N42" s="27"/>
      <c r="O42" s="13" t="s">
        <v>138</v>
      </c>
      <c r="P42" s="150">
        <f t="shared" si="24"/>
        <v>0</v>
      </c>
      <c r="Q42" s="150">
        <f t="shared" si="25"/>
        <v>0</v>
      </c>
      <c r="R42" s="150">
        <f t="shared" si="26"/>
        <v>0</v>
      </c>
      <c r="S42" s="27"/>
      <c r="T42" s="13" t="s">
        <v>138</v>
      </c>
      <c r="U42" s="132">
        <v>0</v>
      </c>
      <c r="V42" s="132">
        <v>0</v>
      </c>
      <c r="W42" s="132">
        <v>0</v>
      </c>
      <c r="X42" s="27"/>
      <c r="Y42" s="13" t="s">
        <v>138</v>
      </c>
      <c r="Z42" s="150">
        <f t="shared" si="27"/>
        <v>0</v>
      </c>
      <c r="AA42" s="150">
        <f t="shared" si="27"/>
        <v>0</v>
      </c>
      <c r="AB42" s="150">
        <f t="shared" si="27"/>
        <v>0</v>
      </c>
      <c r="AC42" s="27"/>
    </row>
    <row r="43" spans="1:29" ht="11.65" x14ac:dyDescent="0.35">
      <c r="A43" s="145"/>
      <c r="B43" s="145"/>
      <c r="D43" s="27"/>
      <c r="E43" s="14" t="s">
        <v>16</v>
      </c>
      <c r="F43" s="49">
        <f>F34+F36+F37+F38+F39+F40+F41+F42</f>
        <v>0</v>
      </c>
      <c r="G43" s="49">
        <f t="shared" ref="G43:H43" si="28">G34+G36+G37+G38+G39+G40+G41+G42</f>
        <v>0</v>
      </c>
      <c r="H43" s="49">
        <f t="shared" si="28"/>
        <v>0</v>
      </c>
      <c r="J43" s="14" t="s">
        <v>16</v>
      </c>
      <c r="K43" s="49">
        <f>K34+K36+K37+K38+K39+K40+K41+K42</f>
        <v>0</v>
      </c>
      <c r="L43" s="49">
        <f t="shared" ref="L43:M43" si="29">L34+L36+L37+L38+L39+L40+L41+L42</f>
        <v>0</v>
      </c>
      <c r="M43" s="49">
        <f t="shared" si="29"/>
        <v>0</v>
      </c>
      <c r="N43" s="27"/>
      <c r="O43" s="14" t="s">
        <v>16</v>
      </c>
      <c r="P43" s="49">
        <f>P34+P36+P37+P38+P39+P40+P41+P42</f>
        <v>0</v>
      </c>
      <c r="Q43" s="49">
        <f t="shared" ref="Q43" si="30">Q34+Q36+Q37+Q38+Q39+Q40+Q41+Q42</f>
        <v>0</v>
      </c>
      <c r="R43" s="49">
        <f t="shared" ref="R43" si="31">R34+R36+R37+R38+R39+R40+R41+R42</f>
        <v>0</v>
      </c>
      <c r="T43" s="14" t="s">
        <v>16</v>
      </c>
      <c r="U43" s="49">
        <f>U34+U36+U37+U38+U39+U40+U41+U42</f>
        <v>0</v>
      </c>
      <c r="V43" s="49">
        <f t="shared" ref="V43:W43" si="32">V34+V36+V37+V38+V39+V40+V41+V42</f>
        <v>0</v>
      </c>
      <c r="W43" s="49">
        <f t="shared" si="32"/>
        <v>0</v>
      </c>
      <c r="Y43" s="14" t="s">
        <v>16</v>
      </c>
      <c r="Z43" s="49">
        <f>Z34+Z36+Z37+Z38+Z39+Z40+Z41+Z42</f>
        <v>0</v>
      </c>
      <c r="AA43" s="49">
        <f t="shared" ref="AA43" si="33">AA34+AA36+AA37+AA38+AA39+AA40+AA41+AA42</f>
        <v>0</v>
      </c>
      <c r="AB43" s="49">
        <f t="shared" ref="AB43" si="34">AB34+AB36+AB37+AB38+AB39+AB40+AB41+AB42</f>
        <v>0</v>
      </c>
    </row>
    <row r="44" spans="1:29" ht="11.65" x14ac:dyDescent="0.35">
      <c r="A44" s="145"/>
      <c r="B44" s="145"/>
      <c r="D44" s="27"/>
      <c r="F44" s="15"/>
      <c r="G44" s="15"/>
      <c r="H44" s="15"/>
      <c r="J44" s="27"/>
      <c r="K44" s="15"/>
      <c r="L44" s="15"/>
      <c r="M44" s="15"/>
      <c r="N44" s="27"/>
      <c r="P44" s="15"/>
      <c r="Q44" s="15"/>
      <c r="R44" s="15"/>
      <c r="T44" s="27"/>
      <c r="U44" s="15"/>
      <c r="V44" s="15"/>
      <c r="W44" s="15"/>
      <c r="Y44" s="27"/>
      <c r="Z44" s="15"/>
      <c r="AA44" s="15"/>
      <c r="AB44" s="15"/>
    </row>
    <row r="45" spans="1:29" ht="11.65" x14ac:dyDescent="0.35">
      <c r="A45" s="145"/>
      <c r="B45" s="145"/>
      <c r="D45" s="27"/>
      <c r="E45" s="13" t="s">
        <v>178</v>
      </c>
      <c r="F45" s="132">
        <v>0</v>
      </c>
      <c r="G45" s="132">
        <v>0</v>
      </c>
      <c r="H45" s="132">
        <v>0</v>
      </c>
      <c r="J45" s="13" t="s">
        <v>178</v>
      </c>
      <c r="K45" s="132">
        <v>0</v>
      </c>
      <c r="L45" s="132">
        <v>0</v>
      </c>
      <c r="M45" s="132">
        <v>0</v>
      </c>
      <c r="N45" s="27"/>
      <c r="O45" s="13" t="s">
        <v>178</v>
      </c>
      <c r="P45" s="150">
        <f t="shared" ref="P45:P46" si="35">K45/K$16</f>
        <v>0</v>
      </c>
      <c r="Q45" s="150">
        <f t="shared" ref="Q45:Q46" si="36">L45/L$16</f>
        <v>0</v>
      </c>
      <c r="R45" s="150">
        <f t="shared" ref="R45:R46" si="37">M45/M$16</f>
        <v>0</v>
      </c>
      <c r="T45" s="13" t="s">
        <v>178</v>
      </c>
      <c r="U45" s="132">
        <v>0</v>
      </c>
      <c r="V45" s="132">
        <v>0</v>
      </c>
      <c r="W45" s="132">
        <v>0</v>
      </c>
      <c r="Y45" s="13" t="s">
        <v>178</v>
      </c>
      <c r="Z45" s="150">
        <f t="shared" ref="Z45:AB46" si="38">U45/U$16</f>
        <v>0</v>
      </c>
      <c r="AA45" s="150">
        <f t="shared" si="38"/>
        <v>0</v>
      </c>
      <c r="AB45" s="150">
        <f t="shared" si="38"/>
        <v>0</v>
      </c>
    </row>
    <row r="46" spans="1:29" ht="11.65" x14ac:dyDescent="0.35">
      <c r="A46" s="145"/>
      <c r="B46" s="145"/>
      <c r="D46" s="27"/>
      <c r="E46" s="13" t="s">
        <v>189</v>
      </c>
      <c r="F46" s="132">
        <v>0</v>
      </c>
      <c r="G46" s="132">
        <v>0</v>
      </c>
      <c r="H46" s="132">
        <v>0</v>
      </c>
      <c r="I46" s="27"/>
      <c r="J46" s="13" t="s">
        <v>189</v>
      </c>
      <c r="K46" s="132">
        <v>0</v>
      </c>
      <c r="L46" s="132">
        <v>0</v>
      </c>
      <c r="M46" s="132">
        <v>0</v>
      </c>
      <c r="N46" s="27"/>
      <c r="O46" s="13" t="s">
        <v>189</v>
      </c>
      <c r="P46" s="150">
        <f t="shared" si="35"/>
        <v>0</v>
      </c>
      <c r="Q46" s="150">
        <f t="shared" si="36"/>
        <v>0</v>
      </c>
      <c r="R46" s="150">
        <f t="shared" si="37"/>
        <v>0</v>
      </c>
      <c r="S46" s="27"/>
      <c r="T46" s="13" t="s">
        <v>189</v>
      </c>
      <c r="U46" s="132">
        <v>0</v>
      </c>
      <c r="V46" s="132">
        <v>0</v>
      </c>
      <c r="W46" s="132">
        <v>0</v>
      </c>
      <c r="X46" s="27"/>
      <c r="Y46" s="13" t="s">
        <v>189</v>
      </c>
      <c r="Z46" s="150">
        <f t="shared" si="38"/>
        <v>0</v>
      </c>
      <c r="AA46" s="150">
        <f t="shared" si="38"/>
        <v>0</v>
      </c>
      <c r="AB46" s="150">
        <f t="shared" si="38"/>
        <v>0</v>
      </c>
      <c r="AC46" s="27"/>
    </row>
    <row r="47" spans="1:29" ht="11.65" x14ac:dyDescent="0.35">
      <c r="A47" s="145"/>
      <c r="B47" s="145"/>
      <c r="D47" s="27"/>
      <c r="E47" s="14" t="s">
        <v>17</v>
      </c>
      <c r="F47" s="49">
        <f>F43+F45+F46</f>
        <v>0</v>
      </c>
      <c r="G47" s="49">
        <f t="shared" ref="G47:H47" si="39">G43+G45+G46</f>
        <v>0</v>
      </c>
      <c r="H47" s="49">
        <f t="shared" si="39"/>
        <v>0</v>
      </c>
      <c r="J47" s="14" t="s">
        <v>17</v>
      </c>
      <c r="K47" s="49">
        <f>K43+K45+K46</f>
        <v>0</v>
      </c>
      <c r="L47" s="49">
        <f t="shared" ref="L47:M47" si="40">L43+L45+L46</f>
        <v>0</v>
      </c>
      <c r="M47" s="49">
        <f t="shared" si="40"/>
        <v>0</v>
      </c>
      <c r="N47" s="27"/>
      <c r="O47" s="14" t="s">
        <v>17</v>
      </c>
      <c r="P47" s="49">
        <f>P43+P45+P46</f>
        <v>0</v>
      </c>
      <c r="Q47" s="49">
        <f t="shared" ref="Q47" si="41">Q43+Q45+Q46</f>
        <v>0</v>
      </c>
      <c r="R47" s="49">
        <f t="shared" ref="R47" si="42">R43+R45+R46</f>
        <v>0</v>
      </c>
      <c r="T47" s="14" t="s">
        <v>17</v>
      </c>
      <c r="U47" s="49">
        <f>U43+U45+U46</f>
        <v>0</v>
      </c>
      <c r="V47" s="49">
        <f t="shared" ref="V47:W47" si="43">V43+V45+V46</f>
        <v>0</v>
      </c>
      <c r="W47" s="49">
        <f t="shared" si="43"/>
        <v>0</v>
      </c>
      <c r="Y47" s="14" t="s">
        <v>17</v>
      </c>
      <c r="Z47" s="49">
        <f>Z43+Z45+Z46</f>
        <v>0</v>
      </c>
      <c r="AA47" s="49">
        <f t="shared" ref="AA47" si="44">AA43+AA45+AA46</f>
        <v>0</v>
      </c>
      <c r="AB47" s="49">
        <f t="shared" ref="AB47" si="45">AB43+AB45+AB46</f>
        <v>0</v>
      </c>
    </row>
    <row r="48" spans="1:29" ht="11.65" x14ac:dyDescent="0.35">
      <c r="A48" s="145"/>
      <c r="B48" s="145"/>
      <c r="D48" s="27"/>
      <c r="E48" s="13" t="s">
        <v>2</v>
      </c>
      <c r="F48" s="132">
        <v>0</v>
      </c>
      <c r="G48" s="132">
        <v>0</v>
      </c>
      <c r="H48" s="132">
        <v>0</v>
      </c>
      <c r="J48" s="13" t="s">
        <v>2</v>
      </c>
      <c r="K48" s="132">
        <v>0</v>
      </c>
      <c r="L48" s="132">
        <v>0</v>
      </c>
      <c r="M48" s="132">
        <v>0</v>
      </c>
      <c r="N48" s="27"/>
      <c r="O48" s="13" t="s">
        <v>2</v>
      </c>
      <c r="P48" s="150">
        <f t="shared" ref="P48:P49" si="46">K48/K$16</f>
        <v>0</v>
      </c>
      <c r="Q48" s="150">
        <f t="shared" ref="Q48:Q49" si="47">L48/L$16</f>
        <v>0</v>
      </c>
      <c r="R48" s="150">
        <f t="shared" ref="R48:R49" si="48">M48/M$16</f>
        <v>0</v>
      </c>
      <c r="T48" s="13" t="s">
        <v>2</v>
      </c>
      <c r="U48" s="132">
        <v>0</v>
      </c>
      <c r="V48" s="132">
        <v>0</v>
      </c>
      <c r="W48" s="132">
        <v>0</v>
      </c>
      <c r="Y48" s="13" t="s">
        <v>2</v>
      </c>
      <c r="Z48" s="150">
        <f t="shared" ref="Z48:AB49" si="49">U48/U$16</f>
        <v>0</v>
      </c>
      <c r="AA48" s="150">
        <f t="shared" si="49"/>
        <v>0</v>
      </c>
      <c r="AB48" s="150">
        <f t="shared" si="49"/>
        <v>0</v>
      </c>
    </row>
    <row r="49" spans="1:29" ht="11.65" x14ac:dyDescent="0.35">
      <c r="A49" s="145">
        <f>IF(OR(F49&gt;0,G49&gt;0,H49&gt;0,P49&gt;0,Q49&gt;0,R49&gt;0,Z49&gt;0,AA49&gt;0,AB49&gt;0),1,0)</f>
        <v>0</v>
      </c>
      <c r="B49" s="145"/>
      <c r="D49" s="27"/>
      <c r="E49" s="13" t="s">
        <v>18</v>
      </c>
      <c r="F49" s="132">
        <v>0</v>
      </c>
      <c r="G49" s="132">
        <v>0</v>
      </c>
      <c r="H49" s="132">
        <v>0</v>
      </c>
      <c r="J49" s="13" t="s">
        <v>18</v>
      </c>
      <c r="K49" s="132">
        <v>0</v>
      </c>
      <c r="L49" s="132">
        <v>0</v>
      </c>
      <c r="M49" s="132">
        <v>0</v>
      </c>
      <c r="N49" s="27"/>
      <c r="O49" s="13" t="s">
        <v>18</v>
      </c>
      <c r="P49" s="150">
        <f t="shared" si="46"/>
        <v>0</v>
      </c>
      <c r="Q49" s="150">
        <f t="shared" si="47"/>
        <v>0</v>
      </c>
      <c r="R49" s="150">
        <f t="shared" si="48"/>
        <v>0</v>
      </c>
      <c r="T49" s="13" t="s">
        <v>18</v>
      </c>
      <c r="U49" s="132">
        <v>0</v>
      </c>
      <c r="V49" s="132">
        <v>0</v>
      </c>
      <c r="W49" s="132">
        <v>0</v>
      </c>
      <c r="Y49" s="13" t="s">
        <v>18</v>
      </c>
      <c r="Z49" s="150">
        <f t="shared" si="49"/>
        <v>0</v>
      </c>
      <c r="AA49" s="150">
        <f t="shared" si="49"/>
        <v>0</v>
      </c>
      <c r="AB49" s="150">
        <f t="shared" si="49"/>
        <v>0</v>
      </c>
    </row>
    <row r="50" spans="1:29" ht="11.65" x14ac:dyDescent="0.35">
      <c r="A50" s="145"/>
      <c r="B50" s="145"/>
      <c r="D50" s="27"/>
      <c r="E50" s="14" t="s">
        <v>19</v>
      </c>
      <c r="F50" s="49">
        <f>F47+F48+F49</f>
        <v>0</v>
      </c>
      <c r="G50" s="49">
        <f>G47+G48+G49</f>
        <v>0</v>
      </c>
      <c r="H50" s="49">
        <f>H47+H48+H49</f>
        <v>0</v>
      </c>
      <c r="J50" s="14" t="s">
        <v>19</v>
      </c>
      <c r="K50" s="49">
        <f>K47+K48+K49</f>
        <v>0</v>
      </c>
      <c r="L50" s="49">
        <f>L47+L48+L49</f>
        <v>0</v>
      </c>
      <c r="M50" s="49">
        <f>M47+M48+M49</f>
        <v>0</v>
      </c>
      <c r="N50" s="27"/>
      <c r="O50" s="14" t="s">
        <v>19</v>
      </c>
      <c r="P50" s="49">
        <f>P47+P48+P49</f>
        <v>0</v>
      </c>
      <c r="Q50" s="49">
        <f>Q47+Q48+Q49</f>
        <v>0</v>
      </c>
      <c r="R50" s="49">
        <f>R47+R48+R49</f>
        <v>0</v>
      </c>
      <c r="T50" s="14" t="s">
        <v>19</v>
      </c>
      <c r="U50" s="49">
        <f>U47+U48+U49</f>
        <v>0</v>
      </c>
      <c r="V50" s="49">
        <f>V47+V48+V49</f>
        <v>0</v>
      </c>
      <c r="W50" s="49">
        <f>W47+W48+W49</f>
        <v>0</v>
      </c>
      <c r="Y50" s="14" t="s">
        <v>19</v>
      </c>
      <c r="Z50" s="49">
        <f>Z47+Z48+Z49</f>
        <v>0</v>
      </c>
      <c r="AA50" s="49">
        <f>AA47+AA48+AA49</f>
        <v>0</v>
      </c>
      <c r="AB50" s="49">
        <f>AB47+AB48+AB49</f>
        <v>0</v>
      </c>
    </row>
    <row r="51" spans="1:29" ht="11.65" x14ac:dyDescent="0.35">
      <c r="A51" s="145"/>
      <c r="B51" s="145"/>
      <c r="D51" s="27"/>
      <c r="F51" s="15"/>
      <c r="G51" s="15"/>
      <c r="H51" s="15"/>
      <c r="J51" s="27"/>
      <c r="K51" s="15"/>
      <c r="L51" s="15"/>
      <c r="M51" s="15"/>
      <c r="N51" s="27"/>
      <c r="P51" s="15"/>
      <c r="Q51" s="15"/>
      <c r="R51" s="15"/>
      <c r="T51" s="27"/>
      <c r="U51" s="15"/>
      <c r="V51" s="15"/>
      <c r="W51" s="15"/>
      <c r="Y51" s="27"/>
      <c r="Z51" s="15"/>
      <c r="AA51" s="15"/>
      <c r="AB51" s="15"/>
    </row>
    <row r="52" spans="1:29" ht="14.25" x14ac:dyDescent="0.45">
      <c r="A52" s="145">
        <f>IF(OR(F52&gt;0,G52&gt;0,H52&gt;0,P52&gt;0,Q52&gt;0,R52&gt;0,Z52&gt;0,AA52&gt;0,AB52&gt;0),1,0)</f>
        <v>0</v>
      </c>
      <c r="B52" s="145"/>
      <c r="D52" s="38"/>
      <c r="E52" s="37" t="s">
        <v>20</v>
      </c>
      <c r="F52" s="132">
        <v>0</v>
      </c>
      <c r="G52" s="132">
        <v>0</v>
      </c>
      <c r="H52" s="132">
        <v>0</v>
      </c>
      <c r="I52" s="38"/>
      <c r="J52" s="37" t="s">
        <v>206</v>
      </c>
      <c r="K52" s="132">
        <v>0</v>
      </c>
      <c r="L52" s="132">
        <v>0</v>
      </c>
      <c r="M52" s="132">
        <v>0</v>
      </c>
      <c r="N52" s="38"/>
      <c r="O52" s="37" t="s">
        <v>20</v>
      </c>
      <c r="P52" s="150">
        <f t="shared" ref="P52:P53" si="50">K52/K$16</f>
        <v>0</v>
      </c>
      <c r="Q52" s="150">
        <f t="shared" ref="Q52:Q53" si="51">L52/L$16</f>
        <v>0</v>
      </c>
      <c r="R52" s="150">
        <f t="shared" ref="R52:R53" si="52">M52/M$16</f>
        <v>0</v>
      </c>
      <c r="S52" s="38"/>
      <c r="T52" s="37" t="s">
        <v>206</v>
      </c>
      <c r="U52" s="132">
        <v>0</v>
      </c>
      <c r="V52" s="132">
        <v>0</v>
      </c>
      <c r="W52" s="132">
        <v>0</v>
      </c>
      <c r="X52" s="38"/>
      <c r="Y52" s="37" t="s">
        <v>20</v>
      </c>
      <c r="Z52" s="150">
        <f t="shared" ref="Z52:AB53" si="53">U52/U$16</f>
        <v>0</v>
      </c>
      <c r="AA52" s="150">
        <f t="shared" si="53"/>
        <v>0</v>
      </c>
      <c r="AB52" s="150">
        <f t="shared" si="53"/>
        <v>0</v>
      </c>
      <c r="AC52" s="38"/>
    </row>
    <row r="53" spans="1:29" ht="14.25" x14ac:dyDescent="0.45">
      <c r="A53" s="145">
        <f>IF(OR(F53&gt;0,G53&gt;0,H53&gt;0,P53&gt;0,Q53&gt;0,R53&gt;0,Z53&gt;0,AA53&gt;0,AB53&gt;0),1,0)</f>
        <v>0</v>
      </c>
      <c r="B53" s="145"/>
      <c r="D53" s="38"/>
      <c r="E53" s="37" t="s">
        <v>115</v>
      </c>
      <c r="F53" s="132">
        <v>0</v>
      </c>
      <c r="G53" s="132">
        <v>0</v>
      </c>
      <c r="H53" s="132">
        <v>0</v>
      </c>
      <c r="I53" s="38"/>
      <c r="J53" s="37" t="s">
        <v>208</v>
      </c>
      <c r="K53" s="132">
        <v>0</v>
      </c>
      <c r="L53" s="132">
        <v>0</v>
      </c>
      <c r="M53" s="132">
        <v>0</v>
      </c>
      <c r="N53" s="38"/>
      <c r="O53" s="37" t="s">
        <v>115</v>
      </c>
      <c r="P53" s="150">
        <f t="shared" si="50"/>
        <v>0</v>
      </c>
      <c r="Q53" s="150">
        <f t="shared" si="51"/>
        <v>0</v>
      </c>
      <c r="R53" s="150">
        <f t="shared" si="52"/>
        <v>0</v>
      </c>
      <c r="S53" s="38"/>
      <c r="T53" s="37" t="s">
        <v>208</v>
      </c>
      <c r="U53" s="132">
        <v>0</v>
      </c>
      <c r="V53" s="132">
        <v>0</v>
      </c>
      <c r="W53" s="132">
        <v>0</v>
      </c>
      <c r="X53" s="38"/>
      <c r="Y53" s="37" t="s">
        <v>115</v>
      </c>
      <c r="Z53" s="150">
        <f t="shared" si="53"/>
        <v>0</v>
      </c>
      <c r="AA53" s="150">
        <f t="shared" si="53"/>
        <v>0</v>
      </c>
      <c r="AB53" s="150">
        <f t="shared" si="53"/>
        <v>0</v>
      </c>
      <c r="AC53" s="38"/>
    </row>
    <row r="54" spans="1:29" ht="11.65" x14ac:dyDescent="0.35">
      <c r="A54" s="145"/>
      <c r="B54" s="145"/>
      <c r="D54" s="27"/>
      <c r="F54" s="15"/>
      <c r="G54" s="15"/>
      <c r="H54" s="15"/>
      <c r="J54" s="27"/>
      <c r="K54" s="15"/>
      <c r="L54" s="15"/>
      <c r="M54" s="15"/>
      <c r="N54" s="27"/>
      <c r="P54" s="15"/>
      <c r="Q54" s="15"/>
      <c r="R54" s="15"/>
      <c r="T54" s="27"/>
      <c r="U54" s="15"/>
      <c r="V54" s="15"/>
      <c r="W54" s="15"/>
      <c r="Y54" s="27"/>
      <c r="Z54" s="15"/>
      <c r="AA54" s="15"/>
      <c r="AB54" s="15"/>
    </row>
    <row r="55" spans="1:29" ht="13.15" x14ac:dyDescent="0.4">
      <c r="A55" s="145"/>
      <c r="B55" s="145"/>
      <c r="D55" s="27"/>
      <c r="E55" s="28" t="s">
        <v>21</v>
      </c>
      <c r="F55" s="149" t="str">
        <f>F21</f>
        <v>31/XX/20XX</v>
      </c>
      <c r="G55" s="149" t="str">
        <f>G21</f>
        <v>31/XX/20XX</v>
      </c>
      <c r="H55" s="149" t="str">
        <f>H21</f>
        <v>31/XX/20XX</v>
      </c>
      <c r="J55" s="28" t="s">
        <v>194</v>
      </c>
      <c r="K55" s="149" t="str">
        <f>K21</f>
        <v>31/XX/20XX</v>
      </c>
      <c r="L55" s="149" t="str">
        <f>L21</f>
        <v>31/XX/20XX</v>
      </c>
      <c r="M55" s="149" t="str">
        <f>M21</f>
        <v>31/XX/20XX</v>
      </c>
      <c r="N55" s="27"/>
      <c r="O55" s="28" t="s">
        <v>21</v>
      </c>
      <c r="P55" s="149" t="str">
        <f>P21</f>
        <v>31/XX/20XX</v>
      </c>
      <c r="Q55" s="149" t="str">
        <f>Q21</f>
        <v>31/XX/20XX</v>
      </c>
      <c r="R55" s="149" t="str">
        <f>R21</f>
        <v>31/XX/20XX</v>
      </c>
      <c r="T55" s="28" t="s">
        <v>194</v>
      </c>
      <c r="U55" s="149" t="str">
        <f>U21</f>
        <v>31/XX/20XX</v>
      </c>
      <c r="V55" s="149" t="str">
        <f>V21</f>
        <v>31/XX/20XX</v>
      </c>
      <c r="W55" s="149" t="str">
        <f>W21</f>
        <v>31/XX/20XX</v>
      </c>
      <c r="Y55" s="28" t="s">
        <v>21</v>
      </c>
      <c r="Z55" s="149" t="str">
        <f>Z21</f>
        <v>31/XX/20XX</v>
      </c>
      <c r="AA55" s="149" t="str">
        <f>AA21</f>
        <v>31/XX/20XX</v>
      </c>
      <c r="AB55" s="149" t="str">
        <f>AB21</f>
        <v>31/XX/20XX</v>
      </c>
    </row>
    <row r="56" spans="1:29" ht="11.65" x14ac:dyDescent="0.35">
      <c r="A56" s="145"/>
      <c r="B56" s="145"/>
      <c r="C56" s="223"/>
      <c r="D56" s="27"/>
      <c r="E56" s="13" t="s">
        <v>190</v>
      </c>
      <c r="F56" s="132">
        <v>0</v>
      </c>
      <c r="G56" s="132">
        <v>0</v>
      </c>
      <c r="H56" s="132">
        <v>0</v>
      </c>
      <c r="J56" s="13" t="s">
        <v>190</v>
      </c>
      <c r="K56" s="132">
        <v>0</v>
      </c>
      <c r="L56" s="132">
        <v>0</v>
      </c>
      <c r="M56" s="132">
        <v>0</v>
      </c>
      <c r="N56" s="27"/>
      <c r="O56" s="13" t="s">
        <v>190</v>
      </c>
      <c r="P56" s="150">
        <f>K56/K$17</f>
        <v>0</v>
      </c>
      <c r="Q56" s="150">
        <f t="shared" ref="Q56:Q60" si="54">L56/L$17</f>
        <v>0</v>
      </c>
      <c r="R56" s="150">
        <f t="shared" ref="R56:R60" si="55">M56/M$17</f>
        <v>0</v>
      </c>
      <c r="T56" s="13" t="s">
        <v>190</v>
      </c>
      <c r="U56" s="132">
        <v>0</v>
      </c>
      <c r="V56" s="132">
        <v>0</v>
      </c>
      <c r="W56" s="132">
        <v>0</v>
      </c>
      <c r="Y56" s="13" t="s">
        <v>190</v>
      </c>
      <c r="Z56" s="150">
        <f>U56/U$17</f>
        <v>0</v>
      </c>
      <c r="AA56" s="150">
        <f t="shared" ref="AA56:AA60" si="56">V56/V$17</f>
        <v>0</v>
      </c>
      <c r="AB56" s="150">
        <f t="shared" ref="AB56:AB60" si="57">W56/W$17</f>
        <v>0</v>
      </c>
    </row>
    <row r="57" spans="1:29" ht="11.65" x14ac:dyDescent="0.35">
      <c r="A57" s="145">
        <f>IF(OR(F57&lt;0,G57&lt;0,H57&lt;0,P57&lt;0,Q57&lt;0,R57&lt;0,Z57&lt;0,AA57&lt;0,AB57&lt;0),1,0)</f>
        <v>0</v>
      </c>
      <c r="B57" s="145"/>
      <c r="C57" s="223"/>
      <c r="D57" s="27"/>
      <c r="E57" s="13" t="s">
        <v>179</v>
      </c>
      <c r="F57" s="132">
        <v>0</v>
      </c>
      <c r="G57" s="132">
        <v>0</v>
      </c>
      <c r="H57" s="132">
        <v>0</v>
      </c>
      <c r="J57" s="13" t="s">
        <v>179</v>
      </c>
      <c r="K57" s="132">
        <v>0</v>
      </c>
      <c r="L57" s="132">
        <v>0</v>
      </c>
      <c r="M57" s="132">
        <v>0</v>
      </c>
      <c r="N57" s="27"/>
      <c r="O57" s="13" t="s">
        <v>179</v>
      </c>
      <c r="P57" s="150">
        <f t="shared" ref="P57:P60" si="58">K57/K$17</f>
        <v>0</v>
      </c>
      <c r="Q57" s="150">
        <f t="shared" si="54"/>
        <v>0</v>
      </c>
      <c r="R57" s="150">
        <f t="shared" si="55"/>
        <v>0</v>
      </c>
      <c r="T57" s="13" t="s">
        <v>179</v>
      </c>
      <c r="U57" s="132">
        <v>0</v>
      </c>
      <c r="V57" s="132">
        <v>0</v>
      </c>
      <c r="W57" s="132">
        <v>0</v>
      </c>
      <c r="Y57" s="13" t="s">
        <v>179</v>
      </c>
      <c r="Z57" s="150">
        <f t="shared" ref="Z57:Z60" si="59">U57/U$17</f>
        <v>0</v>
      </c>
      <c r="AA57" s="150">
        <f t="shared" si="56"/>
        <v>0</v>
      </c>
      <c r="AB57" s="150">
        <f t="shared" si="57"/>
        <v>0</v>
      </c>
    </row>
    <row r="58" spans="1:29" ht="11.65" x14ac:dyDescent="0.35">
      <c r="A58" s="145">
        <f>IF(OR(F58&lt;0,G58&lt;0,H58&lt;0,P58&lt;0,Q58&lt;0,R58&lt;0,Z58&lt;0,AA58&lt;0,AB58&lt;0),1,0)</f>
        <v>0</v>
      </c>
      <c r="B58" s="145"/>
      <c r="D58" s="27"/>
      <c r="E58" s="13" t="s">
        <v>22</v>
      </c>
      <c r="F58" s="132">
        <v>0</v>
      </c>
      <c r="G58" s="132">
        <v>0</v>
      </c>
      <c r="H58" s="132">
        <v>0</v>
      </c>
      <c r="J58" s="13" t="s">
        <v>22</v>
      </c>
      <c r="K58" s="132">
        <v>0</v>
      </c>
      <c r="L58" s="132">
        <v>0</v>
      </c>
      <c r="M58" s="132">
        <v>0</v>
      </c>
      <c r="N58" s="27"/>
      <c r="O58" s="13" t="s">
        <v>22</v>
      </c>
      <c r="P58" s="150">
        <f t="shared" si="58"/>
        <v>0</v>
      </c>
      <c r="Q58" s="150">
        <f t="shared" si="54"/>
        <v>0</v>
      </c>
      <c r="R58" s="150">
        <f t="shared" si="55"/>
        <v>0</v>
      </c>
      <c r="T58" s="13" t="s">
        <v>22</v>
      </c>
      <c r="U58" s="132">
        <v>0</v>
      </c>
      <c r="V58" s="132">
        <v>0</v>
      </c>
      <c r="W58" s="132">
        <v>0</v>
      </c>
      <c r="Y58" s="13" t="s">
        <v>22</v>
      </c>
      <c r="Z58" s="150">
        <f t="shared" si="59"/>
        <v>0</v>
      </c>
      <c r="AA58" s="150">
        <f t="shared" si="56"/>
        <v>0</v>
      </c>
      <c r="AB58" s="150">
        <f t="shared" si="57"/>
        <v>0</v>
      </c>
    </row>
    <row r="59" spans="1:29" ht="11.65" x14ac:dyDescent="0.35">
      <c r="A59" s="145">
        <f>IF(OR(F59&lt;0,G59&lt;0,H59&lt;0,P59&lt;0,Q59&lt;0,R59&lt;0,Z59&lt;0,AA59&lt;0,AB59&lt;0),1,0)</f>
        <v>0</v>
      </c>
      <c r="B59" s="145"/>
      <c r="D59" s="27"/>
      <c r="E59" s="13" t="s">
        <v>112</v>
      </c>
      <c r="F59" s="132">
        <v>0</v>
      </c>
      <c r="G59" s="132">
        <v>0</v>
      </c>
      <c r="H59" s="132">
        <v>0</v>
      </c>
      <c r="J59" s="13" t="s">
        <v>112</v>
      </c>
      <c r="K59" s="132">
        <v>0</v>
      </c>
      <c r="L59" s="132">
        <v>0</v>
      </c>
      <c r="M59" s="132">
        <v>0</v>
      </c>
      <c r="N59" s="27"/>
      <c r="O59" s="13" t="s">
        <v>112</v>
      </c>
      <c r="P59" s="150">
        <f t="shared" si="58"/>
        <v>0</v>
      </c>
      <c r="Q59" s="150">
        <f t="shared" si="54"/>
        <v>0</v>
      </c>
      <c r="R59" s="150">
        <f t="shared" si="55"/>
        <v>0</v>
      </c>
      <c r="T59" s="13" t="s">
        <v>112</v>
      </c>
      <c r="U59" s="132">
        <v>0</v>
      </c>
      <c r="V59" s="132">
        <v>0</v>
      </c>
      <c r="W59" s="132">
        <v>0</v>
      </c>
      <c r="Y59" s="13" t="s">
        <v>112</v>
      </c>
      <c r="Z59" s="150">
        <f t="shared" si="59"/>
        <v>0</v>
      </c>
      <c r="AA59" s="150">
        <f t="shared" si="56"/>
        <v>0</v>
      </c>
      <c r="AB59" s="150">
        <f t="shared" si="57"/>
        <v>0</v>
      </c>
    </row>
    <row r="60" spans="1:29" ht="11.65" x14ac:dyDescent="0.35">
      <c r="A60" s="145">
        <f>IF(OR(F60&lt;0,G60&lt;0,H60&lt;0,P60&lt;0,Q60&lt;0,R60&lt;0,Z60&lt;0,AA60&lt;0,AB60&lt;0),1,0)</f>
        <v>0</v>
      </c>
      <c r="B60" s="145"/>
      <c r="D60" s="27"/>
      <c r="E60" s="13" t="s">
        <v>113</v>
      </c>
      <c r="F60" s="132">
        <v>0</v>
      </c>
      <c r="G60" s="132">
        <v>0</v>
      </c>
      <c r="H60" s="132">
        <v>0</v>
      </c>
      <c r="I60" s="27"/>
      <c r="J60" s="13" t="s">
        <v>113</v>
      </c>
      <c r="K60" s="132">
        <v>0</v>
      </c>
      <c r="L60" s="132">
        <v>0</v>
      </c>
      <c r="M60" s="132">
        <v>0</v>
      </c>
      <c r="N60" s="27"/>
      <c r="O60" s="13" t="s">
        <v>113</v>
      </c>
      <c r="P60" s="150">
        <f t="shared" si="58"/>
        <v>0</v>
      </c>
      <c r="Q60" s="150">
        <f t="shared" si="54"/>
        <v>0</v>
      </c>
      <c r="R60" s="150">
        <f t="shared" si="55"/>
        <v>0</v>
      </c>
      <c r="S60" s="27"/>
      <c r="T60" s="13" t="s">
        <v>113</v>
      </c>
      <c r="U60" s="132">
        <v>0</v>
      </c>
      <c r="V60" s="132">
        <v>0</v>
      </c>
      <c r="W60" s="132">
        <v>0</v>
      </c>
      <c r="X60" s="27"/>
      <c r="Y60" s="13" t="s">
        <v>113</v>
      </c>
      <c r="Z60" s="150">
        <f t="shared" si="59"/>
        <v>0</v>
      </c>
      <c r="AA60" s="150">
        <f t="shared" si="56"/>
        <v>0</v>
      </c>
      <c r="AB60" s="150">
        <f t="shared" si="57"/>
        <v>0</v>
      </c>
      <c r="AC60" s="27"/>
    </row>
    <row r="61" spans="1:29" ht="11.65" x14ac:dyDescent="0.35">
      <c r="A61" s="145"/>
      <c r="B61" s="145"/>
      <c r="D61" s="27"/>
      <c r="E61" s="14" t="s">
        <v>23</v>
      </c>
      <c r="F61" s="49">
        <f>SUM(F56:F60)</f>
        <v>0</v>
      </c>
      <c r="G61" s="49">
        <f t="shared" ref="G61:H61" si="60">SUM(G56:G60)</f>
        <v>0</v>
      </c>
      <c r="H61" s="49">
        <f t="shared" si="60"/>
        <v>0</v>
      </c>
      <c r="J61" s="14" t="s">
        <v>23</v>
      </c>
      <c r="K61" s="49">
        <f>SUM(K56:K60)</f>
        <v>0</v>
      </c>
      <c r="L61" s="49">
        <f t="shared" ref="L61:M61" si="61">SUM(L56:L60)</f>
        <v>0</v>
      </c>
      <c r="M61" s="49">
        <f t="shared" si="61"/>
        <v>0</v>
      </c>
      <c r="N61" s="27"/>
      <c r="O61" s="14" t="s">
        <v>23</v>
      </c>
      <c r="P61" s="49">
        <f>SUM(P56:P60)</f>
        <v>0</v>
      </c>
      <c r="Q61" s="49">
        <f t="shared" ref="Q61" si="62">SUM(Q56:Q60)</f>
        <v>0</v>
      </c>
      <c r="R61" s="49">
        <f t="shared" ref="R61" si="63">SUM(R56:R60)</f>
        <v>0</v>
      </c>
      <c r="T61" s="14" t="s">
        <v>23</v>
      </c>
      <c r="U61" s="49">
        <f>SUM(U56:U60)</f>
        <v>0</v>
      </c>
      <c r="V61" s="49">
        <f t="shared" ref="V61:W61" si="64">SUM(V56:V60)</f>
        <v>0</v>
      </c>
      <c r="W61" s="49">
        <f t="shared" si="64"/>
        <v>0</v>
      </c>
      <c r="Y61" s="14" t="s">
        <v>23</v>
      </c>
      <c r="Z61" s="49">
        <f>SUM(Z56:Z60)</f>
        <v>0</v>
      </c>
      <c r="AA61" s="49">
        <f t="shared" ref="AA61" si="65">SUM(AA56:AA60)</f>
        <v>0</v>
      </c>
      <c r="AB61" s="49">
        <f t="shared" ref="AB61" si="66">SUM(AB56:AB60)</f>
        <v>0</v>
      </c>
    </row>
    <row r="62" spans="1:29" ht="11.65" x14ac:dyDescent="0.35">
      <c r="A62" s="145"/>
      <c r="B62" s="145"/>
      <c r="D62" s="27"/>
      <c r="F62" s="17"/>
      <c r="G62" s="17"/>
      <c r="H62" s="17"/>
      <c r="J62" s="27"/>
      <c r="K62" s="17"/>
      <c r="L62" s="17"/>
      <c r="M62" s="17"/>
      <c r="N62" s="27"/>
      <c r="P62" s="17"/>
      <c r="Q62" s="17"/>
      <c r="R62" s="17"/>
      <c r="T62" s="27"/>
      <c r="U62" s="17"/>
      <c r="V62" s="17"/>
      <c r="W62" s="17"/>
      <c r="Y62" s="27"/>
      <c r="Z62" s="17"/>
      <c r="AA62" s="17"/>
      <c r="AB62" s="17"/>
    </row>
    <row r="63" spans="1:29" ht="11.65" x14ac:dyDescent="0.35">
      <c r="A63" s="145">
        <f t="shared" ref="A63:A72" si="67">IF(OR(F63&lt;0,G63&lt;0,H63&lt;0,P63&lt;0,Q63&lt;0,R63&lt;0,Z63&lt;0,AA63&lt;0,AB63&lt;0),1,0)</f>
        <v>0</v>
      </c>
      <c r="B63" s="145"/>
      <c r="D63" s="27"/>
      <c r="E63" s="18" t="s">
        <v>114</v>
      </c>
      <c r="F63" s="132">
        <v>0</v>
      </c>
      <c r="G63" s="132">
        <v>0</v>
      </c>
      <c r="H63" s="132">
        <v>0</v>
      </c>
      <c r="I63" s="27"/>
      <c r="J63" s="18" t="s">
        <v>114</v>
      </c>
      <c r="K63" s="132">
        <v>0</v>
      </c>
      <c r="L63" s="132">
        <v>0</v>
      </c>
      <c r="M63" s="132">
        <v>0</v>
      </c>
      <c r="N63" s="27"/>
      <c r="O63" s="18" t="s">
        <v>114</v>
      </c>
      <c r="P63" s="150">
        <f t="shared" ref="P63:P72" si="68">K63/K$17</f>
        <v>0</v>
      </c>
      <c r="Q63" s="150">
        <f t="shared" ref="Q63:Q72" si="69">L63/L$17</f>
        <v>0</v>
      </c>
      <c r="R63" s="150">
        <f t="shared" ref="R63:R72" si="70">M63/M$17</f>
        <v>0</v>
      </c>
      <c r="S63" s="27"/>
      <c r="T63" s="18" t="s">
        <v>114</v>
      </c>
      <c r="U63" s="132">
        <v>0</v>
      </c>
      <c r="V63" s="132">
        <v>0</v>
      </c>
      <c r="W63" s="132">
        <v>0</v>
      </c>
      <c r="X63" s="27"/>
      <c r="Y63" s="18" t="s">
        <v>114</v>
      </c>
      <c r="Z63" s="150">
        <f t="shared" ref="Z63:Z72" si="71">U63/U$17</f>
        <v>0</v>
      </c>
      <c r="AA63" s="150">
        <f t="shared" ref="AA63:AA72" si="72">V63/V$17</f>
        <v>0</v>
      </c>
      <c r="AB63" s="150">
        <f t="shared" ref="AB63:AB72" si="73">W63/W$17</f>
        <v>0</v>
      </c>
      <c r="AC63" s="27"/>
    </row>
    <row r="64" spans="1:29" ht="11.65" x14ac:dyDescent="0.35">
      <c r="A64" s="145">
        <f t="shared" si="67"/>
        <v>0</v>
      </c>
      <c r="B64" s="145"/>
      <c r="D64" s="27"/>
      <c r="E64" s="18" t="s">
        <v>353</v>
      </c>
      <c r="F64" s="132">
        <v>0</v>
      </c>
      <c r="G64" s="132">
        <v>0</v>
      </c>
      <c r="H64" s="132">
        <v>0</v>
      </c>
      <c r="J64" s="18" t="s">
        <v>353</v>
      </c>
      <c r="K64" s="132">
        <v>0</v>
      </c>
      <c r="L64" s="132">
        <v>0</v>
      </c>
      <c r="M64" s="132">
        <v>0</v>
      </c>
      <c r="N64" s="27"/>
      <c r="O64" s="18" t="s">
        <v>353</v>
      </c>
      <c r="P64" s="150">
        <f t="shared" si="68"/>
        <v>0</v>
      </c>
      <c r="Q64" s="150">
        <f t="shared" si="69"/>
        <v>0</v>
      </c>
      <c r="R64" s="150">
        <f t="shared" si="70"/>
        <v>0</v>
      </c>
      <c r="T64" s="18" t="s">
        <v>353</v>
      </c>
      <c r="U64" s="132">
        <v>0</v>
      </c>
      <c r="V64" s="132">
        <v>0</v>
      </c>
      <c r="W64" s="132">
        <v>0</v>
      </c>
      <c r="Y64" s="18" t="s">
        <v>353</v>
      </c>
      <c r="Z64" s="150">
        <f t="shared" si="71"/>
        <v>0</v>
      </c>
      <c r="AA64" s="150">
        <f t="shared" si="72"/>
        <v>0</v>
      </c>
      <c r="AB64" s="150">
        <f t="shared" si="73"/>
        <v>0</v>
      </c>
    </row>
    <row r="65" spans="1:29" ht="11.65" x14ac:dyDescent="0.35">
      <c r="A65" s="145">
        <f t="shared" si="67"/>
        <v>0</v>
      </c>
      <c r="B65" s="145"/>
      <c r="D65" s="27"/>
      <c r="E65" s="18" t="s">
        <v>122</v>
      </c>
      <c r="F65" s="132">
        <v>0</v>
      </c>
      <c r="G65" s="132">
        <v>0</v>
      </c>
      <c r="H65" s="132">
        <v>0</v>
      </c>
      <c r="I65" s="27"/>
      <c r="J65" s="18" t="s">
        <v>122</v>
      </c>
      <c r="K65" s="132">
        <v>0</v>
      </c>
      <c r="L65" s="132">
        <v>0</v>
      </c>
      <c r="M65" s="132">
        <v>0</v>
      </c>
      <c r="N65" s="27"/>
      <c r="O65" s="18" t="s">
        <v>122</v>
      </c>
      <c r="P65" s="150">
        <f t="shared" si="68"/>
        <v>0</v>
      </c>
      <c r="Q65" s="150">
        <f t="shared" si="69"/>
        <v>0</v>
      </c>
      <c r="R65" s="150">
        <f t="shared" si="70"/>
        <v>0</v>
      </c>
      <c r="S65" s="27"/>
      <c r="T65" s="18" t="s">
        <v>122</v>
      </c>
      <c r="U65" s="132">
        <v>0</v>
      </c>
      <c r="V65" s="132">
        <v>0</v>
      </c>
      <c r="W65" s="132">
        <v>0</v>
      </c>
      <c r="X65" s="27"/>
      <c r="Y65" s="18" t="s">
        <v>122</v>
      </c>
      <c r="Z65" s="150">
        <f t="shared" si="71"/>
        <v>0</v>
      </c>
      <c r="AA65" s="150">
        <f t="shared" si="72"/>
        <v>0</v>
      </c>
      <c r="AB65" s="150">
        <f t="shared" si="73"/>
        <v>0</v>
      </c>
      <c r="AC65" s="27"/>
    </row>
    <row r="66" spans="1:29" ht="11.65" x14ac:dyDescent="0.35">
      <c r="A66" s="145">
        <f t="shared" si="67"/>
        <v>0</v>
      </c>
      <c r="B66" s="145"/>
      <c r="D66" s="27"/>
      <c r="E66" s="18" t="s">
        <v>139</v>
      </c>
      <c r="F66" s="132">
        <v>0</v>
      </c>
      <c r="G66" s="132">
        <v>0</v>
      </c>
      <c r="H66" s="132">
        <v>0</v>
      </c>
      <c r="J66" s="18" t="s">
        <v>139</v>
      </c>
      <c r="K66" s="132">
        <v>0</v>
      </c>
      <c r="L66" s="132">
        <v>0</v>
      </c>
      <c r="M66" s="132">
        <v>0</v>
      </c>
      <c r="N66" s="27"/>
      <c r="O66" s="18" t="s">
        <v>139</v>
      </c>
      <c r="P66" s="150">
        <f t="shared" si="68"/>
        <v>0</v>
      </c>
      <c r="Q66" s="150">
        <f t="shared" si="69"/>
        <v>0</v>
      </c>
      <c r="R66" s="150">
        <f t="shared" si="70"/>
        <v>0</v>
      </c>
      <c r="T66" s="18" t="s">
        <v>139</v>
      </c>
      <c r="U66" s="132">
        <v>0</v>
      </c>
      <c r="V66" s="132">
        <v>0</v>
      </c>
      <c r="W66" s="132">
        <v>0</v>
      </c>
      <c r="Y66" s="18" t="s">
        <v>139</v>
      </c>
      <c r="Z66" s="150">
        <f t="shared" si="71"/>
        <v>0</v>
      </c>
      <c r="AA66" s="150">
        <f t="shared" si="72"/>
        <v>0</v>
      </c>
      <c r="AB66" s="150">
        <f t="shared" si="73"/>
        <v>0</v>
      </c>
    </row>
    <row r="67" spans="1:29" ht="11.65" x14ac:dyDescent="0.35">
      <c r="A67" s="145">
        <f t="shared" si="67"/>
        <v>0</v>
      </c>
      <c r="B67" s="145"/>
      <c r="D67" s="27"/>
      <c r="E67" s="18" t="s">
        <v>140</v>
      </c>
      <c r="F67" s="132">
        <v>0</v>
      </c>
      <c r="G67" s="132">
        <v>0</v>
      </c>
      <c r="H67" s="132">
        <v>0</v>
      </c>
      <c r="I67" s="27"/>
      <c r="J67" s="18" t="s">
        <v>140</v>
      </c>
      <c r="K67" s="132">
        <v>0</v>
      </c>
      <c r="L67" s="132">
        <v>0</v>
      </c>
      <c r="M67" s="132">
        <v>0</v>
      </c>
      <c r="N67" s="27"/>
      <c r="O67" s="18" t="s">
        <v>140</v>
      </c>
      <c r="P67" s="150">
        <f t="shared" si="68"/>
        <v>0</v>
      </c>
      <c r="Q67" s="150">
        <f t="shared" si="69"/>
        <v>0</v>
      </c>
      <c r="R67" s="150">
        <f t="shared" si="70"/>
        <v>0</v>
      </c>
      <c r="S67" s="27"/>
      <c r="T67" s="18" t="s">
        <v>140</v>
      </c>
      <c r="U67" s="132">
        <v>0</v>
      </c>
      <c r="V67" s="132">
        <v>0</v>
      </c>
      <c r="W67" s="132">
        <v>0</v>
      </c>
      <c r="X67" s="27"/>
      <c r="Y67" s="18" t="s">
        <v>140</v>
      </c>
      <c r="Z67" s="150">
        <f t="shared" si="71"/>
        <v>0</v>
      </c>
      <c r="AA67" s="150">
        <f t="shared" si="72"/>
        <v>0</v>
      </c>
      <c r="AB67" s="150">
        <f t="shared" si="73"/>
        <v>0</v>
      </c>
      <c r="AC67" s="27"/>
    </row>
    <row r="68" spans="1:29" ht="11.65" x14ac:dyDescent="0.35">
      <c r="A68" s="145">
        <f t="shared" si="67"/>
        <v>0</v>
      </c>
      <c r="B68" s="145"/>
      <c r="D68" s="27"/>
      <c r="E68" s="18" t="s">
        <v>116</v>
      </c>
      <c r="F68" s="132">
        <v>0</v>
      </c>
      <c r="G68" s="132">
        <v>0</v>
      </c>
      <c r="H68" s="132">
        <v>0</v>
      </c>
      <c r="I68" s="27"/>
      <c r="J68" s="18" t="s">
        <v>116</v>
      </c>
      <c r="K68" s="132">
        <v>0</v>
      </c>
      <c r="L68" s="132">
        <v>0</v>
      </c>
      <c r="M68" s="132">
        <v>0</v>
      </c>
      <c r="N68" s="27"/>
      <c r="O68" s="18" t="s">
        <v>116</v>
      </c>
      <c r="P68" s="150">
        <f t="shared" si="68"/>
        <v>0</v>
      </c>
      <c r="Q68" s="150">
        <f t="shared" si="69"/>
        <v>0</v>
      </c>
      <c r="R68" s="150">
        <f t="shared" si="70"/>
        <v>0</v>
      </c>
      <c r="S68" s="27"/>
      <c r="T68" s="18" t="s">
        <v>116</v>
      </c>
      <c r="U68" s="132">
        <v>0</v>
      </c>
      <c r="V68" s="132">
        <v>0</v>
      </c>
      <c r="W68" s="132">
        <v>0</v>
      </c>
      <c r="X68" s="27"/>
      <c r="Y68" s="18" t="s">
        <v>116</v>
      </c>
      <c r="Z68" s="150">
        <f t="shared" si="71"/>
        <v>0</v>
      </c>
      <c r="AA68" s="150">
        <f t="shared" si="72"/>
        <v>0</v>
      </c>
      <c r="AB68" s="150">
        <f t="shared" si="73"/>
        <v>0</v>
      </c>
      <c r="AC68" s="27"/>
    </row>
    <row r="69" spans="1:29" ht="11.65" x14ac:dyDescent="0.35">
      <c r="A69" s="145">
        <f t="shared" si="67"/>
        <v>0</v>
      </c>
      <c r="B69" s="145"/>
      <c r="D69" s="27"/>
      <c r="E69" s="18" t="s">
        <v>354</v>
      </c>
      <c r="F69" s="132">
        <v>0</v>
      </c>
      <c r="G69" s="132">
        <v>0</v>
      </c>
      <c r="H69" s="132">
        <v>0</v>
      </c>
      <c r="J69" s="18" t="s">
        <v>354</v>
      </c>
      <c r="K69" s="132">
        <v>0</v>
      </c>
      <c r="L69" s="132">
        <v>0</v>
      </c>
      <c r="M69" s="132">
        <v>0</v>
      </c>
      <c r="N69" s="27"/>
      <c r="O69" s="18" t="s">
        <v>354</v>
      </c>
      <c r="P69" s="150">
        <f t="shared" si="68"/>
        <v>0</v>
      </c>
      <c r="Q69" s="150">
        <f t="shared" si="69"/>
        <v>0</v>
      </c>
      <c r="R69" s="150">
        <f t="shared" si="70"/>
        <v>0</v>
      </c>
      <c r="T69" s="18" t="s">
        <v>354</v>
      </c>
      <c r="U69" s="132">
        <v>0</v>
      </c>
      <c r="V69" s="132">
        <v>0</v>
      </c>
      <c r="W69" s="132">
        <v>0</v>
      </c>
      <c r="Y69" s="18" t="s">
        <v>354</v>
      </c>
      <c r="Z69" s="150">
        <f t="shared" si="71"/>
        <v>0</v>
      </c>
      <c r="AA69" s="150">
        <f t="shared" si="72"/>
        <v>0</v>
      </c>
      <c r="AB69" s="150">
        <f t="shared" si="73"/>
        <v>0</v>
      </c>
    </row>
    <row r="70" spans="1:29" ht="11.65" x14ac:dyDescent="0.35">
      <c r="A70" s="145">
        <f t="shared" si="67"/>
        <v>0</v>
      </c>
      <c r="B70" s="145"/>
      <c r="D70" s="27"/>
      <c r="E70" s="18" t="s">
        <v>180</v>
      </c>
      <c r="F70" s="132">
        <v>0</v>
      </c>
      <c r="G70" s="132">
        <v>0</v>
      </c>
      <c r="H70" s="132">
        <v>0</v>
      </c>
      <c r="J70" s="18" t="s">
        <v>180</v>
      </c>
      <c r="K70" s="132">
        <v>0</v>
      </c>
      <c r="L70" s="132">
        <v>0</v>
      </c>
      <c r="M70" s="132">
        <v>0</v>
      </c>
      <c r="N70" s="27"/>
      <c r="O70" s="18" t="s">
        <v>180</v>
      </c>
      <c r="P70" s="150">
        <f t="shared" si="68"/>
        <v>0</v>
      </c>
      <c r="Q70" s="150">
        <f t="shared" si="69"/>
        <v>0</v>
      </c>
      <c r="R70" s="150">
        <f t="shared" si="70"/>
        <v>0</v>
      </c>
      <c r="T70" s="18" t="s">
        <v>180</v>
      </c>
      <c r="U70" s="132">
        <v>0</v>
      </c>
      <c r="V70" s="132">
        <v>0</v>
      </c>
      <c r="W70" s="132">
        <v>0</v>
      </c>
      <c r="Y70" s="18" t="s">
        <v>180</v>
      </c>
      <c r="Z70" s="150">
        <f t="shared" si="71"/>
        <v>0</v>
      </c>
      <c r="AA70" s="150">
        <f t="shared" si="72"/>
        <v>0</v>
      </c>
      <c r="AB70" s="150">
        <f t="shared" si="73"/>
        <v>0</v>
      </c>
    </row>
    <row r="71" spans="1:29" ht="11.65" x14ac:dyDescent="0.35">
      <c r="A71" s="145">
        <f t="shared" si="67"/>
        <v>0</v>
      </c>
      <c r="B71" s="145"/>
      <c r="D71" s="27"/>
      <c r="E71" s="18" t="s">
        <v>117</v>
      </c>
      <c r="F71" s="132">
        <v>0</v>
      </c>
      <c r="G71" s="132">
        <v>0</v>
      </c>
      <c r="H71" s="132">
        <v>0</v>
      </c>
      <c r="I71" s="27"/>
      <c r="J71" s="18" t="s">
        <v>117</v>
      </c>
      <c r="K71" s="132">
        <v>0</v>
      </c>
      <c r="L71" s="132">
        <v>0</v>
      </c>
      <c r="M71" s="132">
        <v>0</v>
      </c>
      <c r="N71" s="27"/>
      <c r="O71" s="18" t="s">
        <v>117</v>
      </c>
      <c r="P71" s="150">
        <f t="shared" si="68"/>
        <v>0</v>
      </c>
      <c r="Q71" s="150">
        <f t="shared" si="69"/>
        <v>0</v>
      </c>
      <c r="R71" s="150">
        <f t="shared" si="70"/>
        <v>0</v>
      </c>
      <c r="S71" s="27"/>
      <c r="T71" s="18" t="s">
        <v>117</v>
      </c>
      <c r="U71" s="132">
        <v>0</v>
      </c>
      <c r="V71" s="132">
        <v>0</v>
      </c>
      <c r="W71" s="132">
        <v>0</v>
      </c>
      <c r="X71" s="27"/>
      <c r="Y71" s="18" t="s">
        <v>117</v>
      </c>
      <c r="Z71" s="150">
        <f t="shared" si="71"/>
        <v>0</v>
      </c>
      <c r="AA71" s="150">
        <f t="shared" si="72"/>
        <v>0</v>
      </c>
      <c r="AB71" s="150">
        <f t="shared" si="73"/>
        <v>0</v>
      </c>
      <c r="AC71" s="27"/>
    </row>
    <row r="72" spans="1:29" ht="11.65" x14ac:dyDescent="0.35">
      <c r="A72" s="145">
        <f t="shared" si="67"/>
        <v>0</v>
      </c>
      <c r="B72" s="145"/>
      <c r="D72" s="27"/>
      <c r="E72" s="18" t="s">
        <v>118</v>
      </c>
      <c r="F72" s="132">
        <v>0</v>
      </c>
      <c r="G72" s="132">
        <v>0</v>
      </c>
      <c r="H72" s="132">
        <v>0</v>
      </c>
      <c r="I72" s="27"/>
      <c r="J72" s="18" t="s">
        <v>118</v>
      </c>
      <c r="K72" s="132">
        <v>0</v>
      </c>
      <c r="L72" s="132">
        <v>0</v>
      </c>
      <c r="M72" s="132">
        <v>0</v>
      </c>
      <c r="N72" s="27"/>
      <c r="O72" s="18" t="s">
        <v>118</v>
      </c>
      <c r="P72" s="150">
        <f t="shared" si="68"/>
        <v>0</v>
      </c>
      <c r="Q72" s="150">
        <f t="shared" si="69"/>
        <v>0</v>
      </c>
      <c r="R72" s="150">
        <f t="shared" si="70"/>
        <v>0</v>
      </c>
      <c r="S72" s="27"/>
      <c r="T72" s="18" t="s">
        <v>118</v>
      </c>
      <c r="U72" s="132">
        <v>0</v>
      </c>
      <c r="V72" s="132">
        <v>0</v>
      </c>
      <c r="W72" s="132">
        <v>0</v>
      </c>
      <c r="X72" s="27"/>
      <c r="Y72" s="18" t="s">
        <v>118</v>
      </c>
      <c r="Z72" s="150">
        <f t="shared" si="71"/>
        <v>0</v>
      </c>
      <c r="AA72" s="150">
        <f t="shared" si="72"/>
        <v>0</v>
      </c>
      <c r="AB72" s="150">
        <f t="shared" si="73"/>
        <v>0</v>
      </c>
      <c r="AC72" s="27"/>
    </row>
    <row r="73" spans="1:29" ht="11.65" x14ac:dyDescent="0.35">
      <c r="A73" s="145"/>
      <c r="B73" s="145"/>
      <c r="D73" s="27"/>
      <c r="E73" s="14" t="s">
        <v>24</v>
      </c>
      <c r="F73" s="49">
        <f>SUM(F63:F72)</f>
        <v>0</v>
      </c>
      <c r="G73" s="49">
        <f>SUM(G63:G72)</f>
        <v>0</v>
      </c>
      <c r="H73" s="49">
        <f>SUM(H63:H72)</f>
        <v>0</v>
      </c>
      <c r="J73" s="14" t="s">
        <v>24</v>
      </c>
      <c r="K73" s="49">
        <f>SUM(K63:K72)</f>
        <v>0</v>
      </c>
      <c r="L73" s="49">
        <f>SUM(L63:L72)</f>
        <v>0</v>
      </c>
      <c r="M73" s="49">
        <f>SUM(M63:M72)</f>
        <v>0</v>
      </c>
      <c r="N73" s="27"/>
      <c r="O73" s="14" t="s">
        <v>24</v>
      </c>
      <c r="P73" s="49">
        <f>SUM(P63:P72)</f>
        <v>0</v>
      </c>
      <c r="Q73" s="49">
        <f>SUM(Q63:Q72)</f>
        <v>0</v>
      </c>
      <c r="R73" s="49">
        <f>SUM(R63:R72)</f>
        <v>0</v>
      </c>
      <c r="T73" s="14" t="s">
        <v>24</v>
      </c>
      <c r="U73" s="49">
        <f>SUM(U63:U72)</f>
        <v>0</v>
      </c>
      <c r="V73" s="49">
        <f>SUM(V63:V72)</f>
        <v>0</v>
      </c>
      <c r="W73" s="49">
        <f>SUM(W63:W72)</f>
        <v>0</v>
      </c>
      <c r="Y73" s="14" t="s">
        <v>24</v>
      </c>
      <c r="Z73" s="49">
        <f>SUM(Z63:Z72)</f>
        <v>0</v>
      </c>
      <c r="AA73" s="49">
        <f>SUM(AA63:AA72)</f>
        <v>0</v>
      </c>
      <c r="AB73" s="49">
        <f>SUM(AB63:AB72)</f>
        <v>0</v>
      </c>
    </row>
    <row r="74" spans="1:29" ht="11.65" x14ac:dyDescent="0.35">
      <c r="A74" s="145"/>
      <c r="B74" s="145"/>
      <c r="D74" s="27"/>
      <c r="E74" s="27"/>
      <c r="F74" s="17"/>
      <c r="G74" s="17"/>
      <c r="H74" s="17"/>
      <c r="I74" s="27"/>
      <c r="J74" s="27"/>
      <c r="K74" s="17"/>
      <c r="L74" s="17"/>
      <c r="M74" s="17"/>
      <c r="N74" s="27"/>
      <c r="O74" s="27"/>
      <c r="P74" s="17"/>
      <c r="Q74" s="17"/>
      <c r="R74" s="17"/>
      <c r="S74" s="27"/>
      <c r="T74" s="27"/>
      <c r="U74" s="17"/>
      <c r="V74" s="17"/>
      <c r="W74" s="17"/>
      <c r="Y74" s="27"/>
      <c r="Z74" s="17"/>
      <c r="AA74" s="17"/>
      <c r="AB74" s="17"/>
    </row>
    <row r="75" spans="1:29" ht="11.65" x14ac:dyDescent="0.35">
      <c r="A75" s="145">
        <f t="shared" ref="A75:A90" si="74">IF(OR(F75&lt;0,G75&lt;0,H75&lt;0,P75&lt;0,Q75&lt;0,R75&lt;0,Z75&lt;0,AA75&lt;0,AB75&lt;0),1,0)</f>
        <v>0</v>
      </c>
      <c r="B75" s="145"/>
      <c r="D75" s="27"/>
      <c r="E75" s="13" t="s">
        <v>25</v>
      </c>
      <c r="F75" s="132">
        <v>0</v>
      </c>
      <c r="G75" s="132">
        <v>0</v>
      </c>
      <c r="H75" s="132">
        <v>0</v>
      </c>
      <c r="J75" s="13" t="s">
        <v>25</v>
      </c>
      <c r="K75" s="132">
        <v>0</v>
      </c>
      <c r="L75" s="132">
        <v>0</v>
      </c>
      <c r="M75" s="132">
        <v>0</v>
      </c>
      <c r="N75" s="27"/>
      <c r="O75" s="13" t="s">
        <v>25</v>
      </c>
      <c r="P75" s="150">
        <f t="shared" ref="P75:P90" si="75">K75/K$17</f>
        <v>0</v>
      </c>
      <c r="Q75" s="150">
        <f t="shared" ref="Q75:Q90" si="76">L75/L$17</f>
        <v>0</v>
      </c>
      <c r="R75" s="150">
        <f t="shared" ref="R75:R90" si="77">M75/M$17</f>
        <v>0</v>
      </c>
      <c r="T75" s="13" t="s">
        <v>25</v>
      </c>
      <c r="U75" s="132">
        <v>0</v>
      </c>
      <c r="V75" s="132">
        <v>0</v>
      </c>
      <c r="W75" s="132">
        <v>0</v>
      </c>
      <c r="Y75" s="13" t="s">
        <v>25</v>
      </c>
      <c r="Z75" s="150">
        <f t="shared" ref="Z75:Z90" si="78">U75/U$17</f>
        <v>0</v>
      </c>
      <c r="AA75" s="150">
        <f t="shared" ref="AA75:AA90" si="79">V75/V$17</f>
        <v>0</v>
      </c>
      <c r="AB75" s="150">
        <f t="shared" ref="AB75:AB90" si="80">W75/W$17</f>
        <v>0</v>
      </c>
    </row>
    <row r="76" spans="1:29" ht="11.65" x14ac:dyDescent="0.35">
      <c r="A76" s="145">
        <f t="shared" si="74"/>
        <v>0</v>
      </c>
      <c r="B76" s="145"/>
      <c r="D76" s="27"/>
      <c r="E76" s="13" t="s">
        <v>119</v>
      </c>
      <c r="F76" s="132">
        <v>0</v>
      </c>
      <c r="G76" s="132">
        <v>0</v>
      </c>
      <c r="H76" s="132">
        <v>0</v>
      </c>
      <c r="J76" s="13" t="s">
        <v>119</v>
      </c>
      <c r="K76" s="132">
        <v>0</v>
      </c>
      <c r="L76" s="132">
        <v>0</v>
      </c>
      <c r="M76" s="132">
        <v>0</v>
      </c>
      <c r="N76" s="27"/>
      <c r="O76" s="13" t="s">
        <v>119</v>
      </c>
      <c r="P76" s="150">
        <f t="shared" si="75"/>
        <v>0</v>
      </c>
      <c r="Q76" s="150">
        <f t="shared" si="76"/>
        <v>0</v>
      </c>
      <c r="R76" s="150">
        <f t="shared" si="77"/>
        <v>0</v>
      </c>
      <c r="T76" s="13" t="s">
        <v>119</v>
      </c>
      <c r="U76" s="132">
        <v>0</v>
      </c>
      <c r="V76" s="132">
        <v>0</v>
      </c>
      <c r="W76" s="132">
        <v>0</v>
      </c>
      <c r="Y76" s="13" t="s">
        <v>119</v>
      </c>
      <c r="Z76" s="150">
        <f t="shared" si="78"/>
        <v>0</v>
      </c>
      <c r="AA76" s="150">
        <f t="shared" si="79"/>
        <v>0</v>
      </c>
      <c r="AB76" s="150">
        <f t="shared" si="80"/>
        <v>0</v>
      </c>
    </row>
    <row r="77" spans="1:29" ht="11.65" x14ac:dyDescent="0.35">
      <c r="A77" s="145">
        <f t="shared" si="74"/>
        <v>0</v>
      </c>
      <c r="B77" s="145"/>
      <c r="D77" s="27"/>
      <c r="E77" s="13" t="s">
        <v>120</v>
      </c>
      <c r="F77" s="132">
        <v>0</v>
      </c>
      <c r="G77" s="132">
        <v>0</v>
      </c>
      <c r="H77" s="132">
        <v>0</v>
      </c>
      <c r="I77" s="27"/>
      <c r="J77" s="13" t="s">
        <v>120</v>
      </c>
      <c r="K77" s="132">
        <v>0</v>
      </c>
      <c r="L77" s="132">
        <v>0</v>
      </c>
      <c r="M77" s="132">
        <v>0</v>
      </c>
      <c r="N77" s="27"/>
      <c r="O77" s="13" t="s">
        <v>120</v>
      </c>
      <c r="P77" s="150">
        <f t="shared" si="75"/>
        <v>0</v>
      </c>
      <c r="Q77" s="150">
        <f t="shared" si="76"/>
        <v>0</v>
      </c>
      <c r="R77" s="150">
        <f t="shared" si="77"/>
        <v>0</v>
      </c>
      <c r="S77" s="27"/>
      <c r="T77" s="13" t="s">
        <v>120</v>
      </c>
      <c r="U77" s="132">
        <v>0</v>
      </c>
      <c r="V77" s="132">
        <v>0</v>
      </c>
      <c r="W77" s="132">
        <v>0</v>
      </c>
      <c r="X77" s="27"/>
      <c r="Y77" s="13" t="s">
        <v>120</v>
      </c>
      <c r="Z77" s="150">
        <f t="shared" si="78"/>
        <v>0</v>
      </c>
      <c r="AA77" s="150">
        <f t="shared" si="79"/>
        <v>0</v>
      </c>
      <c r="AB77" s="150">
        <f t="shared" si="80"/>
        <v>0</v>
      </c>
      <c r="AC77" s="27"/>
    </row>
    <row r="78" spans="1:29" ht="11.65" x14ac:dyDescent="0.35">
      <c r="A78" s="145">
        <f t="shared" si="74"/>
        <v>0</v>
      </c>
      <c r="B78" s="145"/>
      <c r="D78" s="27"/>
      <c r="E78" s="13" t="s">
        <v>118</v>
      </c>
      <c r="F78" s="132">
        <v>0</v>
      </c>
      <c r="G78" s="132">
        <v>0</v>
      </c>
      <c r="H78" s="132">
        <v>0</v>
      </c>
      <c r="I78" s="27"/>
      <c r="J78" s="13" t="s">
        <v>118</v>
      </c>
      <c r="K78" s="132">
        <v>0</v>
      </c>
      <c r="L78" s="132">
        <v>0</v>
      </c>
      <c r="M78" s="132">
        <v>0</v>
      </c>
      <c r="N78" s="27"/>
      <c r="O78" s="13" t="s">
        <v>118</v>
      </c>
      <c r="P78" s="150">
        <f t="shared" si="75"/>
        <v>0</v>
      </c>
      <c r="Q78" s="150">
        <f t="shared" si="76"/>
        <v>0</v>
      </c>
      <c r="R78" s="150">
        <f t="shared" si="77"/>
        <v>0</v>
      </c>
      <c r="S78" s="27"/>
      <c r="T78" s="13" t="s">
        <v>118</v>
      </c>
      <c r="U78" s="132">
        <v>0</v>
      </c>
      <c r="V78" s="132">
        <v>0</v>
      </c>
      <c r="W78" s="132">
        <v>0</v>
      </c>
      <c r="X78" s="27"/>
      <c r="Y78" s="13" t="s">
        <v>118</v>
      </c>
      <c r="Z78" s="150">
        <f t="shared" si="78"/>
        <v>0</v>
      </c>
      <c r="AA78" s="150">
        <f t="shared" si="79"/>
        <v>0</v>
      </c>
      <c r="AB78" s="150">
        <f t="shared" si="80"/>
        <v>0</v>
      </c>
      <c r="AC78" s="27"/>
    </row>
    <row r="79" spans="1:29" ht="11.65" x14ac:dyDescent="0.35">
      <c r="A79" s="145">
        <f t="shared" si="74"/>
        <v>0</v>
      </c>
      <c r="B79" s="145"/>
      <c r="D79" s="27"/>
      <c r="E79" s="13" t="s">
        <v>122</v>
      </c>
      <c r="F79" s="132">
        <v>0</v>
      </c>
      <c r="G79" s="132">
        <v>0</v>
      </c>
      <c r="H79" s="132">
        <v>0</v>
      </c>
      <c r="I79" s="27"/>
      <c r="J79" s="13" t="s">
        <v>122</v>
      </c>
      <c r="K79" s="132">
        <v>0</v>
      </c>
      <c r="L79" s="132">
        <v>0</v>
      </c>
      <c r="M79" s="132">
        <v>0</v>
      </c>
      <c r="N79" s="27"/>
      <c r="O79" s="13" t="s">
        <v>122</v>
      </c>
      <c r="P79" s="150">
        <f t="shared" si="75"/>
        <v>0</v>
      </c>
      <c r="Q79" s="150">
        <f t="shared" si="76"/>
        <v>0</v>
      </c>
      <c r="R79" s="150">
        <f t="shared" si="77"/>
        <v>0</v>
      </c>
      <c r="S79" s="27"/>
      <c r="T79" s="13" t="s">
        <v>122</v>
      </c>
      <c r="U79" s="132">
        <v>0</v>
      </c>
      <c r="V79" s="132">
        <v>0</v>
      </c>
      <c r="W79" s="132">
        <v>0</v>
      </c>
      <c r="X79" s="27"/>
      <c r="Y79" s="13" t="s">
        <v>122</v>
      </c>
      <c r="Z79" s="150">
        <f t="shared" si="78"/>
        <v>0</v>
      </c>
      <c r="AA79" s="150">
        <f t="shared" si="79"/>
        <v>0</v>
      </c>
      <c r="AB79" s="150">
        <f t="shared" si="80"/>
        <v>0</v>
      </c>
      <c r="AC79" s="27"/>
    </row>
    <row r="80" spans="1:29" ht="11.65" x14ac:dyDescent="0.35">
      <c r="A80" s="145">
        <f t="shared" si="74"/>
        <v>0</v>
      </c>
      <c r="B80" s="145"/>
      <c r="D80" s="27"/>
      <c r="E80" s="13" t="s">
        <v>121</v>
      </c>
      <c r="F80" s="132">
        <v>0</v>
      </c>
      <c r="G80" s="132">
        <v>0</v>
      </c>
      <c r="H80" s="132">
        <v>0</v>
      </c>
      <c r="I80" s="27"/>
      <c r="J80" s="13" t="s">
        <v>121</v>
      </c>
      <c r="K80" s="132">
        <v>0</v>
      </c>
      <c r="L80" s="132">
        <v>0</v>
      </c>
      <c r="M80" s="132">
        <v>0</v>
      </c>
      <c r="N80" s="27"/>
      <c r="O80" s="13" t="s">
        <v>121</v>
      </c>
      <c r="P80" s="150">
        <f t="shared" si="75"/>
        <v>0</v>
      </c>
      <c r="Q80" s="150">
        <f t="shared" si="76"/>
        <v>0</v>
      </c>
      <c r="R80" s="150">
        <f t="shared" si="77"/>
        <v>0</v>
      </c>
      <c r="S80" s="27"/>
      <c r="T80" s="13" t="s">
        <v>121</v>
      </c>
      <c r="U80" s="132">
        <v>0</v>
      </c>
      <c r="V80" s="132">
        <v>0</v>
      </c>
      <c r="W80" s="132">
        <v>0</v>
      </c>
      <c r="X80" s="27"/>
      <c r="Y80" s="13" t="s">
        <v>121</v>
      </c>
      <c r="Z80" s="150">
        <f t="shared" si="78"/>
        <v>0</v>
      </c>
      <c r="AA80" s="150">
        <f t="shared" si="79"/>
        <v>0</v>
      </c>
      <c r="AB80" s="150">
        <f t="shared" si="80"/>
        <v>0</v>
      </c>
      <c r="AC80" s="27"/>
    </row>
    <row r="81" spans="1:29" ht="11.65" x14ac:dyDescent="0.35">
      <c r="A81" s="145">
        <f t="shared" si="74"/>
        <v>0</v>
      </c>
      <c r="B81" s="145"/>
      <c r="D81" s="27"/>
      <c r="E81" s="21" t="s">
        <v>230</v>
      </c>
      <c r="F81" s="132">
        <v>0</v>
      </c>
      <c r="G81" s="132">
        <v>0</v>
      </c>
      <c r="H81" s="132">
        <v>0</v>
      </c>
      <c r="I81" s="27"/>
      <c r="J81" s="21" t="s">
        <v>230</v>
      </c>
      <c r="K81" s="132">
        <v>0</v>
      </c>
      <c r="L81" s="132">
        <v>0</v>
      </c>
      <c r="M81" s="132">
        <v>0</v>
      </c>
      <c r="N81" s="27"/>
      <c r="O81" s="21" t="s">
        <v>230</v>
      </c>
      <c r="P81" s="150">
        <f t="shared" si="75"/>
        <v>0</v>
      </c>
      <c r="Q81" s="150">
        <f t="shared" si="76"/>
        <v>0</v>
      </c>
      <c r="R81" s="150">
        <f t="shared" si="77"/>
        <v>0</v>
      </c>
      <c r="S81" s="27"/>
      <c r="T81" s="21" t="s">
        <v>230</v>
      </c>
      <c r="U81" s="132">
        <v>0</v>
      </c>
      <c r="V81" s="132">
        <v>0</v>
      </c>
      <c r="W81" s="132">
        <v>0</v>
      </c>
      <c r="X81" s="27"/>
      <c r="Y81" s="21" t="s">
        <v>230</v>
      </c>
      <c r="Z81" s="150">
        <f t="shared" si="78"/>
        <v>0</v>
      </c>
      <c r="AA81" s="150">
        <f t="shared" si="79"/>
        <v>0</v>
      </c>
      <c r="AB81" s="150">
        <f t="shared" si="80"/>
        <v>0</v>
      </c>
      <c r="AC81" s="27"/>
    </row>
    <row r="82" spans="1:29" ht="11.65" x14ac:dyDescent="0.35">
      <c r="A82" s="145">
        <f t="shared" si="74"/>
        <v>0</v>
      </c>
      <c r="B82" s="145"/>
      <c r="D82" s="27"/>
      <c r="E82" s="63" t="s">
        <v>140</v>
      </c>
      <c r="F82" s="132">
        <v>0</v>
      </c>
      <c r="G82" s="132">
        <v>0</v>
      </c>
      <c r="H82" s="132">
        <v>0</v>
      </c>
      <c r="I82" s="27"/>
      <c r="J82" s="63" t="s">
        <v>140</v>
      </c>
      <c r="K82" s="132">
        <v>0</v>
      </c>
      <c r="L82" s="132">
        <v>0</v>
      </c>
      <c r="M82" s="132">
        <v>0</v>
      </c>
      <c r="N82" s="27"/>
      <c r="O82" s="63" t="s">
        <v>140</v>
      </c>
      <c r="P82" s="150">
        <f t="shared" si="75"/>
        <v>0</v>
      </c>
      <c r="Q82" s="150">
        <f t="shared" si="76"/>
        <v>0</v>
      </c>
      <c r="R82" s="150">
        <f t="shared" si="77"/>
        <v>0</v>
      </c>
      <c r="S82" s="27"/>
      <c r="T82" s="63" t="s">
        <v>140</v>
      </c>
      <c r="U82" s="132">
        <v>0</v>
      </c>
      <c r="V82" s="132">
        <v>0</v>
      </c>
      <c r="W82" s="132">
        <v>0</v>
      </c>
      <c r="X82" s="27"/>
      <c r="Y82" s="63" t="s">
        <v>140</v>
      </c>
      <c r="Z82" s="150">
        <f t="shared" si="78"/>
        <v>0</v>
      </c>
      <c r="AA82" s="150">
        <f t="shared" si="79"/>
        <v>0</v>
      </c>
      <c r="AB82" s="150">
        <f t="shared" si="80"/>
        <v>0</v>
      </c>
      <c r="AC82" s="27"/>
    </row>
    <row r="83" spans="1:29" ht="11.65" x14ac:dyDescent="0.35">
      <c r="A83" s="145">
        <f t="shared" si="74"/>
        <v>0</v>
      </c>
      <c r="B83" s="145"/>
      <c r="D83" s="27"/>
      <c r="E83" s="13" t="s">
        <v>32</v>
      </c>
      <c r="F83" s="132">
        <v>0</v>
      </c>
      <c r="G83" s="132">
        <v>0</v>
      </c>
      <c r="H83" s="132">
        <v>0</v>
      </c>
      <c r="J83" s="13" t="s">
        <v>32</v>
      </c>
      <c r="K83" s="132">
        <v>0</v>
      </c>
      <c r="L83" s="132">
        <v>0</v>
      </c>
      <c r="M83" s="132">
        <v>0</v>
      </c>
      <c r="N83" s="27"/>
      <c r="O83" s="13" t="s">
        <v>32</v>
      </c>
      <c r="P83" s="150">
        <f t="shared" si="75"/>
        <v>0</v>
      </c>
      <c r="Q83" s="150">
        <f t="shared" si="76"/>
        <v>0</v>
      </c>
      <c r="R83" s="150">
        <f t="shared" si="77"/>
        <v>0</v>
      </c>
      <c r="T83" s="13" t="s">
        <v>32</v>
      </c>
      <c r="U83" s="132">
        <v>0</v>
      </c>
      <c r="V83" s="132">
        <v>0</v>
      </c>
      <c r="W83" s="132">
        <v>0</v>
      </c>
      <c r="Y83" s="13" t="s">
        <v>32</v>
      </c>
      <c r="Z83" s="150">
        <f t="shared" si="78"/>
        <v>0</v>
      </c>
      <c r="AA83" s="150">
        <f t="shared" si="79"/>
        <v>0</v>
      </c>
      <c r="AB83" s="150">
        <f t="shared" si="80"/>
        <v>0</v>
      </c>
    </row>
    <row r="84" spans="1:29" ht="11.65" x14ac:dyDescent="0.35">
      <c r="A84" s="145">
        <f t="shared" si="74"/>
        <v>0</v>
      </c>
      <c r="B84" s="145"/>
      <c r="D84" s="27"/>
      <c r="E84" s="13" t="s">
        <v>28</v>
      </c>
      <c r="F84" s="132">
        <v>0</v>
      </c>
      <c r="G84" s="132">
        <v>0</v>
      </c>
      <c r="H84" s="132">
        <v>0</v>
      </c>
      <c r="I84" s="27"/>
      <c r="J84" s="13" t="s">
        <v>28</v>
      </c>
      <c r="K84" s="132">
        <v>0</v>
      </c>
      <c r="L84" s="132">
        <v>0</v>
      </c>
      <c r="M84" s="132">
        <v>0</v>
      </c>
      <c r="N84" s="27"/>
      <c r="O84" s="13" t="s">
        <v>28</v>
      </c>
      <c r="P84" s="150">
        <f t="shared" si="75"/>
        <v>0</v>
      </c>
      <c r="Q84" s="150">
        <f t="shared" si="76"/>
        <v>0</v>
      </c>
      <c r="R84" s="150">
        <f t="shared" si="77"/>
        <v>0</v>
      </c>
      <c r="T84" s="13" t="s">
        <v>28</v>
      </c>
      <c r="U84" s="132">
        <v>0</v>
      </c>
      <c r="V84" s="132">
        <v>0</v>
      </c>
      <c r="W84" s="132">
        <v>0</v>
      </c>
      <c r="Y84" s="13" t="s">
        <v>28</v>
      </c>
      <c r="Z84" s="150">
        <f t="shared" si="78"/>
        <v>0</v>
      </c>
      <c r="AA84" s="150">
        <f t="shared" si="79"/>
        <v>0</v>
      </c>
      <c r="AB84" s="150">
        <f t="shared" si="80"/>
        <v>0</v>
      </c>
    </row>
    <row r="85" spans="1:29" ht="11.65" x14ac:dyDescent="0.35">
      <c r="A85" s="145">
        <f t="shared" si="74"/>
        <v>0</v>
      </c>
      <c r="B85" s="145"/>
      <c r="D85" s="27"/>
      <c r="E85" s="13" t="s">
        <v>70</v>
      </c>
      <c r="F85" s="132">
        <v>0</v>
      </c>
      <c r="G85" s="132">
        <v>0</v>
      </c>
      <c r="H85" s="132">
        <v>0</v>
      </c>
      <c r="I85" s="27"/>
      <c r="J85" s="13" t="s">
        <v>70</v>
      </c>
      <c r="K85" s="132">
        <v>0</v>
      </c>
      <c r="L85" s="132">
        <v>0</v>
      </c>
      <c r="M85" s="132">
        <v>0</v>
      </c>
      <c r="N85" s="27"/>
      <c r="O85" s="13" t="s">
        <v>70</v>
      </c>
      <c r="P85" s="150">
        <f t="shared" si="75"/>
        <v>0</v>
      </c>
      <c r="Q85" s="150">
        <f t="shared" si="76"/>
        <v>0</v>
      </c>
      <c r="R85" s="150">
        <f t="shared" si="77"/>
        <v>0</v>
      </c>
      <c r="S85" s="27"/>
      <c r="T85" s="13" t="s">
        <v>70</v>
      </c>
      <c r="U85" s="132">
        <v>0</v>
      </c>
      <c r="V85" s="132">
        <v>0</v>
      </c>
      <c r="W85" s="132">
        <v>0</v>
      </c>
      <c r="X85" s="27"/>
      <c r="Y85" s="13" t="s">
        <v>70</v>
      </c>
      <c r="Z85" s="150">
        <f t="shared" si="78"/>
        <v>0</v>
      </c>
      <c r="AA85" s="150">
        <f t="shared" si="79"/>
        <v>0</v>
      </c>
      <c r="AB85" s="150">
        <f t="shared" si="80"/>
        <v>0</v>
      </c>
      <c r="AC85" s="27"/>
    </row>
    <row r="86" spans="1:29" ht="11.65" x14ac:dyDescent="0.35">
      <c r="A86" s="145">
        <f t="shared" si="74"/>
        <v>0</v>
      </c>
      <c r="B86" s="145"/>
      <c r="D86" s="27"/>
      <c r="E86" s="20" t="s">
        <v>71</v>
      </c>
      <c r="F86" s="132">
        <v>0</v>
      </c>
      <c r="G86" s="132">
        <v>0</v>
      </c>
      <c r="H86" s="132">
        <v>0</v>
      </c>
      <c r="I86" s="27"/>
      <c r="J86" s="20" t="s">
        <v>71</v>
      </c>
      <c r="K86" s="132">
        <v>0</v>
      </c>
      <c r="L86" s="132">
        <v>0</v>
      </c>
      <c r="M86" s="132">
        <v>0</v>
      </c>
      <c r="N86" s="27"/>
      <c r="O86" s="20" t="s">
        <v>71</v>
      </c>
      <c r="P86" s="150">
        <f t="shared" si="75"/>
        <v>0</v>
      </c>
      <c r="Q86" s="150">
        <f t="shared" si="76"/>
        <v>0</v>
      </c>
      <c r="R86" s="150">
        <f t="shared" si="77"/>
        <v>0</v>
      </c>
      <c r="T86" s="20" t="s">
        <v>71</v>
      </c>
      <c r="U86" s="132">
        <v>0</v>
      </c>
      <c r="V86" s="132">
        <v>0</v>
      </c>
      <c r="W86" s="132">
        <v>0</v>
      </c>
      <c r="Y86" s="20" t="s">
        <v>71</v>
      </c>
      <c r="Z86" s="150">
        <f t="shared" si="78"/>
        <v>0</v>
      </c>
      <c r="AA86" s="150">
        <f t="shared" si="79"/>
        <v>0</v>
      </c>
      <c r="AB86" s="150">
        <f t="shared" si="80"/>
        <v>0</v>
      </c>
    </row>
    <row r="87" spans="1:29" ht="11.65" x14ac:dyDescent="0.35">
      <c r="A87" s="145">
        <f t="shared" si="74"/>
        <v>0</v>
      </c>
      <c r="B87" s="145"/>
      <c r="D87" s="27"/>
      <c r="E87" s="20" t="s">
        <v>116</v>
      </c>
      <c r="F87" s="132">
        <v>0</v>
      </c>
      <c r="G87" s="132">
        <v>0</v>
      </c>
      <c r="H87" s="132">
        <v>0</v>
      </c>
      <c r="I87" s="27"/>
      <c r="J87" s="20" t="s">
        <v>116</v>
      </c>
      <c r="K87" s="132">
        <v>0</v>
      </c>
      <c r="L87" s="132">
        <v>0</v>
      </c>
      <c r="M87" s="132">
        <v>0</v>
      </c>
      <c r="N87" s="27"/>
      <c r="O87" s="20" t="s">
        <v>116</v>
      </c>
      <c r="P87" s="150">
        <f t="shared" si="75"/>
        <v>0</v>
      </c>
      <c r="Q87" s="150">
        <f t="shared" si="76"/>
        <v>0</v>
      </c>
      <c r="R87" s="150">
        <f t="shared" si="77"/>
        <v>0</v>
      </c>
      <c r="S87" s="27"/>
      <c r="T87" s="20" t="s">
        <v>116</v>
      </c>
      <c r="U87" s="132">
        <v>0</v>
      </c>
      <c r="V87" s="132">
        <v>0</v>
      </c>
      <c r="W87" s="132">
        <v>0</v>
      </c>
      <c r="X87" s="27"/>
      <c r="Y87" s="20" t="s">
        <v>116</v>
      </c>
      <c r="Z87" s="150">
        <f t="shared" si="78"/>
        <v>0</v>
      </c>
      <c r="AA87" s="150">
        <f t="shared" si="79"/>
        <v>0</v>
      </c>
      <c r="AB87" s="150">
        <f t="shared" si="80"/>
        <v>0</v>
      </c>
      <c r="AC87" s="27"/>
    </row>
    <row r="88" spans="1:29" ht="11.65" x14ac:dyDescent="0.35">
      <c r="A88" s="145">
        <f t="shared" si="74"/>
        <v>0</v>
      </c>
      <c r="B88" s="145"/>
      <c r="D88" s="27"/>
      <c r="E88" s="20" t="s">
        <v>123</v>
      </c>
      <c r="F88" s="132">
        <v>0</v>
      </c>
      <c r="G88" s="132">
        <v>0</v>
      </c>
      <c r="H88" s="132">
        <v>0</v>
      </c>
      <c r="I88" s="27"/>
      <c r="J88" s="20" t="s">
        <v>123</v>
      </c>
      <c r="K88" s="132">
        <v>0</v>
      </c>
      <c r="L88" s="132">
        <v>0</v>
      </c>
      <c r="M88" s="132">
        <v>0</v>
      </c>
      <c r="N88" s="27"/>
      <c r="O88" s="20" t="s">
        <v>123</v>
      </c>
      <c r="P88" s="150">
        <f t="shared" si="75"/>
        <v>0</v>
      </c>
      <c r="Q88" s="150">
        <f t="shared" si="76"/>
        <v>0</v>
      </c>
      <c r="R88" s="150">
        <f t="shared" si="77"/>
        <v>0</v>
      </c>
      <c r="S88" s="27"/>
      <c r="T88" s="20" t="s">
        <v>123</v>
      </c>
      <c r="U88" s="132">
        <v>0</v>
      </c>
      <c r="V88" s="132">
        <v>0</v>
      </c>
      <c r="W88" s="132">
        <v>0</v>
      </c>
      <c r="X88" s="27"/>
      <c r="Y88" s="20" t="s">
        <v>123</v>
      </c>
      <c r="Z88" s="150">
        <f t="shared" si="78"/>
        <v>0</v>
      </c>
      <c r="AA88" s="150">
        <f t="shared" si="79"/>
        <v>0</v>
      </c>
      <c r="AB88" s="150">
        <f t="shared" si="80"/>
        <v>0</v>
      </c>
      <c r="AC88" s="27"/>
    </row>
    <row r="89" spans="1:29" ht="11.65" x14ac:dyDescent="0.35">
      <c r="A89" s="145">
        <f t="shared" si="74"/>
        <v>0</v>
      </c>
      <c r="B89" s="145"/>
      <c r="D89" s="27"/>
      <c r="E89" s="13" t="s">
        <v>191</v>
      </c>
      <c r="F89" s="132">
        <v>0</v>
      </c>
      <c r="G89" s="132">
        <v>0</v>
      </c>
      <c r="H89" s="132">
        <v>0</v>
      </c>
      <c r="I89" s="27"/>
      <c r="J89" s="13" t="s">
        <v>191</v>
      </c>
      <c r="K89" s="132">
        <v>0</v>
      </c>
      <c r="L89" s="132">
        <v>0</v>
      </c>
      <c r="M89" s="132">
        <v>0</v>
      </c>
      <c r="N89" s="27"/>
      <c r="O89" s="13" t="s">
        <v>191</v>
      </c>
      <c r="P89" s="150">
        <f t="shared" si="75"/>
        <v>0</v>
      </c>
      <c r="Q89" s="150">
        <f t="shared" si="76"/>
        <v>0</v>
      </c>
      <c r="R89" s="150">
        <f t="shared" si="77"/>
        <v>0</v>
      </c>
      <c r="S89" s="27"/>
      <c r="T89" s="13" t="s">
        <v>191</v>
      </c>
      <c r="U89" s="132">
        <v>0</v>
      </c>
      <c r="V89" s="132">
        <v>0</v>
      </c>
      <c r="W89" s="132">
        <v>0</v>
      </c>
      <c r="X89" s="27"/>
      <c r="Y89" s="13" t="s">
        <v>191</v>
      </c>
      <c r="Z89" s="150">
        <f t="shared" si="78"/>
        <v>0</v>
      </c>
      <c r="AA89" s="150">
        <f t="shared" si="79"/>
        <v>0</v>
      </c>
      <c r="AB89" s="150">
        <f t="shared" si="80"/>
        <v>0</v>
      </c>
      <c r="AC89" s="27"/>
    </row>
    <row r="90" spans="1:29" ht="11.65" x14ac:dyDescent="0.35">
      <c r="A90" s="145">
        <f t="shared" si="74"/>
        <v>0</v>
      </c>
      <c r="B90" s="145"/>
      <c r="D90" s="27"/>
      <c r="E90" s="13" t="s">
        <v>124</v>
      </c>
      <c r="F90" s="132">
        <v>0</v>
      </c>
      <c r="G90" s="132">
        <v>0</v>
      </c>
      <c r="H90" s="132">
        <v>0</v>
      </c>
      <c r="I90" s="27"/>
      <c r="J90" s="13" t="s">
        <v>124</v>
      </c>
      <c r="K90" s="132">
        <v>0</v>
      </c>
      <c r="L90" s="132">
        <v>0</v>
      </c>
      <c r="M90" s="132">
        <v>0</v>
      </c>
      <c r="N90" s="27"/>
      <c r="O90" s="13" t="s">
        <v>124</v>
      </c>
      <c r="P90" s="150">
        <f t="shared" si="75"/>
        <v>0</v>
      </c>
      <c r="Q90" s="150">
        <f t="shared" si="76"/>
        <v>0</v>
      </c>
      <c r="R90" s="150">
        <f t="shared" si="77"/>
        <v>0</v>
      </c>
      <c r="S90" s="27"/>
      <c r="T90" s="13" t="s">
        <v>124</v>
      </c>
      <c r="U90" s="132">
        <v>0</v>
      </c>
      <c r="V90" s="132">
        <v>0</v>
      </c>
      <c r="W90" s="132">
        <v>0</v>
      </c>
      <c r="X90" s="27"/>
      <c r="Y90" s="13" t="s">
        <v>124</v>
      </c>
      <c r="Z90" s="150">
        <f t="shared" si="78"/>
        <v>0</v>
      </c>
      <c r="AA90" s="150">
        <f t="shared" si="79"/>
        <v>0</v>
      </c>
      <c r="AB90" s="150">
        <f t="shared" si="80"/>
        <v>0</v>
      </c>
      <c r="AC90" s="27"/>
    </row>
    <row r="91" spans="1:29" ht="11.65" x14ac:dyDescent="0.35">
      <c r="A91" s="145"/>
      <c r="B91" s="145"/>
      <c r="D91" s="27"/>
      <c r="E91" s="14" t="s">
        <v>29</v>
      </c>
      <c r="F91" s="49">
        <f>SUM(F75:F90)</f>
        <v>0</v>
      </c>
      <c r="G91" s="49">
        <f>SUM(G75:G90)</f>
        <v>0</v>
      </c>
      <c r="H91" s="49">
        <f>SUM(H75:H90)</f>
        <v>0</v>
      </c>
      <c r="I91" s="27"/>
      <c r="J91" s="14" t="s">
        <v>29</v>
      </c>
      <c r="K91" s="49">
        <f>SUM(K75:K90)</f>
        <v>0</v>
      </c>
      <c r="L91" s="49">
        <f>SUM(L75:L90)</f>
        <v>0</v>
      </c>
      <c r="M91" s="49">
        <f>SUM(M75:M90)</f>
        <v>0</v>
      </c>
      <c r="N91" s="27"/>
      <c r="O91" s="14" t="s">
        <v>29</v>
      </c>
      <c r="P91" s="49">
        <f>SUM(P75:P90)</f>
        <v>0</v>
      </c>
      <c r="Q91" s="49">
        <f>SUM(Q75:Q90)</f>
        <v>0</v>
      </c>
      <c r="R91" s="49">
        <f>SUM(R75:R90)</f>
        <v>0</v>
      </c>
      <c r="T91" s="14" t="s">
        <v>29</v>
      </c>
      <c r="U91" s="49">
        <f>SUM(U75:U90)</f>
        <v>0</v>
      </c>
      <c r="V91" s="49">
        <f>SUM(V75:V90)</f>
        <v>0</v>
      </c>
      <c r="W91" s="49">
        <f>SUM(W75:W90)</f>
        <v>0</v>
      </c>
      <c r="Y91" s="14" t="s">
        <v>29</v>
      </c>
      <c r="Z91" s="49">
        <f>SUM(Z75:Z90)</f>
        <v>0</v>
      </c>
      <c r="AA91" s="49">
        <f>SUM(AA75:AA90)</f>
        <v>0</v>
      </c>
      <c r="AB91" s="49">
        <f>SUM(AB75:AB90)</f>
        <v>0</v>
      </c>
    </row>
    <row r="92" spans="1:29" ht="11.65" x14ac:dyDescent="0.35">
      <c r="A92" s="145"/>
      <c r="B92" s="145"/>
      <c r="D92" s="27"/>
      <c r="F92" s="17"/>
      <c r="G92" s="17"/>
      <c r="H92" s="17"/>
      <c r="I92" s="27"/>
      <c r="J92" s="27"/>
      <c r="K92" s="17"/>
      <c r="L92" s="17"/>
      <c r="M92" s="17"/>
      <c r="N92" s="27"/>
      <c r="P92" s="17"/>
      <c r="Q92" s="17"/>
      <c r="R92" s="17"/>
      <c r="T92" s="27"/>
      <c r="U92" s="17"/>
      <c r="V92" s="17"/>
      <c r="W92" s="17"/>
      <c r="Y92" s="27"/>
      <c r="Z92" s="17"/>
      <c r="AA92" s="17"/>
      <c r="AB92" s="17"/>
    </row>
    <row r="93" spans="1:29" ht="11.65" x14ac:dyDescent="0.35">
      <c r="A93" s="145">
        <f t="shared" ref="A93:A108" si="81">IF(OR(F93&lt;0,G93&lt;0,H93&lt;0,P93&lt;0,Q93&lt;0,R93&lt;0,Z93&lt;0,AA93&lt;0,AB93&lt;0),1,0)</f>
        <v>0</v>
      </c>
      <c r="B93" s="145"/>
      <c r="D93" s="27"/>
      <c r="E93" s="19" t="s">
        <v>125</v>
      </c>
      <c r="F93" s="132">
        <v>0</v>
      </c>
      <c r="G93" s="132">
        <v>0</v>
      </c>
      <c r="H93" s="132">
        <v>0</v>
      </c>
      <c r="I93" s="27"/>
      <c r="J93" s="19" t="s">
        <v>125</v>
      </c>
      <c r="K93" s="132">
        <v>0</v>
      </c>
      <c r="L93" s="132">
        <v>0</v>
      </c>
      <c r="M93" s="132">
        <v>0</v>
      </c>
      <c r="N93" s="27"/>
      <c r="O93" s="19" t="s">
        <v>125</v>
      </c>
      <c r="P93" s="150">
        <f t="shared" ref="P93:P108" si="82">K93/K$17</f>
        <v>0</v>
      </c>
      <c r="Q93" s="150">
        <f t="shared" ref="Q93:Q108" si="83">L93/L$17</f>
        <v>0</v>
      </c>
      <c r="R93" s="150">
        <f t="shared" ref="R93:R108" si="84">M93/M$17</f>
        <v>0</v>
      </c>
      <c r="T93" s="19" t="s">
        <v>125</v>
      </c>
      <c r="U93" s="132">
        <v>0</v>
      </c>
      <c r="V93" s="132">
        <v>0</v>
      </c>
      <c r="W93" s="132">
        <v>0</v>
      </c>
      <c r="Y93" s="19" t="s">
        <v>125</v>
      </c>
      <c r="Z93" s="150">
        <f t="shared" ref="Z93:Z108" si="85">U93/U$17</f>
        <v>0</v>
      </c>
      <c r="AA93" s="150">
        <f t="shared" ref="AA93:AA108" si="86">V93/V$17</f>
        <v>0</v>
      </c>
      <c r="AB93" s="150">
        <f t="shared" ref="AB93:AB108" si="87">W93/W$17</f>
        <v>0</v>
      </c>
    </row>
    <row r="94" spans="1:29" ht="11.65" x14ac:dyDescent="0.35">
      <c r="A94" s="145">
        <f t="shared" si="81"/>
        <v>0</v>
      </c>
      <c r="B94" s="145"/>
      <c r="D94" s="27"/>
      <c r="E94" s="19" t="s">
        <v>31</v>
      </c>
      <c r="F94" s="132">
        <v>0</v>
      </c>
      <c r="G94" s="132">
        <v>0</v>
      </c>
      <c r="H94" s="132">
        <v>0</v>
      </c>
      <c r="I94" s="27"/>
      <c r="J94" s="19" t="s">
        <v>31</v>
      </c>
      <c r="K94" s="132">
        <v>0</v>
      </c>
      <c r="L94" s="132">
        <v>0</v>
      </c>
      <c r="M94" s="132">
        <v>0</v>
      </c>
      <c r="N94" s="27"/>
      <c r="O94" s="21" t="s">
        <v>31</v>
      </c>
      <c r="P94" s="150">
        <f t="shared" si="82"/>
        <v>0</v>
      </c>
      <c r="Q94" s="150">
        <f t="shared" si="83"/>
        <v>0</v>
      </c>
      <c r="R94" s="150">
        <f t="shared" si="84"/>
        <v>0</v>
      </c>
      <c r="T94" s="19" t="s">
        <v>31</v>
      </c>
      <c r="U94" s="132">
        <v>0</v>
      </c>
      <c r="V94" s="132">
        <v>0</v>
      </c>
      <c r="W94" s="132">
        <v>0</v>
      </c>
      <c r="Y94" s="21" t="s">
        <v>31</v>
      </c>
      <c r="Z94" s="150">
        <f t="shared" si="85"/>
        <v>0</v>
      </c>
      <c r="AA94" s="150">
        <f t="shared" si="86"/>
        <v>0</v>
      </c>
      <c r="AB94" s="150">
        <f t="shared" si="87"/>
        <v>0</v>
      </c>
    </row>
    <row r="95" spans="1:29" ht="11.65" x14ac:dyDescent="0.35">
      <c r="A95" s="145">
        <f t="shared" si="81"/>
        <v>0</v>
      </c>
      <c r="B95" s="145"/>
      <c r="D95" s="27"/>
      <c r="E95" s="19" t="s">
        <v>126</v>
      </c>
      <c r="F95" s="132">
        <v>0</v>
      </c>
      <c r="G95" s="132">
        <v>0</v>
      </c>
      <c r="H95" s="132">
        <v>0</v>
      </c>
      <c r="I95" s="27"/>
      <c r="J95" s="19" t="s">
        <v>126</v>
      </c>
      <c r="K95" s="132">
        <v>0</v>
      </c>
      <c r="L95" s="132">
        <v>0</v>
      </c>
      <c r="M95" s="132">
        <v>0</v>
      </c>
      <c r="N95" s="27"/>
      <c r="O95" s="19" t="s">
        <v>126</v>
      </c>
      <c r="P95" s="150">
        <f t="shared" si="82"/>
        <v>0</v>
      </c>
      <c r="Q95" s="150">
        <f t="shared" si="83"/>
        <v>0</v>
      </c>
      <c r="R95" s="150">
        <f t="shared" si="84"/>
        <v>0</v>
      </c>
      <c r="T95" s="19" t="s">
        <v>126</v>
      </c>
      <c r="U95" s="132">
        <v>0</v>
      </c>
      <c r="V95" s="132">
        <v>0</v>
      </c>
      <c r="W95" s="132">
        <v>0</v>
      </c>
      <c r="Y95" s="19" t="s">
        <v>126</v>
      </c>
      <c r="Z95" s="150">
        <f t="shared" si="85"/>
        <v>0</v>
      </c>
      <c r="AA95" s="150">
        <f t="shared" si="86"/>
        <v>0</v>
      </c>
      <c r="AB95" s="150">
        <f t="shared" si="87"/>
        <v>0</v>
      </c>
    </row>
    <row r="96" spans="1:29" ht="11.65" x14ac:dyDescent="0.35">
      <c r="A96" s="145">
        <f t="shared" si="81"/>
        <v>0</v>
      </c>
      <c r="B96" s="145"/>
      <c r="D96" s="27"/>
      <c r="E96" s="19" t="s">
        <v>181</v>
      </c>
      <c r="F96" s="132">
        <v>0</v>
      </c>
      <c r="G96" s="132">
        <v>0</v>
      </c>
      <c r="H96" s="132">
        <v>0</v>
      </c>
      <c r="I96" s="27"/>
      <c r="J96" s="19" t="s">
        <v>181</v>
      </c>
      <c r="K96" s="132">
        <v>0</v>
      </c>
      <c r="L96" s="132">
        <v>0</v>
      </c>
      <c r="M96" s="132">
        <v>0</v>
      </c>
      <c r="N96" s="27"/>
      <c r="O96" s="19" t="s">
        <v>181</v>
      </c>
      <c r="P96" s="150">
        <f t="shared" si="82"/>
        <v>0</v>
      </c>
      <c r="Q96" s="150">
        <f t="shared" si="83"/>
        <v>0</v>
      </c>
      <c r="R96" s="150">
        <f t="shared" si="84"/>
        <v>0</v>
      </c>
      <c r="S96" s="27"/>
      <c r="T96" s="19" t="s">
        <v>181</v>
      </c>
      <c r="U96" s="132">
        <v>0</v>
      </c>
      <c r="V96" s="132">
        <v>0</v>
      </c>
      <c r="W96" s="132">
        <v>0</v>
      </c>
      <c r="X96" s="27"/>
      <c r="Y96" s="19" t="s">
        <v>181</v>
      </c>
      <c r="Z96" s="150">
        <f t="shared" si="85"/>
        <v>0</v>
      </c>
      <c r="AA96" s="150">
        <f t="shared" si="86"/>
        <v>0</v>
      </c>
      <c r="AB96" s="150">
        <f t="shared" si="87"/>
        <v>0</v>
      </c>
      <c r="AC96" s="27"/>
    </row>
    <row r="97" spans="1:29" ht="11.65" x14ac:dyDescent="0.35">
      <c r="A97" s="145">
        <f t="shared" si="81"/>
        <v>0</v>
      </c>
      <c r="B97" s="145"/>
      <c r="D97" s="27"/>
      <c r="E97" s="21" t="s">
        <v>132</v>
      </c>
      <c r="F97" s="132">
        <v>0</v>
      </c>
      <c r="G97" s="132">
        <v>0</v>
      </c>
      <c r="H97" s="132">
        <v>0</v>
      </c>
      <c r="I97" s="27"/>
      <c r="J97" s="21" t="s">
        <v>132</v>
      </c>
      <c r="K97" s="132">
        <v>0</v>
      </c>
      <c r="L97" s="132">
        <v>0</v>
      </c>
      <c r="M97" s="132">
        <v>0</v>
      </c>
      <c r="N97" s="27"/>
      <c r="O97" s="21" t="s">
        <v>132</v>
      </c>
      <c r="P97" s="150">
        <f t="shared" si="82"/>
        <v>0</v>
      </c>
      <c r="Q97" s="150">
        <f t="shared" si="83"/>
        <v>0</v>
      </c>
      <c r="R97" s="150">
        <f t="shared" si="84"/>
        <v>0</v>
      </c>
      <c r="T97" s="21" t="s">
        <v>132</v>
      </c>
      <c r="U97" s="132">
        <v>0</v>
      </c>
      <c r="V97" s="132">
        <v>0</v>
      </c>
      <c r="W97" s="132">
        <v>0</v>
      </c>
      <c r="Y97" s="21" t="s">
        <v>132</v>
      </c>
      <c r="Z97" s="150">
        <f t="shared" si="85"/>
        <v>0</v>
      </c>
      <c r="AA97" s="150">
        <f t="shared" si="86"/>
        <v>0</v>
      </c>
      <c r="AB97" s="150">
        <f t="shared" si="87"/>
        <v>0</v>
      </c>
    </row>
    <row r="98" spans="1:29" ht="11.65" x14ac:dyDescent="0.35">
      <c r="A98" s="145">
        <f t="shared" si="81"/>
        <v>0</v>
      </c>
      <c r="B98" s="145"/>
      <c r="D98" s="27"/>
      <c r="E98" s="19" t="s">
        <v>127</v>
      </c>
      <c r="F98" s="132">
        <v>0</v>
      </c>
      <c r="G98" s="132">
        <v>0</v>
      </c>
      <c r="H98" s="132">
        <v>0</v>
      </c>
      <c r="I98" s="27"/>
      <c r="J98" s="19" t="s">
        <v>127</v>
      </c>
      <c r="K98" s="132">
        <v>0</v>
      </c>
      <c r="L98" s="132">
        <v>0</v>
      </c>
      <c r="M98" s="132">
        <v>0</v>
      </c>
      <c r="N98" s="27"/>
      <c r="O98" s="19" t="s">
        <v>127</v>
      </c>
      <c r="P98" s="150">
        <f t="shared" si="82"/>
        <v>0</v>
      </c>
      <c r="Q98" s="150">
        <f t="shared" si="83"/>
        <v>0</v>
      </c>
      <c r="R98" s="150">
        <f t="shared" si="84"/>
        <v>0</v>
      </c>
      <c r="S98" s="27"/>
      <c r="T98" s="19" t="s">
        <v>127</v>
      </c>
      <c r="U98" s="132">
        <v>0</v>
      </c>
      <c r="V98" s="132">
        <v>0</v>
      </c>
      <c r="W98" s="132">
        <v>0</v>
      </c>
      <c r="X98" s="27"/>
      <c r="Y98" s="19" t="s">
        <v>127</v>
      </c>
      <c r="Z98" s="150">
        <f t="shared" si="85"/>
        <v>0</v>
      </c>
      <c r="AA98" s="150">
        <f t="shared" si="86"/>
        <v>0</v>
      </c>
      <c r="AB98" s="150">
        <f t="shared" si="87"/>
        <v>0</v>
      </c>
      <c r="AC98" s="27"/>
    </row>
    <row r="99" spans="1:29" ht="11.65" x14ac:dyDescent="0.35">
      <c r="A99" s="145">
        <f t="shared" si="81"/>
        <v>0</v>
      </c>
      <c r="B99" s="145"/>
      <c r="D99" s="27"/>
      <c r="E99" s="19" t="s">
        <v>182</v>
      </c>
      <c r="F99" s="132">
        <v>0</v>
      </c>
      <c r="G99" s="132">
        <v>0</v>
      </c>
      <c r="H99" s="132">
        <v>0</v>
      </c>
      <c r="I99" s="27"/>
      <c r="J99" s="19" t="s">
        <v>182</v>
      </c>
      <c r="K99" s="132">
        <v>0</v>
      </c>
      <c r="L99" s="132">
        <v>0</v>
      </c>
      <c r="M99" s="132">
        <v>0</v>
      </c>
      <c r="N99" s="27"/>
      <c r="O99" s="19" t="s">
        <v>182</v>
      </c>
      <c r="P99" s="150">
        <f t="shared" si="82"/>
        <v>0</v>
      </c>
      <c r="Q99" s="150">
        <f t="shared" si="83"/>
        <v>0</v>
      </c>
      <c r="R99" s="150">
        <f t="shared" si="84"/>
        <v>0</v>
      </c>
      <c r="S99" s="27"/>
      <c r="T99" s="19" t="s">
        <v>182</v>
      </c>
      <c r="U99" s="132">
        <v>0</v>
      </c>
      <c r="V99" s="132">
        <v>0</v>
      </c>
      <c r="W99" s="132">
        <v>0</v>
      </c>
      <c r="X99" s="27"/>
      <c r="Y99" s="19" t="s">
        <v>182</v>
      </c>
      <c r="Z99" s="150">
        <f t="shared" si="85"/>
        <v>0</v>
      </c>
      <c r="AA99" s="150">
        <f t="shared" si="86"/>
        <v>0</v>
      </c>
      <c r="AB99" s="150">
        <f t="shared" si="87"/>
        <v>0</v>
      </c>
      <c r="AC99" s="27"/>
    </row>
    <row r="100" spans="1:29" ht="11.65" x14ac:dyDescent="0.35">
      <c r="A100" s="145">
        <f t="shared" si="81"/>
        <v>0</v>
      </c>
      <c r="B100" s="145"/>
      <c r="D100" s="27"/>
      <c r="E100" s="19" t="s">
        <v>141</v>
      </c>
      <c r="F100" s="132">
        <v>0</v>
      </c>
      <c r="G100" s="132">
        <v>0</v>
      </c>
      <c r="H100" s="132">
        <v>0</v>
      </c>
      <c r="I100" s="27"/>
      <c r="J100" s="19" t="s">
        <v>141</v>
      </c>
      <c r="K100" s="132">
        <v>0</v>
      </c>
      <c r="L100" s="132">
        <v>0</v>
      </c>
      <c r="M100" s="132">
        <v>0</v>
      </c>
      <c r="N100" s="27"/>
      <c r="O100" s="19" t="s">
        <v>141</v>
      </c>
      <c r="P100" s="150">
        <f t="shared" si="82"/>
        <v>0</v>
      </c>
      <c r="Q100" s="150">
        <f t="shared" si="83"/>
        <v>0</v>
      </c>
      <c r="R100" s="150">
        <f t="shared" si="84"/>
        <v>0</v>
      </c>
      <c r="S100" s="27"/>
      <c r="T100" s="19" t="s">
        <v>141</v>
      </c>
      <c r="U100" s="132">
        <v>0</v>
      </c>
      <c r="V100" s="132">
        <v>0</v>
      </c>
      <c r="W100" s="132">
        <v>0</v>
      </c>
      <c r="X100" s="27"/>
      <c r="Y100" s="19" t="s">
        <v>141</v>
      </c>
      <c r="Z100" s="150">
        <f t="shared" si="85"/>
        <v>0</v>
      </c>
      <c r="AA100" s="150">
        <f t="shared" si="86"/>
        <v>0</v>
      </c>
      <c r="AB100" s="150">
        <f t="shared" si="87"/>
        <v>0</v>
      </c>
      <c r="AC100" s="27"/>
    </row>
    <row r="101" spans="1:29" ht="11.65" x14ac:dyDescent="0.35">
      <c r="A101" s="145">
        <f t="shared" si="81"/>
        <v>0</v>
      </c>
      <c r="B101" s="145"/>
      <c r="D101" s="27"/>
      <c r="E101" s="21" t="s">
        <v>146</v>
      </c>
      <c r="F101" s="132">
        <v>0</v>
      </c>
      <c r="G101" s="132">
        <v>0</v>
      </c>
      <c r="H101" s="132">
        <v>0</v>
      </c>
      <c r="I101" s="27"/>
      <c r="J101" s="21" t="s">
        <v>146</v>
      </c>
      <c r="K101" s="132">
        <v>0</v>
      </c>
      <c r="L101" s="132">
        <v>0</v>
      </c>
      <c r="M101" s="132">
        <v>0</v>
      </c>
      <c r="N101" s="27"/>
      <c r="O101" s="21" t="s">
        <v>146</v>
      </c>
      <c r="P101" s="150">
        <f t="shared" si="82"/>
        <v>0</v>
      </c>
      <c r="Q101" s="150">
        <f t="shared" si="83"/>
        <v>0</v>
      </c>
      <c r="R101" s="150">
        <f t="shared" si="84"/>
        <v>0</v>
      </c>
      <c r="S101" s="27"/>
      <c r="T101" s="21" t="s">
        <v>146</v>
      </c>
      <c r="U101" s="132">
        <v>0</v>
      </c>
      <c r="V101" s="132">
        <v>0</v>
      </c>
      <c r="W101" s="132">
        <v>0</v>
      </c>
      <c r="X101" s="27"/>
      <c r="Y101" s="21" t="s">
        <v>146</v>
      </c>
      <c r="Z101" s="150">
        <f t="shared" si="85"/>
        <v>0</v>
      </c>
      <c r="AA101" s="150">
        <f t="shared" si="86"/>
        <v>0</v>
      </c>
      <c r="AB101" s="150">
        <f t="shared" si="87"/>
        <v>0</v>
      </c>
      <c r="AC101" s="27"/>
    </row>
    <row r="102" spans="1:29" ht="11.65" x14ac:dyDescent="0.35">
      <c r="A102" s="145">
        <f t="shared" si="81"/>
        <v>0</v>
      </c>
      <c r="B102" s="145"/>
      <c r="D102" s="66"/>
      <c r="E102" s="65" t="s">
        <v>142</v>
      </c>
      <c r="F102" s="132">
        <v>0</v>
      </c>
      <c r="G102" s="132">
        <v>0</v>
      </c>
      <c r="H102" s="132">
        <v>0</v>
      </c>
      <c r="I102" s="27"/>
      <c r="J102" s="65" t="s">
        <v>142</v>
      </c>
      <c r="K102" s="132">
        <v>0</v>
      </c>
      <c r="L102" s="132">
        <v>0</v>
      </c>
      <c r="M102" s="132">
        <v>0</v>
      </c>
      <c r="N102" s="27"/>
      <c r="O102" s="65" t="s">
        <v>142</v>
      </c>
      <c r="P102" s="150">
        <f t="shared" si="82"/>
        <v>0</v>
      </c>
      <c r="Q102" s="150">
        <f t="shared" si="83"/>
        <v>0</v>
      </c>
      <c r="R102" s="150">
        <f t="shared" si="84"/>
        <v>0</v>
      </c>
      <c r="S102" s="66"/>
      <c r="T102" s="65" t="s">
        <v>142</v>
      </c>
      <c r="U102" s="132">
        <v>0</v>
      </c>
      <c r="V102" s="132">
        <v>0</v>
      </c>
      <c r="W102" s="132">
        <v>0</v>
      </c>
      <c r="X102" s="66"/>
      <c r="Y102" s="65" t="s">
        <v>142</v>
      </c>
      <c r="Z102" s="150">
        <f t="shared" si="85"/>
        <v>0</v>
      </c>
      <c r="AA102" s="150">
        <f t="shared" si="86"/>
        <v>0</v>
      </c>
      <c r="AB102" s="150">
        <f t="shared" si="87"/>
        <v>0</v>
      </c>
      <c r="AC102" s="66"/>
    </row>
    <row r="103" spans="1:29" ht="11.65" x14ac:dyDescent="0.35">
      <c r="A103" s="145">
        <f t="shared" si="81"/>
        <v>0</v>
      </c>
      <c r="B103" s="145"/>
      <c r="D103" s="27"/>
      <c r="E103" s="19" t="s">
        <v>116</v>
      </c>
      <c r="F103" s="132">
        <v>0</v>
      </c>
      <c r="G103" s="132">
        <v>0</v>
      </c>
      <c r="H103" s="132">
        <v>0</v>
      </c>
      <c r="I103" s="27"/>
      <c r="J103" s="19" t="s">
        <v>116</v>
      </c>
      <c r="K103" s="132">
        <v>0</v>
      </c>
      <c r="L103" s="132">
        <v>0</v>
      </c>
      <c r="M103" s="132">
        <v>0</v>
      </c>
      <c r="N103" s="27"/>
      <c r="O103" s="19" t="s">
        <v>116</v>
      </c>
      <c r="P103" s="150">
        <f t="shared" si="82"/>
        <v>0</v>
      </c>
      <c r="Q103" s="150">
        <f t="shared" si="83"/>
        <v>0</v>
      </c>
      <c r="R103" s="150">
        <f t="shared" si="84"/>
        <v>0</v>
      </c>
      <c r="S103" s="27"/>
      <c r="T103" s="19" t="s">
        <v>116</v>
      </c>
      <c r="U103" s="132">
        <v>0</v>
      </c>
      <c r="V103" s="132">
        <v>0</v>
      </c>
      <c r="W103" s="132">
        <v>0</v>
      </c>
      <c r="X103" s="27"/>
      <c r="Y103" s="19" t="s">
        <v>116</v>
      </c>
      <c r="Z103" s="150">
        <f t="shared" si="85"/>
        <v>0</v>
      </c>
      <c r="AA103" s="150">
        <f t="shared" si="86"/>
        <v>0</v>
      </c>
      <c r="AB103" s="150">
        <f t="shared" si="87"/>
        <v>0</v>
      </c>
      <c r="AC103" s="27"/>
    </row>
    <row r="104" spans="1:29" s="27" customFormat="1" ht="11.65" x14ac:dyDescent="0.35">
      <c r="A104" s="145">
        <f t="shared" si="81"/>
        <v>0</v>
      </c>
      <c r="B104" s="145"/>
      <c r="E104" s="19" t="s">
        <v>360</v>
      </c>
      <c r="F104" s="132">
        <v>0</v>
      </c>
      <c r="G104" s="132">
        <v>0</v>
      </c>
      <c r="H104" s="132">
        <v>0</v>
      </c>
      <c r="J104" s="19" t="s">
        <v>360</v>
      </c>
      <c r="K104" s="132">
        <v>0</v>
      </c>
      <c r="L104" s="132">
        <v>0</v>
      </c>
      <c r="M104" s="132">
        <v>0</v>
      </c>
      <c r="O104" s="19" t="s">
        <v>360</v>
      </c>
      <c r="P104" s="150">
        <f t="shared" ref="P104" si="88">K104/K$17</f>
        <v>0</v>
      </c>
      <c r="Q104" s="150">
        <f t="shared" ref="Q104" si="89">L104/L$17</f>
        <v>0</v>
      </c>
      <c r="R104" s="150">
        <f t="shared" ref="R104" si="90">M104/M$17</f>
        <v>0</v>
      </c>
      <c r="T104" s="19" t="s">
        <v>360</v>
      </c>
      <c r="U104" s="132">
        <v>0</v>
      </c>
      <c r="V104" s="132">
        <v>0</v>
      </c>
      <c r="W104" s="132">
        <v>0</v>
      </c>
      <c r="Y104" s="19" t="s">
        <v>360</v>
      </c>
      <c r="Z104" s="150">
        <f t="shared" ref="Z104" si="91">U104/U$17</f>
        <v>0</v>
      </c>
      <c r="AA104" s="150">
        <f t="shared" ref="AA104" si="92">V104/V$17</f>
        <v>0</v>
      </c>
      <c r="AB104" s="150">
        <f t="shared" ref="AB104" si="93">W104/W$17</f>
        <v>0</v>
      </c>
    </row>
    <row r="105" spans="1:29" ht="11.65" x14ac:dyDescent="0.35">
      <c r="A105" s="145">
        <f t="shared" si="81"/>
        <v>0</v>
      </c>
      <c r="B105" s="145"/>
      <c r="D105" s="27"/>
      <c r="E105" s="19" t="s">
        <v>34</v>
      </c>
      <c r="F105" s="132">
        <v>0</v>
      </c>
      <c r="G105" s="132">
        <v>0</v>
      </c>
      <c r="H105" s="132">
        <v>0</v>
      </c>
      <c r="I105" s="27"/>
      <c r="J105" s="19" t="s">
        <v>34</v>
      </c>
      <c r="K105" s="132">
        <v>0</v>
      </c>
      <c r="L105" s="132">
        <v>0</v>
      </c>
      <c r="M105" s="132">
        <v>0</v>
      </c>
      <c r="N105" s="27"/>
      <c r="O105" s="19" t="s">
        <v>34</v>
      </c>
      <c r="P105" s="150">
        <f t="shared" si="82"/>
        <v>0</v>
      </c>
      <c r="Q105" s="150">
        <f t="shared" si="83"/>
        <v>0</v>
      </c>
      <c r="R105" s="150">
        <f t="shared" si="84"/>
        <v>0</v>
      </c>
      <c r="S105" s="27"/>
      <c r="T105" s="19" t="s">
        <v>34</v>
      </c>
      <c r="U105" s="132">
        <v>0</v>
      </c>
      <c r="V105" s="132">
        <v>0</v>
      </c>
      <c r="W105" s="132">
        <v>0</v>
      </c>
      <c r="X105" s="27"/>
      <c r="Y105" s="19" t="s">
        <v>34</v>
      </c>
      <c r="Z105" s="150">
        <f t="shared" si="85"/>
        <v>0</v>
      </c>
      <c r="AA105" s="150">
        <f t="shared" si="86"/>
        <v>0</v>
      </c>
      <c r="AB105" s="150">
        <f t="shared" si="87"/>
        <v>0</v>
      </c>
      <c r="AC105" s="27"/>
    </row>
    <row r="106" spans="1:29" ht="11.65" x14ac:dyDescent="0.35">
      <c r="A106" s="145">
        <f t="shared" si="81"/>
        <v>0</v>
      </c>
      <c r="B106" s="145"/>
      <c r="D106" s="27"/>
      <c r="E106" s="19" t="s">
        <v>33</v>
      </c>
      <c r="F106" s="132">
        <v>0</v>
      </c>
      <c r="G106" s="132">
        <v>0</v>
      </c>
      <c r="H106" s="132">
        <v>0</v>
      </c>
      <c r="I106" s="27"/>
      <c r="J106" s="19" t="s">
        <v>33</v>
      </c>
      <c r="K106" s="132">
        <v>0</v>
      </c>
      <c r="L106" s="132">
        <v>0</v>
      </c>
      <c r="M106" s="132">
        <v>0</v>
      </c>
      <c r="N106" s="27"/>
      <c r="O106" s="19" t="s">
        <v>33</v>
      </c>
      <c r="P106" s="150">
        <f t="shared" si="82"/>
        <v>0</v>
      </c>
      <c r="Q106" s="150">
        <f t="shared" si="83"/>
        <v>0</v>
      </c>
      <c r="R106" s="150">
        <f t="shared" si="84"/>
        <v>0</v>
      </c>
      <c r="S106" s="27"/>
      <c r="T106" s="19" t="s">
        <v>33</v>
      </c>
      <c r="U106" s="132">
        <v>0</v>
      </c>
      <c r="V106" s="132">
        <v>0</v>
      </c>
      <c r="W106" s="132">
        <v>0</v>
      </c>
      <c r="X106" s="27"/>
      <c r="Y106" s="19" t="s">
        <v>33</v>
      </c>
      <c r="Z106" s="150">
        <f t="shared" si="85"/>
        <v>0</v>
      </c>
      <c r="AA106" s="150">
        <f t="shared" si="86"/>
        <v>0</v>
      </c>
      <c r="AB106" s="150">
        <f t="shared" si="87"/>
        <v>0</v>
      </c>
      <c r="AC106" s="27"/>
    </row>
    <row r="107" spans="1:29" ht="11.65" x14ac:dyDescent="0.35">
      <c r="A107" s="145">
        <f t="shared" si="81"/>
        <v>0</v>
      </c>
      <c r="B107" s="145"/>
      <c r="D107" s="27"/>
      <c r="E107" s="19" t="s">
        <v>128</v>
      </c>
      <c r="F107" s="132">
        <v>0</v>
      </c>
      <c r="G107" s="132">
        <v>0</v>
      </c>
      <c r="H107" s="132">
        <v>0</v>
      </c>
      <c r="I107" s="27"/>
      <c r="J107" s="19" t="s">
        <v>128</v>
      </c>
      <c r="K107" s="132">
        <v>0</v>
      </c>
      <c r="L107" s="132">
        <v>0</v>
      </c>
      <c r="M107" s="132">
        <v>0</v>
      </c>
      <c r="N107" s="27"/>
      <c r="O107" s="19" t="s">
        <v>128</v>
      </c>
      <c r="P107" s="150">
        <f t="shared" si="82"/>
        <v>0</v>
      </c>
      <c r="Q107" s="150">
        <f t="shared" si="83"/>
        <v>0</v>
      </c>
      <c r="R107" s="150">
        <f t="shared" si="84"/>
        <v>0</v>
      </c>
      <c r="S107" s="27"/>
      <c r="T107" s="19" t="s">
        <v>128</v>
      </c>
      <c r="U107" s="132">
        <v>0</v>
      </c>
      <c r="V107" s="132">
        <v>0</v>
      </c>
      <c r="W107" s="132">
        <v>0</v>
      </c>
      <c r="X107" s="27"/>
      <c r="Y107" s="19" t="s">
        <v>128</v>
      </c>
      <c r="Z107" s="150">
        <f t="shared" si="85"/>
        <v>0</v>
      </c>
      <c r="AA107" s="150">
        <f t="shared" si="86"/>
        <v>0</v>
      </c>
      <c r="AB107" s="150">
        <f t="shared" si="87"/>
        <v>0</v>
      </c>
      <c r="AC107" s="27"/>
    </row>
    <row r="108" spans="1:29" ht="11.65" x14ac:dyDescent="0.35">
      <c r="A108" s="145">
        <f t="shared" si="81"/>
        <v>0</v>
      </c>
      <c r="B108" s="145"/>
      <c r="D108" s="27"/>
      <c r="E108" s="19" t="s">
        <v>129</v>
      </c>
      <c r="F108" s="132">
        <v>0</v>
      </c>
      <c r="G108" s="132">
        <v>0</v>
      </c>
      <c r="H108" s="132">
        <v>0</v>
      </c>
      <c r="I108" s="27"/>
      <c r="J108" s="19" t="s">
        <v>129</v>
      </c>
      <c r="K108" s="132">
        <v>0</v>
      </c>
      <c r="L108" s="132">
        <v>0</v>
      </c>
      <c r="M108" s="132">
        <v>0</v>
      </c>
      <c r="N108" s="27"/>
      <c r="O108" s="19" t="s">
        <v>129</v>
      </c>
      <c r="P108" s="150">
        <f t="shared" si="82"/>
        <v>0</v>
      </c>
      <c r="Q108" s="150">
        <f t="shared" si="83"/>
        <v>0</v>
      </c>
      <c r="R108" s="150">
        <f t="shared" si="84"/>
        <v>0</v>
      </c>
      <c r="S108" s="27"/>
      <c r="T108" s="19" t="s">
        <v>129</v>
      </c>
      <c r="U108" s="132">
        <v>0</v>
      </c>
      <c r="V108" s="132">
        <v>0</v>
      </c>
      <c r="W108" s="132">
        <v>0</v>
      </c>
      <c r="X108" s="27"/>
      <c r="Y108" s="19" t="s">
        <v>129</v>
      </c>
      <c r="Z108" s="150">
        <f t="shared" si="85"/>
        <v>0</v>
      </c>
      <c r="AA108" s="150">
        <f t="shared" si="86"/>
        <v>0</v>
      </c>
      <c r="AB108" s="150">
        <f t="shared" si="87"/>
        <v>0</v>
      </c>
      <c r="AC108" s="27"/>
    </row>
    <row r="109" spans="1:29" ht="11.65" x14ac:dyDescent="0.35">
      <c r="A109" s="145"/>
      <c r="B109" s="145"/>
      <c r="D109" s="27"/>
      <c r="E109" s="14" t="s">
        <v>35</v>
      </c>
      <c r="F109" s="49">
        <f>SUM(F93:F108)</f>
        <v>0</v>
      </c>
      <c r="G109" s="49">
        <f>SUM(G93:G108)</f>
        <v>0</v>
      </c>
      <c r="H109" s="49">
        <f>SUM(H93:H108)</f>
        <v>0</v>
      </c>
      <c r="J109" s="14" t="s">
        <v>35</v>
      </c>
      <c r="K109" s="49">
        <f>SUM(K93:K108)</f>
        <v>0</v>
      </c>
      <c r="L109" s="49">
        <f>SUM(L93:L108)</f>
        <v>0</v>
      </c>
      <c r="M109" s="49">
        <f>SUM(M93:M108)</f>
        <v>0</v>
      </c>
      <c r="N109" s="27"/>
      <c r="O109" s="14" t="s">
        <v>35</v>
      </c>
      <c r="P109" s="49">
        <f>SUM(P93:P108)</f>
        <v>0</v>
      </c>
      <c r="Q109" s="49">
        <f>SUM(Q93:Q108)</f>
        <v>0</v>
      </c>
      <c r="R109" s="49">
        <f>SUM(R93:R108)</f>
        <v>0</v>
      </c>
      <c r="T109" s="14" t="s">
        <v>35</v>
      </c>
      <c r="U109" s="49">
        <f>SUM(U93:U108)</f>
        <v>0</v>
      </c>
      <c r="V109" s="49">
        <f>SUM(V93:V108)</f>
        <v>0</v>
      </c>
      <c r="W109" s="49">
        <f>SUM(W93:W108)</f>
        <v>0</v>
      </c>
      <c r="Y109" s="14" t="s">
        <v>35</v>
      </c>
      <c r="Z109" s="49">
        <f>SUM(Z93:Z108)</f>
        <v>0</v>
      </c>
      <c r="AA109" s="49">
        <f>SUM(AA93:AA108)</f>
        <v>0</v>
      </c>
      <c r="AB109" s="49">
        <f>SUM(AB93:AB108)</f>
        <v>0</v>
      </c>
    </row>
    <row r="110" spans="1:29" ht="11.65" x14ac:dyDescent="0.35">
      <c r="A110" s="145"/>
      <c r="B110" s="145"/>
      <c r="D110" s="27"/>
      <c r="F110" s="17"/>
      <c r="G110" s="17"/>
      <c r="H110" s="17"/>
      <c r="J110" s="27"/>
      <c r="K110" s="17"/>
      <c r="L110" s="17"/>
      <c r="M110" s="17"/>
      <c r="N110" s="27"/>
      <c r="P110" s="17"/>
      <c r="Q110" s="17"/>
      <c r="R110" s="17"/>
      <c r="T110" s="27"/>
      <c r="U110" s="17"/>
      <c r="V110" s="17"/>
      <c r="W110" s="17"/>
      <c r="Y110" s="27"/>
      <c r="Z110" s="17"/>
      <c r="AA110" s="17"/>
      <c r="AB110" s="17"/>
    </row>
    <row r="111" spans="1:29" ht="11.65" x14ac:dyDescent="0.35">
      <c r="A111" s="145"/>
      <c r="B111" s="145"/>
      <c r="D111" s="27"/>
      <c r="E111" s="14" t="s">
        <v>36</v>
      </c>
      <c r="F111" s="49">
        <f>F91-F109</f>
        <v>0</v>
      </c>
      <c r="G111" s="49">
        <f>G91-G109</f>
        <v>0</v>
      </c>
      <c r="H111" s="49">
        <f>H91-H109</f>
        <v>0</v>
      </c>
      <c r="J111" s="14" t="s">
        <v>36</v>
      </c>
      <c r="K111" s="49">
        <f>K91-K109</f>
        <v>0</v>
      </c>
      <c r="L111" s="49">
        <f>L91-L109</f>
        <v>0</v>
      </c>
      <c r="M111" s="49">
        <f>M91-M109</f>
        <v>0</v>
      </c>
      <c r="N111" s="27"/>
      <c r="O111" s="14" t="s">
        <v>36</v>
      </c>
      <c r="P111" s="49">
        <f>P91-P109</f>
        <v>0</v>
      </c>
      <c r="Q111" s="49">
        <f>Q91-Q109</f>
        <v>0</v>
      </c>
      <c r="R111" s="49">
        <f>R91-R109</f>
        <v>0</v>
      </c>
      <c r="T111" s="14" t="s">
        <v>36</v>
      </c>
      <c r="U111" s="49">
        <f>U91-U109</f>
        <v>0</v>
      </c>
      <c r="V111" s="49">
        <f>V91-V109</f>
        <v>0</v>
      </c>
      <c r="W111" s="49">
        <f>W91-W109</f>
        <v>0</v>
      </c>
      <c r="Y111" s="14" t="s">
        <v>36</v>
      </c>
      <c r="Z111" s="49">
        <f>Z91-Z109</f>
        <v>0</v>
      </c>
      <c r="AA111" s="49">
        <f>AA91-AA109</f>
        <v>0</v>
      </c>
      <c r="AB111" s="49">
        <f>AB91-AB109</f>
        <v>0</v>
      </c>
    </row>
    <row r="112" spans="1:29" ht="11.65" x14ac:dyDescent="0.35">
      <c r="A112" s="145"/>
      <c r="B112" s="145"/>
      <c r="D112" s="27"/>
      <c r="F112" s="17"/>
      <c r="G112" s="17"/>
      <c r="H112" s="17"/>
      <c r="J112" s="27"/>
      <c r="K112" s="17"/>
      <c r="L112" s="17"/>
      <c r="M112" s="17"/>
      <c r="N112" s="27"/>
      <c r="P112" s="17"/>
      <c r="Q112" s="17"/>
      <c r="R112" s="17"/>
      <c r="T112" s="27"/>
      <c r="U112" s="17"/>
      <c r="V112" s="17"/>
      <c r="W112" s="17"/>
      <c r="Y112" s="27"/>
      <c r="Z112" s="17"/>
      <c r="AA112" s="17"/>
      <c r="AB112" s="17"/>
    </row>
    <row r="113" spans="1:29" ht="11.65" x14ac:dyDescent="0.35">
      <c r="A113" s="145"/>
      <c r="B113" s="145"/>
      <c r="D113" s="27"/>
      <c r="E113" s="22" t="s">
        <v>241</v>
      </c>
      <c r="F113" s="50">
        <f>(F61+F91+F73)-F109</f>
        <v>0</v>
      </c>
      <c r="G113" s="50">
        <f>(G61+G91+G73)-G109</f>
        <v>0</v>
      </c>
      <c r="H113" s="50">
        <f>(H61+H91+H73)-H109</f>
        <v>0</v>
      </c>
      <c r="I113" s="27"/>
      <c r="J113" s="22" t="s">
        <v>241</v>
      </c>
      <c r="K113" s="50">
        <f>(K61+K91+K73)-K109</f>
        <v>0</v>
      </c>
      <c r="L113" s="50">
        <f>(L61+L91+L73)-L109</f>
        <v>0</v>
      </c>
      <c r="M113" s="50">
        <f>(M61+M91+M73)-M109</f>
        <v>0</v>
      </c>
      <c r="N113" s="27"/>
      <c r="O113" s="22" t="s">
        <v>241</v>
      </c>
      <c r="P113" s="50">
        <f>(P61+P91+P73)-P109</f>
        <v>0</v>
      </c>
      <c r="Q113" s="50">
        <f>(Q61+Q91+Q73)-Q109</f>
        <v>0</v>
      </c>
      <c r="R113" s="50">
        <f>(R61+R91+R73)-R109</f>
        <v>0</v>
      </c>
      <c r="T113" s="22" t="s">
        <v>241</v>
      </c>
      <c r="U113" s="50">
        <f>(U61+U91+U73)-U109</f>
        <v>0</v>
      </c>
      <c r="V113" s="50">
        <f>(V61+V91+V73)-V109</f>
        <v>0</v>
      </c>
      <c r="W113" s="50">
        <f>(W61+W91+W73)-W109</f>
        <v>0</v>
      </c>
      <c r="Y113" s="22" t="s">
        <v>241</v>
      </c>
      <c r="Z113" s="50">
        <f>(Z61+Z91+Z73)-Z109</f>
        <v>0</v>
      </c>
      <c r="AA113" s="50">
        <f>(AA61+AA91+AA73)-AA109</f>
        <v>0</v>
      </c>
      <c r="AB113" s="50">
        <f>(AB61+AB91+AB73)-AB109</f>
        <v>0</v>
      </c>
    </row>
    <row r="114" spans="1:29" ht="11.65" x14ac:dyDescent="0.35">
      <c r="A114" s="145"/>
      <c r="B114" s="145"/>
      <c r="D114" s="27"/>
      <c r="F114" s="17"/>
      <c r="G114" s="17"/>
      <c r="H114" s="17"/>
      <c r="I114" s="27"/>
      <c r="J114" s="27"/>
      <c r="K114" s="17"/>
      <c r="L114" s="17"/>
      <c r="M114" s="17"/>
      <c r="N114" s="27"/>
      <c r="P114" s="17"/>
      <c r="Q114" s="17"/>
      <c r="R114" s="17"/>
      <c r="T114" s="27"/>
      <c r="U114" s="17"/>
      <c r="V114" s="17"/>
      <c r="W114" s="17"/>
      <c r="Y114" s="27"/>
      <c r="Z114" s="17"/>
      <c r="AA114" s="17"/>
      <c r="AB114" s="17"/>
    </row>
    <row r="115" spans="1:29" ht="11.65" x14ac:dyDescent="0.35">
      <c r="A115" s="145">
        <f t="shared" ref="A115:A128" si="94">IF(OR(F115&lt;0,G115&lt;0,H115&lt;0,P115&lt;0,Q115&lt;0,R115&lt;0,Z115&lt;0,AA115&lt;0,AB115&lt;0),1,0)</f>
        <v>0</v>
      </c>
      <c r="B115" s="145"/>
      <c r="D115" s="27"/>
      <c r="E115" s="19" t="s">
        <v>132</v>
      </c>
      <c r="F115" s="132">
        <v>0</v>
      </c>
      <c r="G115" s="132">
        <v>0</v>
      </c>
      <c r="H115" s="132">
        <v>0</v>
      </c>
      <c r="I115" s="216"/>
      <c r="J115" s="19" t="s">
        <v>132</v>
      </c>
      <c r="K115" s="132">
        <v>0</v>
      </c>
      <c r="L115" s="132">
        <v>0</v>
      </c>
      <c r="M115" s="132">
        <v>0</v>
      </c>
      <c r="N115" s="216"/>
      <c r="O115" s="19" t="s">
        <v>132</v>
      </c>
      <c r="P115" s="150">
        <f t="shared" ref="P115:P128" si="95">K115/K$17</f>
        <v>0</v>
      </c>
      <c r="Q115" s="150">
        <f t="shared" ref="Q115:Q128" si="96">L115/L$17</f>
        <v>0</v>
      </c>
      <c r="R115" s="150">
        <f t="shared" ref="R115:R128" si="97">M115/M$17</f>
        <v>0</v>
      </c>
      <c r="S115" s="27"/>
      <c r="T115" s="19" t="s">
        <v>132</v>
      </c>
      <c r="U115" s="132">
        <v>0</v>
      </c>
      <c r="V115" s="132">
        <v>0</v>
      </c>
      <c r="W115" s="132">
        <v>0</v>
      </c>
      <c r="X115" s="27"/>
      <c r="Y115" s="19" t="s">
        <v>132</v>
      </c>
      <c r="Z115" s="150">
        <f t="shared" ref="Z115:Z128" si="98">U115/U$17</f>
        <v>0</v>
      </c>
      <c r="AA115" s="150">
        <f t="shared" ref="AA115:AA128" si="99">V115/V$17</f>
        <v>0</v>
      </c>
      <c r="AB115" s="150">
        <f t="shared" ref="AB115:AB128" si="100">W115/W$17</f>
        <v>0</v>
      </c>
      <c r="AC115" s="27"/>
    </row>
    <row r="116" spans="1:29" ht="11.65" x14ac:dyDescent="0.35">
      <c r="A116" s="145">
        <f t="shared" si="94"/>
        <v>0</v>
      </c>
      <c r="B116" s="145"/>
      <c r="D116" s="27"/>
      <c r="E116" s="64" t="s">
        <v>134</v>
      </c>
      <c r="F116" s="132">
        <v>0</v>
      </c>
      <c r="G116" s="132">
        <v>0</v>
      </c>
      <c r="H116" s="132">
        <v>0</v>
      </c>
      <c r="I116" s="216"/>
      <c r="J116" s="64" t="s">
        <v>134</v>
      </c>
      <c r="K116" s="132">
        <v>0</v>
      </c>
      <c r="L116" s="132">
        <v>0</v>
      </c>
      <c r="M116" s="132">
        <v>0</v>
      </c>
      <c r="N116" s="216"/>
      <c r="O116" s="64" t="s">
        <v>134</v>
      </c>
      <c r="P116" s="150">
        <f t="shared" si="95"/>
        <v>0</v>
      </c>
      <c r="Q116" s="150">
        <f t="shared" si="96"/>
        <v>0</v>
      </c>
      <c r="R116" s="150">
        <f t="shared" si="97"/>
        <v>0</v>
      </c>
      <c r="S116" s="27"/>
      <c r="T116" s="64" t="s">
        <v>134</v>
      </c>
      <c r="U116" s="132">
        <v>0</v>
      </c>
      <c r="V116" s="132">
        <v>0</v>
      </c>
      <c r="W116" s="132">
        <v>0</v>
      </c>
      <c r="X116" s="27"/>
      <c r="Y116" s="64" t="s">
        <v>134</v>
      </c>
      <c r="Z116" s="150">
        <f t="shared" si="98"/>
        <v>0</v>
      </c>
      <c r="AA116" s="150">
        <f t="shared" si="99"/>
        <v>0</v>
      </c>
      <c r="AB116" s="150">
        <f t="shared" si="100"/>
        <v>0</v>
      </c>
      <c r="AC116" s="27"/>
    </row>
    <row r="117" spans="1:29" ht="11.65" x14ac:dyDescent="0.35">
      <c r="A117" s="145">
        <f t="shared" si="94"/>
        <v>0</v>
      </c>
      <c r="B117" s="145"/>
      <c r="D117" s="27"/>
      <c r="E117" s="21" t="s">
        <v>146</v>
      </c>
      <c r="F117" s="132">
        <v>0</v>
      </c>
      <c r="G117" s="132">
        <v>0</v>
      </c>
      <c r="H117" s="132">
        <v>0</v>
      </c>
      <c r="I117" s="216"/>
      <c r="J117" s="21" t="s">
        <v>146</v>
      </c>
      <c r="K117" s="132">
        <v>0</v>
      </c>
      <c r="L117" s="132">
        <v>0</v>
      </c>
      <c r="M117" s="132">
        <v>0</v>
      </c>
      <c r="N117" s="216"/>
      <c r="O117" s="21" t="s">
        <v>146</v>
      </c>
      <c r="P117" s="150">
        <f t="shared" si="95"/>
        <v>0</v>
      </c>
      <c r="Q117" s="150">
        <f t="shared" si="96"/>
        <v>0</v>
      </c>
      <c r="R117" s="150">
        <f t="shared" si="97"/>
        <v>0</v>
      </c>
      <c r="S117" s="27"/>
      <c r="T117" s="21" t="s">
        <v>146</v>
      </c>
      <c r="U117" s="132">
        <v>0</v>
      </c>
      <c r="V117" s="132">
        <v>0</v>
      </c>
      <c r="W117" s="132">
        <v>0</v>
      </c>
      <c r="X117" s="27"/>
      <c r="Y117" s="21" t="s">
        <v>146</v>
      </c>
      <c r="Z117" s="150">
        <f t="shared" si="98"/>
        <v>0</v>
      </c>
      <c r="AA117" s="150">
        <f t="shared" si="99"/>
        <v>0</v>
      </c>
      <c r="AB117" s="150">
        <f t="shared" si="100"/>
        <v>0</v>
      </c>
      <c r="AC117" s="27"/>
    </row>
    <row r="118" spans="1:29" ht="11.65" x14ac:dyDescent="0.35">
      <c r="A118" s="145">
        <f t="shared" si="94"/>
        <v>0</v>
      </c>
      <c r="B118" s="145"/>
      <c r="D118" s="27"/>
      <c r="E118" s="13" t="s">
        <v>142</v>
      </c>
      <c r="F118" s="132">
        <v>0</v>
      </c>
      <c r="G118" s="132">
        <v>0</v>
      </c>
      <c r="H118" s="132">
        <v>0</v>
      </c>
      <c r="I118" s="216"/>
      <c r="J118" s="13" t="s">
        <v>142</v>
      </c>
      <c r="K118" s="132">
        <v>0</v>
      </c>
      <c r="L118" s="132">
        <v>0</v>
      </c>
      <c r="M118" s="132">
        <v>0</v>
      </c>
      <c r="N118" s="216"/>
      <c r="O118" s="13" t="s">
        <v>142</v>
      </c>
      <c r="P118" s="150">
        <f t="shared" si="95"/>
        <v>0</v>
      </c>
      <c r="Q118" s="150">
        <f t="shared" si="96"/>
        <v>0</v>
      </c>
      <c r="R118" s="150">
        <f t="shared" si="97"/>
        <v>0</v>
      </c>
      <c r="S118" s="27"/>
      <c r="T118" s="13" t="s">
        <v>142</v>
      </c>
      <c r="U118" s="132">
        <v>0</v>
      </c>
      <c r="V118" s="132">
        <v>0</v>
      </c>
      <c r="W118" s="132">
        <v>0</v>
      </c>
      <c r="X118" s="27"/>
      <c r="Y118" s="13" t="s">
        <v>142</v>
      </c>
      <c r="Z118" s="150">
        <f t="shared" si="98"/>
        <v>0</v>
      </c>
      <c r="AA118" s="150">
        <f t="shared" si="99"/>
        <v>0</v>
      </c>
      <c r="AB118" s="150">
        <f t="shared" si="100"/>
        <v>0</v>
      </c>
      <c r="AC118" s="27"/>
    </row>
    <row r="119" spans="1:29" ht="11.65" x14ac:dyDescent="0.35">
      <c r="A119" s="145">
        <f t="shared" si="94"/>
        <v>0</v>
      </c>
      <c r="B119" s="145"/>
      <c r="D119" s="27"/>
      <c r="E119" s="13" t="s">
        <v>37</v>
      </c>
      <c r="F119" s="132">
        <v>0</v>
      </c>
      <c r="G119" s="132">
        <v>0</v>
      </c>
      <c r="H119" s="132">
        <v>0</v>
      </c>
      <c r="J119" s="13" t="s">
        <v>37</v>
      </c>
      <c r="K119" s="132">
        <v>0</v>
      </c>
      <c r="L119" s="132">
        <v>0</v>
      </c>
      <c r="M119" s="132">
        <v>0</v>
      </c>
      <c r="N119" s="27"/>
      <c r="O119" s="13" t="s">
        <v>37</v>
      </c>
      <c r="P119" s="150">
        <f t="shared" si="95"/>
        <v>0</v>
      </c>
      <c r="Q119" s="150">
        <f t="shared" si="96"/>
        <v>0</v>
      </c>
      <c r="R119" s="150">
        <f t="shared" si="97"/>
        <v>0</v>
      </c>
      <c r="T119" s="13" t="s">
        <v>37</v>
      </c>
      <c r="U119" s="132">
        <v>0</v>
      </c>
      <c r="V119" s="132">
        <v>0</v>
      </c>
      <c r="W119" s="132">
        <v>0</v>
      </c>
      <c r="Y119" s="13" t="s">
        <v>37</v>
      </c>
      <c r="Z119" s="150">
        <f t="shared" si="98"/>
        <v>0</v>
      </c>
      <c r="AA119" s="150">
        <f t="shared" si="99"/>
        <v>0</v>
      </c>
      <c r="AB119" s="150">
        <f t="shared" si="100"/>
        <v>0</v>
      </c>
    </row>
    <row r="120" spans="1:29" ht="11.65" x14ac:dyDescent="0.35">
      <c r="A120" s="145">
        <f t="shared" si="94"/>
        <v>0</v>
      </c>
      <c r="B120" s="145"/>
      <c r="D120" s="27"/>
      <c r="E120" s="13" t="s">
        <v>130</v>
      </c>
      <c r="F120" s="132">
        <v>0</v>
      </c>
      <c r="G120" s="132">
        <v>0</v>
      </c>
      <c r="H120" s="132">
        <v>0</v>
      </c>
      <c r="I120" s="27"/>
      <c r="J120" s="13" t="s">
        <v>130</v>
      </c>
      <c r="K120" s="132">
        <v>0</v>
      </c>
      <c r="L120" s="132">
        <v>0</v>
      </c>
      <c r="M120" s="132">
        <v>0</v>
      </c>
      <c r="N120" s="27"/>
      <c r="O120" s="13" t="s">
        <v>130</v>
      </c>
      <c r="P120" s="150">
        <f t="shared" si="95"/>
        <v>0</v>
      </c>
      <c r="Q120" s="150">
        <f t="shared" si="96"/>
        <v>0</v>
      </c>
      <c r="R120" s="150">
        <f t="shared" si="97"/>
        <v>0</v>
      </c>
      <c r="S120" s="27"/>
      <c r="T120" s="13" t="s">
        <v>130</v>
      </c>
      <c r="U120" s="132">
        <v>0</v>
      </c>
      <c r="V120" s="132">
        <v>0</v>
      </c>
      <c r="W120" s="132">
        <v>0</v>
      </c>
      <c r="X120" s="27"/>
      <c r="Y120" s="13" t="s">
        <v>130</v>
      </c>
      <c r="Z120" s="150">
        <f t="shared" si="98"/>
        <v>0</v>
      </c>
      <c r="AA120" s="150">
        <f t="shared" si="99"/>
        <v>0</v>
      </c>
      <c r="AB120" s="150">
        <f t="shared" si="100"/>
        <v>0</v>
      </c>
      <c r="AC120" s="27"/>
    </row>
    <row r="121" spans="1:29" ht="11.65" x14ac:dyDescent="0.35">
      <c r="A121" s="145">
        <f t="shared" si="94"/>
        <v>0</v>
      </c>
      <c r="B121" s="145"/>
      <c r="D121" s="27"/>
      <c r="E121" s="13" t="s">
        <v>33</v>
      </c>
      <c r="F121" s="132">
        <v>0</v>
      </c>
      <c r="G121" s="132">
        <v>0</v>
      </c>
      <c r="H121" s="132">
        <v>0</v>
      </c>
      <c r="I121" s="27"/>
      <c r="J121" s="13" t="s">
        <v>33</v>
      </c>
      <c r="K121" s="132">
        <v>0</v>
      </c>
      <c r="L121" s="132">
        <v>0</v>
      </c>
      <c r="M121" s="132">
        <v>0</v>
      </c>
      <c r="N121" s="27"/>
      <c r="O121" s="13" t="s">
        <v>33</v>
      </c>
      <c r="P121" s="150">
        <f t="shared" si="95"/>
        <v>0</v>
      </c>
      <c r="Q121" s="150">
        <f t="shared" si="96"/>
        <v>0</v>
      </c>
      <c r="R121" s="150">
        <f t="shared" si="97"/>
        <v>0</v>
      </c>
      <c r="S121" s="27"/>
      <c r="T121" s="13" t="s">
        <v>33</v>
      </c>
      <c r="U121" s="132">
        <v>0</v>
      </c>
      <c r="V121" s="132">
        <v>0</v>
      </c>
      <c r="W121" s="132">
        <v>0</v>
      </c>
      <c r="X121" s="27"/>
      <c r="Y121" s="13" t="s">
        <v>33</v>
      </c>
      <c r="Z121" s="150">
        <f t="shared" si="98"/>
        <v>0</v>
      </c>
      <c r="AA121" s="150">
        <f t="shared" si="99"/>
        <v>0</v>
      </c>
      <c r="AB121" s="150">
        <f t="shared" si="100"/>
        <v>0</v>
      </c>
      <c r="AC121" s="27"/>
    </row>
    <row r="122" spans="1:29" ht="11.65" x14ac:dyDescent="0.35">
      <c r="A122" s="145">
        <f t="shared" si="94"/>
        <v>0</v>
      </c>
      <c r="B122" s="145"/>
      <c r="D122" s="27"/>
      <c r="E122" s="13" t="s">
        <v>131</v>
      </c>
      <c r="F122" s="132">
        <v>0</v>
      </c>
      <c r="G122" s="132">
        <v>0</v>
      </c>
      <c r="H122" s="132">
        <v>0</v>
      </c>
      <c r="I122" s="27"/>
      <c r="J122" s="13" t="s">
        <v>131</v>
      </c>
      <c r="K122" s="132">
        <v>0</v>
      </c>
      <c r="L122" s="132">
        <v>0</v>
      </c>
      <c r="M122" s="132">
        <v>0</v>
      </c>
      <c r="N122" s="27"/>
      <c r="O122" s="13" t="s">
        <v>131</v>
      </c>
      <c r="P122" s="150">
        <f t="shared" si="95"/>
        <v>0</v>
      </c>
      <c r="Q122" s="150">
        <f t="shared" si="96"/>
        <v>0</v>
      </c>
      <c r="R122" s="150">
        <f t="shared" si="97"/>
        <v>0</v>
      </c>
      <c r="S122" s="27"/>
      <c r="T122" s="13" t="s">
        <v>131</v>
      </c>
      <c r="U122" s="132">
        <v>0</v>
      </c>
      <c r="V122" s="132">
        <v>0</v>
      </c>
      <c r="W122" s="132">
        <v>0</v>
      </c>
      <c r="X122" s="27"/>
      <c r="Y122" s="13" t="s">
        <v>131</v>
      </c>
      <c r="Z122" s="150">
        <f t="shared" si="98"/>
        <v>0</v>
      </c>
      <c r="AA122" s="150">
        <f t="shared" si="99"/>
        <v>0</v>
      </c>
      <c r="AB122" s="150">
        <f t="shared" si="100"/>
        <v>0</v>
      </c>
      <c r="AC122" s="27"/>
    </row>
    <row r="123" spans="1:29" ht="11.65" x14ac:dyDescent="0.35">
      <c r="A123" s="145">
        <f t="shared" si="94"/>
        <v>0</v>
      </c>
      <c r="B123" s="145"/>
      <c r="D123" s="27"/>
      <c r="E123" s="19" t="s">
        <v>181</v>
      </c>
      <c r="F123" s="132">
        <v>0</v>
      </c>
      <c r="G123" s="132">
        <v>0</v>
      </c>
      <c r="H123" s="132">
        <v>0</v>
      </c>
      <c r="I123" s="216"/>
      <c r="J123" s="19" t="s">
        <v>181</v>
      </c>
      <c r="K123" s="132">
        <v>0</v>
      </c>
      <c r="L123" s="132">
        <v>0</v>
      </c>
      <c r="M123" s="132">
        <v>0</v>
      </c>
      <c r="N123" s="216"/>
      <c r="O123" s="19" t="s">
        <v>181</v>
      </c>
      <c r="P123" s="150">
        <f t="shared" si="95"/>
        <v>0</v>
      </c>
      <c r="Q123" s="150">
        <f t="shared" si="96"/>
        <v>0</v>
      </c>
      <c r="R123" s="150">
        <f t="shared" si="97"/>
        <v>0</v>
      </c>
      <c r="S123" s="27"/>
      <c r="T123" s="19" t="s">
        <v>181</v>
      </c>
      <c r="U123" s="132">
        <v>0</v>
      </c>
      <c r="V123" s="132">
        <v>0</v>
      </c>
      <c r="W123" s="132">
        <v>0</v>
      </c>
      <c r="X123" s="27"/>
      <c r="Y123" s="19" t="s">
        <v>181</v>
      </c>
      <c r="Z123" s="150">
        <f t="shared" si="98"/>
        <v>0</v>
      </c>
      <c r="AA123" s="150">
        <f t="shared" si="99"/>
        <v>0</v>
      </c>
      <c r="AB123" s="150">
        <f t="shared" si="100"/>
        <v>0</v>
      </c>
      <c r="AC123" s="27"/>
    </row>
    <row r="124" spans="1:29" ht="11.65" x14ac:dyDescent="0.35">
      <c r="A124" s="145">
        <f t="shared" si="94"/>
        <v>0</v>
      </c>
      <c r="B124" s="145"/>
      <c r="D124" s="27"/>
      <c r="E124" s="19" t="s">
        <v>141</v>
      </c>
      <c r="F124" s="132">
        <v>0</v>
      </c>
      <c r="G124" s="132">
        <v>0</v>
      </c>
      <c r="H124" s="132">
        <v>0</v>
      </c>
      <c r="I124" s="216"/>
      <c r="J124" s="19" t="s">
        <v>141</v>
      </c>
      <c r="K124" s="132">
        <v>0</v>
      </c>
      <c r="L124" s="132">
        <v>0</v>
      </c>
      <c r="M124" s="132">
        <v>0</v>
      </c>
      <c r="N124" s="216"/>
      <c r="O124" s="19" t="s">
        <v>141</v>
      </c>
      <c r="P124" s="150">
        <f t="shared" si="95"/>
        <v>0</v>
      </c>
      <c r="Q124" s="150">
        <f t="shared" si="96"/>
        <v>0</v>
      </c>
      <c r="R124" s="150">
        <f t="shared" si="97"/>
        <v>0</v>
      </c>
      <c r="S124" s="27"/>
      <c r="T124" s="19" t="s">
        <v>141</v>
      </c>
      <c r="U124" s="132">
        <v>0</v>
      </c>
      <c r="V124" s="132">
        <v>0</v>
      </c>
      <c r="W124" s="132">
        <v>0</v>
      </c>
      <c r="X124" s="27"/>
      <c r="Y124" s="19" t="s">
        <v>141</v>
      </c>
      <c r="Z124" s="150">
        <f t="shared" si="98"/>
        <v>0</v>
      </c>
      <c r="AA124" s="150">
        <f t="shared" si="99"/>
        <v>0</v>
      </c>
      <c r="AB124" s="150">
        <f t="shared" si="100"/>
        <v>0</v>
      </c>
      <c r="AC124" s="27"/>
    </row>
    <row r="125" spans="1:29" ht="11.65" x14ac:dyDescent="0.35">
      <c r="A125" s="145">
        <f t="shared" si="94"/>
        <v>0</v>
      </c>
      <c r="B125" s="145"/>
      <c r="D125" s="27"/>
      <c r="E125" s="19" t="s">
        <v>143</v>
      </c>
      <c r="F125" s="132">
        <v>0</v>
      </c>
      <c r="G125" s="132">
        <v>0</v>
      </c>
      <c r="H125" s="132">
        <v>0</v>
      </c>
      <c r="I125" s="216"/>
      <c r="J125" s="19" t="s">
        <v>143</v>
      </c>
      <c r="K125" s="132">
        <v>0</v>
      </c>
      <c r="L125" s="132">
        <v>0</v>
      </c>
      <c r="M125" s="132">
        <v>0</v>
      </c>
      <c r="N125" s="216"/>
      <c r="O125" s="19" t="s">
        <v>143</v>
      </c>
      <c r="P125" s="150">
        <f t="shared" si="95"/>
        <v>0</v>
      </c>
      <c r="Q125" s="150">
        <f t="shared" si="96"/>
        <v>0</v>
      </c>
      <c r="R125" s="150">
        <f t="shared" si="97"/>
        <v>0</v>
      </c>
      <c r="S125" s="27"/>
      <c r="T125" s="19" t="s">
        <v>143</v>
      </c>
      <c r="U125" s="132">
        <v>0</v>
      </c>
      <c r="V125" s="132">
        <v>0</v>
      </c>
      <c r="W125" s="132">
        <v>0</v>
      </c>
      <c r="X125" s="27"/>
      <c r="Y125" s="19" t="s">
        <v>143</v>
      </c>
      <c r="Z125" s="150">
        <f t="shared" si="98"/>
        <v>0</v>
      </c>
      <c r="AA125" s="150">
        <f t="shared" si="99"/>
        <v>0</v>
      </c>
      <c r="AB125" s="150">
        <f t="shared" si="100"/>
        <v>0</v>
      </c>
      <c r="AC125" s="27"/>
    </row>
    <row r="126" spans="1:29" ht="11.65" x14ac:dyDescent="0.35">
      <c r="A126" s="145">
        <f t="shared" si="94"/>
        <v>0</v>
      </c>
      <c r="B126" s="145"/>
      <c r="D126" s="27"/>
      <c r="E126" s="19" t="s">
        <v>116</v>
      </c>
      <c r="F126" s="132">
        <v>0</v>
      </c>
      <c r="G126" s="132">
        <v>0</v>
      </c>
      <c r="H126" s="132">
        <v>0</v>
      </c>
      <c r="I126" s="27"/>
      <c r="J126" s="19" t="s">
        <v>116</v>
      </c>
      <c r="K126" s="132">
        <v>0</v>
      </c>
      <c r="L126" s="132">
        <v>0</v>
      </c>
      <c r="M126" s="132">
        <v>0</v>
      </c>
      <c r="N126" s="27"/>
      <c r="O126" s="19" t="s">
        <v>116</v>
      </c>
      <c r="P126" s="150">
        <f t="shared" si="95"/>
        <v>0</v>
      </c>
      <c r="Q126" s="150">
        <f t="shared" si="96"/>
        <v>0</v>
      </c>
      <c r="R126" s="150">
        <f t="shared" si="97"/>
        <v>0</v>
      </c>
      <c r="S126" s="27"/>
      <c r="T126" s="19" t="s">
        <v>116</v>
      </c>
      <c r="U126" s="132">
        <v>0</v>
      </c>
      <c r="V126" s="132">
        <v>0</v>
      </c>
      <c r="W126" s="132">
        <v>0</v>
      </c>
      <c r="X126" s="27"/>
      <c r="Y126" s="19" t="s">
        <v>116</v>
      </c>
      <c r="Z126" s="150">
        <f t="shared" si="98"/>
        <v>0</v>
      </c>
      <c r="AA126" s="150">
        <f t="shared" si="99"/>
        <v>0</v>
      </c>
      <c r="AB126" s="150">
        <f t="shared" si="100"/>
        <v>0</v>
      </c>
      <c r="AC126" s="27"/>
    </row>
    <row r="127" spans="1:29" s="27" customFormat="1" ht="11.65" x14ac:dyDescent="0.35">
      <c r="A127" s="145">
        <f t="shared" si="94"/>
        <v>0</v>
      </c>
      <c r="B127" s="145"/>
      <c r="E127" s="19" t="s">
        <v>360</v>
      </c>
      <c r="F127" s="132">
        <v>0</v>
      </c>
      <c r="G127" s="132">
        <v>0</v>
      </c>
      <c r="H127" s="132">
        <v>0</v>
      </c>
      <c r="J127" s="19" t="s">
        <v>360</v>
      </c>
      <c r="K127" s="132">
        <v>0</v>
      </c>
      <c r="L127" s="132">
        <v>0</v>
      </c>
      <c r="M127" s="132">
        <v>0</v>
      </c>
      <c r="O127" s="19" t="s">
        <v>360</v>
      </c>
      <c r="P127" s="150">
        <f t="shared" ref="P127" si="101">K127/K$17</f>
        <v>0</v>
      </c>
      <c r="Q127" s="150">
        <f t="shared" ref="Q127" si="102">L127/L$17</f>
        <v>0</v>
      </c>
      <c r="R127" s="150">
        <f t="shared" ref="R127" si="103">M127/M$17</f>
        <v>0</v>
      </c>
      <c r="T127" s="19" t="s">
        <v>360</v>
      </c>
      <c r="U127" s="132">
        <v>0</v>
      </c>
      <c r="V127" s="132">
        <v>0</v>
      </c>
      <c r="W127" s="132">
        <v>0</v>
      </c>
      <c r="Y127" s="19" t="s">
        <v>360</v>
      </c>
      <c r="Z127" s="150">
        <f t="shared" ref="Z127" si="104">U127/U$17</f>
        <v>0</v>
      </c>
      <c r="AA127" s="150">
        <f t="shared" ref="AA127" si="105">V127/V$17</f>
        <v>0</v>
      </c>
      <c r="AB127" s="150">
        <f t="shared" ref="AB127" si="106">W127/W$17</f>
        <v>0</v>
      </c>
    </row>
    <row r="128" spans="1:29" ht="11.65" x14ac:dyDescent="0.35">
      <c r="A128" s="145">
        <f t="shared" si="94"/>
        <v>0</v>
      </c>
      <c r="B128" s="145"/>
      <c r="D128" s="27"/>
      <c r="E128" s="13" t="s">
        <v>355</v>
      </c>
      <c r="F128" s="132">
        <v>0</v>
      </c>
      <c r="G128" s="132">
        <v>0</v>
      </c>
      <c r="H128" s="132">
        <v>0</v>
      </c>
      <c r="J128" s="13" t="s">
        <v>355</v>
      </c>
      <c r="K128" s="132">
        <v>0</v>
      </c>
      <c r="L128" s="132">
        <v>0</v>
      </c>
      <c r="M128" s="132">
        <v>0</v>
      </c>
      <c r="N128" s="27"/>
      <c r="O128" s="13" t="s">
        <v>355</v>
      </c>
      <c r="P128" s="150">
        <f t="shared" si="95"/>
        <v>0</v>
      </c>
      <c r="Q128" s="150">
        <f t="shared" si="96"/>
        <v>0</v>
      </c>
      <c r="R128" s="150">
        <f t="shared" si="97"/>
        <v>0</v>
      </c>
      <c r="T128" s="13" t="s">
        <v>355</v>
      </c>
      <c r="U128" s="132">
        <v>0</v>
      </c>
      <c r="V128" s="132">
        <v>0</v>
      </c>
      <c r="W128" s="132">
        <v>0</v>
      </c>
      <c r="Y128" s="13" t="s">
        <v>355</v>
      </c>
      <c r="Z128" s="150">
        <f t="shared" si="98"/>
        <v>0</v>
      </c>
      <c r="AA128" s="150">
        <f t="shared" si="99"/>
        <v>0</v>
      </c>
      <c r="AB128" s="150">
        <f t="shared" si="100"/>
        <v>0</v>
      </c>
    </row>
    <row r="129" spans="1:29" ht="11.65" x14ac:dyDescent="0.35">
      <c r="A129" s="145"/>
      <c r="B129" s="145"/>
      <c r="D129" s="27"/>
      <c r="E129" s="14" t="s">
        <v>357</v>
      </c>
      <c r="F129" s="49">
        <f>SUM(F115:F128)</f>
        <v>0</v>
      </c>
      <c r="G129" s="49">
        <f>SUM(G115:G128)</f>
        <v>0</v>
      </c>
      <c r="H129" s="49">
        <f>SUM(H115:H128)</f>
        <v>0</v>
      </c>
      <c r="J129" s="14" t="s">
        <v>357</v>
      </c>
      <c r="K129" s="49">
        <f>SUM(K115:K128)</f>
        <v>0</v>
      </c>
      <c r="L129" s="49">
        <f>SUM(L115:L128)</f>
        <v>0</v>
      </c>
      <c r="M129" s="49">
        <f>SUM(M115:M128)</f>
        <v>0</v>
      </c>
      <c r="N129" s="27"/>
      <c r="O129" s="14" t="s">
        <v>357</v>
      </c>
      <c r="P129" s="49">
        <f>SUM(P115:P128)</f>
        <v>0</v>
      </c>
      <c r="Q129" s="49">
        <f>SUM(Q115:Q128)</f>
        <v>0</v>
      </c>
      <c r="R129" s="49">
        <f>SUM(R115:R128)</f>
        <v>0</v>
      </c>
      <c r="T129" s="14" t="s">
        <v>357</v>
      </c>
      <c r="U129" s="49">
        <f>SUM(U115:U128)</f>
        <v>0</v>
      </c>
      <c r="V129" s="49">
        <f>SUM(V115:V128)</f>
        <v>0</v>
      </c>
      <c r="W129" s="49">
        <f>SUM(W115:W128)</f>
        <v>0</v>
      </c>
      <c r="Y129" s="14" t="s">
        <v>357</v>
      </c>
      <c r="Z129" s="49">
        <f>SUM(Z115:Z128)</f>
        <v>0</v>
      </c>
      <c r="AA129" s="49">
        <f>SUM(AA115:AA128)</f>
        <v>0</v>
      </c>
      <c r="AB129" s="49">
        <f>SUM(AB115:AB128)</f>
        <v>0</v>
      </c>
    </row>
    <row r="130" spans="1:29" ht="11.65" x14ac:dyDescent="0.35">
      <c r="A130" s="145"/>
      <c r="B130" s="145"/>
      <c r="D130" s="27"/>
      <c r="F130" s="17"/>
      <c r="G130" s="17"/>
      <c r="H130" s="17"/>
      <c r="J130" s="27"/>
      <c r="K130" s="17"/>
      <c r="L130" s="17"/>
      <c r="M130" s="17"/>
      <c r="N130" s="27"/>
      <c r="P130" s="17"/>
      <c r="Q130" s="17"/>
      <c r="R130" s="17"/>
      <c r="T130" s="27"/>
      <c r="U130" s="17"/>
      <c r="V130" s="17"/>
      <c r="W130" s="17"/>
      <c r="Y130" s="27"/>
      <c r="Z130" s="17"/>
      <c r="AA130" s="17"/>
      <c r="AB130" s="17"/>
    </row>
    <row r="131" spans="1:29" ht="11.65" x14ac:dyDescent="0.35">
      <c r="B131" s="145"/>
      <c r="D131" s="27"/>
      <c r="E131" s="13" t="s">
        <v>513</v>
      </c>
      <c r="F131" s="132">
        <v>0</v>
      </c>
      <c r="G131" s="132">
        <v>0</v>
      </c>
      <c r="H131" s="132">
        <v>0</v>
      </c>
      <c r="J131" s="13" t="s">
        <v>513</v>
      </c>
      <c r="K131" s="132">
        <v>0</v>
      </c>
      <c r="L131" s="132">
        <v>0</v>
      </c>
      <c r="M131" s="132">
        <v>0</v>
      </c>
      <c r="N131" s="27"/>
      <c r="O131" s="13" t="s">
        <v>513</v>
      </c>
      <c r="P131" s="150">
        <f t="shared" ref="P131:P133" si="107">K131/K$17</f>
        <v>0</v>
      </c>
      <c r="Q131" s="150">
        <f t="shared" ref="Q131:Q133" si="108">L131/L$17</f>
        <v>0</v>
      </c>
      <c r="R131" s="150">
        <f t="shared" ref="R131:R133" si="109">M131/M$17</f>
        <v>0</v>
      </c>
      <c r="T131" s="13" t="s">
        <v>513</v>
      </c>
      <c r="U131" s="132">
        <v>0</v>
      </c>
      <c r="V131" s="132">
        <v>0</v>
      </c>
      <c r="W131" s="132">
        <v>0</v>
      </c>
      <c r="Y131" s="13" t="s">
        <v>513</v>
      </c>
      <c r="Z131" s="150">
        <f t="shared" ref="Z131:Z133" si="110">U131/U$17</f>
        <v>0</v>
      </c>
      <c r="AA131" s="150">
        <f t="shared" ref="AA131:AA133" si="111">V131/V$17</f>
        <v>0</v>
      </c>
      <c r="AB131" s="150">
        <f t="shared" ref="AB131:AB133" si="112">W131/W$17</f>
        <v>0</v>
      </c>
    </row>
    <row r="132" spans="1:29" ht="11.65" x14ac:dyDescent="0.35">
      <c r="B132" s="145"/>
      <c r="D132" s="27"/>
      <c r="E132" s="13" t="s">
        <v>183</v>
      </c>
      <c r="F132" s="132">
        <v>0</v>
      </c>
      <c r="G132" s="132">
        <v>0</v>
      </c>
      <c r="H132" s="132">
        <v>0</v>
      </c>
      <c r="I132" s="27"/>
      <c r="J132" s="13" t="s">
        <v>183</v>
      </c>
      <c r="K132" s="132">
        <v>0</v>
      </c>
      <c r="L132" s="132">
        <v>0</v>
      </c>
      <c r="M132" s="132">
        <v>0</v>
      </c>
      <c r="N132" s="27"/>
      <c r="O132" s="13" t="s">
        <v>183</v>
      </c>
      <c r="P132" s="150">
        <f t="shared" si="107"/>
        <v>0</v>
      </c>
      <c r="Q132" s="150">
        <f t="shared" si="108"/>
        <v>0</v>
      </c>
      <c r="R132" s="150">
        <f t="shared" si="109"/>
        <v>0</v>
      </c>
      <c r="S132" s="27"/>
      <c r="T132" s="13" t="s">
        <v>183</v>
      </c>
      <c r="U132" s="132">
        <v>0</v>
      </c>
      <c r="V132" s="132">
        <v>0</v>
      </c>
      <c r="W132" s="132">
        <v>0</v>
      </c>
      <c r="X132" s="27"/>
      <c r="Y132" s="13" t="s">
        <v>183</v>
      </c>
      <c r="Z132" s="150">
        <f t="shared" si="110"/>
        <v>0</v>
      </c>
      <c r="AA132" s="150">
        <f t="shared" si="111"/>
        <v>0</v>
      </c>
      <c r="AB132" s="150">
        <f t="shared" si="112"/>
        <v>0</v>
      </c>
      <c r="AC132" s="27"/>
    </row>
    <row r="133" spans="1:29" ht="11.65" x14ac:dyDescent="0.35">
      <c r="B133" s="145"/>
      <c r="D133" s="27"/>
      <c r="E133" s="13" t="s">
        <v>133</v>
      </c>
      <c r="F133" s="132">
        <v>0</v>
      </c>
      <c r="G133" s="132">
        <v>0</v>
      </c>
      <c r="H133" s="132">
        <v>0</v>
      </c>
      <c r="I133" s="27"/>
      <c r="J133" s="13" t="s">
        <v>133</v>
      </c>
      <c r="K133" s="132">
        <v>0</v>
      </c>
      <c r="L133" s="132">
        <v>0</v>
      </c>
      <c r="M133" s="132">
        <v>0</v>
      </c>
      <c r="N133" s="27"/>
      <c r="O133" s="13" t="s">
        <v>133</v>
      </c>
      <c r="P133" s="150">
        <f t="shared" si="107"/>
        <v>0</v>
      </c>
      <c r="Q133" s="150">
        <f t="shared" si="108"/>
        <v>0</v>
      </c>
      <c r="R133" s="150">
        <f t="shared" si="109"/>
        <v>0</v>
      </c>
      <c r="S133" s="27"/>
      <c r="T133" s="13" t="s">
        <v>133</v>
      </c>
      <c r="U133" s="132">
        <v>0</v>
      </c>
      <c r="V133" s="132">
        <v>0</v>
      </c>
      <c r="W133" s="132">
        <v>0</v>
      </c>
      <c r="X133" s="27"/>
      <c r="Y133" s="13" t="s">
        <v>133</v>
      </c>
      <c r="Z133" s="150">
        <f t="shared" si="110"/>
        <v>0</v>
      </c>
      <c r="AA133" s="150">
        <f t="shared" si="111"/>
        <v>0</v>
      </c>
      <c r="AB133" s="150">
        <f t="shared" si="112"/>
        <v>0</v>
      </c>
      <c r="AC133" s="27"/>
    </row>
    <row r="134" spans="1:29" ht="11.65" x14ac:dyDescent="0.35">
      <c r="A134" s="145"/>
      <c r="B134" s="145"/>
      <c r="D134" s="27"/>
      <c r="E134" s="14" t="s">
        <v>38</v>
      </c>
      <c r="F134" s="49">
        <f>SUM(F131:F133)</f>
        <v>0</v>
      </c>
      <c r="G134" s="49">
        <f t="shared" ref="G134:H134" si="113">SUM(G131:G133)</f>
        <v>0</v>
      </c>
      <c r="H134" s="49">
        <f t="shared" si="113"/>
        <v>0</v>
      </c>
      <c r="J134" s="14" t="s">
        <v>38</v>
      </c>
      <c r="K134" s="49">
        <f>SUM(K131:K133)</f>
        <v>0</v>
      </c>
      <c r="L134" s="49">
        <f t="shared" ref="L134:M134" si="114">SUM(L131:L133)</f>
        <v>0</v>
      </c>
      <c r="M134" s="49">
        <f t="shared" si="114"/>
        <v>0</v>
      </c>
      <c r="N134" s="27"/>
      <c r="O134" s="14" t="s">
        <v>38</v>
      </c>
      <c r="P134" s="49">
        <f>SUM(P131:P133)</f>
        <v>0</v>
      </c>
      <c r="Q134" s="49">
        <f t="shared" ref="Q134" si="115">SUM(Q131:Q133)</f>
        <v>0</v>
      </c>
      <c r="R134" s="49">
        <f t="shared" ref="R134" si="116">SUM(R131:R133)</f>
        <v>0</v>
      </c>
      <c r="T134" s="14" t="s">
        <v>38</v>
      </c>
      <c r="U134" s="49">
        <f>SUM(U131:U133)</f>
        <v>0</v>
      </c>
      <c r="V134" s="49">
        <f t="shared" ref="V134:W134" si="117">SUM(V131:V133)</f>
        <v>0</v>
      </c>
      <c r="W134" s="49">
        <f t="shared" si="117"/>
        <v>0</v>
      </c>
      <c r="Y134" s="14" t="s">
        <v>38</v>
      </c>
      <c r="Z134" s="49">
        <f>SUM(Z131:Z133)</f>
        <v>0</v>
      </c>
      <c r="AA134" s="49">
        <f t="shared" ref="AA134" si="118">SUM(AA131:AA133)</f>
        <v>0</v>
      </c>
      <c r="AB134" s="49">
        <f t="shared" ref="AB134" si="119">SUM(AB131:AB133)</f>
        <v>0</v>
      </c>
    </row>
    <row r="135" spans="1:29" ht="11.65" x14ac:dyDescent="0.35">
      <c r="A135" s="145"/>
      <c r="B135" s="145"/>
      <c r="D135" s="27"/>
      <c r="F135" s="17"/>
      <c r="G135" s="17"/>
      <c r="H135" s="17"/>
      <c r="J135" s="27"/>
      <c r="K135" s="17"/>
      <c r="L135" s="17"/>
      <c r="M135" s="17"/>
      <c r="N135" s="27"/>
      <c r="P135" s="17"/>
      <c r="Q135" s="17"/>
      <c r="R135" s="17"/>
      <c r="T135" s="27"/>
      <c r="U135" s="17"/>
      <c r="V135" s="17"/>
      <c r="W135" s="17"/>
      <c r="Y135" s="27"/>
      <c r="Z135" s="17"/>
      <c r="AA135" s="17"/>
      <c r="AB135" s="17"/>
    </row>
    <row r="136" spans="1:29" ht="11.65" x14ac:dyDescent="0.35">
      <c r="A136" s="145"/>
      <c r="B136" s="145"/>
      <c r="D136" s="27"/>
      <c r="E136" s="22" t="s">
        <v>39</v>
      </c>
      <c r="F136" s="50">
        <f>F129+F134</f>
        <v>0</v>
      </c>
      <c r="G136" s="50">
        <f>G129+G134</f>
        <v>0</v>
      </c>
      <c r="H136" s="50">
        <f>H129+H134</f>
        <v>0</v>
      </c>
      <c r="J136" s="22" t="s">
        <v>39</v>
      </c>
      <c r="K136" s="50">
        <f>K129+K134</f>
        <v>0</v>
      </c>
      <c r="L136" s="50">
        <f>L129+L134</f>
        <v>0</v>
      </c>
      <c r="M136" s="50">
        <f>M129+M134</f>
        <v>0</v>
      </c>
      <c r="N136" s="27"/>
      <c r="O136" s="22" t="s">
        <v>39</v>
      </c>
      <c r="P136" s="50">
        <f>P129+P134</f>
        <v>0</v>
      </c>
      <c r="Q136" s="50">
        <f>Q129+Q134</f>
        <v>0</v>
      </c>
      <c r="R136" s="50">
        <f>R129+R134</f>
        <v>0</v>
      </c>
      <c r="T136" s="22" t="s">
        <v>39</v>
      </c>
      <c r="U136" s="50">
        <f>U129+U134</f>
        <v>0</v>
      </c>
      <c r="V136" s="50">
        <f>V129+V134</f>
        <v>0</v>
      </c>
      <c r="W136" s="50">
        <f>W129+W134</f>
        <v>0</v>
      </c>
      <c r="Y136" s="22" t="s">
        <v>39</v>
      </c>
      <c r="Z136" s="50">
        <f>Z129+Z134</f>
        <v>0</v>
      </c>
      <c r="AA136" s="50">
        <f>AA129+AA134</f>
        <v>0</v>
      </c>
      <c r="AB136" s="50">
        <f>AB129+AB134</f>
        <v>0</v>
      </c>
    </row>
    <row r="137" spans="1:29" ht="11.65" x14ac:dyDescent="0.35">
      <c r="A137" s="145"/>
      <c r="B137" s="145"/>
      <c r="D137" s="44"/>
      <c r="E137" s="46"/>
      <c r="F137" s="47"/>
      <c r="G137" s="47"/>
      <c r="H137" s="47"/>
      <c r="I137" s="44"/>
      <c r="J137" s="46"/>
      <c r="K137" s="47"/>
      <c r="L137" s="47"/>
      <c r="M137" s="47"/>
      <c r="N137" s="44"/>
      <c r="O137" s="46"/>
      <c r="P137" s="47"/>
      <c r="Q137" s="47"/>
      <c r="R137" s="47"/>
      <c r="S137" s="44"/>
      <c r="T137" s="46"/>
      <c r="U137" s="47"/>
      <c r="V137" s="47"/>
      <c r="W137" s="47"/>
      <c r="X137" s="44"/>
      <c r="Y137" s="46"/>
      <c r="Z137" s="47"/>
      <c r="AA137" s="47"/>
      <c r="AB137" s="47"/>
      <c r="AC137" s="44"/>
    </row>
    <row r="138" spans="1:29" ht="11.65" x14ac:dyDescent="0.35">
      <c r="A138" s="145">
        <f>IF(OR(F138&lt;0,G138&lt;0,H138&lt;0,P138&lt;0,Q138&lt;0,R138&lt;0,Z138&lt;0,AA138&lt;0,AB138&lt;0),1,0)</f>
        <v>0</v>
      </c>
      <c r="B138" s="145"/>
      <c r="D138" s="44"/>
      <c r="E138" s="37" t="s">
        <v>184</v>
      </c>
      <c r="F138" s="132">
        <v>0</v>
      </c>
      <c r="G138" s="132">
        <v>0</v>
      </c>
      <c r="H138" s="132">
        <v>0</v>
      </c>
      <c r="I138" s="44"/>
      <c r="J138" s="37" t="s">
        <v>207</v>
      </c>
      <c r="K138" s="132">
        <v>0</v>
      </c>
      <c r="L138" s="132">
        <v>0</v>
      </c>
      <c r="M138" s="132">
        <v>0</v>
      </c>
      <c r="N138" s="44"/>
      <c r="O138" s="37" t="s">
        <v>184</v>
      </c>
      <c r="P138" s="150">
        <f t="shared" ref="P138" si="120">K138/K$17</f>
        <v>0</v>
      </c>
      <c r="Q138" s="150">
        <f t="shared" ref="Q138" si="121">L138/L$17</f>
        <v>0</v>
      </c>
      <c r="R138" s="150">
        <f t="shared" ref="R138" si="122">M138/M$17</f>
        <v>0</v>
      </c>
      <c r="S138" s="44"/>
      <c r="T138" s="37" t="s">
        <v>207</v>
      </c>
      <c r="U138" s="132">
        <v>0</v>
      </c>
      <c r="V138" s="132">
        <v>0</v>
      </c>
      <c r="W138" s="132">
        <v>0</v>
      </c>
      <c r="X138" s="44"/>
      <c r="Y138" s="37" t="s">
        <v>184</v>
      </c>
      <c r="Z138" s="150">
        <f t="shared" ref="Z138" si="123">U138/U$17</f>
        <v>0</v>
      </c>
      <c r="AA138" s="150">
        <f t="shared" ref="AA138" si="124">V138/V$17</f>
        <v>0</v>
      </c>
      <c r="AB138" s="150">
        <f t="shared" ref="AB138" si="125">W138/W$17</f>
        <v>0</v>
      </c>
      <c r="AC138" s="44"/>
    </row>
    <row r="139" spans="1:29" ht="11.65" x14ac:dyDescent="0.35">
      <c r="A139" s="145"/>
      <c r="B139" s="145"/>
      <c r="D139" s="44"/>
      <c r="E139" s="37" t="s">
        <v>185</v>
      </c>
      <c r="F139" s="94" t="s">
        <v>145</v>
      </c>
      <c r="G139" s="94" t="s">
        <v>145</v>
      </c>
      <c r="H139" s="94" t="s">
        <v>145</v>
      </c>
      <c r="I139" s="44"/>
      <c r="J139" s="37" t="s">
        <v>185</v>
      </c>
      <c r="K139" s="94" t="s">
        <v>145</v>
      </c>
      <c r="L139" s="94" t="s">
        <v>145</v>
      </c>
      <c r="M139" s="94" t="s">
        <v>145</v>
      </c>
      <c r="N139" s="44"/>
      <c r="O139" s="37" t="s">
        <v>185</v>
      </c>
      <c r="P139" s="148" t="str">
        <f>K139</f>
        <v>No</v>
      </c>
      <c r="Q139" s="148" t="str">
        <f t="shared" ref="Q139:R139" si="126">L139</f>
        <v>No</v>
      </c>
      <c r="R139" s="148" t="str">
        <f t="shared" si="126"/>
        <v>No</v>
      </c>
      <c r="S139" s="44"/>
      <c r="T139" s="37" t="s">
        <v>185</v>
      </c>
      <c r="U139" s="94" t="s">
        <v>145</v>
      </c>
      <c r="V139" s="94" t="s">
        <v>145</v>
      </c>
      <c r="W139" s="94" t="s">
        <v>145</v>
      </c>
      <c r="X139" s="44"/>
      <c r="Y139" s="37" t="s">
        <v>185</v>
      </c>
      <c r="Z139" s="148" t="str">
        <f t="shared" ref="Z139" si="127">U139</f>
        <v>No</v>
      </c>
      <c r="AA139" s="148" t="str">
        <f t="shared" ref="AA139" si="128">V139</f>
        <v>No</v>
      </c>
      <c r="AB139" s="148" t="str">
        <f t="shared" ref="AB139" si="129">W139</f>
        <v>No</v>
      </c>
      <c r="AC139" s="44"/>
    </row>
    <row r="140" spans="1:29" ht="11.65" x14ac:dyDescent="0.35">
      <c r="A140" s="145"/>
      <c r="B140" s="145"/>
      <c r="D140" s="27"/>
      <c r="E140" s="23" t="s">
        <v>40</v>
      </c>
      <c r="J140" s="23" t="s">
        <v>40</v>
      </c>
      <c r="K140" s="27"/>
      <c r="L140" s="27"/>
      <c r="M140" s="27"/>
      <c r="N140" s="27"/>
      <c r="O140" s="23" t="s">
        <v>40</v>
      </c>
      <c r="P140" s="27"/>
      <c r="Q140" s="27"/>
      <c r="R140" s="27"/>
      <c r="T140" s="23" t="s">
        <v>40</v>
      </c>
      <c r="U140" s="27"/>
      <c r="V140" s="27"/>
      <c r="W140" s="27"/>
      <c r="Y140" s="23" t="s">
        <v>40</v>
      </c>
      <c r="Z140" s="27"/>
      <c r="AA140" s="27"/>
      <c r="AB140" s="27"/>
    </row>
    <row r="141" spans="1:29" ht="11.65" x14ac:dyDescent="0.35">
      <c r="A141" s="145"/>
      <c r="B141" s="145"/>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1:29" ht="11.65" x14ac:dyDescent="0.35">
      <c r="B142" s="145">
        <f>1-(F142*G142*H142*P142*Q142*R142*Z142*AA142*AB142)</f>
        <v>0</v>
      </c>
      <c r="D142" s="27"/>
      <c r="E142" s="24" t="s">
        <v>186</v>
      </c>
      <c r="F142" s="121" t="b">
        <f>ABS(  (F61+F73+F91)-(F109+F129+F134)  ) &lt; eTol</f>
        <v>1</v>
      </c>
      <c r="G142" s="121" t="b">
        <f>ABS(  (G61+G73+G91)-(G109+G129+G134)  ) &lt; eTol</f>
        <v>1</v>
      </c>
      <c r="H142" s="121" t="b">
        <f>ABS(  (H61+H73+H91)-(H109+H129+H134)  ) &lt; eTol</f>
        <v>1</v>
      </c>
      <c r="J142" s="24" t="s">
        <v>186</v>
      </c>
      <c r="K142" s="121" t="b">
        <f>ABS(  (K61+K73+K91)-(K109+K129+K134)  ) &lt; eTol</f>
        <v>1</v>
      </c>
      <c r="L142" s="121" t="b">
        <f>ABS(  (L61+L73+L91)-(L109+L129+L134)  ) &lt; eTol</f>
        <v>1</v>
      </c>
      <c r="M142" s="121" t="b">
        <f>ABS(  (M61+M73+M91)-(M109+M129+M134)  ) &lt; eTol</f>
        <v>1</v>
      </c>
      <c r="N142" s="27"/>
      <c r="O142" s="24" t="s">
        <v>186</v>
      </c>
      <c r="P142" s="121" t="b">
        <f>ABS(  (P61+P73+P91)-(P109+P129+P134)  ) &lt; eTol</f>
        <v>1</v>
      </c>
      <c r="Q142" s="121" t="b">
        <f>ABS(  (Q61+Q73+Q91)-(Q109+Q129+Q134)  ) &lt; eTol</f>
        <v>1</v>
      </c>
      <c r="R142" s="121" t="b">
        <f>ABS(  (R61+R73+R91)-(R109+R129+R134)  ) &lt; eTol</f>
        <v>1</v>
      </c>
      <c r="T142" s="24" t="s">
        <v>186</v>
      </c>
      <c r="U142" s="121" t="b">
        <f>ABS(  (U61+U73+U91)-(U109+U129+U134)  ) &lt; eTol</f>
        <v>1</v>
      </c>
      <c r="V142" s="121" t="b">
        <f>ABS(  (V61+V73+V91)-(V109+V129+V134)  ) &lt; eTol</f>
        <v>1</v>
      </c>
      <c r="W142" s="121" t="b">
        <f>ABS(  (W61+W73+W91)-(W109+W129+W134)  ) &lt; eTol</f>
        <v>1</v>
      </c>
      <c r="Y142" s="24" t="s">
        <v>186</v>
      </c>
      <c r="Z142" s="121" t="b">
        <f>ABS(  (Z61+Z73+Z91)-(Z109+Z129+Z134)  ) &lt; eTol</f>
        <v>1</v>
      </c>
      <c r="AA142" s="121" t="b">
        <f>ABS(  (AA61+AA73+AA91)-(AA109+AA129+AA134)  ) &lt; eTol</f>
        <v>1</v>
      </c>
      <c r="AB142" s="121" t="b">
        <f>ABS(  (AB61+AB73+AB91)-(AB109+AB129+AB134)  ) &lt; eTol</f>
        <v>1</v>
      </c>
    </row>
    <row r="143" spans="1:29" ht="11.65" x14ac:dyDescent="0.35">
      <c r="A143" s="145"/>
      <c r="B143" s="145"/>
      <c r="D143" s="27"/>
      <c r="E143" s="23"/>
      <c r="F143" s="27"/>
      <c r="G143" s="27"/>
      <c r="H143" s="27"/>
      <c r="I143" s="27"/>
      <c r="J143" s="23"/>
      <c r="K143" s="27"/>
      <c r="L143" s="27"/>
      <c r="M143" s="27"/>
      <c r="N143" s="27"/>
      <c r="O143" s="23"/>
      <c r="P143" s="27"/>
      <c r="Q143" s="27"/>
      <c r="R143" s="27"/>
      <c r="S143" s="27"/>
      <c r="T143" s="23"/>
      <c r="U143" s="27"/>
      <c r="V143" s="27"/>
      <c r="W143" s="27"/>
      <c r="X143" s="27"/>
      <c r="Y143" s="23"/>
      <c r="Z143" s="27"/>
      <c r="AA143" s="27"/>
      <c r="AB143" s="27"/>
      <c r="AC143" s="27"/>
    </row>
    <row r="144" spans="1:29" ht="13.15" x14ac:dyDescent="0.4">
      <c r="A144" s="145"/>
      <c r="B144" s="145"/>
      <c r="D144" s="27"/>
      <c r="E144" s="28" t="s">
        <v>247</v>
      </c>
      <c r="F144" s="149" t="str">
        <f>F21</f>
        <v>31/XX/20XX</v>
      </c>
      <c r="G144" s="149" t="str">
        <f>G21</f>
        <v>31/XX/20XX</v>
      </c>
      <c r="H144" s="149" t="str">
        <f>H21</f>
        <v>31/XX/20XX</v>
      </c>
      <c r="I144" s="27"/>
      <c r="J144" s="28" t="s">
        <v>248</v>
      </c>
      <c r="K144" s="149" t="str">
        <f>K21</f>
        <v>31/XX/20XX</v>
      </c>
      <c r="L144" s="149" t="str">
        <f>L21</f>
        <v>31/XX/20XX</v>
      </c>
      <c r="M144" s="149" t="str">
        <f>M21</f>
        <v>31/XX/20XX</v>
      </c>
      <c r="N144" s="27"/>
      <c r="O144" s="28" t="s">
        <v>247</v>
      </c>
      <c r="P144" s="149" t="str">
        <f>P21</f>
        <v>31/XX/20XX</v>
      </c>
      <c r="Q144" s="149" t="str">
        <f>Q21</f>
        <v>31/XX/20XX</v>
      </c>
      <c r="R144" s="149" t="str">
        <f>R21</f>
        <v>31/XX/20XX</v>
      </c>
      <c r="S144" s="27"/>
      <c r="T144" s="28" t="s">
        <v>248</v>
      </c>
      <c r="U144" s="149" t="str">
        <f>U21</f>
        <v>31/XX/20XX</v>
      </c>
      <c r="V144" s="149" t="str">
        <f>V21</f>
        <v>31/XX/20XX</v>
      </c>
      <c r="W144" s="149" t="str">
        <f>W21</f>
        <v>31/XX/20XX</v>
      </c>
      <c r="X144" s="27"/>
      <c r="Y144" s="28" t="s">
        <v>247</v>
      </c>
      <c r="Z144" s="149" t="str">
        <f>Z21</f>
        <v>31/XX/20XX</v>
      </c>
      <c r="AA144" s="149" t="str">
        <f>AA21</f>
        <v>31/XX/20XX</v>
      </c>
      <c r="AB144" s="149" t="str">
        <f>AB21</f>
        <v>31/XX/20XX</v>
      </c>
      <c r="AC144" s="27"/>
    </row>
    <row r="145" spans="1:29" ht="11.65" x14ac:dyDescent="0.35">
      <c r="A145" s="145"/>
      <c r="B145" s="145"/>
      <c r="D145" s="27"/>
      <c r="E145" s="13" t="s">
        <v>250</v>
      </c>
      <c r="F145" s="132">
        <v>0</v>
      </c>
      <c r="G145" s="132">
        <v>0</v>
      </c>
      <c r="H145" s="132">
        <v>0</v>
      </c>
      <c r="I145" s="27"/>
      <c r="J145" s="13" t="s">
        <v>250</v>
      </c>
      <c r="K145" s="132">
        <v>0</v>
      </c>
      <c r="L145" s="132">
        <v>0</v>
      </c>
      <c r="M145" s="132">
        <v>0</v>
      </c>
      <c r="N145" s="27"/>
      <c r="O145" s="13" t="s">
        <v>250</v>
      </c>
      <c r="P145" s="150">
        <f t="shared" ref="P145:P146" si="130">K145/K$16</f>
        <v>0</v>
      </c>
      <c r="Q145" s="150">
        <f t="shared" ref="Q145:Q146" si="131">L145/L$16</f>
        <v>0</v>
      </c>
      <c r="R145" s="150">
        <f t="shared" ref="R145:R146" si="132">M145/M$16</f>
        <v>0</v>
      </c>
      <c r="S145" s="27"/>
      <c r="T145" s="13" t="s">
        <v>250</v>
      </c>
      <c r="U145" s="132">
        <v>0</v>
      </c>
      <c r="V145" s="132">
        <v>0</v>
      </c>
      <c r="W145" s="132">
        <v>0</v>
      </c>
      <c r="X145" s="27"/>
      <c r="Y145" s="13" t="s">
        <v>250</v>
      </c>
      <c r="Z145" s="150">
        <f t="shared" ref="Z145:AB146" si="133">U145/U$16</f>
        <v>0</v>
      </c>
      <c r="AA145" s="150">
        <f t="shared" si="133"/>
        <v>0</v>
      </c>
      <c r="AB145" s="150">
        <f t="shared" si="133"/>
        <v>0</v>
      </c>
      <c r="AC145" s="27"/>
    </row>
    <row r="146" spans="1:29" ht="11.65" x14ac:dyDescent="0.35">
      <c r="A146" s="145"/>
      <c r="B146" s="145"/>
      <c r="D146" s="27"/>
      <c r="E146" s="13" t="s">
        <v>192</v>
      </c>
      <c r="F146" s="132">
        <v>0</v>
      </c>
      <c r="G146" s="132">
        <v>0</v>
      </c>
      <c r="H146" s="132">
        <v>0</v>
      </c>
      <c r="I146" s="27"/>
      <c r="J146" s="13" t="s">
        <v>192</v>
      </c>
      <c r="K146" s="132">
        <v>0</v>
      </c>
      <c r="L146" s="132">
        <v>0</v>
      </c>
      <c r="M146" s="132">
        <v>0</v>
      </c>
      <c r="N146" s="27"/>
      <c r="O146" s="13" t="s">
        <v>192</v>
      </c>
      <c r="P146" s="150">
        <f t="shared" si="130"/>
        <v>0</v>
      </c>
      <c r="Q146" s="150">
        <f t="shared" si="131"/>
        <v>0</v>
      </c>
      <c r="R146" s="150">
        <f t="shared" si="132"/>
        <v>0</v>
      </c>
      <c r="S146" s="27"/>
      <c r="T146" s="13" t="s">
        <v>192</v>
      </c>
      <c r="U146" s="132">
        <v>0</v>
      </c>
      <c r="V146" s="132">
        <v>0</v>
      </c>
      <c r="W146" s="132">
        <v>0</v>
      </c>
      <c r="X146" s="27"/>
      <c r="Y146" s="13" t="s">
        <v>192</v>
      </c>
      <c r="Z146" s="150">
        <f t="shared" si="133"/>
        <v>0</v>
      </c>
      <c r="AA146" s="150">
        <f t="shared" si="133"/>
        <v>0</v>
      </c>
      <c r="AB146" s="150">
        <f t="shared" si="133"/>
        <v>0</v>
      </c>
      <c r="AC146" s="27"/>
    </row>
    <row r="147" spans="1:29" ht="11.65" x14ac:dyDescent="0.35">
      <c r="A147" s="145"/>
      <c r="B147" s="145"/>
      <c r="D147" s="27"/>
      <c r="E147" s="14" t="s">
        <v>251</v>
      </c>
      <c r="F147" s="49">
        <f>SUM(F145:F146)</f>
        <v>0</v>
      </c>
      <c r="G147" s="49">
        <f>SUM(G145:G146)</f>
        <v>0</v>
      </c>
      <c r="H147" s="49">
        <f>SUM(H145:H146)</f>
        <v>0</v>
      </c>
      <c r="I147" s="27"/>
      <c r="J147" s="14" t="s">
        <v>251</v>
      </c>
      <c r="K147" s="49">
        <f>SUM(K145:K146)</f>
        <v>0</v>
      </c>
      <c r="L147" s="49">
        <f>SUM(L145:L146)</f>
        <v>0</v>
      </c>
      <c r="M147" s="49">
        <f>SUM(M145:M146)</f>
        <v>0</v>
      </c>
      <c r="N147" s="27"/>
      <c r="O147" s="14" t="s">
        <v>251</v>
      </c>
      <c r="P147" s="49">
        <f>SUM(P145:P146)</f>
        <v>0</v>
      </c>
      <c r="Q147" s="49">
        <f>SUM(Q145:Q146)</f>
        <v>0</v>
      </c>
      <c r="R147" s="49">
        <f>SUM(R145:R146)</f>
        <v>0</v>
      </c>
      <c r="S147" s="27"/>
      <c r="T147" s="14" t="s">
        <v>251</v>
      </c>
      <c r="U147" s="49">
        <f>SUM(U145:U146)</f>
        <v>0</v>
      </c>
      <c r="V147" s="49">
        <f>SUM(V145:V146)</f>
        <v>0</v>
      </c>
      <c r="W147" s="49">
        <f>SUM(W145:W146)</f>
        <v>0</v>
      </c>
      <c r="X147" s="27"/>
      <c r="Y147" s="14" t="s">
        <v>251</v>
      </c>
      <c r="Z147" s="49">
        <f>SUM(Z145:Z146)</f>
        <v>0</v>
      </c>
      <c r="AA147" s="49">
        <f>SUM(AA145:AA146)</f>
        <v>0</v>
      </c>
      <c r="AB147" s="49">
        <f>SUM(AB145:AB146)</f>
        <v>0</v>
      </c>
      <c r="AC147" s="27"/>
    </row>
    <row r="148" spans="1:29" ht="11.65" x14ac:dyDescent="0.35">
      <c r="A148" s="145"/>
      <c r="B148" s="145"/>
      <c r="D148" s="27"/>
      <c r="E148" s="16"/>
      <c r="F148" s="27"/>
      <c r="G148" s="27"/>
      <c r="H148" s="27"/>
      <c r="I148" s="27"/>
      <c r="J148" s="16"/>
      <c r="K148" s="27"/>
      <c r="L148" s="27"/>
      <c r="M148" s="27"/>
      <c r="N148" s="27"/>
      <c r="O148" s="16"/>
      <c r="P148" s="27"/>
      <c r="Q148" s="27"/>
      <c r="R148" s="27"/>
      <c r="S148" s="27"/>
      <c r="T148" s="16"/>
      <c r="U148" s="27"/>
      <c r="V148" s="27"/>
      <c r="W148" s="27"/>
      <c r="X148" s="27"/>
      <c r="Y148" s="16"/>
      <c r="Z148" s="27"/>
      <c r="AA148" s="27"/>
      <c r="AB148" s="27"/>
      <c r="AC148" s="27"/>
    </row>
    <row r="149" spans="1:29" ht="11.65" x14ac:dyDescent="0.35">
      <c r="A149" s="145"/>
      <c r="B149" s="145"/>
      <c r="D149" s="27"/>
      <c r="E149" s="13" t="s">
        <v>187</v>
      </c>
      <c r="F149" s="132"/>
      <c r="G149" s="132"/>
      <c r="H149" s="132"/>
      <c r="I149" s="27"/>
      <c r="J149" s="13" t="s">
        <v>187</v>
      </c>
      <c r="K149" s="132"/>
      <c r="L149" s="132"/>
      <c r="M149" s="132"/>
      <c r="N149" s="27"/>
      <c r="O149" s="13" t="s">
        <v>187</v>
      </c>
      <c r="P149" s="150">
        <f>K149/K$17</f>
        <v>0</v>
      </c>
      <c r="Q149" s="150">
        <f t="shared" ref="Q149" si="134">L149/L$17</f>
        <v>0</v>
      </c>
      <c r="R149" s="150">
        <f t="shared" ref="R149" si="135">M149/M$17</f>
        <v>0</v>
      </c>
      <c r="S149" s="27"/>
      <c r="T149" s="13" t="s">
        <v>187</v>
      </c>
      <c r="U149" s="132"/>
      <c r="V149" s="132"/>
      <c r="W149" s="132"/>
      <c r="X149" s="27"/>
      <c r="Y149" s="13" t="s">
        <v>187</v>
      </c>
      <c r="Z149" s="150">
        <f>U149/U$17</f>
        <v>0</v>
      </c>
      <c r="AA149" s="150">
        <f t="shared" ref="AA149:AB149" si="136">V149/V$17</f>
        <v>0</v>
      </c>
      <c r="AB149" s="150">
        <f t="shared" si="136"/>
        <v>0</v>
      </c>
      <c r="AC149" s="27"/>
    </row>
    <row r="150" spans="1:29" ht="11.65" x14ac:dyDescent="0.35">
      <c r="A150" s="145"/>
      <c r="B150" s="145"/>
      <c r="D150" s="27"/>
      <c r="E150" s="16"/>
      <c r="F150" s="16"/>
      <c r="G150" s="16"/>
      <c r="H150" s="16"/>
      <c r="I150" s="16"/>
      <c r="J150" s="16"/>
      <c r="K150" s="16"/>
      <c r="L150" s="16"/>
      <c r="M150" s="16"/>
      <c r="N150" s="16"/>
      <c r="O150" s="16"/>
      <c r="P150" s="27"/>
      <c r="Q150" s="27"/>
      <c r="R150" s="27"/>
      <c r="S150" s="27"/>
      <c r="T150" s="16"/>
      <c r="U150" s="16"/>
      <c r="V150" s="16"/>
      <c r="W150" s="16"/>
      <c r="X150" s="27"/>
      <c r="Y150" s="16"/>
      <c r="Z150" s="27"/>
      <c r="AA150" s="27"/>
      <c r="AB150" s="27"/>
      <c r="AC150" s="27"/>
    </row>
    <row r="151" spans="1:29" ht="13.15" x14ac:dyDescent="0.4">
      <c r="A151" s="145"/>
      <c r="B151" s="145"/>
      <c r="D151" s="27"/>
      <c r="E151" s="67" t="s">
        <v>188</v>
      </c>
      <c r="F151" s="49">
        <f>F117+F116+F123+F115 +F118 +F126+  F101+F96+F97+F94+F102+F103 - F89-F88-F85-F87</f>
        <v>0</v>
      </c>
      <c r="G151" s="49">
        <f t="shared" ref="G151:H151" si="137">G117+G116+G123+G115 +G118 +G126+  G101+G96+G97+G94+G102+G103 - G89-G88-G85-G87</f>
        <v>0</v>
      </c>
      <c r="H151" s="49">
        <f t="shared" si="137"/>
        <v>0</v>
      </c>
      <c r="I151" s="68"/>
      <c r="J151" s="67" t="s">
        <v>188</v>
      </c>
      <c r="K151" s="49">
        <f>K117+K116+K123+K115 +K118 +K126+  K101+K96+K97+K94+K102+K103 - K89-K88-K85-K87</f>
        <v>0</v>
      </c>
      <c r="L151" s="49">
        <f t="shared" ref="L151:M151" si="138">L117+L116+L123+L115 +L118 +L126+  L101+L96+L97+L94+L102+L103 - L89-L88-L85-L87</f>
        <v>0</v>
      </c>
      <c r="M151" s="49">
        <f t="shared" si="138"/>
        <v>0</v>
      </c>
      <c r="N151" s="68"/>
      <c r="O151" s="67" t="s">
        <v>188</v>
      </c>
      <c r="P151" s="49">
        <f>P117+P116+P123+P115 +P118 +P126+  P101+P96+P97+P94+P102+P103 - P89-P88-P85-P87</f>
        <v>0</v>
      </c>
      <c r="Q151" s="49">
        <f t="shared" ref="Q151:R151" si="139">Q117+Q116+Q123+Q115 +Q118 +Q126+  Q101+Q96+Q97+Q94+Q102+Q103 - Q89-Q88-Q85-Q87</f>
        <v>0</v>
      </c>
      <c r="R151" s="49">
        <f t="shared" si="139"/>
        <v>0</v>
      </c>
      <c r="S151" s="68"/>
      <c r="T151" s="67" t="s">
        <v>188</v>
      </c>
      <c r="U151" s="49">
        <f>U117+U116+U123+U115 +U118 +U126+  U101+U96+U97+U94+U102+U103 - U89-U88-U85-U87</f>
        <v>0</v>
      </c>
      <c r="V151" s="49">
        <f t="shared" ref="V151:W151" si="140">V117+V116+V123+V115 +V118 +V126+  V101+V96+V97+V94+V102+V103 - V89-V88-V85-V87</f>
        <v>0</v>
      </c>
      <c r="W151" s="49">
        <f t="shared" si="140"/>
        <v>0</v>
      </c>
      <c r="X151" s="68"/>
      <c r="Y151" s="67" t="s">
        <v>188</v>
      </c>
      <c r="Z151" s="49">
        <f>Z117+Z116+Z123+Z115 +Z118 +Z126+  Z101+Z96+Z97+Z94+Z102+Z103 - Z89-Z88-Z85-Z87</f>
        <v>0</v>
      </c>
      <c r="AA151" s="49">
        <f t="shared" ref="AA151:AB151" si="141">AA117+AA116+AA123+AA115 +AA118 +AA126+  AA101+AA96+AA97+AA94+AA102+AA103 - AA89-AA88-AA85-AA87</f>
        <v>0</v>
      </c>
      <c r="AB151" s="49">
        <f t="shared" si="141"/>
        <v>0</v>
      </c>
    </row>
    <row r="152" spans="1:29" ht="13.15" x14ac:dyDescent="0.4">
      <c r="A152" s="145"/>
      <c r="B152" s="145"/>
      <c r="D152" s="27"/>
      <c r="E152" s="67" t="s">
        <v>323</v>
      </c>
      <c r="F152" s="49">
        <f>'Authority RAG Thresholds'!$F$26</f>
        <v>1700</v>
      </c>
      <c r="G152" s="49">
        <f>'Authority RAG Thresholds'!$F$26</f>
        <v>1700</v>
      </c>
      <c r="H152" s="49">
        <f>'Authority RAG Thresholds'!$F$26</f>
        <v>1700</v>
      </c>
      <c r="I152" s="68"/>
      <c r="J152" s="67" t="s">
        <v>323</v>
      </c>
      <c r="K152" s="49">
        <f>'Authority RAG Thresholds'!$F$26</f>
        <v>1700</v>
      </c>
      <c r="L152" s="49">
        <f>'Authority RAG Thresholds'!$F$26</f>
        <v>1700</v>
      </c>
      <c r="M152" s="49">
        <f>'Authority RAG Thresholds'!$F$26</f>
        <v>1700</v>
      </c>
      <c r="N152" s="68"/>
      <c r="O152" s="67" t="s">
        <v>323</v>
      </c>
      <c r="P152" s="49">
        <f>'Authority RAG Thresholds'!$F$26</f>
        <v>1700</v>
      </c>
      <c r="Q152" s="49">
        <f>'Authority RAG Thresholds'!$F$26</f>
        <v>1700</v>
      </c>
      <c r="R152" s="49">
        <f>'Authority RAG Thresholds'!$F$26</f>
        <v>1700</v>
      </c>
      <c r="S152" s="68"/>
      <c r="T152" s="67" t="s">
        <v>323</v>
      </c>
      <c r="U152" s="49">
        <f>'Authority RAG Thresholds'!$F$26</f>
        <v>1700</v>
      </c>
      <c r="V152" s="49">
        <f>'Authority RAG Thresholds'!$F$26</f>
        <v>1700</v>
      </c>
      <c r="W152" s="49">
        <f>'Authority RAG Thresholds'!$F$26</f>
        <v>1700</v>
      </c>
      <c r="X152" s="68"/>
      <c r="Y152" s="67" t="s">
        <v>323</v>
      </c>
      <c r="Z152" s="49">
        <f>'Authority RAG Thresholds'!$F$26</f>
        <v>1700</v>
      </c>
      <c r="AA152" s="49">
        <f>'Authority RAG Thresholds'!$F$26</f>
        <v>1700</v>
      </c>
      <c r="AB152" s="49">
        <f>'Authority RAG Thresholds'!$F$26</f>
        <v>1700</v>
      </c>
    </row>
    <row r="153" spans="1:29" ht="11.65" x14ac:dyDescent="0.35">
      <c r="A153" s="145"/>
      <c r="B153" s="145"/>
      <c r="D153" s="27"/>
      <c r="J153" s="27"/>
      <c r="K153" s="27"/>
      <c r="L153" s="27"/>
      <c r="M153" s="27"/>
      <c r="N153" s="27"/>
      <c r="T153" s="27"/>
      <c r="U153" s="27"/>
      <c r="V153" s="27"/>
      <c r="W153" s="27"/>
      <c r="Y153" s="68"/>
      <c r="Z153" s="68"/>
      <c r="AA153" s="68"/>
      <c r="AB153" s="68"/>
    </row>
    <row r="154" spans="1:29" ht="11.65" x14ac:dyDescent="0.35">
      <c r="A154" s="145"/>
      <c r="B154" s="145"/>
      <c r="D154" s="44"/>
      <c r="E154" s="44"/>
      <c r="F154" s="45"/>
      <c r="G154" s="45"/>
      <c r="H154" s="45"/>
      <c r="I154" s="44"/>
      <c r="J154" s="44"/>
      <c r="K154" s="45"/>
      <c r="L154" s="45"/>
      <c r="M154" s="45"/>
      <c r="N154" s="44"/>
      <c r="O154" s="44"/>
      <c r="P154" s="45"/>
      <c r="Q154" s="45"/>
      <c r="R154" s="45"/>
      <c r="S154" s="44"/>
      <c r="T154" s="44"/>
      <c r="U154" s="45"/>
      <c r="V154" s="45"/>
      <c r="W154" s="45"/>
      <c r="X154" s="44"/>
      <c r="Y154" s="75"/>
      <c r="Z154" s="76"/>
      <c r="AA154" s="76"/>
      <c r="AB154" s="76"/>
      <c r="AC154" s="44"/>
    </row>
    <row r="155" spans="1:29" ht="11.65" x14ac:dyDescent="0.35">
      <c r="A155" s="145"/>
      <c r="B155" s="145"/>
      <c r="D155" s="27"/>
      <c r="E155" s="147" t="s">
        <v>64</v>
      </c>
      <c r="F155" s="27"/>
      <c r="G155" s="27"/>
      <c r="H155" s="27"/>
      <c r="I155" s="27"/>
      <c r="J155" s="147"/>
      <c r="K155" s="27"/>
      <c r="L155" s="27"/>
      <c r="M155" s="27"/>
      <c r="N155" s="27"/>
      <c r="O155" s="147" t="s">
        <v>64</v>
      </c>
      <c r="P155" s="27"/>
      <c r="Q155" s="27"/>
      <c r="R155" s="27"/>
      <c r="S155" s="27"/>
      <c r="T155" s="147"/>
      <c r="U155" s="27"/>
      <c r="V155" s="27"/>
      <c r="W155" s="27"/>
      <c r="X155" s="27"/>
      <c r="Y155" s="147" t="s">
        <v>64</v>
      </c>
      <c r="Z155" s="27"/>
      <c r="AA155" s="27"/>
      <c r="AB155" s="27"/>
    </row>
    <row r="156" spans="1:29" ht="11.65" x14ac:dyDescent="0.35">
      <c r="A156" s="145"/>
      <c r="B156" s="145"/>
      <c r="D156" s="27"/>
      <c r="E156" s="91" t="s">
        <v>167</v>
      </c>
      <c r="F156" s="151">
        <f>F26/F152</f>
        <v>0</v>
      </c>
      <c r="G156" s="151">
        <f>G26/G152</f>
        <v>0</v>
      </c>
      <c r="H156" s="151">
        <f>H26/H152</f>
        <v>0</v>
      </c>
      <c r="I156" s="27"/>
      <c r="J156" s="147"/>
      <c r="K156" s="27"/>
      <c r="L156" s="27"/>
      <c r="M156" s="27"/>
      <c r="N156" s="27"/>
      <c r="O156" s="91" t="s">
        <v>167</v>
      </c>
      <c r="P156" s="151">
        <f t="shared" ref="P156:R156" si="142">P26/P152</f>
        <v>0</v>
      </c>
      <c r="Q156" s="151">
        <f t="shared" si="142"/>
        <v>0</v>
      </c>
      <c r="R156" s="151">
        <f t="shared" si="142"/>
        <v>0</v>
      </c>
      <c r="S156" s="27"/>
      <c r="T156" s="147"/>
      <c r="U156" s="27"/>
      <c r="V156" s="27"/>
      <c r="W156" s="27"/>
      <c r="X156" s="27"/>
      <c r="Y156" s="91" t="s">
        <v>167</v>
      </c>
      <c r="Z156" s="151">
        <f t="shared" ref="Z156:AB156" si="143">Z26/Z152</f>
        <v>0</v>
      </c>
      <c r="AA156" s="151">
        <f t="shared" si="143"/>
        <v>0</v>
      </c>
      <c r="AB156" s="151">
        <f t="shared" si="143"/>
        <v>0</v>
      </c>
    </row>
    <row r="157" spans="1:29" ht="11.65" x14ac:dyDescent="0.35">
      <c r="A157" s="145"/>
      <c r="B157" s="145"/>
      <c r="D157" s="27"/>
      <c r="E157" s="91" t="s">
        <v>68</v>
      </c>
      <c r="F157" s="152">
        <f>IF(F26=0,0,IF(F36&lt;0,(F34+F36)/F26,F34/F26))</f>
        <v>0</v>
      </c>
      <c r="G157" s="152">
        <f>IF(G26=0,0,IF(G36&lt;0,(G34+G36)/G26,G34/G26))</f>
        <v>0</v>
      </c>
      <c r="H157" s="152">
        <f>IF(H26=0,0,IF(H36&lt;0,(H34+H36)/H26,H34/H26))</f>
        <v>0</v>
      </c>
      <c r="I157" s="27"/>
      <c r="J157" s="147"/>
      <c r="K157" s="27"/>
      <c r="L157" s="27"/>
      <c r="M157" s="27"/>
      <c r="N157" s="27"/>
      <c r="O157" s="91" t="s">
        <v>68</v>
      </c>
      <c r="P157" s="152">
        <f t="shared" ref="P157:R157" si="144">IF(P26=0,0,IF(P36&lt;0,(P34+P36)/P26,P34/P26))</f>
        <v>0</v>
      </c>
      <c r="Q157" s="152">
        <f t="shared" si="144"/>
        <v>0</v>
      </c>
      <c r="R157" s="152">
        <f t="shared" si="144"/>
        <v>0</v>
      </c>
      <c r="S157" s="27"/>
      <c r="T157" s="147"/>
      <c r="U157" s="27"/>
      <c r="V157" s="27"/>
      <c r="W157" s="27"/>
      <c r="X157" s="27"/>
      <c r="Y157" s="91" t="s">
        <v>68</v>
      </c>
      <c r="Z157" s="152">
        <f t="shared" ref="Z157:AB157" si="145">IF(Z26=0,0,IF(Z36&lt;0,(Z34+Z36)/Z26,Z34/Z26))</f>
        <v>0</v>
      </c>
      <c r="AA157" s="152">
        <f t="shared" si="145"/>
        <v>0</v>
      </c>
      <c r="AB157" s="152">
        <f t="shared" si="145"/>
        <v>0</v>
      </c>
      <c r="AC157" s="27"/>
    </row>
    <row r="158" spans="1:29" ht="11.65" x14ac:dyDescent="0.35">
      <c r="A158" s="145"/>
      <c r="B158" s="145"/>
      <c r="D158" s="27"/>
      <c r="E158" s="91" t="s">
        <v>253</v>
      </c>
      <c r="F158" s="152" t="str">
        <f>IF(OR(F147=0,F151=0),"N/A",IF((F147/(F117+F116+F123+F115 +F118 +F126+  F101+F96+F97+F94+F102+F103 - F89-F88-F85-F87))&lt;0,0,((F147/(F117+F116+F123+F115 +F118 +F126+  F101+F96+F97+F94+F102+F103 - F89-F88-F85-F87)))))</f>
        <v>N/A</v>
      </c>
      <c r="G158" s="152" t="str">
        <f>IF(OR(G147=0,G151=0),"N/A",IF((G147/(G117+G116+G123+G115 +G118 +G126+  G101+G96+G97+G94+G102+G103 - G89-G88-G85-G87))&lt;0,0,((G147/(G117+G116+G123+G115 +G118 +G126+  G101+G96+G97+G94+G102+G103 - G89-G88-G85-G87)))))</f>
        <v>N/A</v>
      </c>
      <c r="H158" s="152" t="str">
        <f>IF(OR(H147=0,H151=0),"N/A",IF((H147/(H117+H116+H123+H115 +H118 +H126+  H101+H96+H97+H94+H102+H103 - H89-H88-H85-H87))&lt;0,0,((H147/(H117+H116+H123+H115 +H118 +H126+  H101+H96+H97+H94+H102+H103 - H89-H88-H85-H87)))))</f>
        <v>N/A</v>
      </c>
      <c r="I158" s="27"/>
      <c r="J158" s="147"/>
      <c r="K158" s="27"/>
      <c r="L158" s="27"/>
      <c r="M158" s="27"/>
      <c r="N158" s="27"/>
      <c r="O158" s="91" t="s">
        <v>253</v>
      </c>
      <c r="P158" s="152" t="str">
        <f t="shared" ref="P158:R158" si="146">IF(OR(P147=0,P151=0),"N/A",IF((P147/(P117+P116+P123+P115 +P118 +P126+  P101+P96+P97+P94+P102+P103 - P89-P88-P85-P87))&lt;0,0,((P147/(P117+P116+P123+P115 +P118 +P126+  P101+P96+P97+P94+P102+P103 - P89-P88-P85-P87)))))</f>
        <v>N/A</v>
      </c>
      <c r="Q158" s="152" t="str">
        <f t="shared" si="146"/>
        <v>N/A</v>
      </c>
      <c r="R158" s="152" t="str">
        <f t="shared" si="146"/>
        <v>N/A</v>
      </c>
      <c r="S158" s="27"/>
      <c r="T158" s="147"/>
      <c r="U158" s="27"/>
      <c r="V158" s="27"/>
      <c r="W158" s="27"/>
      <c r="X158" s="27"/>
      <c r="Y158" s="91" t="s">
        <v>253</v>
      </c>
      <c r="Z158" s="152" t="str">
        <f t="shared" ref="Z158:AB158" si="147">IF(OR(Z147=0,Z151=0),"N/A",IF((Z147/(Z117+Z116+Z123+Z115 +Z118 +Z126+  Z101+Z96+Z97+Z94+Z102+Z103 - Z89-Z88-Z85-Z87))&lt;0,0,((Z147/(Z117+Z116+Z123+Z115 +Z118 +Z126+  Z101+Z96+Z97+Z94+Z102+Z103 - Z89-Z88-Z85-Z87)))))</f>
        <v>N/A</v>
      </c>
      <c r="AA158" s="152" t="str">
        <f t="shared" si="147"/>
        <v>N/A</v>
      </c>
      <c r="AB158" s="152" t="str">
        <f t="shared" si="147"/>
        <v>N/A</v>
      </c>
    </row>
    <row r="159" spans="1:29" ht="11.65" x14ac:dyDescent="0.35">
      <c r="A159" s="145"/>
      <c r="B159" s="145"/>
      <c r="D159" s="27"/>
      <c r="E159" s="91" t="s">
        <v>77</v>
      </c>
      <c r="F159" s="151" t="e">
        <f>IF((F117+F116+F123+F115 +F118 +F126+  F101+F96+F97+F94+F102+F103 - F89-F88-F85-F87)/(F34+   IF(F36&lt;0,F36,0)   -   F52)&lt;0,0,(F117+F116+F123+F115 +F118 +F126+  F101+F96+F97+F94+F102+F103 - F89-F88-F85-F87)/(F34+IF(F36&lt;0,F36,0) -F52))</f>
        <v>#DIV/0!</v>
      </c>
      <c r="G159" s="151" t="e">
        <f>IF((G117+G116+G123+G115 +G118 +G126+  G101+G96+G97+G94+G102+G103 - G89-G88-G85-G87)/(G34+   IF(G36&lt;0,G36,0)   -   G52)&lt;0,0,(G117+G116+G123+G115 +G118 +G126+  G101+G96+G97+G94+G102+G103 - G89-G88-G85-G87)/(G34+IF(G36&lt;0,G36,0) -G52))</f>
        <v>#DIV/0!</v>
      </c>
      <c r="H159" s="151" t="e">
        <f>IF((H117+H116+H123+H115 +H118 +H126+  H101+H96+H97+H94+H102+H103 - H89-H88-H85-H87)/(H34+   IF(H36&lt;0,H36,0)   -   H52)&lt;0,0,(H117+H116+H123+H115 +H118 +H126+  H101+H96+H97+H94+H102+H103 - H89-H88-H85-H87)/(H34+IF(H36&lt;0,H36,0) -H52))</f>
        <v>#DIV/0!</v>
      </c>
      <c r="I159" s="27"/>
      <c r="J159" s="147"/>
      <c r="K159" s="27"/>
      <c r="L159" s="27"/>
      <c r="M159" s="27"/>
      <c r="N159" s="27"/>
      <c r="O159" s="91" t="s">
        <v>77</v>
      </c>
      <c r="P159" s="151" t="e">
        <f t="shared" ref="P159:R159" si="148">IF((P117+P116+P123+P115 +P118 +P126+  P101+P96+P97+P94+P102+P103 - P89-P88-P85-P87)/(P34+   IF(P36&lt;0,P36,0)   -   P52)&lt;0,0,(P117+P116+P123+P115 +P118 +P126+  P101+P96+P97+P94+P102+P103 - P89-P88-P85-P87)/(P34+IF(P36&lt;0,P36,0) -P52))</f>
        <v>#DIV/0!</v>
      </c>
      <c r="Q159" s="151" t="e">
        <f t="shared" si="148"/>
        <v>#DIV/0!</v>
      </c>
      <c r="R159" s="151" t="e">
        <f t="shared" si="148"/>
        <v>#DIV/0!</v>
      </c>
      <c r="S159" s="27"/>
      <c r="T159" s="147"/>
      <c r="U159" s="27"/>
      <c r="V159" s="27"/>
      <c r="W159" s="27"/>
      <c r="X159" s="27"/>
      <c r="Y159" s="91" t="s">
        <v>77</v>
      </c>
      <c r="Z159" s="151" t="e">
        <f t="shared" ref="Z159:AB159" si="149">IF((Z117+Z116+Z123+Z115 +Z118 +Z126+  Z101+Z96+Z97+Z94+Z102+Z103 - Z89-Z88-Z85-Z87)/(Z34+   IF(Z36&lt;0,Z36,0)   -   Z52)&lt;0,0,(Z117+Z116+Z123+Z115 +Z118 +Z126+  Z101+Z96+Z97+Z94+Z102+Z103 - Z89-Z88-Z85-Z87)/(Z34+IF(Z36&lt;0,Z36,0) -Z52))</f>
        <v>#DIV/0!</v>
      </c>
      <c r="AA159" s="151" t="e">
        <f t="shared" si="149"/>
        <v>#DIV/0!</v>
      </c>
      <c r="AB159" s="151" t="e">
        <f t="shared" si="149"/>
        <v>#DIV/0!</v>
      </c>
    </row>
    <row r="160" spans="1:29" ht="11.65" x14ac:dyDescent="0.35">
      <c r="A160" s="145"/>
      <c r="B160" s="145"/>
      <c r="D160" s="27"/>
      <c r="E160" s="91" t="s">
        <v>82</v>
      </c>
      <c r="F160" s="151" t="e">
        <f>IF(((F117+F116+F123+F115 +F118 +F126+  F101+F96+F97+F94+F102+F103 - F89-F88-F85-F87)-(F70-F119))/(F34+IF(F36&lt;0,F36,0)-F52)&lt;0,0,((F117+F116+F123+F115 +F118 +F126+  F101+F96+F97+F94+F102+F103 - F89-F88-F85-F87)-(F70-F119))/(F34+IF(F36&lt;0,F36,0)-F52))</f>
        <v>#DIV/0!</v>
      </c>
      <c r="G160" s="151" t="e">
        <f t="shared" ref="G160:H160" si="150">IF(((G117+G116+G123+G115 +G118 +G126+  G101+G96+G97+G94+G102+G103 - G89-G88-G85-G87)-(G70-G119))/(G34+IF(G36&lt;0,G36,0)-G52)&lt;0,0,((G117+G116+G123+G115 +G118 +G126+  G101+G96+G97+G94+G102+G103 - G89-G88-G85-G87)-(G70-G119))/(G34+IF(G36&lt;0,G36,0)-G52))</f>
        <v>#DIV/0!</v>
      </c>
      <c r="H160" s="151" t="e">
        <f t="shared" si="150"/>
        <v>#DIV/0!</v>
      </c>
      <c r="I160" s="27"/>
      <c r="J160" s="147"/>
      <c r="K160" s="27"/>
      <c r="L160" s="27"/>
      <c r="M160" s="27"/>
      <c r="N160" s="27"/>
      <c r="O160" s="91" t="s">
        <v>82</v>
      </c>
      <c r="P160" s="151" t="e">
        <f>IF(((P117+P116+P123+P115 +P118 +P126+  P101+P96+P97+P94+P102+P103 - P89-P88-P85-P87)-(P70-P119))/(P34+IF(P36&lt;0,P36,0)-P52)&lt;0,0,((P117+P116+P123+P115 +P118 +P126+  P101+P96+P97+P94+P102+P103 - P89-P88-P85-P87)-(P70-P119))/(P34+IF(P36&lt;0,P36,0)-P52))</f>
        <v>#DIV/0!</v>
      </c>
      <c r="Q160" s="151" t="e">
        <f t="shared" ref="Q160:R160" si="151">IF(((Q117+Q116+Q123+Q115 +Q118 +Q126+  Q101+Q96+Q97+Q94+Q102+Q103 - Q89-Q88-Q85-Q87)-(Q70-Q119))/(Q34+IF(Q36&lt;0,Q36,0)-Q52)&lt;0,0,((Q117+Q116+Q123+Q115 +Q118 +Q126+  Q101+Q96+Q97+Q94+Q102+Q103 - Q89-Q88-Q85-Q87)-(Q70-Q119))/(Q34+IF(Q36&lt;0,Q36,0)-Q52))</f>
        <v>#DIV/0!</v>
      </c>
      <c r="R160" s="151" t="e">
        <f t="shared" si="151"/>
        <v>#DIV/0!</v>
      </c>
      <c r="S160" s="27"/>
      <c r="T160" s="147"/>
      <c r="U160" s="27"/>
      <c r="V160" s="27"/>
      <c r="W160" s="27"/>
      <c r="X160" s="27"/>
      <c r="Y160" s="91" t="s">
        <v>82</v>
      </c>
      <c r="Z160" s="151" t="e">
        <f>IF(((Z117+Z116+Z123+Z115 +Z118 +Z126+  Z101+Z96+Z97+Z94+Z102+Z103 - Z89-Z88-Z85-Z87)-(Z70-Z119))/(Z34+IF(Z36&lt;0,Z36,0)-Z52)&lt;0,0,((Z117+Z116+Z123+Z115 +Z118 +Z126+  Z101+Z96+Z97+Z94+Z102+Z103 - Z89-Z88-Z85-Z87)-(Z70-Z119))/(Z34+IF(Z36&lt;0,Z36,0)-Z52))</f>
        <v>#DIV/0!</v>
      </c>
      <c r="AA160" s="151" t="e">
        <f t="shared" ref="AA160:AB160" si="152">IF(((AA117+AA116+AA123+AA115 +AA118 +AA126+  AA101+AA96+AA97+AA94+AA102+AA103 - AA89-AA88-AA85-AA87)-(AA70-AA119))/(AA34+IF(AA36&lt;0,AA36,0)-AA52)&lt;0,0,((AA117+AA116+AA123+AA115 +AA118 +AA126+  AA101+AA96+AA97+AA94+AA102+AA103 - AA89-AA88-AA85-AA87)-(AA70-AA119))/(AA34+IF(AA36&lt;0,AA36,0)-AA52))</f>
        <v>#DIV/0!</v>
      </c>
      <c r="AB160" s="151" t="e">
        <f t="shared" si="152"/>
        <v>#DIV/0!</v>
      </c>
    </row>
    <row r="161" spans="1:29" ht="11.65" x14ac:dyDescent="0.35">
      <c r="A161" s="145"/>
      <c r="B161" s="145"/>
      <c r="D161" s="27"/>
      <c r="E161" s="91" t="s">
        <v>75</v>
      </c>
      <c r="F161" s="151" t="e">
        <f>(F34+ IF(F36&lt;0,F36,0) +F40)/-(F37+F38)</f>
        <v>#DIV/0!</v>
      </c>
      <c r="G161" s="151" t="e">
        <f t="shared" ref="G161:H161" si="153">(G34+ IF(G36&lt;0,G36,0) +G40)/-(G37+G38)</f>
        <v>#DIV/0!</v>
      </c>
      <c r="H161" s="151" t="e">
        <f t="shared" si="153"/>
        <v>#DIV/0!</v>
      </c>
      <c r="I161" s="27"/>
      <c r="J161" s="147"/>
      <c r="K161" s="27"/>
      <c r="L161" s="27"/>
      <c r="M161" s="27"/>
      <c r="N161" s="27"/>
      <c r="O161" s="91" t="s">
        <v>75</v>
      </c>
      <c r="P161" s="151" t="e">
        <f t="shared" ref="P161:R161" si="154">(P34+ IF(P36&lt;0,P36,0) +P40)/-(P37+P38)</f>
        <v>#DIV/0!</v>
      </c>
      <c r="Q161" s="151" t="e">
        <f t="shared" si="154"/>
        <v>#DIV/0!</v>
      </c>
      <c r="R161" s="151" t="e">
        <f t="shared" si="154"/>
        <v>#DIV/0!</v>
      </c>
      <c r="S161" s="27"/>
      <c r="T161" s="147"/>
      <c r="U161" s="27"/>
      <c r="V161" s="27"/>
      <c r="W161" s="27"/>
      <c r="X161" s="27"/>
      <c r="Y161" s="91" t="s">
        <v>75</v>
      </c>
      <c r="Z161" s="151" t="e">
        <f t="shared" ref="Z161:AB161" si="155">(Z34+ IF(Z36&lt;0,Z36,0) +Z40)/-(Z37+Z38)</f>
        <v>#DIV/0!</v>
      </c>
      <c r="AA161" s="151" t="e">
        <f t="shared" si="155"/>
        <v>#DIV/0!</v>
      </c>
      <c r="AB161" s="151" t="e">
        <f t="shared" si="155"/>
        <v>#DIV/0!</v>
      </c>
    </row>
    <row r="162" spans="1:29" ht="11.65" x14ac:dyDescent="0.35">
      <c r="A162" s="145"/>
      <c r="B162" s="145"/>
      <c r="D162" s="27"/>
      <c r="E162" s="91" t="s">
        <v>78</v>
      </c>
      <c r="F162" s="151" t="e">
        <f>(F91-F75)/F109</f>
        <v>#DIV/0!</v>
      </c>
      <c r="G162" s="151" t="e">
        <f>(G91-G75)/G109</f>
        <v>#DIV/0!</v>
      </c>
      <c r="H162" s="151" t="e">
        <f>(H91-H75)/H109</f>
        <v>#DIV/0!</v>
      </c>
      <c r="I162" s="27"/>
      <c r="J162" s="147"/>
      <c r="K162" s="27"/>
      <c r="L162" s="27"/>
      <c r="M162" s="27"/>
      <c r="N162" s="27"/>
      <c r="O162" s="91" t="s">
        <v>78</v>
      </c>
      <c r="P162" s="151" t="e">
        <f t="shared" ref="P162:R162" si="156">(P91-P75)/P109</f>
        <v>#DIV/0!</v>
      </c>
      <c r="Q162" s="151" t="e">
        <f t="shared" si="156"/>
        <v>#DIV/0!</v>
      </c>
      <c r="R162" s="151" t="e">
        <f t="shared" si="156"/>
        <v>#DIV/0!</v>
      </c>
      <c r="S162" s="27"/>
      <c r="T162" s="147"/>
      <c r="U162" s="27"/>
      <c r="V162" s="27"/>
      <c r="W162" s="27"/>
      <c r="X162" s="27"/>
      <c r="Y162" s="91" t="s">
        <v>78</v>
      </c>
      <c r="Z162" s="151" t="e">
        <f t="shared" ref="Z162:AB162" si="157">(Z91-Z75)/Z109</f>
        <v>#DIV/0!</v>
      </c>
      <c r="AA162" s="151" t="e">
        <f t="shared" si="157"/>
        <v>#DIV/0!</v>
      </c>
      <c r="AB162" s="151" t="e">
        <f t="shared" si="157"/>
        <v>#DIV/0!</v>
      </c>
    </row>
    <row r="163" spans="1:29" ht="11.65" x14ac:dyDescent="0.35">
      <c r="A163" s="145"/>
      <c r="B163" s="145"/>
      <c r="D163" s="27"/>
      <c r="E163" s="91" t="s">
        <v>79</v>
      </c>
      <c r="F163" s="151">
        <f>F134</f>
        <v>0</v>
      </c>
      <c r="G163" s="151">
        <f>G134</f>
        <v>0</v>
      </c>
      <c r="H163" s="151">
        <f>H134</f>
        <v>0</v>
      </c>
      <c r="I163" s="27"/>
      <c r="J163" s="147"/>
      <c r="K163" s="27"/>
      <c r="L163" s="27"/>
      <c r="M163" s="27"/>
      <c r="N163" s="27"/>
      <c r="O163" s="91" t="s">
        <v>79</v>
      </c>
      <c r="P163" s="151">
        <f t="shared" ref="P163:R163" si="158">P134</f>
        <v>0</v>
      </c>
      <c r="Q163" s="151">
        <f t="shared" si="158"/>
        <v>0</v>
      </c>
      <c r="R163" s="151">
        <f t="shared" si="158"/>
        <v>0</v>
      </c>
      <c r="S163" s="27"/>
      <c r="T163" s="147"/>
      <c r="U163" s="27"/>
      <c r="V163" s="27"/>
      <c r="W163" s="27"/>
      <c r="X163" s="27"/>
      <c r="Y163" s="91" t="s">
        <v>79</v>
      </c>
      <c r="Z163" s="151">
        <f t="shared" ref="Z163:AB163" si="159">Z134</f>
        <v>0</v>
      </c>
      <c r="AA163" s="151">
        <f t="shared" si="159"/>
        <v>0</v>
      </c>
      <c r="AB163" s="151">
        <f t="shared" si="159"/>
        <v>0</v>
      </c>
    </row>
    <row r="164" spans="1:29" ht="11.65" x14ac:dyDescent="0.35">
      <c r="A164" s="145"/>
      <c r="B164" s="145"/>
      <c r="D164" s="27"/>
      <c r="E164" s="91" t="s">
        <v>80</v>
      </c>
      <c r="F164" s="152" t="e">
        <f>(F81+F82+F66+F67+F138)/(F58+F57+F59+F60+F91)</f>
        <v>#DIV/0!</v>
      </c>
      <c r="G164" s="152" t="e">
        <f>(G81+G82+G66+G67+G138)/(G58+G57+G59+G60+G91)</f>
        <v>#DIV/0!</v>
      </c>
      <c r="H164" s="152" t="e">
        <f>(H81+H82+H66+H67+H138)/(H58+H57+H59+H60+H91)</f>
        <v>#DIV/0!</v>
      </c>
      <c r="I164" s="27"/>
      <c r="J164" s="147"/>
      <c r="K164" s="27"/>
      <c r="L164" s="27"/>
      <c r="M164" s="27"/>
      <c r="N164" s="27"/>
      <c r="O164" s="91" t="s">
        <v>80</v>
      </c>
      <c r="P164" s="152" t="e">
        <f t="shared" ref="P164:R164" si="160">(P81+P82+P66+P67+P138)/(P58+P57+P59+P60+P91)</f>
        <v>#DIV/0!</v>
      </c>
      <c r="Q164" s="152" t="e">
        <f t="shared" si="160"/>
        <v>#DIV/0!</v>
      </c>
      <c r="R164" s="152" t="e">
        <f t="shared" si="160"/>
        <v>#DIV/0!</v>
      </c>
      <c r="S164" s="27"/>
      <c r="T164" s="147"/>
      <c r="U164" s="27"/>
      <c r="V164" s="27"/>
      <c r="W164" s="27"/>
      <c r="X164" s="27"/>
      <c r="Y164" s="91" t="s">
        <v>80</v>
      </c>
      <c r="Z164" s="152" t="e">
        <f t="shared" ref="Z164:AB164" si="161">(Z81+Z82+Z66+Z67+Z138)/(Z58+Z57+Z59+Z60+Z91)</f>
        <v>#DIV/0!</v>
      </c>
      <c r="AA164" s="152" t="e">
        <f t="shared" si="161"/>
        <v>#DIV/0!</v>
      </c>
      <c r="AB164" s="152" t="e">
        <f t="shared" si="161"/>
        <v>#DIV/0!</v>
      </c>
    </row>
    <row r="165" spans="1:29" ht="11.65" x14ac:dyDescent="0.35">
      <c r="A165" s="145"/>
      <c r="B165" s="145"/>
      <c r="D165" s="27"/>
      <c r="E165" s="42"/>
      <c r="F165" s="48"/>
      <c r="G165" s="48"/>
      <c r="H165" s="48"/>
      <c r="I165" s="27"/>
      <c r="J165" s="147"/>
      <c r="K165" s="27"/>
      <c r="L165" s="27"/>
      <c r="M165" s="27"/>
      <c r="N165" s="27"/>
      <c r="O165" s="42"/>
      <c r="P165" s="48"/>
      <c r="Q165" s="48"/>
      <c r="R165" s="48"/>
      <c r="S165" s="27"/>
      <c r="T165" s="147"/>
      <c r="U165" s="27"/>
      <c r="V165" s="27"/>
      <c r="W165" s="27"/>
      <c r="X165" s="27"/>
      <c r="Y165" s="42"/>
      <c r="Z165" s="48"/>
      <c r="AA165" s="48"/>
      <c r="AB165" s="48"/>
      <c r="AC165" s="27"/>
    </row>
    <row r="166" spans="1:29" ht="11.65" x14ac:dyDescent="0.35">
      <c r="A166" s="145"/>
      <c r="B166" s="145"/>
      <c r="D166" s="27"/>
      <c r="E166" s="42"/>
      <c r="F166" s="43"/>
      <c r="G166" s="43"/>
      <c r="H166" s="43"/>
      <c r="I166" s="27"/>
      <c r="J166" s="147"/>
      <c r="K166" s="27"/>
      <c r="L166" s="27"/>
      <c r="M166" s="27"/>
      <c r="N166" s="27"/>
      <c r="O166" s="42"/>
      <c r="P166" s="43"/>
      <c r="Q166" s="43"/>
      <c r="R166" s="43"/>
      <c r="S166" s="27"/>
      <c r="T166" s="147"/>
      <c r="U166" s="27"/>
      <c r="V166" s="27"/>
      <c r="W166" s="27"/>
      <c r="X166" s="27"/>
      <c r="Y166" s="42"/>
      <c r="Z166" s="43"/>
      <c r="AA166" s="43"/>
      <c r="AB166" s="43"/>
      <c r="AC166" s="27"/>
    </row>
    <row r="167" spans="1:29" ht="11.65" x14ac:dyDescent="0.35">
      <c r="A167" s="145"/>
      <c r="B167" s="145"/>
      <c r="D167" s="27"/>
      <c r="E167" s="147" t="s">
        <v>44</v>
      </c>
      <c r="F167" s="27"/>
      <c r="G167" s="27"/>
      <c r="H167" s="27"/>
      <c r="I167" s="27"/>
      <c r="J167" s="147"/>
      <c r="K167" s="27"/>
      <c r="L167" s="27"/>
      <c r="M167" s="27"/>
      <c r="N167" s="27"/>
      <c r="O167" s="147" t="s">
        <v>44</v>
      </c>
      <c r="P167" s="27"/>
      <c r="Q167" s="27"/>
      <c r="R167" s="27"/>
      <c r="S167" s="27"/>
      <c r="T167" s="147"/>
      <c r="U167" s="27"/>
      <c r="V167" s="27"/>
      <c r="W167" s="27"/>
      <c r="X167" s="27"/>
      <c r="Y167" s="147" t="s">
        <v>44</v>
      </c>
      <c r="Z167" s="27"/>
      <c r="AA167" s="27"/>
      <c r="AB167" s="27"/>
      <c r="AC167" s="27"/>
    </row>
    <row r="168" spans="1:29" ht="11.65" x14ac:dyDescent="0.35">
      <c r="A168" s="145"/>
      <c r="B168" s="145"/>
      <c r="D168" s="27"/>
      <c r="E168" s="91" t="s">
        <v>167</v>
      </c>
      <c r="F168" s="153" t="str">
        <f>IF(F156&gt;'Authority RAG Thresholds'!$I$15,"G",IF(F156&lt;'Authority RAG Thresholds'!$G$15,"R","A"))</f>
        <v>R</v>
      </c>
      <c r="G168" s="153" t="str">
        <f>IF(G156&gt;'Authority RAG Thresholds'!$I$15,"G",IF(G156&lt;'Authority RAG Thresholds'!$G$15,"R","A"))</f>
        <v>R</v>
      </c>
      <c r="H168" s="153" t="str">
        <f>IF(H156&gt;'Authority RAG Thresholds'!$I$15,"G",IF(H156&lt;'Authority RAG Thresholds'!$G$15,"R","A"))</f>
        <v>R</v>
      </c>
      <c r="I168" s="27"/>
      <c r="J168" s="147"/>
      <c r="K168" s="27"/>
      <c r="L168" s="27"/>
      <c r="M168" s="27"/>
      <c r="N168" s="27"/>
      <c r="O168" s="91" t="s">
        <v>167</v>
      </c>
      <c r="P168" s="153" t="str">
        <f>IF(P156&gt;'Authority RAG Thresholds'!$I$15,"G",IF(P156&lt;'Authority RAG Thresholds'!$G$15,"R","A"))</f>
        <v>R</v>
      </c>
      <c r="Q168" s="153" t="str">
        <f>IF(Q156&gt;'Authority RAG Thresholds'!$I$15,"G",IF(Q156&lt;'Authority RAG Thresholds'!$G$15,"R","A"))</f>
        <v>R</v>
      </c>
      <c r="R168" s="153" t="str">
        <f>IF(R156&gt;'Authority RAG Thresholds'!$I$15,"G",IF(R156&lt;'Authority RAG Thresholds'!$G$15,"R","A"))</f>
        <v>R</v>
      </c>
      <c r="S168" s="27"/>
      <c r="T168" s="147"/>
      <c r="U168" s="27"/>
      <c r="V168" s="27"/>
      <c r="W168" s="27"/>
      <c r="X168" s="27"/>
      <c r="Y168" s="91" t="s">
        <v>167</v>
      </c>
      <c r="Z168" s="153" t="str">
        <f>IF(Z156&gt;'Authority RAG Thresholds'!$I$15,"G",IF(Z156&lt;'Authority RAG Thresholds'!$G$15,"R","A"))</f>
        <v>R</v>
      </c>
      <c r="AA168" s="153" t="str">
        <f>IF(AA156&gt;'Authority RAG Thresholds'!$I$15,"G",IF(AA156&lt;'Authority RAG Thresholds'!$G$15,"R","A"))</f>
        <v>R</v>
      </c>
      <c r="AB168" s="153" t="str">
        <f>IF(AB156&gt;'Authority RAG Thresholds'!$I$15,"G",IF(AB156&lt;'Authority RAG Thresholds'!$G$15,"R","A"))</f>
        <v>R</v>
      </c>
    </row>
    <row r="169" spans="1:29" ht="11.65" x14ac:dyDescent="0.35">
      <c r="A169" s="145"/>
      <c r="B169" s="145"/>
      <c r="D169" s="27"/>
      <c r="E169" s="27" t="s">
        <v>68</v>
      </c>
      <c r="F169" s="153" t="str">
        <f>IF(F157&gt;'Authority RAG Thresholds'!$I$16,"G",IF(F157&lt;'Authority RAG Thresholds'!$G$16,"R","A"))</f>
        <v>R</v>
      </c>
      <c r="G169" s="153" t="str">
        <f>IF(G157&gt;'Authority RAG Thresholds'!$I$16,"G",IF(G157&lt;'Authority RAG Thresholds'!$G$16,"R","A"))</f>
        <v>R</v>
      </c>
      <c r="H169" s="153" t="str">
        <f>IF(H157&gt;'Authority RAG Thresholds'!$I$16,"G",IF(H157&lt;'Authority RAG Thresholds'!$G$16,"R","A"))</f>
        <v>R</v>
      </c>
      <c r="I169" s="27"/>
      <c r="J169" s="147"/>
      <c r="K169" s="27"/>
      <c r="L169" s="27"/>
      <c r="M169" s="27"/>
      <c r="N169" s="27"/>
      <c r="O169" s="27" t="s">
        <v>68</v>
      </c>
      <c r="P169" s="153" t="str">
        <f>IF(P157&gt;'Authority RAG Thresholds'!$I$16,"G",IF(P157&lt;'Authority RAG Thresholds'!$G$16,"R","A"))</f>
        <v>R</v>
      </c>
      <c r="Q169" s="153" t="str">
        <f>IF(Q157&gt;'Authority RAG Thresholds'!$I$16,"G",IF(Q157&lt;'Authority RAG Thresholds'!$G$16,"R","A"))</f>
        <v>R</v>
      </c>
      <c r="R169" s="153" t="str">
        <f>IF(R157&gt;'Authority RAG Thresholds'!$I$16,"G",IF(R157&lt;'Authority RAG Thresholds'!$G$16,"R","A"))</f>
        <v>R</v>
      </c>
      <c r="S169" s="27"/>
      <c r="T169" s="147"/>
      <c r="U169" s="27"/>
      <c r="V169" s="27"/>
      <c r="W169" s="27"/>
      <c r="X169" s="27"/>
      <c r="Y169" s="27" t="s">
        <v>68</v>
      </c>
      <c r="Z169" s="153" t="str">
        <f>IF(Z157&gt;'Authority RAG Thresholds'!$I$16,"G",IF(Z157&lt;'Authority RAG Thresholds'!$G$16,"R","A"))</f>
        <v>R</v>
      </c>
      <c r="AA169" s="153" t="str">
        <f>IF(AA157&gt;'Authority RAG Thresholds'!$I$16,"G",IF(AA157&lt;'Authority RAG Thresholds'!$G$16,"R","A"))</f>
        <v>R</v>
      </c>
      <c r="AB169" s="153" t="str">
        <f>IF(AB157&gt;'Authority RAG Thresholds'!$I$16,"G",IF(AB157&lt;'Authority RAG Thresholds'!$G$16,"R","A"))</f>
        <v>R</v>
      </c>
      <c r="AC169" s="27"/>
    </row>
    <row r="170" spans="1:29" ht="11.65" x14ac:dyDescent="0.35">
      <c r="A170" s="145"/>
      <c r="B170" s="145"/>
      <c r="D170" s="27"/>
      <c r="E170" s="27" t="s">
        <v>253</v>
      </c>
      <c r="F170" s="153" t="str">
        <f>IF(F158="N/A","N/A",IF(F147&lt;0,"R",IF((F117+F116+F123+F115 +F118 + F126+ F101+F96+F97+F94+F102+F103 - F89-F88-F85-F87)&lt;0,"G",IF(F158&gt;'Authority RAG Thresholds'!$I$17,"G",IF(F158&lt;'Authority RAG Thresholds'!$G$17,"R","A")))))</f>
        <v>N/A</v>
      </c>
      <c r="G170" s="153" t="str">
        <f>IF(G158="N/A","N/A",IF(G147&lt;0,"R",IF((G117+G116+G123+G115 +G118 + G126+ G101+G96+G97+G94+G102+G103 - G89-G88-G85-G87)&lt;0,"G",IF(G158&gt;'Authority RAG Thresholds'!$I$17,"G",IF(G158&lt;'Authority RAG Thresholds'!$G$17,"R","A")))))</f>
        <v>N/A</v>
      </c>
      <c r="H170" s="153" t="str">
        <f>IF(H158="N/A","N/A",IF(H147&lt;0,"R",IF((H117+H116+H123+H115 +H118 + H126+ H101+H96+H97+H94+H102+H103 - H89-H88-H85-H87)&lt;0,"G",IF(H158&gt;'Authority RAG Thresholds'!$I$17,"G",IF(H158&lt;'Authority RAG Thresholds'!$G$17,"R","A")))))</f>
        <v>N/A</v>
      </c>
      <c r="I170" s="27"/>
      <c r="J170" s="147"/>
      <c r="K170" s="27"/>
      <c r="L170" s="27"/>
      <c r="M170" s="27"/>
      <c r="N170" s="27"/>
      <c r="O170" s="27" t="s">
        <v>253</v>
      </c>
      <c r="P170" s="153" t="str">
        <f>IF(P158="N/A","N/A",IF(P147&lt;0,"R",IF((P117+P116+P123+P115 +P118 + P126+ P101+P96+P97+P94+P102+P103 - P89-P88-P85-P87)&lt;0,"G",IF(P158&gt;'Authority RAG Thresholds'!$I$17,"G",IF(P158&lt;'Authority RAG Thresholds'!$G$17,"R","A")))))</f>
        <v>N/A</v>
      </c>
      <c r="Q170" s="153" t="str">
        <f>IF(Q158="N/A","N/A",IF(Q147&lt;0,"R",IF((Q117+Q116+Q123+Q115 +Q118 + Q126+ Q101+Q96+Q97+Q94+Q102+Q103 - Q89-Q88-Q85-Q87)&lt;0,"G",IF(Q158&gt;'Authority RAG Thresholds'!$I$17,"G",IF(Q158&lt;'Authority RAG Thresholds'!$G$17,"R","A")))))</f>
        <v>N/A</v>
      </c>
      <c r="R170" s="153" t="str">
        <f>IF(R158="N/A","N/A",IF(R147&lt;0,"R",IF((R117+R116+R123+R115 +R118 + R126+ R101+R96+R97+R94+R102+R103 - R89-R88-R85-R87)&lt;0,"G",IF(R158&gt;'Authority RAG Thresholds'!$I$17,"G",IF(R158&lt;'Authority RAG Thresholds'!$G$17,"R","A")))))</f>
        <v>N/A</v>
      </c>
      <c r="S170" s="27"/>
      <c r="T170" s="147"/>
      <c r="U170" s="27"/>
      <c r="V170" s="27"/>
      <c r="W170" s="27"/>
      <c r="X170" s="27"/>
      <c r="Y170" s="27" t="s">
        <v>253</v>
      </c>
      <c r="Z170" s="153" t="str">
        <f>IF(Z158="N/A","N/A",IF(Z147&lt;0,"R",IF((Z117+Z116+Z123+Z115 +Z118 + Z126+ Z101+Z96+Z97+Z94+Z102+Z103 - Z89-Z88-Z85-Z87)&lt;0,"G",IF(Z158&gt;'Authority RAG Thresholds'!$I$17,"G",IF(Z158&lt;'Authority RAG Thresholds'!$G$17,"R","A")))))</f>
        <v>N/A</v>
      </c>
      <c r="AA170" s="153" t="str">
        <f>IF(AA158="N/A","N/A",IF(AA147&lt;0,"R",IF((AA117+AA116+AA123+AA115 +AA118 + AA126+ AA101+AA96+AA97+AA94+AA102+AA103 - AA89-AA88-AA85-AA87)&lt;0,"G",IF(AA158&gt;'Authority RAG Thresholds'!$I$17,"G",IF(AA158&lt;'Authority RAG Thresholds'!$G$17,"R","A")))))</f>
        <v>N/A</v>
      </c>
      <c r="AB170" s="153" t="str">
        <f>IF(AB158="N/A","N/A",IF(AB147&lt;0,"R",IF((AB117+AB116+AB123+AB115 +AB118 + AB126+ AB101+AB96+AB97+AB94+AB102+AB103 - AB89-AB88-AB85-AB87)&lt;0,"G",IF(AB158&gt;'Authority RAG Thresholds'!$I$17,"G",IF(AB158&lt;'Authority RAG Thresholds'!$G$17,"R","A")))))</f>
        <v>N/A</v>
      </c>
    </row>
    <row r="171" spans="1:29" ht="11.65" x14ac:dyDescent="0.35">
      <c r="A171" s="145"/>
      <c r="B171" s="145"/>
      <c r="D171" s="27"/>
      <c r="E171" s="27" t="s">
        <v>77</v>
      </c>
      <c r="F171" s="153" t="e">
        <f>IF((F34+   IF(F36&lt;0,F36,0)  -F52)&lt;0,"R",IF(((F117+F116+F123+F115 +F118 +F126+  F101+F96+F97+F94+F102+F103 - F89-F88-F85-F87)&lt;0),"G",IF(F159&lt;'Authority RAG Thresholds'!$I$18,"G",IF(F159&gt;'Authority RAG Thresholds'!$G$18,"R","A"))))</f>
        <v>#DIV/0!</v>
      </c>
      <c r="G171" s="153" t="e">
        <f>IF((G34+   IF(G36&lt;0,G36,0)  -G52)&lt;0,"R",IF(((G117+G116+G123+G115 +G118 +G126+  G101+G96+G97+G94+G102+G103 - G89-G88-G85-G87)&lt;0),"G",IF(G159&lt;'Authority RAG Thresholds'!$I$18,"G",IF(G159&gt;'Authority RAG Thresholds'!$G$18,"R","A"))))</f>
        <v>#DIV/0!</v>
      </c>
      <c r="H171" s="153" t="e">
        <f>IF((H34+   IF(H36&lt;0,H36,0)  -H52)&lt;0,"R",IF(((H117+H116+H123+H115 +H118 +H126+  H101+H96+H97+H94+H102+H103 - H89-H88-H85-H87)&lt;0),"G",IF(H159&lt;'Authority RAG Thresholds'!$I$18,"G",IF(H159&gt;'Authority RAG Thresholds'!$G$18,"R","A"))))</f>
        <v>#DIV/0!</v>
      </c>
      <c r="I171" s="27"/>
      <c r="J171" s="147"/>
      <c r="K171" s="27"/>
      <c r="L171" s="27"/>
      <c r="M171" s="27"/>
      <c r="N171" s="27"/>
      <c r="O171" s="27" t="s">
        <v>77</v>
      </c>
      <c r="P171" s="153" t="e">
        <f>IF((P34+   IF(P36&lt;0,P36,0)  -P52)&lt;0,"R",IF(((P117+P116+P123+P115 +P118 +P126+  P101+P96+P97+P94+P102+P103 - P89-P88-P85-P87)&lt;0),"G",IF(P159&lt;'Authority RAG Thresholds'!$I$18,"G",IF(P159&gt;'Authority RAG Thresholds'!$G$18,"R","A"))))</f>
        <v>#DIV/0!</v>
      </c>
      <c r="Q171" s="153" t="e">
        <f>IF((Q34+   IF(Q36&lt;0,Q36,0)  -Q52)&lt;0,"R",IF(((Q117+Q116+Q123+Q115 +Q118 +Q126+  Q101+Q96+Q97+Q94+Q102+Q103 - Q89-Q88-Q85-Q87)&lt;0),"G",IF(Q159&lt;'Authority RAG Thresholds'!$I$18,"G",IF(Q159&gt;'Authority RAG Thresholds'!$G$18,"R","A"))))</f>
        <v>#DIV/0!</v>
      </c>
      <c r="R171" s="153" t="e">
        <f>IF((R34+   IF(R36&lt;0,R36,0)  -R52)&lt;0,"R",IF(((R117+R116+R123+R115 +R118 +R126+  R101+R96+R97+R94+R102+R103 - R89-R88-R85-R87)&lt;0),"G",IF(R159&lt;'Authority RAG Thresholds'!$I$18,"G",IF(R159&gt;'Authority RAG Thresholds'!$G$18,"R","A"))))</f>
        <v>#DIV/0!</v>
      </c>
      <c r="S171" s="27"/>
      <c r="T171" s="147"/>
      <c r="U171" s="27"/>
      <c r="V171" s="27"/>
      <c r="W171" s="27"/>
      <c r="X171" s="27"/>
      <c r="Y171" s="27" t="s">
        <v>77</v>
      </c>
      <c r="Z171" s="153" t="e">
        <f>IF((Z34+   IF(Z36&lt;0,Z36,0)  -Z52)&lt;0,"R",IF(((Z117+Z116+Z123+Z115 +Z118 +Z126+  Z101+Z96+Z97+Z94+Z102+Z103 - Z89-Z88-Z85-Z87)&lt;0),"G",IF(Z159&lt;'Authority RAG Thresholds'!$I$18,"G",IF(Z159&gt;'Authority RAG Thresholds'!$G$18,"R","A"))))</f>
        <v>#DIV/0!</v>
      </c>
      <c r="AA171" s="153" t="e">
        <f>IF((AA34+   IF(AA36&lt;0,AA36,0)  -AA52)&lt;0,"R",IF(((AA117+AA116+AA123+AA115 +AA118 +AA126+  AA101+AA96+AA97+AA94+AA102+AA103 - AA89-AA88-AA85-AA87)&lt;0),"G",IF(AA159&lt;'Authority RAG Thresholds'!$I$18,"G",IF(AA159&gt;'Authority RAG Thresholds'!$G$18,"R","A"))))</f>
        <v>#DIV/0!</v>
      </c>
      <c r="AB171" s="153" t="e">
        <f>IF((AB34+   IF(AB36&lt;0,AB36,0)  -AB52)&lt;0,"R",IF(((AB117+AB116+AB123+AB115 +AB118 +AB126+  AB101+AB96+AB97+AB94+AB102+AB103 - AB89-AB88-AB85-AB87)&lt;0),"G",IF(AB159&lt;'Authority RAG Thresholds'!$I$18,"G",IF(AB159&gt;'Authority RAG Thresholds'!$G$18,"R","A"))))</f>
        <v>#DIV/0!</v>
      </c>
    </row>
    <row r="172" spans="1:29" ht="11.65" x14ac:dyDescent="0.35">
      <c r="A172" s="145"/>
      <c r="B172" s="145"/>
      <c r="D172" s="27"/>
      <c r="E172" s="27" t="s">
        <v>82</v>
      </c>
      <c r="F172" s="153" t="e">
        <f>IF((F34+   IF(F36&lt;0,F36,0)  -F52)&lt;0,"R",IF(( ((F117+F116+F123+F115 +F118 +F126+  F101+F96+F97+F94+F102+F103 - F89-F88-F85-F87)-(F70-F119))&lt;0),"G",IF(F160&lt;'Authority RAG Thresholds'!$I$19,"G",IF(F160&gt;'Authority RAG Thresholds'!$G$19,"R","A"))))</f>
        <v>#DIV/0!</v>
      </c>
      <c r="G172" s="153" t="e">
        <f>IF((G34+   IF(G36&lt;0,G36,0)  -G52)&lt;0,"R",IF(( ((G117+G116+G123+G115 +G118 +G126+  G101+G96+G97+G94+G102+G103 - G89-G88-G85-G87)-(G70-G119))&lt;0),"G",IF(G160&lt;'Authority RAG Thresholds'!$I$19,"G",IF(G160&gt;'Authority RAG Thresholds'!$G$19,"R","A"))))</f>
        <v>#DIV/0!</v>
      </c>
      <c r="H172" s="153" t="e">
        <f>IF((H34+   IF(H36&lt;0,H36,0)  -H52)&lt;0,"R",IF(( ((H117+H116+H123+H115 +H118 +H126+  H101+H96+H97+H94+H102+H103 - H89-H88-H85-H87)-(H70-H119))&lt;0),"G",IF(H160&lt;'Authority RAG Thresholds'!$I$19,"G",IF(H160&gt;'Authority RAG Thresholds'!$G$19,"R","A"))))</f>
        <v>#DIV/0!</v>
      </c>
      <c r="I172" s="27"/>
      <c r="J172" s="147"/>
      <c r="K172" s="27"/>
      <c r="L172" s="27"/>
      <c r="M172" s="27"/>
      <c r="N172" s="27"/>
      <c r="O172" s="27" t="s">
        <v>82</v>
      </c>
      <c r="P172" s="153" t="e">
        <f>IF((P34+   IF(P36&lt;0,P36,0)  -P52)&lt;0,"R",IF(( ((P117+P116+P123+P115 +P118 +P126+  P101+P96+P97+P94+P102+P103 - P89-P88-P85-P87)-(P70-P119))&lt;0),"G",IF(P160&lt;'Authority RAG Thresholds'!$I$19,"G",IF(P160&gt;'Authority RAG Thresholds'!$G$19,"R","A"))))</f>
        <v>#DIV/0!</v>
      </c>
      <c r="Q172" s="153" t="e">
        <f>IF((Q34+   IF(Q36&lt;0,Q36,0)  -Q52)&lt;0,"R",IF(( ((Q117+Q116+Q123+Q115 +Q118 +Q126+  Q101+Q96+Q97+Q94+Q102+Q103 - Q89-Q88-Q85-Q87)-(Q70-Q119))&lt;0),"G",IF(Q160&lt;'Authority RAG Thresholds'!$I$19,"G",IF(Q160&gt;'Authority RAG Thresholds'!$G$19,"R","A"))))</f>
        <v>#DIV/0!</v>
      </c>
      <c r="R172" s="153" t="e">
        <f>IF((R34+   IF(R36&lt;0,R36,0)  -R52)&lt;0,"R",IF(( ((R117+R116+R123+R115 +R118 +R126+  R101+R96+R97+R94+R102+R103 - R89-R88-R85-R87)-(R70-R119))&lt;0),"G",IF(R160&lt;'Authority RAG Thresholds'!$I$19,"G",IF(R160&gt;'Authority RAG Thresholds'!$G$19,"R","A"))))</f>
        <v>#DIV/0!</v>
      </c>
      <c r="S172" s="27"/>
      <c r="T172" s="147"/>
      <c r="U172" s="27"/>
      <c r="V172" s="27"/>
      <c r="W172" s="27"/>
      <c r="X172" s="27"/>
      <c r="Y172" s="27" t="s">
        <v>82</v>
      </c>
      <c r="Z172" s="153" t="e">
        <f>IF((Z34+   IF(Z36&lt;0,Z36,0)  -Z52)&lt;0,"R",IF(( ((Z117+Z116+Z123+Z115 +Z118 +Z126+  Z101+Z96+Z97+Z94+Z102+Z103 - Z89-Z88-Z85-Z87)-(Z70-Z119))&lt;0),"G",IF(Z160&lt;'Authority RAG Thresholds'!$I$19,"G",IF(Z160&gt;'Authority RAG Thresholds'!$G$19,"R","A"))))</f>
        <v>#DIV/0!</v>
      </c>
      <c r="AA172" s="153" t="e">
        <f>IF((AA34+   IF(AA36&lt;0,AA36,0)  -AA52)&lt;0,"R",IF(( ((AA117+AA116+AA123+AA115 +AA118 +AA126+  AA101+AA96+AA97+AA94+AA102+AA103 - AA89-AA88-AA85-AA87)-(AA70-AA119))&lt;0),"G",IF(AA160&lt;'Authority RAG Thresholds'!$I$19,"G",IF(AA160&gt;'Authority RAG Thresholds'!$G$19,"R","A"))))</f>
        <v>#DIV/0!</v>
      </c>
      <c r="AB172" s="153" t="e">
        <f>IF((AB34+   IF(AB36&lt;0,AB36,0)  -AB52)&lt;0,"R",IF(( ((AB117+AB116+AB123+AB115 +AB118 +AB126+  AB101+AB96+AB97+AB94+AB102+AB103 - AB89-AB88-AB85-AB87)-(AB70-AB119))&lt;0),"G",IF(AB160&lt;'Authority RAG Thresholds'!$I$19,"G",IF(AB160&gt;'Authority RAG Thresholds'!$G$19,"R","A"))))</f>
        <v>#DIV/0!</v>
      </c>
    </row>
    <row r="173" spans="1:29" ht="11.65" x14ac:dyDescent="0.35">
      <c r="A173" s="145"/>
      <c r="B173" s="145"/>
      <c r="D173" s="27"/>
      <c r="E173" s="27" t="s">
        <v>75</v>
      </c>
      <c r="F173" s="153" t="str">
        <f>IF(-(F37+F38)&lt;=0,"G",IF((  F34+ IF(F36&lt;0,F36,0) +F40 )&lt;0,"R",IF(F161&gt;'Authority RAG Thresholds'!$I$20,"G",IF(F161&lt;'Authority RAG Thresholds'!$G$20,"R","A"))))</f>
        <v>G</v>
      </c>
      <c r="G173" s="153" t="str">
        <f>IF(-(G37+G38)&lt;=0,"G",IF((  G34+ IF(G36&lt;0,G36,0) +G40 )&lt;0,"R",IF(G161&gt;'Authority RAG Thresholds'!$I$20,"G",IF(G161&lt;'Authority RAG Thresholds'!$G$20,"R","A"))))</f>
        <v>G</v>
      </c>
      <c r="H173" s="153" t="str">
        <f>IF(-(H37+H38)&lt;=0,"G",IF((  H34+ IF(H36&lt;0,H36,0) +H40 )&lt;0,"R",IF(H161&gt;'Authority RAG Thresholds'!$I$20,"G",IF(H161&lt;'Authority RAG Thresholds'!$G$20,"R","A"))))</f>
        <v>G</v>
      </c>
      <c r="I173" s="27"/>
      <c r="J173" s="147"/>
      <c r="K173" s="27"/>
      <c r="L173" s="27"/>
      <c r="M173" s="27"/>
      <c r="N173" s="27"/>
      <c r="O173" s="27" t="s">
        <v>75</v>
      </c>
      <c r="P173" s="153" t="str">
        <f>IF(-(P37+P38)&lt;=0,"G",IF((  P34+ IF(P36&lt;0,P36,0) +P40 )&lt;0,"R",IF(P161&gt;'Authority RAG Thresholds'!$I$20,"G",IF(P161&lt;'Authority RAG Thresholds'!$G$20,"R","A"))))</f>
        <v>G</v>
      </c>
      <c r="Q173" s="153" t="str">
        <f>IF(-(Q37+Q38)&lt;=0,"G",IF((  Q34+ IF(Q36&lt;0,Q36,0) +Q40 )&lt;0,"R",IF(Q161&gt;'Authority RAG Thresholds'!$I$20,"G",IF(Q161&lt;'Authority RAG Thresholds'!$G$20,"R","A"))))</f>
        <v>G</v>
      </c>
      <c r="R173" s="153" t="str">
        <f>IF(-(R37+R38)&lt;=0,"G",IF((  R34+ IF(R36&lt;0,R36,0) +R40 )&lt;0,"R",IF(R161&gt;'Authority RAG Thresholds'!$I$20,"G",IF(R161&lt;'Authority RAG Thresholds'!$G$20,"R","A"))))</f>
        <v>G</v>
      </c>
      <c r="S173" s="27"/>
      <c r="T173" s="147"/>
      <c r="U173" s="27"/>
      <c r="V173" s="27"/>
      <c r="W173" s="27"/>
      <c r="X173" s="27"/>
      <c r="Y173" s="27" t="s">
        <v>75</v>
      </c>
      <c r="Z173" s="153" t="str">
        <f>IF(-(Z37+Z38)&lt;=0,"G",IF((  Z34+ IF(Z36&lt;0,Z36,0) +Z40 )&lt;0,"R",IF(Z161&gt;'Authority RAG Thresholds'!$I$20,"G",IF(Z161&lt;'Authority RAG Thresholds'!$G$20,"R","A"))))</f>
        <v>G</v>
      </c>
      <c r="AA173" s="153" t="str">
        <f>IF(-(AA37+AA38)&lt;=0,"G",IF((  AA34+ IF(AA36&lt;0,AA36,0) +AA40 )&lt;0,"R",IF(AA161&gt;'Authority RAG Thresholds'!$I$20,"G",IF(AA161&lt;'Authority RAG Thresholds'!$G$20,"R","A"))))</f>
        <v>G</v>
      </c>
      <c r="AB173" s="153" t="str">
        <f>IF(-(AB37+AB38)&lt;=0,"G",IF((  AB34+ IF(AB36&lt;0,AB36,0) +AB40 )&lt;0,"R",IF(AB161&gt;'Authority RAG Thresholds'!$I$20,"G",IF(AB161&lt;'Authority RAG Thresholds'!$G$20,"R","A"))))</f>
        <v>G</v>
      </c>
    </row>
    <row r="174" spans="1:29" ht="11.65" x14ac:dyDescent="0.35">
      <c r="A174" s="145"/>
      <c r="B174" s="145"/>
      <c r="D174" s="27"/>
      <c r="E174" s="27" t="s">
        <v>78</v>
      </c>
      <c r="F174" s="153" t="e">
        <f>IF(F162&gt;'Authority RAG Thresholds'!$I$21,"G",IF(F162&lt;'Authority RAG Thresholds'!$G$21,"R","A"))</f>
        <v>#DIV/0!</v>
      </c>
      <c r="G174" s="153" t="e">
        <f>IF(G162&gt;'Authority RAG Thresholds'!$I$21,"G",IF(G162&lt;'Authority RAG Thresholds'!$G$21,"R","A"))</f>
        <v>#DIV/0!</v>
      </c>
      <c r="H174" s="153" t="e">
        <f>IF(H162&gt;'Authority RAG Thresholds'!$I$21,"G",IF(H162&lt;'Authority RAG Thresholds'!$G$21,"R","A"))</f>
        <v>#DIV/0!</v>
      </c>
      <c r="I174" s="27"/>
      <c r="J174" s="147"/>
      <c r="K174" s="27"/>
      <c r="L174" s="27"/>
      <c r="M174" s="27"/>
      <c r="N174" s="27"/>
      <c r="O174" s="27" t="s">
        <v>78</v>
      </c>
      <c r="P174" s="153" t="e">
        <f>IF(P162&gt;'Authority RAG Thresholds'!$I$21,"G",IF(P162&lt;'Authority RAG Thresholds'!$G$21,"R","A"))</f>
        <v>#DIV/0!</v>
      </c>
      <c r="Q174" s="153" t="e">
        <f>IF(Q162&gt;'Authority RAG Thresholds'!$I$21,"G",IF(Q162&lt;'Authority RAG Thresholds'!$G$21,"R","A"))</f>
        <v>#DIV/0!</v>
      </c>
      <c r="R174" s="153" t="e">
        <f>IF(R162&gt;'Authority RAG Thresholds'!$I$21,"G",IF(R162&lt;'Authority RAG Thresholds'!$G$21,"R","A"))</f>
        <v>#DIV/0!</v>
      </c>
      <c r="S174" s="27"/>
      <c r="T174" s="147"/>
      <c r="U174" s="27"/>
      <c r="V174" s="27"/>
      <c r="W174" s="27"/>
      <c r="X174" s="27"/>
      <c r="Y174" s="27" t="s">
        <v>78</v>
      </c>
      <c r="Z174" s="153" t="e">
        <f>IF(Z162&gt;'Authority RAG Thresholds'!$I$21,"G",IF(Z162&lt;'Authority RAG Thresholds'!$G$21,"R","A"))</f>
        <v>#DIV/0!</v>
      </c>
      <c r="AA174" s="153" t="e">
        <f>IF(AA162&gt;'Authority RAG Thresholds'!$I$21,"G",IF(AA162&lt;'Authority RAG Thresholds'!$G$21,"R","A"))</f>
        <v>#DIV/0!</v>
      </c>
      <c r="AB174" s="153" t="e">
        <f>IF(AB162&gt;'Authority RAG Thresholds'!$I$21,"G",IF(AB162&lt;'Authority RAG Thresholds'!$G$21,"R","A"))</f>
        <v>#DIV/0!</v>
      </c>
    </row>
    <row r="175" spans="1:29" ht="11.65" x14ac:dyDescent="0.35">
      <c r="A175" s="145"/>
      <c r="B175" s="145"/>
      <c r="D175" s="27"/>
      <c r="E175" s="27" t="s">
        <v>79</v>
      </c>
      <c r="F175" s="153" t="str">
        <f>IF(F163&gt;'Authority RAG Thresholds'!$G$22,"G","R")</f>
        <v>R</v>
      </c>
      <c r="G175" s="153" t="str">
        <f>IF(G163&gt;'Authority RAG Thresholds'!$G$22,"G","R")</f>
        <v>R</v>
      </c>
      <c r="H175" s="153" t="str">
        <f>IF(H163&gt;'Authority RAG Thresholds'!$G$22,"G","R")</f>
        <v>R</v>
      </c>
      <c r="I175" s="27"/>
      <c r="J175" s="147"/>
      <c r="K175" s="27"/>
      <c r="L175" s="27"/>
      <c r="M175" s="27"/>
      <c r="N175" s="27"/>
      <c r="O175" s="27" t="s">
        <v>79</v>
      </c>
      <c r="P175" s="153" t="str">
        <f>IF(P163&gt;'Authority RAG Thresholds'!$G$22,"G","R")</f>
        <v>R</v>
      </c>
      <c r="Q175" s="153" t="str">
        <f>IF(Q163&gt;'Authority RAG Thresholds'!$G$22,"G","R")</f>
        <v>R</v>
      </c>
      <c r="R175" s="153" t="str">
        <f>IF(R163&gt;'Authority RAG Thresholds'!$G$22,"G","R")</f>
        <v>R</v>
      </c>
      <c r="S175" s="27"/>
      <c r="T175" s="147"/>
      <c r="U175" s="27"/>
      <c r="V175" s="27"/>
      <c r="W175" s="27"/>
      <c r="X175" s="27"/>
      <c r="Y175" s="27" t="s">
        <v>79</v>
      </c>
      <c r="Z175" s="153" t="str">
        <f>IF(Z163&gt;'Authority RAG Thresholds'!$G$22,"G","R")</f>
        <v>R</v>
      </c>
      <c r="AA175" s="153" t="str">
        <f>IF(AA163&gt;'Authority RAG Thresholds'!$G$22,"G","R")</f>
        <v>R</v>
      </c>
      <c r="AB175" s="153" t="str">
        <f>IF(AB163&gt;'Authority RAG Thresholds'!$G$22,"G","R")</f>
        <v>R</v>
      </c>
    </row>
    <row r="176" spans="1:29" ht="11.65" x14ac:dyDescent="0.35">
      <c r="A176" s="145"/>
      <c r="B176" s="145"/>
      <c r="D176" s="27"/>
      <c r="E176" s="27" t="s">
        <v>80</v>
      </c>
      <c r="F176" s="153" t="e">
        <f>IF(F139=SysConfig!$F$43,"R",IF((F81+F82+F66+F67+F138)&lt;0,"G",IF(F164&lt;'Authority RAG Thresholds'!$I$23,"G",IF(F164&gt;'Authority RAG Thresholds'!$G$23,"R","A"))))</f>
        <v>#DIV/0!</v>
      </c>
      <c r="G176" s="153" t="e">
        <f>IF(G139=SysConfig!$F$43,"R",IF((G81+G82+G66+G67+G138)&lt;0,"G",IF(G164&lt;'Authority RAG Thresholds'!$I$23,"G",IF(G164&gt;'Authority RAG Thresholds'!$G$23,"R","A"))))</f>
        <v>#DIV/0!</v>
      </c>
      <c r="H176" s="153" t="e">
        <f>IF(H139=SysConfig!$F$43,"R",IF((H81+H82+H66+H67+H138)&lt;0,"G",IF(H164&lt;'Authority RAG Thresholds'!$I$23,"G",IF(H164&gt;'Authority RAG Thresholds'!$G$23,"R","A"))))</f>
        <v>#DIV/0!</v>
      </c>
      <c r="I176" s="27"/>
      <c r="J176" s="147"/>
      <c r="K176" s="27"/>
      <c r="L176" s="27"/>
      <c r="M176" s="27"/>
      <c r="N176" s="27"/>
      <c r="O176" s="27" t="s">
        <v>80</v>
      </c>
      <c r="P176" s="153" t="e">
        <f>IF(P139=SysConfig!$F$43,"R",IF((P81+P82+P66+P67+P138)&lt;0,"G",IF(P164&lt;'Authority RAG Thresholds'!$I$23,"G",IF(P164&gt;'Authority RAG Thresholds'!$G$23,"R","A"))))</f>
        <v>#DIV/0!</v>
      </c>
      <c r="Q176" s="153" t="e">
        <f>IF(Q139=SysConfig!$F$43,"R",IF((Q81+Q82+Q66+Q67+Q138)&lt;0,"G",IF(Q164&lt;'Authority RAG Thresholds'!$I$23,"G",IF(Q164&gt;'Authority RAG Thresholds'!$G$23,"R","A"))))</f>
        <v>#DIV/0!</v>
      </c>
      <c r="R176" s="153" t="e">
        <f>IF(R139=SysConfig!$F$43,"R",IF((R81+R82+R66+R67+R138)&lt;0,"G",IF(R164&lt;'Authority RAG Thresholds'!$I$23,"G",IF(R164&gt;'Authority RAG Thresholds'!$G$23,"R","A"))))</f>
        <v>#DIV/0!</v>
      </c>
      <c r="S176" s="27"/>
      <c r="T176" s="147"/>
      <c r="U176" s="27"/>
      <c r="V176" s="27"/>
      <c r="W176" s="27"/>
      <c r="X176" s="27"/>
      <c r="Y176" s="27" t="s">
        <v>80</v>
      </c>
      <c r="Z176" s="153" t="e">
        <f>IF(Z139=SysConfig!$F$43,"R",IF((Z81+Z82+Z66+Z67+Z138)&lt;0,"G",IF(Z164&lt;'Authority RAG Thresholds'!$I$23,"G",IF(Z164&gt;'Authority RAG Thresholds'!$G$23,"R","A"))))</f>
        <v>#DIV/0!</v>
      </c>
      <c r="AA176" s="153" t="e">
        <f>IF(AA139=SysConfig!$F$43,"R",IF((AA81+AA82+AA66+AA67+AA138)&lt;0,"G",IF(AA164&lt;'Authority RAG Thresholds'!$I$23,"G",IF(AA164&gt;'Authority RAG Thresholds'!$G$23,"R","A"))))</f>
        <v>#DIV/0!</v>
      </c>
      <c r="AB176" s="153" t="e">
        <f>IF(AB139=SysConfig!$F$43,"R",IF((AB81+AB82+AB66+AB67+AB138)&lt;0,"G",IF(AB164&lt;'Authority RAG Thresholds'!$I$23,"G",IF(AB164&gt;'Authority RAG Thresholds'!$G$23,"R","A"))))</f>
        <v>#DIV/0!</v>
      </c>
    </row>
    <row r="177" spans="1:29" ht="11.65" x14ac:dyDescent="0.35">
      <c r="A177" s="145"/>
      <c r="B177" s="145"/>
      <c r="D177" s="27"/>
      <c r="J177" s="147"/>
      <c r="K177" s="27"/>
      <c r="L177" s="27"/>
      <c r="M177" s="27"/>
      <c r="N177" s="27"/>
      <c r="T177" s="147"/>
      <c r="U177" s="27"/>
      <c r="V177" s="27"/>
      <c r="W177" s="27"/>
    </row>
    <row r="178" spans="1:29" ht="15" x14ac:dyDescent="0.4">
      <c r="A178" s="90" t="s">
        <v>158</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row>
    <row r="179" spans="1:29" ht="14.55" customHeight="1" x14ac:dyDescent="0.35"/>
  </sheetData>
  <sheetProtection password="D565" sheet="1" objects="1" scenarios="1"/>
  <mergeCells count="1">
    <mergeCell ref="C6:D6"/>
  </mergeCells>
  <conditionalFormatting sqref="F171:F176 F172:H173">
    <cfRule type="expression" dxfId="617" priority="1054" stopIfTrue="1">
      <formula>F171="R"</formula>
    </cfRule>
    <cfRule type="expression" dxfId="616" priority="1055" stopIfTrue="1">
      <formula>F171="A"</formula>
    </cfRule>
    <cfRule type="expression" dxfId="615" priority="1056" stopIfTrue="1">
      <formula>F171="G"</formula>
    </cfRule>
  </conditionalFormatting>
  <conditionalFormatting sqref="F170:F174 F172:H173">
    <cfRule type="expression" dxfId="614" priority="1051" stopIfTrue="1">
      <formula>F170="R"</formula>
    </cfRule>
    <cfRule type="expression" dxfId="613" priority="1052" stopIfTrue="1">
      <formula>F170="A"</formula>
    </cfRule>
    <cfRule type="expression" dxfId="612" priority="1053" stopIfTrue="1">
      <formula>F170="G"</formula>
    </cfRule>
  </conditionalFormatting>
  <conditionalFormatting sqref="F172:F174 F172:H173">
    <cfRule type="expression" dxfId="611" priority="1048" stopIfTrue="1">
      <formula>F172="R"</formula>
    </cfRule>
    <cfRule type="expression" dxfId="610" priority="1049" stopIfTrue="1">
      <formula>F172="A"</formula>
    </cfRule>
    <cfRule type="expression" dxfId="609" priority="1050" stopIfTrue="1">
      <formula>F172="G"</formula>
    </cfRule>
  </conditionalFormatting>
  <conditionalFormatting sqref="F168:F174 F172:H173">
    <cfRule type="expression" dxfId="608" priority="1033" stopIfTrue="1">
      <formula>F168="R"</formula>
    </cfRule>
    <cfRule type="expression" dxfId="607" priority="1034" stopIfTrue="1">
      <formula>F168="A"</formula>
    </cfRule>
    <cfRule type="expression" dxfId="606" priority="1035" stopIfTrue="1">
      <formula>F168="G"</formula>
    </cfRule>
  </conditionalFormatting>
  <conditionalFormatting sqref="G171:G176">
    <cfRule type="expression" dxfId="605" priority="191" stopIfTrue="1">
      <formula>G171="R"</formula>
    </cfRule>
    <cfRule type="expression" dxfId="604" priority="192" stopIfTrue="1">
      <formula>G171="A"</formula>
    </cfRule>
    <cfRule type="expression" dxfId="603" priority="193" stopIfTrue="1">
      <formula>G171="G"</formula>
    </cfRule>
  </conditionalFormatting>
  <conditionalFormatting sqref="G170:G174">
    <cfRule type="expression" dxfId="602" priority="188" stopIfTrue="1">
      <formula>G170="R"</formula>
    </cfRule>
    <cfRule type="expression" dxfId="601" priority="189" stopIfTrue="1">
      <formula>G170="A"</formula>
    </cfRule>
    <cfRule type="expression" dxfId="600" priority="190" stopIfTrue="1">
      <formula>G170="G"</formula>
    </cfRule>
  </conditionalFormatting>
  <conditionalFormatting sqref="G172:G174">
    <cfRule type="expression" dxfId="599" priority="185" stopIfTrue="1">
      <formula>G172="R"</formula>
    </cfRule>
    <cfRule type="expression" dxfId="598" priority="186" stopIfTrue="1">
      <formula>G172="A"</formula>
    </cfRule>
    <cfRule type="expression" dxfId="597" priority="187" stopIfTrue="1">
      <formula>G172="G"</formula>
    </cfRule>
  </conditionalFormatting>
  <conditionalFormatting sqref="C5:D5">
    <cfRule type="expression" dxfId="596" priority="194">
      <formula>IF(AND(sysChk=0,sysWarn=0),1,0)</formula>
    </cfRule>
    <cfRule type="expression" dxfId="595" priority="195">
      <formula>IF(AND(sysChk=0,sysWarn&lt;&gt;0),1,0)</formula>
    </cfRule>
    <cfRule type="expression" dxfId="594" priority="196">
      <formula>IF(sysChk&lt;&gt;0,1,0)</formula>
    </cfRule>
  </conditionalFormatting>
  <conditionalFormatting sqref="G168:G174">
    <cfRule type="expression" dxfId="593" priority="182" stopIfTrue="1">
      <formula>G168="R"</formula>
    </cfRule>
    <cfRule type="expression" dxfId="592" priority="183" stopIfTrue="1">
      <formula>G168="A"</formula>
    </cfRule>
    <cfRule type="expression" dxfId="591" priority="184" stopIfTrue="1">
      <formula>G168="G"</formula>
    </cfRule>
  </conditionalFormatting>
  <conditionalFormatting sqref="H171:H176">
    <cfRule type="expression" dxfId="590" priority="179" stopIfTrue="1">
      <formula>H171="R"</formula>
    </cfRule>
    <cfRule type="expression" dxfId="589" priority="180" stopIfTrue="1">
      <formula>H171="A"</formula>
    </cfRule>
    <cfRule type="expression" dxfId="588" priority="181" stopIfTrue="1">
      <formula>H171="G"</formula>
    </cfRule>
  </conditionalFormatting>
  <conditionalFormatting sqref="H170:H174">
    <cfRule type="expression" dxfId="587" priority="176" stopIfTrue="1">
      <formula>H170="R"</formula>
    </cfRule>
    <cfRule type="expression" dxfId="586" priority="177" stopIfTrue="1">
      <formula>H170="A"</formula>
    </cfRule>
    <cfRule type="expression" dxfId="585" priority="178" stopIfTrue="1">
      <formula>H170="G"</formula>
    </cfRule>
  </conditionalFormatting>
  <conditionalFormatting sqref="H172:H174">
    <cfRule type="expression" dxfId="584" priority="173" stopIfTrue="1">
      <formula>H172="R"</formula>
    </cfRule>
    <cfRule type="expression" dxfId="583" priority="174" stopIfTrue="1">
      <formula>H172="A"</formula>
    </cfRule>
    <cfRule type="expression" dxfId="582" priority="175" stopIfTrue="1">
      <formula>H172="G"</formula>
    </cfRule>
  </conditionalFormatting>
  <conditionalFormatting sqref="H168:H174">
    <cfRule type="expression" dxfId="581" priority="170" stopIfTrue="1">
      <formula>H168="R"</formula>
    </cfRule>
    <cfRule type="expression" dxfId="580" priority="171" stopIfTrue="1">
      <formula>H168="A"</formula>
    </cfRule>
    <cfRule type="expression" dxfId="579" priority="172" stopIfTrue="1">
      <formula>H168="G"</formula>
    </cfRule>
  </conditionalFormatting>
  <conditionalFormatting sqref="P171:R171 P174:R176">
    <cfRule type="expression" dxfId="578" priority="167" stopIfTrue="1">
      <formula>P171="R"</formula>
    </cfRule>
    <cfRule type="expression" dxfId="577" priority="168" stopIfTrue="1">
      <formula>P171="A"</formula>
    </cfRule>
    <cfRule type="expression" dxfId="576" priority="169" stopIfTrue="1">
      <formula>P171="G"</formula>
    </cfRule>
  </conditionalFormatting>
  <conditionalFormatting sqref="P170:R171 P174:R174">
    <cfRule type="expression" dxfId="575" priority="164" stopIfTrue="1">
      <formula>P170="R"</formula>
    </cfRule>
    <cfRule type="expression" dxfId="574" priority="165" stopIfTrue="1">
      <formula>P170="A"</formula>
    </cfRule>
    <cfRule type="expression" dxfId="573" priority="166" stopIfTrue="1">
      <formula>P170="G"</formula>
    </cfRule>
  </conditionalFormatting>
  <conditionalFormatting sqref="P174:R174">
    <cfRule type="expression" dxfId="572" priority="161" stopIfTrue="1">
      <formula>P174="R"</formula>
    </cfRule>
    <cfRule type="expression" dxfId="571" priority="162" stopIfTrue="1">
      <formula>P174="A"</formula>
    </cfRule>
    <cfRule type="expression" dxfId="570" priority="163" stopIfTrue="1">
      <formula>P174="G"</formula>
    </cfRule>
  </conditionalFormatting>
  <conditionalFormatting sqref="P168:R171 P174:R174">
    <cfRule type="expression" dxfId="569" priority="158" stopIfTrue="1">
      <formula>P168="R"</formula>
    </cfRule>
    <cfRule type="expression" dxfId="568" priority="159" stopIfTrue="1">
      <formula>P168="A"</formula>
    </cfRule>
    <cfRule type="expression" dxfId="567" priority="160" stopIfTrue="1">
      <formula>P168="G"</formula>
    </cfRule>
  </conditionalFormatting>
  <conditionalFormatting sqref="Z171:AB171 Z174:AB176">
    <cfRule type="expression" dxfId="566" priority="155" stopIfTrue="1">
      <formula>Z171="R"</formula>
    </cfRule>
    <cfRule type="expression" dxfId="565" priority="156" stopIfTrue="1">
      <formula>Z171="A"</formula>
    </cfRule>
    <cfRule type="expression" dxfId="564" priority="157" stopIfTrue="1">
      <formula>Z171="G"</formula>
    </cfRule>
  </conditionalFormatting>
  <conditionalFormatting sqref="Z170:AB171 Z174:AB174">
    <cfRule type="expression" dxfId="563" priority="152" stopIfTrue="1">
      <formula>Z170="R"</formula>
    </cfRule>
    <cfRule type="expression" dxfId="562" priority="153" stopIfTrue="1">
      <formula>Z170="A"</formula>
    </cfRule>
    <cfRule type="expression" dxfId="561" priority="154" stopIfTrue="1">
      <formula>Z170="G"</formula>
    </cfRule>
  </conditionalFormatting>
  <conditionalFormatting sqref="Z174:AB174">
    <cfRule type="expression" dxfId="560" priority="149" stopIfTrue="1">
      <formula>Z174="R"</formula>
    </cfRule>
    <cfRule type="expression" dxfId="559" priority="150" stopIfTrue="1">
      <formula>Z174="A"</formula>
    </cfRule>
    <cfRule type="expression" dxfId="558" priority="151" stopIfTrue="1">
      <formula>Z174="G"</formula>
    </cfRule>
  </conditionalFormatting>
  <conditionalFormatting sqref="Z168:AB171 Z174:AB174">
    <cfRule type="expression" dxfId="557" priority="146" stopIfTrue="1">
      <formula>Z168="R"</formula>
    </cfRule>
    <cfRule type="expression" dxfId="556" priority="147" stopIfTrue="1">
      <formula>Z168="A"</formula>
    </cfRule>
    <cfRule type="expression" dxfId="555" priority="148" stopIfTrue="1">
      <formula>Z168="G"</formula>
    </cfRule>
  </conditionalFormatting>
  <conditionalFormatting sqref="P172:R172">
    <cfRule type="expression" dxfId="554" priority="143" stopIfTrue="1">
      <formula>P172="R"</formula>
    </cfRule>
    <cfRule type="expression" dxfId="553" priority="144" stopIfTrue="1">
      <formula>P172="A"</formula>
    </cfRule>
    <cfRule type="expression" dxfId="552" priority="145" stopIfTrue="1">
      <formula>P172="G"</formula>
    </cfRule>
  </conditionalFormatting>
  <conditionalFormatting sqref="P172:R172">
    <cfRule type="expression" dxfId="551" priority="140" stopIfTrue="1">
      <formula>P172="R"</formula>
    </cfRule>
    <cfRule type="expression" dxfId="550" priority="141" stopIfTrue="1">
      <formula>P172="A"</formula>
    </cfRule>
    <cfRule type="expression" dxfId="549" priority="142" stopIfTrue="1">
      <formula>P172="G"</formula>
    </cfRule>
  </conditionalFormatting>
  <conditionalFormatting sqref="P172:R172">
    <cfRule type="expression" dxfId="548" priority="137" stopIfTrue="1">
      <formula>P172="R"</formula>
    </cfRule>
    <cfRule type="expression" dxfId="547" priority="138" stopIfTrue="1">
      <formula>P172="A"</formula>
    </cfRule>
    <cfRule type="expression" dxfId="546" priority="139" stopIfTrue="1">
      <formula>P172="G"</formula>
    </cfRule>
  </conditionalFormatting>
  <conditionalFormatting sqref="P172:R172">
    <cfRule type="expression" dxfId="545" priority="134" stopIfTrue="1">
      <formula>P172="R"</formula>
    </cfRule>
    <cfRule type="expression" dxfId="544" priority="135" stopIfTrue="1">
      <formula>P172="A"</formula>
    </cfRule>
    <cfRule type="expression" dxfId="543" priority="136" stopIfTrue="1">
      <formula>P172="G"</formula>
    </cfRule>
  </conditionalFormatting>
  <conditionalFormatting sqref="Q172">
    <cfRule type="expression" dxfId="542" priority="131" stopIfTrue="1">
      <formula>Q172="R"</formula>
    </cfRule>
    <cfRule type="expression" dxfId="541" priority="132" stopIfTrue="1">
      <formula>Q172="A"</formula>
    </cfRule>
    <cfRule type="expression" dxfId="540" priority="133" stopIfTrue="1">
      <formula>Q172="G"</formula>
    </cfRule>
  </conditionalFormatting>
  <conditionalFormatting sqref="Q172">
    <cfRule type="expression" dxfId="539" priority="128" stopIfTrue="1">
      <formula>Q172="R"</formula>
    </cfRule>
    <cfRule type="expression" dxfId="538" priority="129" stopIfTrue="1">
      <formula>Q172="A"</formula>
    </cfRule>
    <cfRule type="expression" dxfId="537" priority="130" stopIfTrue="1">
      <formula>Q172="G"</formula>
    </cfRule>
  </conditionalFormatting>
  <conditionalFormatting sqref="Q172">
    <cfRule type="expression" dxfId="536" priority="125" stopIfTrue="1">
      <formula>Q172="R"</formula>
    </cfRule>
    <cfRule type="expression" dxfId="535" priority="126" stopIfTrue="1">
      <formula>Q172="A"</formula>
    </cfRule>
    <cfRule type="expression" dxfId="534" priority="127" stopIfTrue="1">
      <formula>Q172="G"</formula>
    </cfRule>
  </conditionalFormatting>
  <conditionalFormatting sqref="Q172">
    <cfRule type="expression" dxfId="533" priority="122" stopIfTrue="1">
      <formula>Q172="R"</formula>
    </cfRule>
    <cfRule type="expression" dxfId="532" priority="123" stopIfTrue="1">
      <formula>Q172="A"</formula>
    </cfRule>
    <cfRule type="expression" dxfId="531" priority="124" stopIfTrue="1">
      <formula>Q172="G"</formula>
    </cfRule>
  </conditionalFormatting>
  <conditionalFormatting sqref="R172">
    <cfRule type="expression" dxfId="530" priority="119" stopIfTrue="1">
      <formula>R172="R"</formula>
    </cfRule>
    <cfRule type="expression" dxfId="529" priority="120" stopIfTrue="1">
      <formula>R172="A"</formula>
    </cfRule>
    <cfRule type="expression" dxfId="528" priority="121" stopIfTrue="1">
      <formula>R172="G"</formula>
    </cfRule>
  </conditionalFormatting>
  <conditionalFormatting sqref="R172">
    <cfRule type="expression" dxfId="527" priority="116" stopIfTrue="1">
      <formula>R172="R"</formula>
    </cfRule>
    <cfRule type="expression" dxfId="526" priority="117" stopIfTrue="1">
      <formula>R172="A"</formula>
    </cfRule>
    <cfRule type="expression" dxfId="525" priority="118" stopIfTrue="1">
      <formula>R172="G"</formula>
    </cfRule>
  </conditionalFormatting>
  <conditionalFormatting sqref="R172">
    <cfRule type="expression" dxfId="524" priority="113" stopIfTrue="1">
      <formula>R172="R"</formula>
    </cfRule>
    <cfRule type="expression" dxfId="523" priority="114" stopIfTrue="1">
      <formula>R172="A"</formula>
    </cfRule>
    <cfRule type="expression" dxfId="522" priority="115" stopIfTrue="1">
      <formula>R172="G"</formula>
    </cfRule>
  </conditionalFormatting>
  <conditionalFormatting sqref="R172">
    <cfRule type="expression" dxfId="521" priority="110" stopIfTrue="1">
      <formula>R172="R"</formula>
    </cfRule>
    <cfRule type="expression" dxfId="520" priority="111" stopIfTrue="1">
      <formula>R172="A"</formula>
    </cfRule>
    <cfRule type="expression" dxfId="519" priority="112" stopIfTrue="1">
      <formula>R172="G"</formula>
    </cfRule>
  </conditionalFormatting>
  <conditionalFormatting sqref="Z172:AB172">
    <cfRule type="expression" dxfId="518" priority="107" stopIfTrue="1">
      <formula>Z172="R"</formula>
    </cfRule>
    <cfRule type="expression" dxfId="517" priority="108" stopIfTrue="1">
      <formula>Z172="A"</formula>
    </cfRule>
    <cfRule type="expression" dxfId="516" priority="109" stopIfTrue="1">
      <formula>Z172="G"</formula>
    </cfRule>
  </conditionalFormatting>
  <conditionalFormatting sqref="Z172:AB172">
    <cfRule type="expression" dxfId="515" priority="104" stopIfTrue="1">
      <formula>Z172="R"</formula>
    </cfRule>
    <cfRule type="expression" dxfId="514" priority="105" stopIfTrue="1">
      <formula>Z172="A"</formula>
    </cfRule>
    <cfRule type="expression" dxfId="513" priority="106" stopIfTrue="1">
      <formula>Z172="G"</formula>
    </cfRule>
  </conditionalFormatting>
  <conditionalFormatting sqref="Z172:AB172">
    <cfRule type="expression" dxfId="512" priority="101" stopIfTrue="1">
      <formula>Z172="R"</formula>
    </cfRule>
    <cfRule type="expression" dxfId="511" priority="102" stopIfTrue="1">
      <formula>Z172="A"</formula>
    </cfRule>
    <cfRule type="expression" dxfId="510" priority="103" stopIfTrue="1">
      <formula>Z172="G"</formula>
    </cfRule>
  </conditionalFormatting>
  <conditionalFormatting sqref="Z172:AB172">
    <cfRule type="expression" dxfId="509" priority="98" stopIfTrue="1">
      <formula>Z172="R"</formula>
    </cfRule>
    <cfRule type="expression" dxfId="508" priority="99" stopIfTrue="1">
      <formula>Z172="A"</formula>
    </cfRule>
    <cfRule type="expression" dxfId="507" priority="100" stopIfTrue="1">
      <formula>Z172="G"</formula>
    </cfRule>
  </conditionalFormatting>
  <conditionalFormatting sqref="AA172">
    <cfRule type="expression" dxfId="506" priority="95" stopIfTrue="1">
      <formula>AA172="R"</formula>
    </cfRule>
    <cfRule type="expression" dxfId="505" priority="96" stopIfTrue="1">
      <formula>AA172="A"</formula>
    </cfRule>
    <cfRule type="expression" dxfId="504" priority="97" stopIfTrue="1">
      <formula>AA172="G"</formula>
    </cfRule>
  </conditionalFormatting>
  <conditionalFormatting sqref="AA172">
    <cfRule type="expression" dxfId="503" priority="92" stopIfTrue="1">
      <formula>AA172="R"</formula>
    </cfRule>
    <cfRule type="expression" dxfId="502" priority="93" stopIfTrue="1">
      <formula>AA172="A"</formula>
    </cfRule>
    <cfRule type="expression" dxfId="501" priority="94" stopIfTrue="1">
      <formula>AA172="G"</formula>
    </cfRule>
  </conditionalFormatting>
  <conditionalFormatting sqref="AA172">
    <cfRule type="expression" dxfId="500" priority="89" stopIfTrue="1">
      <formula>AA172="R"</formula>
    </cfRule>
    <cfRule type="expression" dxfId="499" priority="90" stopIfTrue="1">
      <formula>AA172="A"</formula>
    </cfRule>
    <cfRule type="expression" dxfId="498" priority="91" stopIfTrue="1">
      <formula>AA172="G"</formula>
    </cfRule>
  </conditionalFormatting>
  <conditionalFormatting sqref="AA172">
    <cfRule type="expression" dxfId="497" priority="86" stopIfTrue="1">
      <formula>AA172="R"</formula>
    </cfRule>
    <cfRule type="expression" dxfId="496" priority="87" stopIfTrue="1">
      <formula>AA172="A"</formula>
    </cfRule>
    <cfRule type="expression" dxfId="495" priority="88" stopIfTrue="1">
      <formula>AA172="G"</formula>
    </cfRule>
  </conditionalFormatting>
  <conditionalFormatting sqref="AB172">
    <cfRule type="expression" dxfId="494" priority="83" stopIfTrue="1">
      <formula>AB172="R"</formula>
    </cfRule>
    <cfRule type="expression" dxfId="493" priority="84" stopIfTrue="1">
      <formula>AB172="A"</formula>
    </cfRule>
    <cfRule type="expression" dxfId="492" priority="85" stopIfTrue="1">
      <formula>AB172="G"</formula>
    </cfRule>
  </conditionalFormatting>
  <conditionalFormatting sqref="AB172">
    <cfRule type="expression" dxfId="491" priority="80" stopIfTrue="1">
      <formula>AB172="R"</formula>
    </cfRule>
    <cfRule type="expression" dxfId="490" priority="81" stopIfTrue="1">
      <formula>AB172="A"</formula>
    </cfRule>
    <cfRule type="expression" dxfId="489" priority="82" stopIfTrue="1">
      <formula>AB172="G"</formula>
    </cfRule>
  </conditionalFormatting>
  <conditionalFormatting sqref="AB172">
    <cfRule type="expression" dxfId="488" priority="77" stopIfTrue="1">
      <formula>AB172="R"</formula>
    </cfRule>
    <cfRule type="expression" dxfId="487" priority="78" stopIfTrue="1">
      <formula>AB172="A"</formula>
    </cfRule>
    <cfRule type="expression" dxfId="486" priority="79" stopIfTrue="1">
      <formula>AB172="G"</formula>
    </cfRule>
  </conditionalFormatting>
  <conditionalFormatting sqref="AB172">
    <cfRule type="expression" dxfId="485" priority="74" stopIfTrue="1">
      <formula>AB172="R"</formula>
    </cfRule>
    <cfRule type="expression" dxfId="484" priority="75" stopIfTrue="1">
      <formula>AB172="A"</formula>
    </cfRule>
    <cfRule type="expression" dxfId="483" priority="76" stopIfTrue="1">
      <formula>AB172="G"</formula>
    </cfRule>
  </conditionalFormatting>
  <conditionalFormatting sqref="P173:R173">
    <cfRule type="expression" dxfId="482" priority="71" stopIfTrue="1">
      <formula>P173="R"</formula>
    </cfRule>
    <cfRule type="expression" dxfId="481" priority="72" stopIfTrue="1">
      <formula>P173="A"</formula>
    </cfRule>
    <cfRule type="expression" dxfId="480" priority="73" stopIfTrue="1">
      <formula>P173="G"</formula>
    </cfRule>
  </conditionalFormatting>
  <conditionalFormatting sqref="P173:R173">
    <cfRule type="expression" dxfId="479" priority="68" stopIfTrue="1">
      <formula>P173="R"</formula>
    </cfRule>
    <cfRule type="expression" dxfId="478" priority="69" stopIfTrue="1">
      <formula>P173="A"</formula>
    </cfRule>
    <cfRule type="expression" dxfId="477" priority="70" stopIfTrue="1">
      <formula>P173="G"</formula>
    </cfRule>
  </conditionalFormatting>
  <conditionalFormatting sqref="P173:R173">
    <cfRule type="expression" dxfId="476" priority="65" stopIfTrue="1">
      <formula>P173="R"</formula>
    </cfRule>
    <cfRule type="expression" dxfId="475" priority="66" stopIfTrue="1">
      <formula>P173="A"</formula>
    </cfRule>
    <cfRule type="expression" dxfId="474" priority="67" stopIfTrue="1">
      <formula>P173="G"</formula>
    </cfRule>
  </conditionalFormatting>
  <conditionalFormatting sqref="P173:R173">
    <cfRule type="expression" dxfId="473" priority="62" stopIfTrue="1">
      <formula>P173="R"</formula>
    </cfRule>
    <cfRule type="expression" dxfId="472" priority="63" stopIfTrue="1">
      <formula>P173="A"</formula>
    </cfRule>
    <cfRule type="expression" dxfId="471" priority="64" stopIfTrue="1">
      <formula>P173="G"</formula>
    </cfRule>
  </conditionalFormatting>
  <conditionalFormatting sqref="Q173">
    <cfRule type="expression" dxfId="470" priority="59" stopIfTrue="1">
      <formula>Q173="R"</formula>
    </cfRule>
    <cfRule type="expression" dxfId="469" priority="60" stopIfTrue="1">
      <formula>Q173="A"</formula>
    </cfRule>
    <cfRule type="expression" dxfId="468" priority="61" stopIfTrue="1">
      <formula>Q173="G"</formula>
    </cfRule>
  </conditionalFormatting>
  <conditionalFormatting sqref="Q173">
    <cfRule type="expression" dxfId="467" priority="56" stopIfTrue="1">
      <formula>Q173="R"</formula>
    </cfRule>
    <cfRule type="expression" dxfId="466" priority="57" stopIfTrue="1">
      <formula>Q173="A"</formula>
    </cfRule>
    <cfRule type="expression" dxfId="465" priority="58" stopIfTrue="1">
      <formula>Q173="G"</formula>
    </cfRule>
  </conditionalFormatting>
  <conditionalFormatting sqref="Q173">
    <cfRule type="expression" dxfId="464" priority="53" stopIfTrue="1">
      <formula>Q173="R"</formula>
    </cfRule>
    <cfRule type="expression" dxfId="463" priority="54" stopIfTrue="1">
      <formula>Q173="A"</formula>
    </cfRule>
    <cfRule type="expression" dxfId="462" priority="55" stopIfTrue="1">
      <formula>Q173="G"</formula>
    </cfRule>
  </conditionalFormatting>
  <conditionalFormatting sqref="Q173">
    <cfRule type="expression" dxfId="461" priority="50" stopIfTrue="1">
      <formula>Q173="R"</formula>
    </cfRule>
    <cfRule type="expression" dxfId="460" priority="51" stopIfTrue="1">
      <formula>Q173="A"</formula>
    </cfRule>
    <cfRule type="expression" dxfId="459" priority="52" stopIfTrue="1">
      <formula>Q173="G"</formula>
    </cfRule>
  </conditionalFormatting>
  <conditionalFormatting sqref="R173">
    <cfRule type="expression" dxfId="458" priority="47" stopIfTrue="1">
      <formula>R173="R"</formula>
    </cfRule>
    <cfRule type="expression" dxfId="457" priority="48" stopIfTrue="1">
      <formula>R173="A"</formula>
    </cfRule>
    <cfRule type="expression" dxfId="456" priority="49" stopIfTrue="1">
      <formula>R173="G"</formula>
    </cfRule>
  </conditionalFormatting>
  <conditionalFormatting sqref="R173">
    <cfRule type="expression" dxfId="455" priority="44" stopIfTrue="1">
      <formula>R173="R"</formula>
    </cfRule>
    <cfRule type="expression" dxfId="454" priority="45" stopIfTrue="1">
      <formula>R173="A"</formula>
    </cfRule>
    <cfRule type="expression" dxfId="453" priority="46" stopIfTrue="1">
      <formula>R173="G"</formula>
    </cfRule>
  </conditionalFormatting>
  <conditionalFormatting sqref="R173">
    <cfRule type="expression" dxfId="452" priority="41" stopIfTrue="1">
      <formula>R173="R"</formula>
    </cfRule>
    <cfRule type="expression" dxfId="451" priority="42" stopIfTrue="1">
      <formula>R173="A"</formula>
    </cfRule>
    <cfRule type="expression" dxfId="450" priority="43" stopIfTrue="1">
      <formula>R173="G"</formula>
    </cfRule>
  </conditionalFormatting>
  <conditionalFormatting sqref="R173">
    <cfRule type="expression" dxfId="449" priority="38" stopIfTrue="1">
      <formula>R173="R"</formula>
    </cfRule>
    <cfRule type="expression" dxfId="448" priority="39" stopIfTrue="1">
      <formula>R173="A"</formula>
    </cfRule>
    <cfRule type="expression" dxfId="447" priority="40" stopIfTrue="1">
      <formula>R173="G"</formula>
    </cfRule>
  </conditionalFormatting>
  <conditionalFormatting sqref="Z173:AB173">
    <cfRule type="expression" dxfId="446" priority="35" stopIfTrue="1">
      <formula>Z173="R"</formula>
    </cfRule>
    <cfRule type="expression" dxfId="445" priority="36" stopIfTrue="1">
      <formula>Z173="A"</formula>
    </cfRule>
    <cfRule type="expression" dxfId="444" priority="37" stopIfTrue="1">
      <formula>Z173="G"</formula>
    </cfRule>
  </conditionalFormatting>
  <conditionalFormatting sqref="Z173:AB173">
    <cfRule type="expression" dxfId="443" priority="32" stopIfTrue="1">
      <formula>Z173="R"</formula>
    </cfRule>
    <cfRule type="expression" dxfId="442" priority="33" stopIfTrue="1">
      <formula>Z173="A"</formula>
    </cfRule>
    <cfRule type="expression" dxfId="441" priority="34" stopIfTrue="1">
      <formula>Z173="G"</formula>
    </cfRule>
  </conditionalFormatting>
  <conditionalFormatting sqref="Z173:AB173">
    <cfRule type="expression" dxfId="440" priority="29" stopIfTrue="1">
      <formula>Z173="R"</formula>
    </cfRule>
    <cfRule type="expression" dxfId="439" priority="30" stopIfTrue="1">
      <formula>Z173="A"</formula>
    </cfRule>
    <cfRule type="expression" dxfId="438" priority="31" stopIfTrue="1">
      <formula>Z173="G"</formula>
    </cfRule>
  </conditionalFormatting>
  <conditionalFormatting sqref="Z173:AB173">
    <cfRule type="expression" dxfId="437" priority="26" stopIfTrue="1">
      <formula>Z173="R"</formula>
    </cfRule>
    <cfRule type="expression" dxfId="436" priority="27" stopIfTrue="1">
      <formula>Z173="A"</formula>
    </cfRule>
    <cfRule type="expression" dxfId="435" priority="28" stopIfTrue="1">
      <formula>Z173="G"</formula>
    </cfRule>
  </conditionalFormatting>
  <conditionalFormatting sqref="AA173">
    <cfRule type="expression" dxfId="434" priority="23" stopIfTrue="1">
      <formula>AA173="R"</formula>
    </cfRule>
    <cfRule type="expression" dxfId="433" priority="24" stopIfTrue="1">
      <formula>AA173="A"</formula>
    </cfRule>
    <cfRule type="expression" dxfId="432" priority="25" stopIfTrue="1">
      <formula>AA173="G"</formula>
    </cfRule>
  </conditionalFormatting>
  <conditionalFormatting sqref="AA173">
    <cfRule type="expression" dxfId="431" priority="20" stopIfTrue="1">
      <formula>AA173="R"</formula>
    </cfRule>
    <cfRule type="expression" dxfId="430" priority="21" stopIfTrue="1">
      <formula>AA173="A"</formula>
    </cfRule>
    <cfRule type="expression" dxfId="429" priority="22" stopIfTrue="1">
      <formula>AA173="G"</formula>
    </cfRule>
  </conditionalFormatting>
  <conditionalFormatting sqref="AA173">
    <cfRule type="expression" dxfId="428" priority="17" stopIfTrue="1">
      <formula>AA173="R"</formula>
    </cfRule>
    <cfRule type="expression" dxfId="427" priority="18" stopIfTrue="1">
      <formula>AA173="A"</formula>
    </cfRule>
    <cfRule type="expression" dxfId="426" priority="19" stopIfTrue="1">
      <formula>AA173="G"</formula>
    </cfRule>
  </conditionalFormatting>
  <conditionalFormatting sqref="AA173">
    <cfRule type="expression" dxfId="425" priority="14" stopIfTrue="1">
      <formula>AA173="R"</formula>
    </cfRule>
    <cfRule type="expression" dxfId="424" priority="15" stopIfTrue="1">
      <formula>AA173="A"</formula>
    </cfRule>
    <cfRule type="expression" dxfId="423" priority="16" stopIfTrue="1">
      <formula>AA173="G"</formula>
    </cfRule>
  </conditionalFormatting>
  <conditionalFormatting sqref="AB173">
    <cfRule type="expression" dxfId="422" priority="11" stopIfTrue="1">
      <formula>AB173="R"</formula>
    </cfRule>
    <cfRule type="expression" dxfId="421" priority="12" stopIfTrue="1">
      <formula>AB173="A"</formula>
    </cfRule>
    <cfRule type="expression" dxfId="420" priority="13" stopIfTrue="1">
      <formula>AB173="G"</formula>
    </cfRule>
  </conditionalFormatting>
  <conditionalFormatting sqref="AB173">
    <cfRule type="expression" dxfId="419" priority="8" stopIfTrue="1">
      <formula>AB173="R"</formula>
    </cfRule>
    <cfRule type="expression" dxfId="418" priority="9" stopIfTrue="1">
      <formula>AB173="A"</formula>
    </cfRule>
    <cfRule type="expression" dxfId="417" priority="10" stopIfTrue="1">
      <formula>AB173="G"</formula>
    </cfRule>
  </conditionalFormatting>
  <conditionalFormatting sqref="AB173">
    <cfRule type="expression" dxfId="416" priority="5" stopIfTrue="1">
      <formula>AB173="R"</formula>
    </cfRule>
    <cfRule type="expression" dxfId="415" priority="6" stopIfTrue="1">
      <formula>AB173="A"</formula>
    </cfRule>
    <cfRule type="expression" dxfId="414" priority="7" stopIfTrue="1">
      <formula>AB173="G"</formula>
    </cfRule>
  </conditionalFormatting>
  <conditionalFormatting sqref="AB173">
    <cfRule type="expression" dxfId="413" priority="2" stopIfTrue="1">
      <formula>AB173="R"</formula>
    </cfRule>
    <cfRule type="expression" dxfId="412" priority="3" stopIfTrue="1">
      <formula>AB173="A"</formula>
    </cfRule>
    <cfRule type="expression" dxfId="411" priority="4" stopIfTrue="1">
      <formula>AB173="G"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P138:R139 Y18 Z52:AB53 P45:R46 Z45:AB46 Z131:AB133 P149:R149 P93:R108 Z149:AB149 Z57:AB60 Z145:AB146 P48:R49 Z93:AB108 P115:R128 Z48:AB49 O18 Z138:AB139 P52:R53 Z63:AB72 P131:R133 N131:N133 I131:I133 Z115:AB128 Z75:AB90 P75:R90 P145:R146 P21:R27 Z21:AB27 P57:R60 P29:R33 Z29:AB33 P63:R72 P36:R42 Z36:AB42" xr:uid="{A6EF8A94-0018-7C4A-9809-2D2FC822B851}">
      <formula1>$D$45=$F$34</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8" min="13" max="139" man="1"/>
  </colBreaks>
  <legacyDrawing r:id="rId2"/>
  <extLst>
    <ext xmlns:x14="http://schemas.microsoft.com/office/spreadsheetml/2009/9/main" uri="{CCE6A557-97BC-4b89-ADB6-D9C93CAAB3DF}">
      <x14:dataValidations xmlns:xm="http://schemas.microsoft.com/office/excel/2006/main" count="5">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5A687F17-D06A-174B-934D-FC16797BBF6F}">
          <x14:formula1>
            <xm:f>AND('Bidder Instructions'!$D$40=SysConfig!$F$33,F57&gt;=0)</xm:f>
          </x14:formula1>
          <xm:sqref>F57:H60 F63:H72 F75:H90 F93:H108 F115:H128 F138:H138 K57:M60 K63:M72 K75:M90 K93:M108 K115:M128 K138:M138 U57:W60 U63:W72 U75:W90 U93:W108 U115:W128 U138:W138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8897C766-17B6-D04F-AB18-62A16E9DA892}">
          <x14:formula1>
            <xm:f>'Bidder Instructions'!$D$40=SysConfig!$F$33</xm:f>
          </x14:formula1>
          <xm:sqref>E18 U149:W149 F29:H33 F36:H42 F45:H46 F48:H49 F56:H56 F145:H146 F131:H133 F149:H149 J18 K15:M17 T18 U15:W17 F25:H27 K29:M33 K36:M42 K45:M46 K48:M49 K56:M56 K145:M146 K131:M133 K149:M149 K25:M27 U29:W33 U36:W42 U45:W46 U48:W49 U56:W56 U145:W146 U131:W133 F21:H23 K21:M23 U21:W23 U25:W27</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11F2288A-F321-4E4D-9C4E-3C5493C2D525}">
          <x14:formula1>
            <xm:f>SysConfig!$F$43:$F$44</xm:f>
          </x14:formula1>
          <xm:sqref>F139:H139 K139:M139 U139:W139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BF782042-DBA3-CB4C-A7F4-F6D7027780C8}">
          <x14:formula1>
            <xm:f>AND('Bidder Instructions'!$D$40=SysConfig!$F$33,F52&lt;=0)</xm:f>
          </x14:formula1>
          <xm:sqref>K52:M53 F52:H53 U52:W53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E91F59C3-99D8-4A39-9B08-70AA76206FCD}">
          <x14:formula1>
            <xm:f>SysConfig!$F$20:$F$27</xm:f>
          </x14:formula1>
          <xm:sqref>F24:H24 K24:M24 U24:W24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70C0"/>
  </sheetPr>
  <dimension ref="A1:BH157"/>
  <sheetViews>
    <sheetView showGridLines="0" zoomScale="55" zoomScaleNormal="55" zoomScaleSheetLayoutView="80" workbookViewId="0">
      <pane ySplit="8" topLeftCell="A9" activePane="bottomLeft" state="frozen"/>
      <selection activeCell="A9" sqref="A9"/>
      <selection pane="bottomLeft" activeCell="C10" sqref="C10"/>
    </sheetView>
  </sheetViews>
  <sheetFormatPr defaultColWidth="0" defaultRowHeight="14.55" customHeight="1" zeroHeight="1" x14ac:dyDescent="0.35"/>
  <cols>
    <col min="1" max="1" width="3.765625" customWidth="1"/>
    <col min="2" max="2" width="6" customWidth="1"/>
    <col min="3" max="3" width="28.3828125" customWidth="1"/>
    <col min="4" max="4" width="1.765625" customWidth="1"/>
    <col min="5" max="5" width="77" bestFit="1" customWidth="1"/>
    <col min="6" max="14" width="26.4609375" customWidth="1"/>
    <col min="15" max="15" width="3.765625" customWidth="1"/>
    <col min="16" max="16" width="71.3828125" customWidth="1"/>
    <col min="17" max="25" width="26.4609375" customWidth="1"/>
    <col min="26" max="26" width="3.765625" customWidth="1"/>
    <col min="27" max="27" width="71.3828125" customWidth="1"/>
    <col min="28" max="30" width="26.4609375" customWidth="1"/>
    <col min="31" max="31" width="3.765625" customWidth="1"/>
    <col min="32" max="32" width="71.3828125" customWidth="1"/>
    <col min="33" max="41" width="26.4609375" customWidth="1"/>
    <col min="42" max="42" width="4.765625" customWidth="1"/>
    <col min="43" max="43" width="71.3828125" customWidth="1"/>
    <col min="44" max="46" width="26.4609375" customWidth="1"/>
    <col min="47" max="47" width="8.765625" customWidth="1"/>
    <col min="48" max="60" width="0" hidden="1" customWidth="1"/>
    <col min="61" max="16384" width="8.765625" hidden="1"/>
  </cols>
  <sheetData>
    <row r="1" spans="1:47" s="27" customFormat="1" ht="11.65" x14ac:dyDescent="0.35">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row>
    <row r="2" spans="1:47" s="27" customFormat="1"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row>
    <row r="3" spans="1:47" s="27" customFormat="1" ht="12.75" x14ac:dyDescent="0.35">
      <c r="A3" s="109"/>
      <c r="B3" s="109"/>
      <c r="C3" s="112" t="str">
        <f ca="1">MID(CELL("filename",A1),FIND("]",CELL("filename",A1))+1,256)&amp;" Sheet"</f>
        <v>1.1b Lead Financial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row>
    <row r="4" spans="1:47" s="27" customFormat="1"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row>
    <row r="5" spans="1:47" s="27" customFormat="1" ht="11.65" x14ac:dyDescent="0.3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row>
    <row r="6" spans="1:47" s="27" customFormat="1" ht="12.75" x14ac:dyDescent="0.35">
      <c r="A6" s="109"/>
      <c r="B6" s="114"/>
      <c r="C6" s="241" t="str">
        <f>HYPERLINK("#'Contents'!A1","Click for Contents")</f>
        <v>Click for Contents</v>
      </c>
      <c r="D6" s="241"/>
      <c r="E6" s="113"/>
      <c r="F6" s="113"/>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row>
    <row r="7" spans="1:47" s="27" customFormat="1" ht="11.65" x14ac:dyDescent="0.3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row>
    <row r="8" spans="1:47" s="27" customFormat="1" ht="11.65" x14ac:dyDescent="0.35">
      <c r="A8" s="186">
        <f>SUM(A9:A156)</f>
        <v>0</v>
      </c>
      <c r="B8" s="186">
        <f>SUM(B9:B156)</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row>
    <row r="9" spans="1:47" ht="21" x14ac:dyDescent="0.6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row>
    <row r="10" spans="1:47" ht="14.25" x14ac:dyDescent="0.4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row>
    <row r="11" spans="1:47" ht="14.25" x14ac:dyDescent="0.4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row>
    <row r="12" spans="1:47" ht="21" x14ac:dyDescent="0.65">
      <c r="A12" s="97"/>
      <c r="B12" s="25"/>
      <c r="C12" s="25"/>
      <c r="D12" s="25"/>
      <c r="E12" s="55" t="s">
        <v>407</v>
      </c>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row>
    <row r="13" spans="1:47" ht="14.25" x14ac:dyDescent="0.45">
      <c r="A13" s="97"/>
      <c r="B13" s="25"/>
      <c r="C13" s="25"/>
      <c r="D13" s="25"/>
      <c r="E13" s="97" t="s">
        <v>408</v>
      </c>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row>
    <row r="14" spans="1:47" ht="14.25" x14ac:dyDescent="0.45">
      <c r="A14" s="97"/>
      <c r="B14" s="25"/>
      <c r="C14" s="25"/>
      <c r="D14" s="147"/>
      <c r="E14" s="147" t="s">
        <v>43</v>
      </c>
      <c r="F14" s="147"/>
      <c r="G14" s="147"/>
      <c r="H14" s="147"/>
      <c r="I14" s="147"/>
      <c r="J14" s="147"/>
      <c r="K14" s="147"/>
      <c r="L14" s="147"/>
      <c r="M14" s="147"/>
      <c r="N14" s="147"/>
      <c r="O14" s="147"/>
      <c r="P14" s="147" t="s">
        <v>41</v>
      </c>
      <c r="Q14" s="147"/>
      <c r="R14" s="147"/>
      <c r="S14" s="147" t="s">
        <v>154</v>
      </c>
      <c r="T14" s="147"/>
      <c r="U14" s="147"/>
      <c r="V14" s="147"/>
      <c r="W14" s="147"/>
      <c r="X14" s="147"/>
      <c r="Y14" s="147"/>
      <c r="Z14" s="147"/>
      <c r="AA14" s="147" t="s">
        <v>41</v>
      </c>
      <c r="AB14" s="147"/>
      <c r="AC14" s="147"/>
      <c r="AD14" s="147"/>
      <c r="AE14" s="147"/>
      <c r="AF14" s="147" t="s">
        <v>42</v>
      </c>
      <c r="AG14" s="147"/>
      <c r="AH14" s="147"/>
      <c r="AI14" s="147" t="s">
        <v>154</v>
      </c>
      <c r="AJ14" s="147"/>
      <c r="AK14" s="147"/>
      <c r="AL14" s="147"/>
      <c r="AM14" s="147"/>
      <c r="AN14" s="147"/>
      <c r="AO14" s="147"/>
      <c r="AP14" s="147"/>
      <c r="AQ14" s="147" t="s">
        <v>42</v>
      </c>
      <c r="AR14" s="25"/>
      <c r="AS14" s="147"/>
      <c r="AT14" s="147"/>
      <c r="AU14" s="147"/>
    </row>
    <row r="15" spans="1:47" s="27" customFormat="1" ht="14.25" x14ac:dyDescent="0.45">
      <c r="A15" s="97"/>
      <c r="B15" s="25"/>
      <c r="C15" s="25"/>
      <c r="D15" s="147"/>
      <c r="E15" s="147"/>
      <c r="F15" s="147"/>
      <c r="G15" s="147"/>
      <c r="H15" s="147"/>
      <c r="I15" s="147"/>
      <c r="J15" s="147"/>
      <c r="K15" s="147"/>
      <c r="L15" s="147"/>
      <c r="M15" s="147"/>
      <c r="N15" s="147"/>
      <c r="O15" s="147"/>
      <c r="P15" s="147" t="s">
        <v>324</v>
      </c>
      <c r="Q15" s="147"/>
      <c r="R15" s="147"/>
      <c r="S15" s="191"/>
      <c r="T15" s="147"/>
      <c r="U15" s="147"/>
      <c r="V15" s="191"/>
      <c r="W15" s="147"/>
      <c r="X15" s="147"/>
      <c r="Y15" s="191"/>
      <c r="Z15" s="147"/>
      <c r="AA15" s="147"/>
      <c r="AB15" s="147"/>
      <c r="AC15" s="147"/>
      <c r="AD15" s="147"/>
      <c r="AE15" s="147"/>
      <c r="AF15" s="147" t="s">
        <v>324</v>
      </c>
      <c r="AG15" s="147"/>
      <c r="AH15" s="147"/>
      <c r="AI15" s="191"/>
      <c r="AJ15" s="147"/>
      <c r="AK15" s="147"/>
      <c r="AL15" s="191"/>
      <c r="AM15" s="147"/>
      <c r="AN15" s="147"/>
      <c r="AO15" s="191"/>
      <c r="AP15" s="147"/>
      <c r="AQ15" s="147"/>
      <c r="AR15" s="25"/>
      <c r="AS15" s="147"/>
      <c r="AT15" s="147"/>
      <c r="AU15" s="147"/>
    </row>
    <row r="16" spans="1:47" ht="21" x14ac:dyDescent="0.65">
      <c r="A16" s="53"/>
      <c r="B16" s="145"/>
      <c r="C16" s="223"/>
      <c r="D16" s="53"/>
      <c r="E16" s="147"/>
      <c r="F16" s="53"/>
      <c r="G16" s="53"/>
      <c r="H16" s="53"/>
      <c r="I16" s="53"/>
      <c r="J16" s="53"/>
      <c r="K16" s="53"/>
      <c r="L16" s="53"/>
      <c r="M16" s="53"/>
      <c r="N16" s="53"/>
      <c r="O16" s="53"/>
      <c r="P16" s="146" t="s">
        <v>249</v>
      </c>
      <c r="Q16" s="53"/>
      <c r="R16" s="53"/>
      <c r="S16" s="206">
        <v>1</v>
      </c>
      <c r="T16" s="53"/>
      <c r="U16" s="53"/>
      <c r="V16" s="206">
        <v>1</v>
      </c>
      <c r="W16" s="53"/>
      <c r="X16" s="53"/>
      <c r="Y16" s="206">
        <v>1</v>
      </c>
      <c r="Z16" s="53"/>
      <c r="AA16" s="147"/>
      <c r="AB16" s="53"/>
      <c r="AC16" s="53"/>
      <c r="AD16" s="53"/>
      <c r="AE16" s="53"/>
      <c r="AF16" s="146" t="s">
        <v>249</v>
      </c>
      <c r="AG16" s="53"/>
      <c r="AH16" s="53"/>
      <c r="AI16" s="206">
        <v>1</v>
      </c>
      <c r="AJ16" s="53"/>
      <c r="AK16" s="53"/>
      <c r="AL16" s="206">
        <v>1</v>
      </c>
      <c r="AM16" s="53"/>
      <c r="AN16" s="53"/>
      <c r="AO16" s="206">
        <v>1</v>
      </c>
      <c r="AP16" s="53"/>
      <c r="AQ16" s="69"/>
      <c r="AR16" s="70"/>
      <c r="AS16" s="70"/>
      <c r="AT16" s="70"/>
      <c r="AU16" s="53"/>
    </row>
    <row r="17" spans="1:47" ht="21" x14ac:dyDescent="0.65">
      <c r="A17" s="53"/>
      <c r="B17" s="145"/>
      <c r="C17" s="145"/>
      <c r="D17" s="53"/>
      <c r="E17" s="147"/>
      <c r="F17" s="53"/>
      <c r="G17" s="53"/>
      <c r="H17" s="53"/>
      <c r="I17" s="53"/>
      <c r="J17" s="53"/>
      <c r="K17" s="53"/>
      <c r="L17" s="53"/>
      <c r="M17" s="53"/>
      <c r="N17" s="53"/>
      <c r="O17" s="53"/>
      <c r="P17" s="146" t="s">
        <v>155</v>
      </c>
      <c r="Q17" s="53"/>
      <c r="R17" s="53"/>
      <c r="S17" s="206">
        <v>1</v>
      </c>
      <c r="T17" s="53"/>
      <c r="U17" s="53"/>
      <c r="V17" s="206">
        <v>1</v>
      </c>
      <c r="W17" s="53"/>
      <c r="X17" s="53"/>
      <c r="Y17" s="206">
        <v>1</v>
      </c>
      <c r="Z17" s="53"/>
      <c r="AA17" s="147"/>
      <c r="AB17" s="53"/>
      <c r="AC17" s="53"/>
      <c r="AD17" s="53"/>
      <c r="AE17" s="53"/>
      <c r="AF17" s="146" t="s">
        <v>155</v>
      </c>
      <c r="AG17" s="53"/>
      <c r="AH17" s="53"/>
      <c r="AI17" s="206">
        <v>1</v>
      </c>
      <c r="AJ17" s="53"/>
      <c r="AK17" s="53"/>
      <c r="AL17" s="206">
        <v>1</v>
      </c>
      <c r="AM17" s="53"/>
      <c r="AN17" s="53"/>
      <c r="AO17" s="206">
        <v>1</v>
      </c>
      <c r="AP17" s="53"/>
      <c r="AQ17" s="69"/>
      <c r="AR17" s="70"/>
      <c r="AS17" s="70"/>
      <c r="AT17" s="70"/>
      <c r="AU17" s="53"/>
    </row>
    <row r="18" spans="1:47" ht="21" x14ac:dyDescent="0.65">
      <c r="A18" s="25"/>
      <c r="B18" s="145"/>
      <c r="C18" s="145"/>
      <c r="D18" s="25"/>
      <c r="E18" s="95" t="s">
        <v>87</v>
      </c>
      <c r="F18" s="25"/>
      <c r="G18" s="53"/>
      <c r="H18" s="25"/>
      <c r="I18" s="25"/>
      <c r="J18" s="25"/>
      <c r="K18" s="25"/>
      <c r="L18" s="25"/>
      <c r="M18" s="25"/>
      <c r="N18" s="25"/>
      <c r="O18" s="25"/>
      <c r="P18" s="95" t="s">
        <v>88</v>
      </c>
      <c r="Q18" s="25"/>
      <c r="R18" s="53"/>
      <c r="S18" s="25"/>
      <c r="T18" s="25"/>
      <c r="U18" s="53"/>
      <c r="V18" s="25"/>
      <c r="W18" s="25"/>
      <c r="X18" s="53"/>
      <c r="Y18" s="25"/>
      <c r="Z18" s="25"/>
      <c r="AA18" s="147" t="str">
        <f>P18</f>
        <v>Immediate Parent Name</v>
      </c>
      <c r="AB18" s="25"/>
      <c r="AC18" s="25"/>
      <c r="AD18" s="25"/>
      <c r="AE18" s="25"/>
      <c r="AF18" s="95" t="s">
        <v>89</v>
      </c>
      <c r="AG18" s="25"/>
      <c r="AH18" s="53"/>
      <c r="AI18" s="27"/>
      <c r="AJ18" s="25"/>
      <c r="AK18" s="53"/>
      <c r="AL18" s="27"/>
      <c r="AM18" s="25"/>
      <c r="AN18" s="53"/>
      <c r="AO18" s="27"/>
      <c r="AP18" s="25"/>
      <c r="AQ18" s="147" t="str">
        <f>AF18</f>
        <v>Ultimate Parent Name</v>
      </c>
      <c r="AR18" s="27"/>
      <c r="AS18" s="27"/>
      <c r="AT18" s="27"/>
      <c r="AU18" s="25"/>
    </row>
    <row r="19" spans="1:47" ht="20.25" x14ac:dyDescent="0.55000000000000004">
      <c r="A19" s="27"/>
      <c r="B19" s="145"/>
      <c r="C19" s="145"/>
      <c r="D19" s="27"/>
      <c r="E19" s="11"/>
      <c r="F19" s="26" t="s">
        <v>160</v>
      </c>
      <c r="G19" s="26" t="s">
        <v>164</v>
      </c>
      <c r="H19" s="25" t="s">
        <v>161</v>
      </c>
      <c r="I19" s="26" t="s">
        <v>160</v>
      </c>
      <c r="J19" s="26" t="s">
        <v>164</v>
      </c>
      <c r="K19" s="25" t="s">
        <v>161</v>
      </c>
      <c r="L19" s="26" t="s">
        <v>160</v>
      </c>
      <c r="M19" s="26" t="s">
        <v>164</v>
      </c>
      <c r="N19" s="25" t="s">
        <v>161</v>
      </c>
      <c r="O19" s="27"/>
      <c r="P19" s="11"/>
      <c r="Q19" s="26" t="s">
        <v>160</v>
      </c>
      <c r="R19" s="26" t="s">
        <v>164</v>
      </c>
      <c r="S19" s="25" t="s">
        <v>161</v>
      </c>
      <c r="T19" s="26" t="s">
        <v>160</v>
      </c>
      <c r="U19" s="26" t="s">
        <v>164</v>
      </c>
      <c r="V19" s="25" t="s">
        <v>161</v>
      </c>
      <c r="W19" s="26" t="s">
        <v>160</v>
      </c>
      <c r="X19" s="26" t="s">
        <v>164</v>
      </c>
      <c r="Y19" s="25" t="s">
        <v>161</v>
      </c>
      <c r="Z19" s="27"/>
      <c r="AA19" s="11"/>
      <c r="AB19" s="25" t="s">
        <v>161</v>
      </c>
      <c r="AC19" s="25" t="s">
        <v>161</v>
      </c>
      <c r="AD19" s="25" t="s">
        <v>161</v>
      </c>
      <c r="AE19" s="27"/>
      <c r="AF19" s="11"/>
      <c r="AG19" s="26" t="s">
        <v>160</v>
      </c>
      <c r="AH19" s="26" t="s">
        <v>164</v>
      </c>
      <c r="AI19" s="25" t="s">
        <v>161</v>
      </c>
      <c r="AJ19" s="26" t="s">
        <v>160</v>
      </c>
      <c r="AK19" s="26" t="s">
        <v>164</v>
      </c>
      <c r="AL19" s="25" t="s">
        <v>161</v>
      </c>
      <c r="AM19" s="26" t="s">
        <v>160</v>
      </c>
      <c r="AN19" s="26" t="s">
        <v>164</v>
      </c>
      <c r="AO19" s="25" t="s">
        <v>161</v>
      </c>
      <c r="AP19" s="27"/>
      <c r="AQ19" s="11"/>
      <c r="AR19" s="27"/>
      <c r="AS19" s="27"/>
      <c r="AT19" s="27"/>
      <c r="AU19" s="27"/>
    </row>
    <row r="20" spans="1:47" ht="17.649999999999999" x14ac:dyDescent="0.5">
      <c r="A20" s="25"/>
      <c r="B20" s="145"/>
      <c r="C20" s="145"/>
      <c r="D20" s="25"/>
      <c r="E20" s="12" t="s">
        <v>5</v>
      </c>
      <c r="F20" s="25"/>
      <c r="G20" s="25"/>
      <c r="H20" s="25"/>
      <c r="I20" s="25"/>
      <c r="J20" s="25"/>
      <c r="K20" s="25"/>
      <c r="L20" s="25"/>
      <c r="M20" s="25"/>
      <c r="N20" s="229" t="s">
        <v>6</v>
      </c>
      <c r="O20" s="25"/>
      <c r="P20" s="12" t="s">
        <v>5</v>
      </c>
      <c r="Q20" s="25"/>
      <c r="R20" s="25"/>
      <c r="S20" s="25"/>
      <c r="T20" s="25"/>
      <c r="U20" s="25"/>
      <c r="V20" s="25"/>
      <c r="W20" s="25"/>
      <c r="X20" s="25"/>
      <c r="Y20" s="229" t="s">
        <v>6</v>
      </c>
      <c r="Z20" s="25"/>
      <c r="AA20" s="12" t="s">
        <v>5</v>
      </c>
      <c r="AB20" s="25"/>
      <c r="AC20" s="25"/>
      <c r="AD20" s="229" t="s">
        <v>6</v>
      </c>
      <c r="AE20" s="25"/>
      <c r="AF20" s="12" t="s">
        <v>5</v>
      </c>
      <c r="AG20" s="25"/>
      <c r="AH20" s="25"/>
      <c r="AI20" s="25"/>
      <c r="AJ20" s="25"/>
      <c r="AK20" s="25"/>
      <c r="AL20" s="25"/>
      <c r="AM20" s="25"/>
      <c r="AN20" s="25"/>
      <c r="AO20" s="229" t="s">
        <v>6</v>
      </c>
      <c r="AP20" s="25"/>
      <c r="AQ20" s="12" t="s">
        <v>5</v>
      </c>
      <c r="AR20" s="25"/>
      <c r="AS20" s="25"/>
      <c r="AT20" s="229" t="s">
        <v>6</v>
      </c>
      <c r="AU20" s="25"/>
    </row>
    <row r="21" spans="1:47" ht="13.15" x14ac:dyDescent="0.4">
      <c r="A21" s="27"/>
      <c r="B21" s="145"/>
      <c r="C21" s="145"/>
      <c r="D21" s="27"/>
      <c r="E21" s="28" t="s">
        <v>210</v>
      </c>
      <c r="F21" s="149" t="str">
        <f>H21</f>
        <v>31/XX/20XX</v>
      </c>
      <c r="G21" s="149" t="str">
        <f>H21</f>
        <v>31/XX/20XX</v>
      </c>
      <c r="H21" s="96" t="s">
        <v>7</v>
      </c>
      <c r="I21" s="149" t="str">
        <f>K21</f>
        <v>31/XX/20XX</v>
      </c>
      <c r="J21" s="149" t="str">
        <f>K21</f>
        <v>31/XX/20XX</v>
      </c>
      <c r="K21" s="96" t="s">
        <v>7</v>
      </c>
      <c r="L21" s="149" t="str">
        <f>N21</f>
        <v>31/XX/20XX</v>
      </c>
      <c r="M21" s="149" t="str">
        <f>N21</f>
        <v>31/XX/20XX</v>
      </c>
      <c r="N21" s="96" t="s">
        <v>7</v>
      </c>
      <c r="O21" s="27"/>
      <c r="P21" s="28" t="s">
        <v>211</v>
      </c>
      <c r="Q21" s="149" t="str">
        <f>S21</f>
        <v>31/XX/20XX</v>
      </c>
      <c r="R21" s="149" t="str">
        <f>S21</f>
        <v>31/XX/20XX</v>
      </c>
      <c r="S21" s="96" t="s">
        <v>7</v>
      </c>
      <c r="T21" s="149" t="str">
        <f>V21</f>
        <v>31/XX/20XX</v>
      </c>
      <c r="U21" s="149" t="str">
        <f>V21</f>
        <v>31/XX/20XX</v>
      </c>
      <c r="V21" s="96" t="s">
        <v>7</v>
      </c>
      <c r="W21" s="149" t="str">
        <f>Y21</f>
        <v>31/XX/20XX</v>
      </c>
      <c r="X21" s="149" t="str">
        <f>Y21</f>
        <v>31/XX/20XX</v>
      </c>
      <c r="Y21" s="96" t="s">
        <v>7</v>
      </c>
      <c r="Z21" s="27"/>
      <c r="AA21" s="28" t="s">
        <v>210</v>
      </c>
      <c r="AB21" s="149" t="str">
        <f>S21</f>
        <v>31/XX/20XX</v>
      </c>
      <c r="AC21" s="149" t="str">
        <f>V21</f>
        <v>31/XX/20XX</v>
      </c>
      <c r="AD21" s="149" t="str">
        <f t="shared" ref="AD21:AD25" si="0">Y21</f>
        <v>31/XX/20XX</v>
      </c>
      <c r="AE21" s="27"/>
      <c r="AF21" s="28" t="s">
        <v>211</v>
      </c>
      <c r="AG21" s="149" t="str">
        <f>AI21</f>
        <v>31/XX/20XX</v>
      </c>
      <c r="AH21" s="149" t="str">
        <f>AI21</f>
        <v>31/XX/20XX</v>
      </c>
      <c r="AI21" s="96" t="s">
        <v>7</v>
      </c>
      <c r="AJ21" s="149" t="str">
        <f>AL21</f>
        <v>31/XX/20XX</v>
      </c>
      <c r="AK21" s="149" t="str">
        <f>AL21</f>
        <v>31/XX/20XX</v>
      </c>
      <c r="AL21" s="96" t="s">
        <v>7</v>
      </c>
      <c r="AM21" s="149" t="str">
        <f>AO21</f>
        <v>31/XX/20XX</v>
      </c>
      <c r="AN21" s="149" t="str">
        <f>AO21</f>
        <v>31/XX/20XX</v>
      </c>
      <c r="AO21" s="96" t="s">
        <v>7</v>
      </c>
      <c r="AP21" s="27"/>
      <c r="AQ21" s="28" t="s">
        <v>210</v>
      </c>
      <c r="AR21" s="149" t="str">
        <f>AI21</f>
        <v>31/XX/20XX</v>
      </c>
      <c r="AS21" s="149" t="str">
        <f>AL21</f>
        <v>31/XX/20XX</v>
      </c>
      <c r="AT21" s="149" t="str">
        <f t="shared" ref="AT21:AT25" si="1">AO21</f>
        <v>31/XX/20XX</v>
      </c>
      <c r="AU21" s="27"/>
    </row>
    <row r="22" spans="1:47" ht="11.65" x14ac:dyDescent="0.35">
      <c r="A22" s="145"/>
      <c r="C22" s="145"/>
      <c r="D22" s="27"/>
      <c r="E22" s="130" t="s">
        <v>8</v>
      </c>
      <c r="F22" s="148">
        <f>H22</f>
        <v>12</v>
      </c>
      <c r="G22" s="148">
        <f>H22</f>
        <v>12</v>
      </c>
      <c r="H22" s="189">
        <v>12</v>
      </c>
      <c r="I22" s="148">
        <f>K22</f>
        <v>12</v>
      </c>
      <c r="J22" s="148">
        <f>K22</f>
        <v>12</v>
      </c>
      <c r="K22" s="191">
        <v>12</v>
      </c>
      <c r="L22" s="148">
        <f>N22</f>
        <v>12</v>
      </c>
      <c r="M22" s="148">
        <f>N22</f>
        <v>12</v>
      </c>
      <c r="N22" s="191">
        <v>12</v>
      </c>
      <c r="O22" s="27"/>
      <c r="P22" s="130" t="s">
        <v>8</v>
      </c>
      <c r="Q22" s="148">
        <f>S22</f>
        <v>12</v>
      </c>
      <c r="R22" s="148">
        <f>S22</f>
        <v>12</v>
      </c>
      <c r="S22" s="189">
        <v>12</v>
      </c>
      <c r="T22" s="148">
        <f>V22</f>
        <v>12</v>
      </c>
      <c r="U22" s="148">
        <f>V22</f>
        <v>12</v>
      </c>
      <c r="V22" s="189">
        <v>12</v>
      </c>
      <c r="W22" s="148">
        <f>Y22</f>
        <v>12</v>
      </c>
      <c r="X22" s="148">
        <f>Y22</f>
        <v>12</v>
      </c>
      <c r="Y22" s="189">
        <v>12</v>
      </c>
      <c r="Z22" s="27"/>
      <c r="AA22" s="130" t="s">
        <v>8</v>
      </c>
      <c r="AB22" s="148">
        <f>S22</f>
        <v>12</v>
      </c>
      <c r="AC22" s="148">
        <f>V22</f>
        <v>12</v>
      </c>
      <c r="AD22" s="148">
        <f t="shared" si="0"/>
        <v>12</v>
      </c>
      <c r="AE22" s="27"/>
      <c r="AF22" s="130" t="s">
        <v>8</v>
      </c>
      <c r="AG22" s="148">
        <f>AI22</f>
        <v>12</v>
      </c>
      <c r="AH22" s="148">
        <f>AI22</f>
        <v>12</v>
      </c>
      <c r="AI22" s="189">
        <v>12</v>
      </c>
      <c r="AJ22" s="148">
        <f>AL22</f>
        <v>12</v>
      </c>
      <c r="AK22" s="148">
        <f>AL22</f>
        <v>12</v>
      </c>
      <c r="AL22" s="189">
        <v>12</v>
      </c>
      <c r="AM22" s="148">
        <f>AO22</f>
        <v>12</v>
      </c>
      <c r="AN22" s="148">
        <f>AO22</f>
        <v>12</v>
      </c>
      <c r="AO22" s="189">
        <v>12</v>
      </c>
      <c r="AP22" s="27"/>
      <c r="AQ22" s="130" t="s">
        <v>8</v>
      </c>
      <c r="AR22" s="148">
        <f>AI22</f>
        <v>12</v>
      </c>
      <c r="AS22" s="148">
        <f>AL22</f>
        <v>12</v>
      </c>
      <c r="AT22" s="148">
        <f t="shared" si="1"/>
        <v>12</v>
      </c>
      <c r="AU22" s="27"/>
    </row>
    <row r="23" spans="1:47" ht="11.65" x14ac:dyDescent="0.35">
      <c r="A23" s="145"/>
      <c r="C23" s="145"/>
      <c r="D23" s="27"/>
      <c r="E23" s="130" t="s">
        <v>9</v>
      </c>
      <c r="F23" s="148" t="str">
        <f t="shared" ref="F23:F25" si="2">H23</f>
        <v>N</v>
      </c>
      <c r="G23" s="148" t="str">
        <f t="shared" ref="G23:G25" si="3">H23</f>
        <v>N</v>
      </c>
      <c r="H23" s="95" t="s">
        <v>10</v>
      </c>
      <c r="I23" s="148" t="str">
        <f t="shared" ref="I23:I25" si="4">K23</f>
        <v>N</v>
      </c>
      <c r="J23" s="148" t="str">
        <f t="shared" ref="J23:J25" si="5">K23</f>
        <v>N</v>
      </c>
      <c r="K23" s="95" t="s">
        <v>10</v>
      </c>
      <c r="L23" s="148" t="str">
        <f t="shared" ref="L23:L25" si="6">N23</f>
        <v>N</v>
      </c>
      <c r="M23" s="148" t="str">
        <f t="shared" ref="M23:M25" si="7">N23</f>
        <v>N</v>
      </c>
      <c r="N23" s="95" t="s">
        <v>10</v>
      </c>
      <c r="O23" s="27"/>
      <c r="P23" s="130" t="s">
        <v>9</v>
      </c>
      <c r="Q23" s="148" t="str">
        <f t="shared" ref="Q23:Q25" si="8">S23</f>
        <v>N</v>
      </c>
      <c r="R23" s="148" t="str">
        <f t="shared" ref="R23:R25" si="9">S23</f>
        <v>N</v>
      </c>
      <c r="S23" s="95" t="s">
        <v>10</v>
      </c>
      <c r="T23" s="148" t="str">
        <f t="shared" ref="T23:T25" si="10">V23</f>
        <v>N</v>
      </c>
      <c r="U23" s="148" t="str">
        <f t="shared" ref="U23:U25" si="11">V23</f>
        <v>N</v>
      </c>
      <c r="V23" s="95" t="s">
        <v>10</v>
      </c>
      <c r="W23" s="148" t="str">
        <f t="shared" ref="W23:W25" si="12">Y23</f>
        <v>N</v>
      </c>
      <c r="X23" s="148" t="str">
        <f t="shared" ref="X23:X25" si="13">Y23</f>
        <v>N</v>
      </c>
      <c r="Y23" s="95" t="s">
        <v>10</v>
      </c>
      <c r="Z23" s="27"/>
      <c r="AA23" s="130" t="s">
        <v>9</v>
      </c>
      <c r="AB23" s="148" t="str">
        <f>S23</f>
        <v>N</v>
      </c>
      <c r="AC23" s="148" t="str">
        <f>V23</f>
        <v>N</v>
      </c>
      <c r="AD23" s="148" t="str">
        <f t="shared" si="0"/>
        <v>N</v>
      </c>
      <c r="AE23" s="27"/>
      <c r="AF23" s="130" t="s">
        <v>9</v>
      </c>
      <c r="AG23" s="148" t="str">
        <f t="shared" ref="AG23:AG25" si="14">AI23</f>
        <v>N</v>
      </c>
      <c r="AH23" s="148" t="str">
        <f t="shared" ref="AH23:AH25" si="15">AI23</f>
        <v>N</v>
      </c>
      <c r="AI23" s="95" t="s">
        <v>10</v>
      </c>
      <c r="AJ23" s="148" t="str">
        <f t="shared" ref="AJ23:AJ25" si="16">AL23</f>
        <v>N</v>
      </c>
      <c r="AK23" s="148" t="str">
        <f t="shared" ref="AK23:AK25" si="17">AL23</f>
        <v>N</v>
      </c>
      <c r="AL23" s="95" t="s">
        <v>10</v>
      </c>
      <c r="AM23" s="148" t="str">
        <f t="shared" ref="AM23:AM25" si="18">AO23</f>
        <v>N</v>
      </c>
      <c r="AN23" s="148" t="str">
        <f t="shared" ref="AN23:AN25" si="19">AO23</f>
        <v>N</v>
      </c>
      <c r="AO23" s="95" t="s">
        <v>10</v>
      </c>
      <c r="AP23" s="27"/>
      <c r="AQ23" s="130" t="s">
        <v>9</v>
      </c>
      <c r="AR23" s="148" t="str">
        <f>AI23</f>
        <v>N</v>
      </c>
      <c r="AS23" s="148" t="str">
        <f>AL23</f>
        <v>N</v>
      </c>
      <c r="AT23" s="148" t="str">
        <f t="shared" si="1"/>
        <v>N</v>
      </c>
      <c r="AU23" s="27"/>
    </row>
    <row r="24" spans="1:47" ht="11.65" x14ac:dyDescent="0.35">
      <c r="A24" s="145"/>
      <c r="C24" s="145"/>
      <c r="D24" s="27"/>
      <c r="E24" s="130" t="s">
        <v>150</v>
      </c>
      <c r="F24" s="148" t="str">
        <f t="shared" si="2"/>
        <v>N/A</v>
      </c>
      <c r="G24" s="148" t="str">
        <f t="shared" si="3"/>
        <v>N/A</v>
      </c>
      <c r="H24" s="233" t="s">
        <v>48</v>
      </c>
      <c r="I24" s="148" t="str">
        <f t="shared" si="4"/>
        <v>N/A</v>
      </c>
      <c r="J24" s="148" t="str">
        <f t="shared" si="5"/>
        <v>N/A</v>
      </c>
      <c r="K24" s="233" t="s">
        <v>48</v>
      </c>
      <c r="L24" s="148" t="str">
        <f t="shared" si="6"/>
        <v>N/A</v>
      </c>
      <c r="M24" s="148" t="str">
        <f t="shared" si="7"/>
        <v>N/A</v>
      </c>
      <c r="N24" s="233" t="s">
        <v>48</v>
      </c>
      <c r="O24" s="27"/>
      <c r="P24" s="130" t="s">
        <v>150</v>
      </c>
      <c r="Q24" s="148" t="str">
        <f t="shared" si="8"/>
        <v>N/A</v>
      </c>
      <c r="R24" s="148" t="str">
        <f t="shared" si="9"/>
        <v>N/A</v>
      </c>
      <c r="S24" s="233" t="s">
        <v>48</v>
      </c>
      <c r="T24" s="148" t="str">
        <f t="shared" si="10"/>
        <v>N/A</v>
      </c>
      <c r="U24" s="148" t="str">
        <f t="shared" si="11"/>
        <v>N/A</v>
      </c>
      <c r="V24" s="233" t="s">
        <v>48</v>
      </c>
      <c r="W24" s="148" t="str">
        <f t="shared" si="12"/>
        <v>N/A</v>
      </c>
      <c r="X24" s="148" t="str">
        <f t="shared" si="13"/>
        <v>N/A</v>
      </c>
      <c r="Y24" s="233" t="s">
        <v>48</v>
      </c>
      <c r="Z24" s="27"/>
      <c r="AA24" s="130" t="s">
        <v>150</v>
      </c>
      <c r="AB24" s="148" t="str">
        <f>S24</f>
        <v>N/A</v>
      </c>
      <c r="AC24" s="148" t="str">
        <f>V24</f>
        <v>N/A</v>
      </c>
      <c r="AD24" s="148" t="str">
        <f t="shared" si="0"/>
        <v>N/A</v>
      </c>
      <c r="AE24" s="27"/>
      <c r="AF24" s="130" t="s">
        <v>150</v>
      </c>
      <c r="AG24" s="148" t="str">
        <f t="shared" si="14"/>
        <v>N/A</v>
      </c>
      <c r="AH24" s="148" t="str">
        <f t="shared" si="15"/>
        <v>N/A</v>
      </c>
      <c r="AI24" s="233" t="s">
        <v>48</v>
      </c>
      <c r="AJ24" s="148" t="str">
        <f t="shared" si="16"/>
        <v>N/A</v>
      </c>
      <c r="AK24" s="148" t="str">
        <f t="shared" si="17"/>
        <v>N/A</v>
      </c>
      <c r="AL24" s="233" t="s">
        <v>48</v>
      </c>
      <c r="AM24" s="148" t="str">
        <f t="shared" si="18"/>
        <v>N/A</v>
      </c>
      <c r="AN24" s="148" t="str">
        <f t="shared" si="19"/>
        <v>N/A</v>
      </c>
      <c r="AO24" s="233" t="s">
        <v>48</v>
      </c>
      <c r="AP24" s="27"/>
      <c r="AQ24" s="130" t="s">
        <v>150</v>
      </c>
      <c r="AR24" s="148" t="str">
        <f>AI24</f>
        <v>N/A</v>
      </c>
      <c r="AS24" s="148" t="str">
        <f>AL24</f>
        <v>N/A</v>
      </c>
      <c r="AT24" s="148" t="str">
        <f t="shared" si="1"/>
        <v>N/A</v>
      </c>
      <c r="AU24" s="27"/>
    </row>
    <row r="25" spans="1:47" ht="11.65" x14ac:dyDescent="0.35">
      <c r="A25" s="145"/>
      <c r="C25" s="145"/>
      <c r="D25" s="27"/>
      <c r="E25" s="130" t="s">
        <v>384</v>
      </c>
      <c r="F25" s="148" t="str">
        <f t="shared" si="2"/>
        <v>Annual</v>
      </c>
      <c r="G25" s="148" t="str">
        <f t="shared" si="3"/>
        <v>Annual</v>
      </c>
      <c r="H25" s="95" t="s">
        <v>11</v>
      </c>
      <c r="I25" s="148" t="str">
        <f t="shared" si="4"/>
        <v>Annual</v>
      </c>
      <c r="J25" s="148" t="str">
        <f t="shared" si="5"/>
        <v>Annual</v>
      </c>
      <c r="K25" s="95" t="s">
        <v>11</v>
      </c>
      <c r="L25" s="148" t="str">
        <f t="shared" si="6"/>
        <v>Annual</v>
      </c>
      <c r="M25" s="148" t="str">
        <f t="shared" si="7"/>
        <v>Annual</v>
      </c>
      <c r="N25" s="95" t="s">
        <v>11</v>
      </c>
      <c r="O25" s="27"/>
      <c r="P25" s="130" t="s">
        <v>384</v>
      </c>
      <c r="Q25" s="148" t="str">
        <f t="shared" si="8"/>
        <v>Annual</v>
      </c>
      <c r="R25" s="148" t="str">
        <f t="shared" si="9"/>
        <v>Annual</v>
      </c>
      <c r="S25" s="95" t="s">
        <v>11</v>
      </c>
      <c r="T25" s="148" t="str">
        <f t="shared" si="10"/>
        <v>Annual</v>
      </c>
      <c r="U25" s="148" t="str">
        <f t="shared" si="11"/>
        <v>Annual</v>
      </c>
      <c r="V25" s="95" t="s">
        <v>11</v>
      </c>
      <c r="W25" s="148" t="str">
        <f t="shared" si="12"/>
        <v>Annual</v>
      </c>
      <c r="X25" s="148" t="str">
        <f t="shared" si="13"/>
        <v>Annual</v>
      </c>
      <c r="Y25" s="95" t="s">
        <v>11</v>
      </c>
      <c r="Z25" s="27"/>
      <c r="AA25" s="130" t="s">
        <v>384</v>
      </c>
      <c r="AB25" s="148" t="str">
        <f>S25</f>
        <v>Annual</v>
      </c>
      <c r="AC25" s="148" t="str">
        <f>V25</f>
        <v>Annual</v>
      </c>
      <c r="AD25" s="148" t="str">
        <f t="shared" si="0"/>
        <v>Annual</v>
      </c>
      <c r="AE25" s="27"/>
      <c r="AF25" s="130" t="s">
        <v>384</v>
      </c>
      <c r="AG25" s="148" t="str">
        <f t="shared" si="14"/>
        <v>Annual</v>
      </c>
      <c r="AH25" s="148" t="str">
        <f t="shared" si="15"/>
        <v>Annual</v>
      </c>
      <c r="AI25" s="95" t="s">
        <v>11</v>
      </c>
      <c r="AJ25" s="148" t="str">
        <f t="shared" si="16"/>
        <v>Annual</v>
      </c>
      <c r="AK25" s="148" t="str">
        <f t="shared" si="17"/>
        <v>Annual</v>
      </c>
      <c r="AL25" s="95" t="s">
        <v>11</v>
      </c>
      <c r="AM25" s="148" t="str">
        <f t="shared" si="18"/>
        <v>Annual</v>
      </c>
      <c r="AN25" s="148" t="str">
        <f t="shared" si="19"/>
        <v>Annual</v>
      </c>
      <c r="AO25" s="95" t="s">
        <v>11</v>
      </c>
      <c r="AP25" s="27"/>
      <c r="AQ25" s="130" t="s">
        <v>384</v>
      </c>
      <c r="AR25" s="148" t="str">
        <f>AI25</f>
        <v>Annual</v>
      </c>
      <c r="AS25" s="148" t="str">
        <f>AL25</f>
        <v>Annual</v>
      </c>
      <c r="AT25" s="148" t="str">
        <f t="shared" si="1"/>
        <v>Annual</v>
      </c>
      <c r="AU25" s="27"/>
    </row>
    <row r="26" spans="1:47" ht="11.65" x14ac:dyDescent="0.35">
      <c r="A26" s="145">
        <f t="shared" ref="A26:A31" si="20">IF(OR(H26&lt;0,K26&lt;0,N26&lt;0,AB26&lt;0,AC26&lt;0,AD26&lt;0,AI26&lt;0,AL26&lt;0,AO26&lt;0),1,0)</f>
        <v>0</v>
      </c>
      <c r="C26" s="145"/>
      <c r="D26" s="27"/>
      <c r="E26" s="13" t="s">
        <v>195</v>
      </c>
      <c r="F26" s="132">
        <v>0</v>
      </c>
      <c r="G26" s="132">
        <v>0</v>
      </c>
      <c r="H26" s="150">
        <f>SUM(F26:G26)</f>
        <v>0</v>
      </c>
      <c r="I26" s="132">
        <v>0</v>
      </c>
      <c r="J26" s="132">
        <v>0</v>
      </c>
      <c r="K26" s="150">
        <f>SUM(I26:J26)</f>
        <v>0</v>
      </c>
      <c r="L26" s="132">
        <v>0</v>
      </c>
      <c r="M26" s="132">
        <v>0</v>
      </c>
      <c r="N26" s="150">
        <f>SUM(L26:M26)</f>
        <v>0</v>
      </c>
      <c r="O26" s="27"/>
      <c r="P26" s="13" t="s">
        <v>195</v>
      </c>
      <c r="Q26" s="132">
        <v>0</v>
      </c>
      <c r="R26" s="132">
        <v>0</v>
      </c>
      <c r="S26" s="150">
        <f>SUM(Q26:R26)</f>
        <v>0</v>
      </c>
      <c r="T26" s="132">
        <v>0</v>
      </c>
      <c r="U26" s="132">
        <v>0</v>
      </c>
      <c r="V26" s="150">
        <f>SUM(T26:U26)</f>
        <v>0</v>
      </c>
      <c r="W26" s="132">
        <v>0</v>
      </c>
      <c r="X26" s="132">
        <v>0</v>
      </c>
      <c r="Y26" s="150">
        <f>SUM(W26:X26)</f>
        <v>0</v>
      </c>
      <c r="Z26" s="27"/>
      <c r="AA26" s="13" t="s">
        <v>195</v>
      </c>
      <c r="AB26" s="150">
        <f>S26/S$16</f>
        <v>0</v>
      </c>
      <c r="AC26" s="150">
        <f t="shared" ref="AC26:AC30" si="21">V26/V$16</f>
        <v>0</v>
      </c>
      <c r="AD26" s="150">
        <f t="shared" ref="AD26:AD30" si="22">Y26/Y$16</f>
        <v>0</v>
      </c>
      <c r="AE26" s="27"/>
      <c r="AF26" s="13" t="s">
        <v>195</v>
      </c>
      <c r="AG26" s="132">
        <v>0</v>
      </c>
      <c r="AH26" s="132">
        <v>0</v>
      </c>
      <c r="AI26" s="150">
        <f>SUM(AG26:AH26)</f>
        <v>0</v>
      </c>
      <c r="AJ26" s="132">
        <v>0</v>
      </c>
      <c r="AK26" s="132">
        <v>0</v>
      </c>
      <c r="AL26" s="150">
        <f>SUM(AJ26:AK26)</f>
        <v>0</v>
      </c>
      <c r="AM26" s="132">
        <v>0</v>
      </c>
      <c r="AN26" s="132">
        <v>0</v>
      </c>
      <c r="AO26" s="150">
        <f>SUM(AM26:AN26)</f>
        <v>0</v>
      </c>
      <c r="AP26" s="27"/>
      <c r="AQ26" s="13" t="s">
        <v>195</v>
      </c>
      <c r="AR26" s="150">
        <f>AI26/AI$16</f>
        <v>0</v>
      </c>
      <c r="AS26" s="150">
        <f t="shared" ref="AS26:AS30" si="23">AL26/AL$16</f>
        <v>0</v>
      </c>
      <c r="AT26" s="150">
        <f t="shared" ref="AT26:AT30" si="24">AO26/AO$16</f>
        <v>0</v>
      </c>
      <c r="AU26" s="27"/>
    </row>
    <row r="27" spans="1:47" ht="23.25" x14ac:dyDescent="0.35">
      <c r="A27" s="145">
        <f t="shared" si="20"/>
        <v>0</v>
      </c>
      <c r="C27" s="145"/>
      <c r="D27" s="27"/>
      <c r="E27" s="19" t="s">
        <v>212</v>
      </c>
      <c r="F27" s="132">
        <v>0</v>
      </c>
      <c r="G27" s="132">
        <v>0</v>
      </c>
      <c r="H27" s="150">
        <f t="shared" ref="H27:H41" si="25">SUM(F27:G27)</f>
        <v>0</v>
      </c>
      <c r="I27" s="132">
        <v>0</v>
      </c>
      <c r="J27" s="132">
        <v>0</v>
      </c>
      <c r="K27" s="150">
        <f t="shared" ref="K27:K41" si="26">SUM(I27:J27)</f>
        <v>0</v>
      </c>
      <c r="L27" s="132">
        <v>0</v>
      </c>
      <c r="M27" s="132">
        <v>0</v>
      </c>
      <c r="N27" s="150">
        <f t="shared" ref="N27:N41" si="27">SUM(L27:M27)</f>
        <v>0</v>
      </c>
      <c r="O27" s="27"/>
      <c r="P27" s="19" t="s">
        <v>212</v>
      </c>
      <c r="Q27" s="132">
        <v>0</v>
      </c>
      <c r="R27" s="132">
        <v>0</v>
      </c>
      <c r="S27" s="150">
        <f t="shared" ref="S27:S30" si="28">SUM(Q27:R27)</f>
        <v>0</v>
      </c>
      <c r="T27" s="132">
        <v>0</v>
      </c>
      <c r="U27" s="132">
        <v>0</v>
      </c>
      <c r="V27" s="150">
        <f t="shared" ref="V27:V31" si="29">SUM(T27:U27)</f>
        <v>0</v>
      </c>
      <c r="W27" s="132">
        <v>0</v>
      </c>
      <c r="X27" s="132">
        <v>0</v>
      </c>
      <c r="Y27" s="150">
        <f t="shared" ref="Y27:Y31" si="30">SUM(W27:X27)</f>
        <v>0</v>
      </c>
      <c r="Z27" s="27"/>
      <c r="AA27" s="19" t="s">
        <v>212</v>
      </c>
      <c r="AB27" s="150">
        <f t="shared" ref="AB27:AB30" si="31">S27/S$16</f>
        <v>0</v>
      </c>
      <c r="AC27" s="150">
        <f t="shared" si="21"/>
        <v>0</v>
      </c>
      <c r="AD27" s="150">
        <f t="shared" si="22"/>
        <v>0</v>
      </c>
      <c r="AE27" s="27"/>
      <c r="AF27" s="19" t="s">
        <v>196</v>
      </c>
      <c r="AG27" s="132">
        <v>0</v>
      </c>
      <c r="AH27" s="132">
        <v>0</v>
      </c>
      <c r="AI27" s="150">
        <f t="shared" ref="AI27:AI41" si="32">SUM(AG27:AH27)</f>
        <v>0</v>
      </c>
      <c r="AJ27" s="132">
        <v>0</v>
      </c>
      <c r="AK27" s="132">
        <v>0</v>
      </c>
      <c r="AL27" s="150">
        <f t="shared" ref="AL27:AL41" si="33">SUM(AJ27:AK27)</f>
        <v>0</v>
      </c>
      <c r="AM27" s="132">
        <v>0</v>
      </c>
      <c r="AN27" s="132">
        <v>0</v>
      </c>
      <c r="AO27" s="150">
        <f t="shared" ref="AO27:AO41" si="34">SUM(AM27:AN27)</f>
        <v>0</v>
      </c>
      <c r="AP27" s="27"/>
      <c r="AQ27" s="19" t="s">
        <v>212</v>
      </c>
      <c r="AR27" s="150">
        <f t="shared" ref="AR27:AR30" si="35">AI27/AI$16</f>
        <v>0</v>
      </c>
      <c r="AS27" s="150">
        <f t="shared" si="23"/>
        <v>0</v>
      </c>
      <c r="AT27" s="150">
        <f t="shared" si="24"/>
        <v>0</v>
      </c>
      <c r="AU27" s="27"/>
    </row>
    <row r="28" spans="1:47" ht="11.65" x14ac:dyDescent="0.35">
      <c r="A28" s="145">
        <f t="shared" si="20"/>
        <v>0</v>
      </c>
      <c r="C28" s="145"/>
      <c r="D28" s="27"/>
      <c r="E28" s="19" t="s">
        <v>213</v>
      </c>
      <c r="F28" s="132">
        <v>0</v>
      </c>
      <c r="G28" s="132">
        <v>0</v>
      </c>
      <c r="H28" s="150">
        <f t="shared" si="25"/>
        <v>0</v>
      </c>
      <c r="I28" s="132">
        <v>0</v>
      </c>
      <c r="J28" s="132">
        <v>0</v>
      </c>
      <c r="K28" s="150">
        <f t="shared" si="26"/>
        <v>0</v>
      </c>
      <c r="L28" s="132">
        <v>0</v>
      </c>
      <c r="M28" s="132">
        <v>0</v>
      </c>
      <c r="N28" s="150">
        <f t="shared" si="27"/>
        <v>0</v>
      </c>
      <c r="O28" s="27"/>
      <c r="P28" s="19" t="s">
        <v>213</v>
      </c>
      <c r="Q28" s="132">
        <v>0</v>
      </c>
      <c r="R28" s="132">
        <v>0</v>
      </c>
      <c r="S28" s="150">
        <f t="shared" ref="S28" si="36">SUM(Q28:R28)</f>
        <v>0</v>
      </c>
      <c r="T28" s="132">
        <v>0</v>
      </c>
      <c r="U28" s="132">
        <v>0</v>
      </c>
      <c r="V28" s="150">
        <f t="shared" si="29"/>
        <v>0</v>
      </c>
      <c r="W28" s="132">
        <v>0</v>
      </c>
      <c r="X28" s="132">
        <v>0</v>
      </c>
      <c r="Y28" s="150">
        <f t="shared" si="30"/>
        <v>0</v>
      </c>
      <c r="Z28" s="27"/>
      <c r="AA28" s="19" t="s">
        <v>213</v>
      </c>
      <c r="AB28" s="150">
        <f t="shared" ref="AB28" si="37">S28/S$16</f>
        <v>0</v>
      </c>
      <c r="AC28" s="150">
        <f t="shared" ref="AC28" si="38">V28/V$16</f>
        <v>0</v>
      </c>
      <c r="AD28" s="150">
        <f t="shared" ref="AD28" si="39">Y28/Y$16</f>
        <v>0</v>
      </c>
      <c r="AE28" s="27"/>
      <c r="AF28" s="19" t="s">
        <v>213</v>
      </c>
      <c r="AG28" s="132">
        <v>0</v>
      </c>
      <c r="AH28" s="132">
        <v>0</v>
      </c>
      <c r="AI28" s="150">
        <f t="shared" ref="AI28" si="40">SUM(AG28:AH28)</f>
        <v>0</v>
      </c>
      <c r="AJ28" s="132">
        <v>0</v>
      </c>
      <c r="AK28" s="132">
        <v>0</v>
      </c>
      <c r="AL28" s="150">
        <f t="shared" si="33"/>
        <v>0</v>
      </c>
      <c r="AM28" s="132">
        <v>0</v>
      </c>
      <c r="AN28" s="132">
        <v>0</v>
      </c>
      <c r="AO28" s="150">
        <f t="shared" si="34"/>
        <v>0</v>
      </c>
      <c r="AP28" s="27"/>
      <c r="AQ28" s="19" t="s">
        <v>213</v>
      </c>
      <c r="AR28" s="150">
        <f t="shared" ref="AR28" si="41">AI28/AI$16</f>
        <v>0</v>
      </c>
      <c r="AS28" s="150">
        <f t="shared" ref="AS28" si="42">AL28/AL$16</f>
        <v>0</v>
      </c>
      <c r="AT28" s="150">
        <f t="shared" ref="AT28" si="43">AO28/AO$16</f>
        <v>0</v>
      </c>
      <c r="AU28" s="27"/>
    </row>
    <row r="29" spans="1:47" ht="11.65" x14ac:dyDescent="0.35">
      <c r="A29" s="145">
        <f t="shared" si="20"/>
        <v>0</v>
      </c>
      <c r="C29" s="145"/>
      <c r="D29" s="27"/>
      <c r="E29" s="13" t="s">
        <v>197</v>
      </c>
      <c r="F29" s="132">
        <v>0</v>
      </c>
      <c r="G29" s="132">
        <v>0</v>
      </c>
      <c r="H29" s="150">
        <f t="shared" si="25"/>
        <v>0</v>
      </c>
      <c r="I29" s="132">
        <v>0</v>
      </c>
      <c r="J29" s="132">
        <v>0</v>
      </c>
      <c r="K29" s="150">
        <f t="shared" si="26"/>
        <v>0</v>
      </c>
      <c r="L29" s="132">
        <v>0</v>
      </c>
      <c r="M29" s="132">
        <v>0</v>
      </c>
      <c r="N29" s="150">
        <f t="shared" si="27"/>
        <v>0</v>
      </c>
      <c r="O29" s="27"/>
      <c r="P29" s="13" t="s">
        <v>197</v>
      </c>
      <c r="Q29" s="132">
        <v>0</v>
      </c>
      <c r="R29" s="132">
        <v>0</v>
      </c>
      <c r="S29" s="150">
        <f t="shared" si="28"/>
        <v>0</v>
      </c>
      <c r="T29" s="132">
        <v>0</v>
      </c>
      <c r="U29" s="132">
        <v>0</v>
      </c>
      <c r="V29" s="150">
        <f t="shared" si="29"/>
        <v>0</v>
      </c>
      <c r="W29" s="132">
        <v>0</v>
      </c>
      <c r="X29" s="132">
        <v>0</v>
      </c>
      <c r="Y29" s="150">
        <f t="shared" si="30"/>
        <v>0</v>
      </c>
      <c r="Z29" s="27"/>
      <c r="AA29" s="13" t="s">
        <v>197</v>
      </c>
      <c r="AB29" s="150">
        <f t="shared" si="31"/>
        <v>0</v>
      </c>
      <c r="AC29" s="150">
        <f t="shared" si="21"/>
        <v>0</v>
      </c>
      <c r="AD29" s="150">
        <f t="shared" si="22"/>
        <v>0</v>
      </c>
      <c r="AE29" s="27"/>
      <c r="AF29" s="13" t="s">
        <v>197</v>
      </c>
      <c r="AG29" s="132">
        <v>0</v>
      </c>
      <c r="AH29" s="132">
        <v>0</v>
      </c>
      <c r="AI29" s="150">
        <f t="shared" si="32"/>
        <v>0</v>
      </c>
      <c r="AJ29" s="132">
        <v>0</v>
      </c>
      <c r="AK29" s="132">
        <v>0</v>
      </c>
      <c r="AL29" s="150">
        <f t="shared" si="33"/>
        <v>0</v>
      </c>
      <c r="AM29" s="132">
        <v>0</v>
      </c>
      <c r="AN29" s="132">
        <v>0</v>
      </c>
      <c r="AO29" s="150">
        <f t="shared" si="34"/>
        <v>0</v>
      </c>
      <c r="AP29" s="27"/>
      <c r="AQ29" s="13" t="s">
        <v>197</v>
      </c>
      <c r="AR29" s="150">
        <f t="shared" si="35"/>
        <v>0</v>
      </c>
      <c r="AS29" s="150">
        <f t="shared" si="23"/>
        <v>0</v>
      </c>
      <c r="AT29" s="150">
        <f t="shared" si="24"/>
        <v>0</v>
      </c>
      <c r="AU29" s="27"/>
    </row>
    <row r="30" spans="1:47" ht="11.65" x14ac:dyDescent="0.35">
      <c r="A30" s="145">
        <f t="shared" si="20"/>
        <v>0</v>
      </c>
      <c r="C30" s="145"/>
      <c r="D30" s="27"/>
      <c r="E30" s="13" t="s">
        <v>198</v>
      </c>
      <c r="F30" s="132">
        <v>0</v>
      </c>
      <c r="G30" s="132">
        <v>0</v>
      </c>
      <c r="H30" s="150">
        <f t="shared" si="25"/>
        <v>0</v>
      </c>
      <c r="I30" s="132">
        <v>0</v>
      </c>
      <c r="J30" s="132">
        <v>0</v>
      </c>
      <c r="K30" s="150">
        <f t="shared" si="26"/>
        <v>0</v>
      </c>
      <c r="L30" s="132">
        <v>0</v>
      </c>
      <c r="M30" s="132">
        <v>0</v>
      </c>
      <c r="N30" s="150">
        <f t="shared" si="27"/>
        <v>0</v>
      </c>
      <c r="O30" s="27"/>
      <c r="P30" s="13" t="s">
        <v>198</v>
      </c>
      <c r="Q30" s="132">
        <v>0</v>
      </c>
      <c r="R30" s="132">
        <v>0</v>
      </c>
      <c r="S30" s="150">
        <f t="shared" si="28"/>
        <v>0</v>
      </c>
      <c r="T30" s="132">
        <v>0</v>
      </c>
      <c r="U30" s="132">
        <v>0</v>
      </c>
      <c r="V30" s="150">
        <f t="shared" si="29"/>
        <v>0</v>
      </c>
      <c r="W30" s="132">
        <v>0</v>
      </c>
      <c r="X30" s="132">
        <v>0</v>
      </c>
      <c r="Y30" s="150">
        <f t="shared" si="30"/>
        <v>0</v>
      </c>
      <c r="Z30" s="27"/>
      <c r="AA30" s="13" t="s">
        <v>198</v>
      </c>
      <c r="AB30" s="150">
        <f t="shared" si="31"/>
        <v>0</v>
      </c>
      <c r="AC30" s="150">
        <f t="shared" si="21"/>
        <v>0</v>
      </c>
      <c r="AD30" s="150">
        <f t="shared" si="22"/>
        <v>0</v>
      </c>
      <c r="AE30" s="27"/>
      <c r="AF30" s="13" t="s">
        <v>198</v>
      </c>
      <c r="AG30" s="132">
        <v>0</v>
      </c>
      <c r="AH30" s="132">
        <v>0</v>
      </c>
      <c r="AI30" s="150">
        <f t="shared" si="32"/>
        <v>0</v>
      </c>
      <c r="AJ30" s="132">
        <v>0</v>
      </c>
      <c r="AK30" s="132">
        <v>0</v>
      </c>
      <c r="AL30" s="150">
        <f t="shared" si="33"/>
        <v>0</v>
      </c>
      <c r="AM30" s="132">
        <v>0</v>
      </c>
      <c r="AN30" s="132">
        <v>0</v>
      </c>
      <c r="AO30" s="150">
        <f t="shared" si="34"/>
        <v>0</v>
      </c>
      <c r="AP30" s="27"/>
      <c r="AQ30" s="13" t="s">
        <v>198</v>
      </c>
      <c r="AR30" s="150">
        <f t="shared" si="35"/>
        <v>0</v>
      </c>
      <c r="AS30" s="150">
        <f t="shared" si="23"/>
        <v>0</v>
      </c>
      <c r="AT30" s="150">
        <f t="shared" si="24"/>
        <v>0</v>
      </c>
      <c r="AU30" s="27"/>
    </row>
    <row r="31" spans="1:47" ht="11.65" x14ac:dyDescent="0.35">
      <c r="A31" s="145">
        <f t="shared" si="20"/>
        <v>0</v>
      </c>
      <c r="C31" s="145"/>
      <c r="D31" s="27"/>
      <c r="E31" s="13" t="s">
        <v>214</v>
      </c>
      <c r="F31" s="132">
        <v>0</v>
      </c>
      <c r="G31" s="132">
        <v>0</v>
      </c>
      <c r="H31" s="150">
        <f t="shared" si="25"/>
        <v>0</v>
      </c>
      <c r="I31" s="132">
        <v>0</v>
      </c>
      <c r="J31" s="132">
        <v>0</v>
      </c>
      <c r="K31" s="150">
        <f t="shared" si="26"/>
        <v>0</v>
      </c>
      <c r="L31" s="132">
        <v>0</v>
      </c>
      <c r="M31" s="132">
        <v>0</v>
      </c>
      <c r="N31" s="150">
        <f t="shared" si="27"/>
        <v>0</v>
      </c>
      <c r="O31" s="27"/>
      <c r="P31" s="13" t="s">
        <v>214</v>
      </c>
      <c r="Q31" s="132">
        <v>0</v>
      </c>
      <c r="R31" s="132">
        <v>0</v>
      </c>
      <c r="S31" s="150">
        <f t="shared" ref="S31" si="44">SUM(Q31:R31)</f>
        <v>0</v>
      </c>
      <c r="T31" s="132">
        <v>0</v>
      </c>
      <c r="U31" s="132">
        <v>0</v>
      </c>
      <c r="V31" s="150">
        <f t="shared" si="29"/>
        <v>0</v>
      </c>
      <c r="W31" s="132">
        <v>0</v>
      </c>
      <c r="X31" s="132">
        <v>0</v>
      </c>
      <c r="Y31" s="150">
        <f t="shared" si="30"/>
        <v>0</v>
      </c>
      <c r="Z31" s="27"/>
      <c r="AA31" s="13" t="s">
        <v>214</v>
      </c>
      <c r="AB31" s="150">
        <f t="shared" ref="AB31" si="45">S31/S$16</f>
        <v>0</v>
      </c>
      <c r="AC31" s="150">
        <f t="shared" ref="AC31" si="46">V31/V$16</f>
        <v>0</v>
      </c>
      <c r="AD31" s="150">
        <f t="shared" ref="AD31" si="47">Y31/Y$16</f>
        <v>0</v>
      </c>
      <c r="AE31" s="27"/>
      <c r="AF31" s="13" t="s">
        <v>214</v>
      </c>
      <c r="AG31" s="132">
        <v>0</v>
      </c>
      <c r="AH31" s="132">
        <v>0</v>
      </c>
      <c r="AI31" s="150">
        <f t="shared" ref="AI31" si="48">SUM(AG31:AH31)</f>
        <v>0</v>
      </c>
      <c r="AJ31" s="132">
        <v>0</v>
      </c>
      <c r="AK31" s="132">
        <v>0</v>
      </c>
      <c r="AL31" s="150">
        <f t="shared" si="33"/>
        <v>0</v>
      </c>
      <c r="AM31" s="132">
        <v>0</v>
      </c>
      <c r="AN31" s="132">
        <v>0</v>
      </c>
      <c r="AO31" s="150">
        <f t="shared" si="34"/>
        <v>0</v>
      </c>
      <c r="AP31" s="27"/>
      <c r="AQ31" s="13" t="s">
        <v>214</v>
      </c>
      <c r="AR31" s="150">
        <f t="shared" ref="AR31" si="49">AI31/AI$16</f>
        <v>0</v>
      </c>
      <c r="AS31" s="150">
        <f t="shared" ref="AS31" si="50">AL31/AL$16</f>
        <v>0</v>
      </c>
      <c r="AT31" s="150">
        <f t="shared" ref="AT31" si="51">AO31/AO$16</f>
        <v>0</v>
      </c>
      <c r="AU31" s="27"/>
    </row>
    <row r="32" spans="1:47" ht="11.65" x14ac:dyDescent="0.35">
      <c r="A32" s="145"/>
      <c r="C32" s="145"/>
      <c r="D32" s="27"/>
      <c r="E32" s="14" t="s">
        <v>215</v>
      </c>
      <c r="F32" s="49">
        <f t="shared" ref="F32:G32" si="52">SUM(F$26:F$31)</f>
        <v>0</v>
      </c>
      <c r="G32" s="49">
        <f t="shared" si="52"/>
        <v>0</v>
      </c>
      <c r="H32" s="49">
        <f>SUM(H$26:H$31)</f>
        <v>0</v>
      </c>
      <c r="I32" s="49">
        <f t="shared" ref="I32:M32" si="53">SUM(I$26:I$31)</f>
        <v>0</v>
      </c>
      <c r="J32" s="49">
        <f t="shared" si="53"/>
        <v>0</v>
      </c>
      <c r="K32" s="49">
        <f t="shared" si="53"/>
        <v>0</v>
      </c>
      <c r="L32" s="49">
        <f t="shared" si="53"/>
        <v>0</v>
      </c>
      <c r="M32" s="49">
        <f t="shared" si="53"/>
        <v>0</v>
      </c>
      <c r="N32" s="49">
        <f>SUM(N$26:N$31)</f>
        <v>0</v>
      </c>
      <c r="O32" s="27"/>
      <c r="P32" s="14" t="s">
        <v>215</v>
      </c>
      <c r="Q32" s="49">
        <f t="shared" ref="Q32:X32" si="54">SUM(Q$26:Q$31)</f>
        <v>0</v>
      </c>
      <c r="R32" s="49">
        <f t="shared" si="54"/>
        <v>0</v>
      </c>
      <c r="S32" s="49">
        <f t="shared" si="54"/>
        <v>0</v>
      </c>
      <c r="T32" s="49">
        <f t="shared" si="54"/>
        <v>0</v>
      </c>
      <c r="U32" s="49">
        <f t="shared" si="54"/>
        <v>0</v>
      </c>
      <c r="V32" s="49">
        <f t="shared" si="54"/>
        <v>0</v>
      </c>
      <c r="W32" s="49">
        <f t="shared" si="54"/>
        <v>0</v>
      </c>
      <c r="X32" s="49">
        <f t="shared" si="54"/>
        <v>0</v>
      </c>
      <c r="Y32" s="49">
        <f>SUM(Y$26:Y$31)</f>
        <v>0</v>
      </c>
      <c r="Z32" s="27"/>
      <c r="AA32" s="14" t="s">
        <v>215</v>
      </c>
      <c r="AB32" s="49">
        <f>SUM(AB$26:AB$31)</f>
        <v>0</v>
      </c>
      <c r="AC32" s="49">
        <f t="shared" ref="AC32:AD32" si="55">SUM(AC$26:AC$31)</f>
        <v>0</v>
      </c>
      <c r="AD32" s="49">
        <f t="shared" si="55"/>
        <v>0</v>
      </c>
      <c r="AE32" s="27"/>
      <c r="AF32" s="14" t="s">
        <v>215</v>
      </c>
      <c r="AG32" s="49">
        <f t="shared" ref="AG32:AN32" si="56">SUM(AG$26:AG$31)</f>
        <v>0</v>
      </c>
      <c r="AH32" s="49">
        <f t="shared" si="56"/>
        <v>0</v>
      </c>
      <c r="AI32" s="49">
        <f t="shared" si="56"/>
        <v>0</v>
      </c>
      <c r="AJ32" s="49">
        <f t="shared" si="56"/>
        <v>0</v>
      </c>
      <c r="AK32" s="49">
        <f t="shared" si="56"/>
        <v>0</v>
      </c>
      <c r="AL32" s="49">
        <f t="shared" si="56"/>
        <v>0</v>
      </c>
      <c r="AM32" s="49">
        <f t="shared" si="56"/>
        <v>0</v>
      </c>
      <c r="AN32" s="49">
        <f t="shared" si="56"/>
        <v>0</v>
      </c>
      <c r="AO32" s="49">
        <f>SUM(AO$26:AO$31)</f>
        <v>0</v>
      </c>
      <c r="AP32" s="27"/>
      <c r="AQ32" s="14" t="s">
        <v>215</v>
      </c>
      <c r="AR32" s="49">
        <f>SUM(AR$26:AR$31)</f>
        <v>0</v>
      </c>
      <c r="AS32" s="49">
        <f t="shared" ref="AS32:AT32" si="57">SUM(AS$26:AS$31)</f>
        <v>0</v>
      </c>
      <c r="AT32" s="49">
        <f t="shared" si="57"/>
        <v>0</v>
      </c>
      <c r="AU32" s="27"/>
    </row>
    <row r="33" spans="1:47" ht="11.65" x14ac:dyDescent="0.35">
      <c r="A33" s="145">
        <f>IF(OR(H33&gt;0,K33&gt;0,N33&gt;0,AB33&gt;0,AC33&gt;0,AD33&gt;0,AI33&gt;0,AL33&gt;0,AO33&gt;0),1,0)</f>
        <v>0</v>
      </c>
      <c r="C33" s="145"/>
      <c r="D33" s="27"/>
      <c r="E33" s="13" t="s">
        <v>216</v>
      </c>
      <c r="F33" s="132">
        <v>0</v>
      </c>
      <c r="G33" s="132">
        <v>0</v>
      </c>
      <c r="H33" s="150">
        <f t="shared" si="25"/>
        <v>0</v>
      </c>
      <c r="I33" s="132">
        <v>0</v>
      </c>
      <c r="J33" s="132">
        <v>0</v>
      </c>
      <c r="K33" s="150">
        <f t="shared" si="26"/>
        <v>0</v>
      </c>
      <c r="L33" s="132">
        <v>0</v>
      </c>
      <c r="M33" s="132">
        <v>0</v>
      </c>
      <c r="N33" s="150">
        <f t="shared" si="27"/>
        <v>0</v>
      </c>
      <c r="O33" s="27"/>
      <c r="P33" s="13" t="s">
        <v>216</v>
      </c>
      <c r="Q33" s="132">
        <v>0</v>
      </c>
      <c r="R33" s="132">
        <v>0</v>
      </c>
      <c r="S33" s="150">
        <f t="shared" ref="S33:S37" si="58">SUM(Q33:R33)</f>
        <v>0</v>
      </c>
      <c r="T33" s="132">
        <v>0</v>
      </c>
      <c r="U33" s="132">
        <v>0</v>
      </c>
      <c r="V33" s="150">
        <f t="shared" ref="V33:V37" si="59">SUM(T33:U33)</f>
        <v>0</v>
      </c>
      <c r="W33" s="132">
        <v>0</v>
      </c>
      <c r="X33" s="132">
        <v>0</v>
      </c>
      <c r="Y33" s="150">
        <f t="shared" ref="Y33:Y37" si="60">SUM(W33:X33)</f>
        <v>0</v>
      </c>
      <c r="Z33" s="27"/>
      <c r="AA33" s="13" t="s">
        <v>216</v>
      </c>
      <c r="AB33" s="150">
        <f t="shared" ref="AB33" si="61">S33/S$16</f>
        <v>0</v>
      </c>
      <c r="AC33" s="150">
        <f t="shared" ref="AC33" si="62">V33/V$16</f>
        <v>0</v>
      </c>
      <c r="AD33" s="150">
        <f t="shared" ref="AD33" si="63">Y33/Y$16</f>
        <v>0</v>
      </c>
      <c r="AE33" s="27"/>
      <c r="AF33" s="13" t="s">
        <v>216</v>
      </c>
      <c r="AG33" s="132">
        <v>0</v>
      </c>
      <c r="AH33" s="132">
        <v>0</v>
      </c>
      <c r="AI33" s="150">
        <f t="shared" ref="AI33:AI37" si="64">SUM(AG33:AH33)</f>
        <v>0</v>
      </c>
      <c r="AJ33" s="132">
        <v>0</v>
      </c>
      <c r="AK33" s="132">
        <v>0</v>
      </c>
      <c r="AL33" s="150">
        <f t="shared" ref="AL33:AL37" si="65">SUM(AJ33:AK33)</f>
        <v>0</v>
      </c>
      <c r="AM33" s="132">
        <v>0</v>
      </c>
      <c r="AN33" s="132">
        <v>0</v>
      </c>
      <c r="AO33" s="150">
        <f t="shared" ref="AO33:AO37" si="66">SUM(AM33:AN33)</f>
        <v>0</v>
      </c>
      <c r="AP33" s="27"/>
      <c r="AQ33" s="13" t="s">
        <v>216</v>
      </c>
      <c r="AR33" s="150">
        <f t="shared" ref="AR33" si="67">AI33/AI$16</f>
        <v>0</v>
      </c>
      <c r="AS33" s="150">
        <f t="shared" ref="AS33" si="68">AL33/AL$16</f>
        <v>0</v>
      </c>
      <c r="AT33" s="150">
        <f t="shared" ref="AT33" si="69">AO33/AO$16</f>
        <v>0</v>
      </c>
      <c r="AU33" s="27"/>
    </row>
    <row r="34" spans="1:47" ht="11.65" x14ac:dyDescent="0.35">
      <c r="A34" s="145">
        <f>IF(OR(H34&gt;0,K34&gt;0,N34&gt;0,AB34&gt;0,AC34&gt;0,AD34&gt;0,AI34&gt;0,AL34&gt;0,AO34&gt;0),1,0)</f>
        <v>0</v>
      </c>
      <c r="C34" s="145"/>
      <c r="D34" s="27"/>
      <c r="E34" s="13" t="s">
        <v>217</v>
      </c>
      <c r="F34" s="132">
        <v>0</v>
      </c>
      <c r="G34" s="132">
        <v>0</v>
      </c>
      <c r="H34" s="150">
        <f t="shared" si="25"/>
        <v>0</v>
      </c>
      <c r="I34" s="132">
        <v>0</v>
      </c>
      <c r="J34" s="132">
        <v>0</v>
      </c>
      <c r="K34" s="150">
        <f t="shared" si="26"/>
        <v>0</v>
      </c>
      <c r="L34" s="132">
        <v>0</v>
      </c>
      <c r="M34" s="132">
        <v>0</v>
      </c>
      <c r="N34" s="150">
        <f t="shared" si="27"/>
        <v>0</v>
      </c>
      <c r="O34" s="27"/>
      <c r="P34" s="13" t="s">
        <v>217</v>
      </c>
      <c r="Q34" s="132">
        <v>0</v>
      </c>
      <c r="R34" s="132">
        <v>0</v>
      </c>
      <c r="S34" s="150">
        <f t="shared" si="58"/>
        <v>0</v>
      </c>
      <c r="T34" s="132">
        <v>0</v>
      </c>
      <c r="U34" s="132">
        <v>0</v>
      </c>
      <c r="V34" s="150">
        <f t="shared" si="59"/>
        <v>0</v>
      </c>
      <c r="W34" s="132">
        <v>0</v>
      </c>
      <c r="X34" s="132">
        <v>0</v>
      </c>
      <c r="Y34" s="150">
        <f t="shared" si="60"/>
        <v>0</v>
      </c>
      <c r="Z34" s="27"/>
      <c r="AA34" s="13" t="s">
        <v>217</v>
      </c>
      <c r="AB34" s="150">
        <f t="shared" ref="AB34:AB37" si="70">S34/S$16</f>
        <v>0</v>
      </c>
      <c r="AC34" s="150">
        <f t="shared" ref="AC34:AC37" si="71">V34/V$16</f>
        <v>0</v>
      </c>
      <c r="AD34" s="150">
        <f t="shared" ref="AD34:AD37" si="72">Y34/Y$16</f>
        <v>0</v>
      </c>
      <c r="AE34" s="27"/>
      <c r="AF34" s="13" t="s">
        <v>217</v>
      </c>
      <c r="AG34" s="132">
        <v>0</v>
      </c>
      <c r="AH34" s="132">
        <v>0</v>
      </c>
      <c r="AI34" s="150">
        <f t="shared" si="64"/>
        <v>0</v>
      </c>
      <c r="AJ34" s="132">
        <v>0</v>
      </c>
      <c r="AK34" s="132">
        <v>0</v>
      </c>
      <c r="AL34" s="150">
        <f t="shared" si="65"/>
        <v>0</v>
      </c>
      <c r="AM34" s="132">
        <v>0</v>
      </c>
      <c r="AN34" s="132">
        <v>0</v>
      </c>
      <c r="AO34" s="150">
        <f t="shared" si="66"/>
        <v>0</v>
      </c>
      <c r="AP34" s="27"/>
      <c r="AQ34" s="13" t="s">
        <v>217</v>
      </c>
      <c r="AR34" s="150">
        <f t="shared" ref="AR34:AR37" si="73">AI34/AI$16</f>
        <v>0</v>
      </c>
      <c r="AS34" s="150">
        <f t="shared" ref="AS34:AS37" si="74">AL34/AL$16</f>
        <v>0</v>
      </c>
      <c r="AT34" s="150">
        <f t="shared" ref="AT34:AT37" si="75">AO34/AO$16</f>
        <v>0</v>
      </c>
      <c r="AU34" s="27"/>
    </row>
    <row r="35" spans="1:47" ht="11.65" x14ac:dyDescent="0.35">
      <c r="A35" s="145">
        <f>IF(OR(H35&gt;0,K35&gt;0,N35&gt;0,AB35&gt;0,AC35&gt;0,AD35&gt;0,AI35&gt;0,AL35&gt;0,AO35&gt;0),1,0)</f>
        <v>0</v>
      </c>
      <c r="C35" s="145"/>
      <c r="D35" s="27"/>
      <c r="E35" s="13" t="s">
        <v>218</v>
      </c>
      <c r="F35" s="132">
        <v>0</v>
      </c>
      <c r="G35" s="132">
        <v>0</v>
      </c>
      <c r="H35" s="150">
        <f t="shared" si="25"/>
        <v>0</v>
      </c>
      <c r="I35" s="132">
        <v>0</v>
      </c>
      <c r="J35" s="132">
        <v>0</v>
      </c>
      <c r="K35" s="150">
        <f t="shared" si="26"/>
        <v>0</v>
      </c>
      <c r="L35" s="132">
        <v>0</v>
      </c>
      <c r="M35" s="132">
        <v>0</v>
      </c>
      <c r="N35" s="150">
        <f t="shared" si="27"/>
        <v>0</v>
      </c>
      <c r="O35" s="27"/>
      <c r="P35" s="13" t="s">
        <v>218</v>
      </c>
      <c r="Q35" s="132">
        <v>0</v>
      </c>
      <c r="R35" s="132">
        <v>0</v>
      </c>
      <c r="S35" s="150">
        <f t="shared" si="58"/>
        <v>0</v>
      </c>
      <c r="T35" s="132">
        <v>0</v>
      </c>
      <c r="U35" s="132">
        <v>0</v>
      </c>
      <c r="V35" s="150">
        <f t="shared" si="59"/>
        <v>0</v>
      </c>
      <c r="W35" s="132">
        <v>0</v>
      </c>
      <c r="X35" s="132">
        <v>0</v>
      </c>
      <c r="Y35" s="150">
        <f t="shared" si="60"/>
        <v>0</v>
      </c>
      <c r="Z35" s="27"/>
      <c r="AA35" s="13" t="s">
        <v>218</v>
      </c>
      <c r="AB35" s="150">
        <f t="shared" si="70"/>
        <v>0</v>
      </c>
      <c r="AC35" s="150">
        <f t="shared" si="71"/>
        <v>0</v>
      </c>
      <c r="AD35" s="150">
        <f t="shared" si="72"/>
        <v>0</v>
      </c>
      <c r="AE35" s="27"/>
      <c r="AF35" s="13" t="s">
        <v>218</v>
      </c>
      <c r="AG35" s="132">
        <v>0</v>
      </c>
      <c r="AH35" s="132">
        <v>0</v>
      </c>
      <c r="AI35" s="150">
        <f t="shared" si="64"/>
        <v>0</v>
      </c>
      <c r="AJ35" s="132">
        <v>0</v>
      </c>
      <c r="AK35" s="132">
        <v>0</v>
      </c>
      <c r="AL35" s="150">
        <f t="shared" si="65"/>
        <v>0</v>
      </c>
      <c r="AM35" s="132">
        <v>0</v>
      </c>
      <c r="AN35" s="132">
        <v>0</v>
      </c>
      <c r="AO35" s="150">
        <f t="shared" si="66"/>
        <v>0</v>
      </c>
      <c r="AP35" s="27"/>
      <c r="AQ35" s="13" t="s">
        <v>218</v>
      </c>
      <c r="AR35" s="150">
        <f t="shared" si="73"/>
        <v>0</v>
      </c>
      <c r="AS35" s="150">
        <f t="shared" si="74"/>
        <v>0</v>
      </c>
      <c r="AT35" s="150">
        <f t="shared" si="75"/>
        <v>0</v>
      </c>
      <c r="AU35" s="27"/>
    </row>
    <row r="36" spans="1:47" ht="11.65" x14ac:dyDescent="0.35">
      <c r="A36" s="145">
        <f>IF(OR(H36&gt;0,K36&gt;0,N36&gt;0,AB36&gt;0,AC36&gt;0,AD36&gt;0,AI36&gt;0,AL36&gt;0,AO36&gt;0),1,0)</f>
        <v>0</v>
      </c>
      <c r="C36" s="145"/>
      <c r="D36" s="27"/>
      <c r="E36" s="13" t="s">
        <v>219</v>
      </c>
      <c r="F36" s="132">
        <v>0</v>
      </c>
      <c r="G36" s="132">
        <v>0</v>
      </c>
      <c r="H36" s="150">
        <f t="shared" si="25"/>
        <v>0</v>
      </c>
      <c r="I36" s="132">
        <v>0</v>
      </c>
      <c r="J36" s="132">
        <v>0</v>
      </c>
      <c r="K36" s="150">
        <f t="shared" si="26"/>
        <v>0</v>
      </c>
      <c r="L36" s="132">
        <v>0</v>
      </c>
      <c r="M36" s="132">
        <v>0</v>
      </c>
      <c r="N36" s="150">
        <f t="shared" si="27"/>
        <v>0</v>
      </c>
      <c r="O36" s="27"/>
      <c r="P36" s="13" t="s">
        <v>219</v>
      </c>
      <c r="Q36" s="132">
        <v>0</v>
      </c>
      <c r="R36" s="132">
        <v>0</v>
      </c>
      <c r="S36" s="150">
        <f t="shared" si="58"/>
        <v>0</v>
      </c>
      <c r="T36" s="132">
        <v>0</v>
      </c>
      <c r="U36" s="132">
        <v>0</v>
      </c>
      <c r="V36" s="150">
        <f t="shared" si="59"/>
        <v>0</v>
      </c>
      <c r="W36" s="132">
        <v>0</v>
      </c>
      <c r="X36" s="132">
        <v>0</v>
      </c>
      <c r="Y36" s="150">
        <f t="shared" si="60"/>
        <v>0</v>
      </c>
      <c r="Z36" s="27"/>
      <c r="AA36" s="13" t="s">
        <v>219</v>
      </c>
      <c r="AB36" s="150">
        <f t="shared" si="70"/>
        <v>0</v>
      </c>
      <c r="AC36" s="150">
        <f t="shared" si="71"/>
        <v>0</v>
      </c>
      <c r="AD36" s="150">
        <f t="shared" si="72"/>
        <v>0</v>
      </c>
      <c r="AE36" s="27"/>
      <c r="AF36" s="13" t="s">
        <v>219</v>
      </c>
      <c r="AG36" s="132">
        <v>0</v>
      </c>
      <c r="AH36" s="132">
        <v>0</v>
      </c>
      <c r="AI36" s="150">
        <f t="shared" si="64"/>
        <v>0</v>
      </c>
      <c r="AJ36" s="132">
        <v>0</v>
      </c>
      <c r="AK36" s="132">
        <v>0</v>
      </c>
      <c r="AL36" s="150">
        <f t="shared" si="65"/>
        <v>0</v>
      </c>
      <c r="AM36" s="132">
        <v>0</v>
      </c>
      <c r="AN36" s="132">
        <v>0</v>
      </c>
      <c r="AO36" s="150">
        <f t="shared" si="66"/>
        <v>0</v>
      </c>
      <c r="AP36" s="27"/>
      <c r="AQ36" s="13" t="s">
        <v>219</v>
      </c>
      <c r="AR36" s="150">
        <f t="shared" si="73"/>
        <v>0</v>
      </c>
      <c r="AS36" s="150">
        <f t="shared" si="74"/>
        <v>0</v>
      </c>
      <c r="AT36" s="150">
        <f t="shared" si="75"/>
        <v>0</v>
      </c>
      <c r="AU36" s="27"/>
    </row>
    <row r="37" spans="1:47" ht="11.65" x14ac:dyDescent="0.35">
      <c r="A37" s="145">
        <f>IF(OR(H37&gt;0,K37&gt;0,N37&gt;0,AB37&gt;0,AC37&gt;0,AD37&gt;0,AI37&gt;0,AL37&gt;0,AO37&gt;0),1,0)</f>
        <v>0</v>
      </c>
      <c r="C37" s="145"/>
      <c r="D37" s="27"/>
      <c r="E37" s="13" t="s">
        <v>220</v>
      </c>
      <c r="F37" s="132">
        <v>0</v>
      </c>
      <c r="G37" s="132">
        <v>0</v>
      </c>
      <c r="H37" s="150">
        <f t="shared" si="25"/>
        <v>0</v>
      </c>
      <c r="I37" s="132">
        <v>0</v>
      </c>
      <c r="J37" s="132">
        <v>0</v>
      </c>
      <c r="K37" s="150">
        <f t="shared" si="26"/>
        <v>0</v>
      </c>
      <c r="L37" s="132">
        <v>0</v>
      </c>
      <c r="M37" s="132">
        <v>0</v>
      </c>
      <c r="N37" s="150">
        <f t="shared" si="27"/>
        <v>0</v>
      </c>
      <c r="O37" s="27"/>
      <c r="P37" s="13" t="s">
        <v>220</v>
      </c>
      <c r="Q37" s="132">
        <v>0</v>
      </c>
      <c r="R37" s="132">
        <v>0</v>
      </c>
      <c r="S37" s="150">
        <f t="shared" si="58"/>
        <v>0</v>
      </c>
      <c r="T37" s="132">
        <v>0</v>
      </c>
      <c r="U37" s="132">
        <v>0</v>
      </c>
      <c r="V37" s="150">
        <f t="shared" si="59"/>
        <v>0</v>
      </c>
      <c r="W37" s="132">
        <v>0</v>
      </c>
      <c r="X37" s="132">
        <v>0</v>
      </c>
      <c r="Y37" s="150">
        <f t="shared" si="60"/>
        <v>0</v>
      </c>
      <c r="Z37" s="27"/>
      <c r="AA37" s="13" t="s">
        <v>220</v>
      </c>
      <c r="AB37" s="150">
        <f t="shared" si="70"/>
        <v>0</v>
      </c>
      <c r="AC37" s="150">
        <f t="shared" si="71"/>
        <v>0</v>
      </c>
      <c r="AD37" s="150">
        <f t="shared" si="72"/>
        <v>0</v>
      </c>
      <c r="AE37" s="27"/>
      <c r="AF37" s="13" t="s">
        <v>220</v>
      </c>
      <c r="AG37" s="132">
        <v>0</v>
      </c>
      <c r="AH37" s="132">
        <v>0</v>
      </c>
      <c r="AI37" s="150">
        <f t="shared" si="64"/>
        <v>0</v>
      </c>
      <c r="AJ37" s="132">
        <v>0</v>
      </c>
      <c r="AK37" s="132">
        <v>0</v>
      </c>
      <c r="AL37" s="150">
        <f t="shared" si="65"/>
        <v>0</v>
      </c>
      <c r="AM37" s="132">
        <v>0</v>
      </c>
      <c r="AN37" s="132">
        <v>0</v>
      </c>
      <c r="AO37" s="150">
        <f t="shared" si="66"/>
        <v>0</v>
      </c>
      <c r="AP37" s="27"/>
      <c r="AQ37" s="13" t="s">
        <v>220</v>
      </c>
      <c r="AR37" s="150">
        <f t="shared" si="73"/>
        <v>0</v>
      </c>
      <c r="AS37" s="150">
        <f t="shared" si="74"/>
        <v>0</v>
      </c>
      <c r="AT37" s="150">
        <f t="shared" si="75"/>
        <v>0</v>
      </c>
      <c r="AU37" s="27"/>
    </row>
    <row r="38" spans="1:47" ht="11.65" x14ac:dyDescent="0.35">
      <c r="A38" s="145"/>
      <c r="C38" s="145"/>
      <c r="D38" s="27"/>
      <c r="E38" s="14" t="s">
        <v>221</v>
      </c>
      <c r="F38" s="49">
        <f t="shared" ref="F38:G38" si="76">SUM(F33:F37)</f>
        <v>0</v>
      </c>
      <c r="G38" s="49">
        <f t="shared" si="76"/>
        <v>0</v>
      </c>
      <c r="H38" s="49">
        <f>SUM(H33:H37)</f>
        <v>0</v>
      </c>
      <c r="I38" s="49">
        <f t="shared" ref="I38:M38" si="77">SUM(I33:I37)</f>
        <v>0</v>
      </c>
      <c r="J38" s="49">
        <f t="shared" si="77"/>
        <v>0</v>
      </c>
      <c r="K38" s="49">
        <f t="shared" si="77"/>
        <v>0</v>
      </c>
      <c r="L38" s="49">
        <f t="shared" si="77"/>
        <v>0</v>
      </c>
      <c r="M38" s="49">
        <f t="shared" si="77"/>
        <v>0</v>
      </c>
      <c r="N38" s="49">
        <f>SUM(N33:N37)</f>
        <v>0</v>
      </c>
      <c r="O38" s="27"/>
      <c r="P38" s="14" t="s">
        <v>221</v>
      </c>
      <c r="Q38" s="49">
        <f t="shared" ref="Q38:X38" si="78">SUM(Q33:Q37)</f>
        <v>0</v>
      </c>
      <c r="R38" s="49">
        <f t="shared" si="78"/>
        <v>0</v>
      </c>
      <c r="S38" s="49">
        <f t="shared" si="78"/>
        <v>0</v>
      </c>
      <c r="T38" s="49">
        <f t="shared" si="78"/>
        <v>0</v>
      </c>
      <c r="U38" s="49">
        <f t="shared" si="78"/>
        <v>0</v>
      </c>
      <c r="V38" s="49">
        <f t="shared" si="78"/>
        <v>0</v>
      </c>
      <c r="W38" s="49">
        <f t="shared" si="78"/>
        <v>0</v>
      </c>
      <c r="X38" s="49">
        <f t="shared" si="78"/>
        <v>0</v>
      </c>
      <c r="Y38" s="49">
        <f>SUM(Y33:Y37)</f>
        <v>0</v>
      </c>
      <c r="Z38" s="27"/>
      <c r="AA38" s="14" t="s">
        <v>221</v>
      </c>
      <c r="AB38" s="49">
        <f t="shared" ref="AB38:AD38" si="79">SUM(AB33:AB37)</f>
        <v>0</v>
      </c>
      <c r="AC38" s="49">
        <f t="shared" si="79"/>
        <v>0</v>
      </c>
      <c r="AD38" s="49">
        <f t="shared" si="79"/>
        <v>0</v>
      </c>
      <c r="AE38" s="27"/>
      <c r="AF38" s="14" t="s">
        <v>221</v>
      </c>
      <c r="AG38" s="49">
        <f t="shared" ref="AG38:AN38" si="80">SUM(AG33:AG37)</f>
        <v>0</v>
      </c>
      <c r="AH38" s="49">
        <f t="shared" si="80"/>
        <v>0</v>
      </c>
      <c r="AI38" s="49">
        <f t="shared" si="80"/>
        <v>0</v>
      </c>
      <c r="AJ38" s="49">
        <f t="shared" si="80"/>
        <v>0</v>
      </c>
      <c r="AK38" s="49">
        <f t="shared" si="80"/>
        <v>0</v>
      </c>
      <c r="AL38" s="49">
        <f t="shared" si="80"/>
        <v>0</v>
      </c>
      <c r="AM38" s="49">
        <f t="shared" si="80"/>
        <v>0</v>
      </c>
      <c r="AN38" s="49">
        <f t="shared" si="80"/>
        <v>0</v>
      </c>
      <c r="AO38" s="49">
        <f>SUM(AO33:AO37)</f>
        <v>0</v>
      </c>
      <c r="AP38" s="27"/>
      <c r="AQ38" s="14" t="s">
        <v>221</v>
      </c>
      <c r="AR38" s="49">
        <f>SUM(AR33:AR37)</f>
        <v>0</v>
      </c>
      <c r="AS38" s="49">
        <f t="shared" ref="AS38:AT38" si="81">SUM(AS33:AS37)</f>
        <v>0</v>
      </c>
      <c r="AT38" s="49">
        <f t="shared" si="81"/>
        <v>0</v>
      </c>
      <c r="AU38" s="27"/>
    </row>
    <row r="39" spans="1:47" ht="11.65" x14ac:dyDescent="0.35">
      <c r="A39" s="145"/>
      <c r="C39" s="145"/>
      <c r="D39" s="27"/>
      <c r="E39" s="14" t="s">
        <v>222</v>
      </c>
      <c r="F39" s="49">
        <f t="shared" ref="F39:G39" si="82">F32+F38</f>
        <v>0</v>
      </c>
      <c r="G39" s="49">
        <f t="shared" si="82"/>
        <v>0</v>
      </c>
      <c r="H39" s="49">
        <f>H32+H38</f>
        <v>0</v>
      </c>
      <c r="I39" s="49">
        <f t="shared" ref="I39:M39" si="83">I32+I38</f>
        <v>0</v>
      </c>
      <c r="J39" s="49">
        <f t="shared" si="83"/>
        <v>0</v>
      </c>
      <c r="K39" s="49">
        <f t="shared" si="83"/>
        <v>0</v>
      </c>
      <c r="L39" s="49">
        <f t="shared" si="83"/>
        <v>0</v>
      </c>
      <c r="M39" s="49">
        <f t="shared" si="83"/>
        <v>0</v>
      </c>
      <c r="N39" s="49">
        <f>N32+N38</f>
        <v>0</v>
      </c>
      <c r="O39" s="27"/>
      <c r="P39" s="14" t="s">
        <v>222</v>
      </c>
      <c r="Q39" s="49">
        <f t="shared" ref="Q39:X39" si="84">Q32+Q38</f>
        <v>0</v>
      </c>
      <c r="R39" s="49">
        <f t="shared" si="84"/>
        <v>0</v>
      </c>
      <c r="S39" s="49">
        <f t="shared" si="84"/>
        <v>0</v>
      </c>
      <c r="T39" s="49">
        <f t="shared" si="84"/>
        <v>0</v>
      </c>
      <c r="U39" s="49">
        <f t="shared" si="84"/>
        <v>0</v>
      </c>
      <c r="V39" s="49">
        <f t="shared" si="84"/>
        <v>0</v>
      </c>
      <c r="W39" s="49">
        <f t="shared" si="84"/>
        <v>0</v>
      </c>
      <c r="X39" s="49">
        <f t="shared" si="84"/>
        <v>0</v>
      </c>
      <c r="Y39" s="49">
        <f>Y32+Y38</f>
        <v>0</v>
      </c>
      <c r="Z39" s="27"/>
      <c r="AA39" s="14" t="s">
        <v>222</v>
      </c>
      <c r="AB39" s="49">
        <f t="shared" ref="AB39:AD39" si="85">AB32+AB38</f>
        <v>0</v>
      </c>
      <c r="AC39" s="49">
        <f t="shared" si="85"/>
        <v>0</v>
      </c>
      <c r="AD39" s="49">
        <f t="shared" si="85"/>
        <v>0</v>
      </c>
      <c r="AE39" s="27"/>
      <c r="AF39" s="14" t="s">
        <v>222</v>
      </c>
      <c r="AG39" s="49">
        <f t="shared" ref="AG39:AN39" si="86">AG32+AG38</f>
        <v>0</v>
      </c>
      <c r="AH39" s="49">
        <f t="shared" si="86"/>
        <v>0</v>
      </c>
      <c r="AI39" s="49">
        <f t="shared" si="86"/>
        <v>0</v>
      </c>
      <c r="AJ39" s="49">
        <f t="shared" si="86"/>
        <v>0</v>
      </c>
      <c r="AK39" s="49">
        <f t="shared" si="86"/>
        <v>0</v>
      </c>
      <c r="AL39" s="49">
        <f t="shared" si="86"/>
        <v>0</v>
      </c>
      <c r="AM39" s="49">
        <f t="shared" si="86"/>
        <v>0</v>
      </c>
      <c r="AN39" s="49">
        <f t="shared" si="86"/>
        <v>0</v>
      </c>
      <c r="AO39" s="49">
        <f t="shared" ref="AO39" si="87">AO32+AO38</f>
        <v>0</v>
      </c>
      <c r="AP39" s="27"/>
      <c r="AQ39" s="14" t="s">
        <v>222</v>
      </c>
      <c r="AR39" s="49">
        <f t="shared" ref="AR39" si="88">AR32+AR38</f>
        <v>0</v>
      </c>
      <c r="AS39" s="49">
        <f t="shared" ref="AS39" si="89">AS32+AS38</f>
        <v>0</v>
      </c>
      <c r="AT39" s="49">
        <f t="shared" ref="AT39" si="90">AT32+AT38</f>
        <v>0</v>
      </c>
      <c r="AU39" s="27"/>
    </row>
    <row r="40" spans="1:47" ht="11.65" x14ac:dyDescent="0.35">
      <c r="A40" s="145"/>
      <c r="C40" s="145"/>
      <c r="D40" s="27"/>
      <c r="E40" s="13" t="s">
        <v>325</v>
      </c>
      <c r="F40" s="132">
        <v>0</v>
      </c>
      <c r="G40" s="132">
        <v>0</v>
      </c>
      <c r="H40" s="150">
        <f t="shared" si="25"/>
        <v>0</v>
      </c>
      <c r="I40" s="132">
        <v>0</v>
      </c>
      <c r="J40" s="132">
        <v>0</v>
      </c>
      <c r="K40" s="150">
        <f t="shared" si="26"/>
        <v>0</v>
      </c>
      <c r="L40" s="132">
        <v>0</v>
      </c>
      <c r="M40" s="132">
        <v>0</v>
      </c>
      <c r="N40" s="150">
        <f t="shared" si="27"/>
        <v>0</v>
      </c>
      <c r="O40" s="27"/>
      <c r="P40" s="13" t="s">
        <v>325</v>
      </c>
      <c r="Q40" s="132">
        <v>0</v>
      </c>
      <c r="R40" s="132">
        <v>0</v>
      </c>
      <c r="S40" s="150">
        <f t="shared" ref="S40:S41" si="91">SUM(Q40:R40)</f>
        <v>0</v>
      </c>
      <c r="T40" s="132">
        <v>0</v>
      </c>
      <c r="U40" s="132">
        <v>0</v>
      </c>
      <c r="V40" s="150">
        <f t="shared" ref="V40:V41" si="92">SUM(T40:U40)</f>
        <v>0</v>
      </c>
      <c r="W40" s="132">
        <v>0</v>
      </c>
      <c r="X40" s="132">
        <v>0</v>
      </c>
      <c r="Y40" s="150">
        <f t="shared" ref="Y40:Y41" si="93">SUM(W40:X40)</f>
        <v>0</v>
      </c>
      <c r="Z40" s="27"/>
      <c r="AA40" s="13" t="s">
        <v>325</v>
      </c>
      <c r="AB40" s="150">
        <f t="shared" ref="AB40:AB41" si="94">S40/S$16</f>
        <v>0</v>
      </c>
      <c r="AC40" s="150">
        <f t="shared" ref="AC40:AC41" si="95">V40/V$16</f>
        <v>0</v>
      </c>
      <c r="AD40" s="150">
        <f t="shared" ref="AD40:AD41" si="96">Y40/Y$16</f>
        <v>0</v>
      </c>
      <c r="AE40" s="27"/>
      <c r="AF40" s="13" t="s">
        <v>325</v>
      </c>
      <c r="AG40" s="132">
        <v>0</v>
      </c>
      <c r="AH40" s="132">
        <v>0</v>
      </c>
      <c r="AI40" s="150">
        <f t="shared" si="32"/>
        <v>0</v>
      </c>
      <c r="AJ40" s="132">
        <v>0</v>
      </c>
      <c r="AK40" s="132">
        <v>0</v>
      </c>
      <c r="AL40" s="150">
        <f t="shared" si="33"/>
        <v>0</v>
      </c>
      <c r="AM40" s="132">
        <v>0</v>
      </c>
      <c r="AN40" s="132">
        <v>0</v>
      </c>
      <c r="AO40" s="150">
        <f t="shared" si="34"/>
        <v>0</v>
      </c>
      <c r="AP40" s="27"/>
      <c r="AQ40" s="13" t="s">
        <v>325</v>
      </c>
      <c r="AR40" s="150">
        <f t="shared" ref="AR40:AR41" si="97">AI40/AI$16</f>
        <v>0</v>
      </c>
      <c r="AS40" s="150">
        <f t="shared" ref="AS40:AS41" si="98">AL40/AL$16</f>
        <v>0</v>
      </c>
      <c r="AT40" s="150">
        <f t="shared" ref="AT40:AT41" si="99">AO40/AO$16</f>
        <v>0</v>
      </c>
      <c r="AU40" s="27"/>
    </row>
    <row r="41" spans="1:47" ht="11.65" x14ac:dyDescent="0.35">
      <c r="A41" s="145"/>
      <c r="C41" s="145"/>
      <c r="D41" s="27"/>
      <c r="E41" s="13" t="s">
        <v>223</v>
      </c>
      <c r="F41" s="132">
        <v>0</v>
      </c>
      <c r="G41" s="132">
        <v>0</v>
      </c>
      <c r="H41" s="150">
        <f t="shared" si="25"/>
        <v>0</v>
      </c>
      <c r="I41" s="132">
        <v>0</v>
      </c>
      <c r="J41" s="132">
        <v>0</v>
      </c>
      <c r="K41" s="150">
        <f t="shared" si="26"/>
        <v>0</v>
      </c>
      <c r="L41" s="132">
        <v>0</v>
      </c>
      <c r="M41" s="132">
        <v>0</v>
      </c>
      <c r="N41" s="150">
        <f t="shared" si="27"/>
        <v>0</v>
      </c>
      <c r="O41" s="27"/>
      <c r="P41" s="13" t="s">
        <v>223</v>
      </c>
      <c r="Q41" s="132">
        <v>0</v>
      </c>
      <c r="R41" s="132">
        <v>0</v>
      </c>
      <c r="S41" s="150">
        <f t="shared" si="91"/>
        <v>0</v>
      </c>
      <c r="T41" s="132">
        <v>0</v>
      </c>
      <c r="U41" s="132">
        <v>0</v>
      </c>
      <c r="V41" s="150">
        <f t="shared" si="92"/>
        <v>0</v>
      </c>
      <c r="W41" s="132">
        <v>0</v>
      </c>
      <c r="X41" s="132">
        <v>0</v>
      </c>
      <c r="Y41" s="150">
        <f t="shared" si="93"/>
        <v>0</v>
      </c>
      <c r="Z41" s="27"/>
      <c r="AA41" s="13" t="s">
        <v>223</v>
      </c>
      <c r="AB41" s="150">
        <f t="shared" si="94"/>
        <v>0</v>
      </c>
      <c r="AC41" s="150">
        <f t="shared" si="95"/>
        <v>0</v>
      </c>
      <c r="AD41" s="150">
        <f t="shared" si="96"/>
        <v>0</v>
      </c>
      <c r="AE41" s="27"/>
      <c r="AF41" s="13" t="s">
        <v>223</v>
      </c>
      <c r="AG41" s="132">
        <v>0</v>
      </c>
      <c r="AH41" s="132">
        <v>0</v>
      </c>
      <c r="AI41" s="150">
        <f t="shared" si="32"/>
        <v>0</v>
      </c>
      <c r="AJ41" s="132">
        <v>0</v>
      </c>
      <c r="AK41" s="132">
        <v>0</v>
      </c>
      <c r="AL41" s="150">
        <f t="shared" si="33"/>
        <v>0</v>
      </c>
      <c r="AM41" s="132">
        <v>0</v>
      </c>
      <c r="AN41" s="132">
        <v>0</v>
      </c>
      <c r="AO41" s="150">
        <f t="shared" si="34"/>
        <v>0</v>
      </c>
      <c r="AP41" s="27"/>
      <c r="AQ41" s="13" t="s">
        <v>223</v>
      </c>
      <c r="AR41" s="150">
        <f t="shared" si="97"/>
        <v>0</v>
      </c>
      <c r="AS41" s="150">
        <f t="shared" si="98"/>
        <v>0</v>
      </c>
      <c r="AT41" s="150">
        <f t="shared" si="99"/>
        <v>0</v>
      </c>
      <c r="AU41" s="27"/>
    </row>
    <row r="42" spans="1:47" ht="11.65" x14ac:dyDescent="0.35">
      <c r="A42" s="145"/>
      <c r="C42" s="145"/>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row>
    <row r="43" spans="1:47" ht="11.65" x14ac:dyDescent="0.35">
      <c r="A43" s="145"/>
      <c r="C43" s="145"/>
      <c r="D43" s="27"/>
      <c r="E43" s="14" t="s">
        <v>224</v>
      </c>
      <c r="F43" s="49">
        <f t="shared" ref="F43:G43" si="100">SUM(F39,F40,F41)</f>
        <v>0</v>
      </c>
      <c r="G43" s="49">
        <f t="shared" si="100"/>
        <v>0</v>
      </c>
      <c r="H43" s="49">
        <f>SUM(H39,H40,H41)</f>
        <v>0</v>
      </c>
      <c r="I43" s="49">
        <f t="shared" ref="I43:M43" si="101">SUM(I39,I40,I41)</f>
        <v>0</v>
      </c>
      <c r="J43" s="49">
        <f t="shared" si="101"/>
        <v>0</v>
      </c>
      <c r="K43" s="49">
        <f t="shared" si="101"/>
        <v>0</v>
      </c>
      <c r="L43" s="49">
        <f t="shared" si="101"/>
        <v>0</v>
      </c>
      <c r="M43" s="49">
        <f t="shared" si="101"/>
        <v>0</v>
      </c>
      <c r="N43" s="49">
        <f>SUM(N39,N40,N41)</f>
        <v>0</v>
      </c>
      <c r="O43" s="27"/>
      <c r="P43" s="14" t="s">
        <v>224</v>
      </c>
      <c r="Q43" s="49">
        <f t="shared" ref="Q43:X43" si="102">SUM(Q39,Q40,Q41)</f>
        <v>0</v>
      </c>
      <c r="R43" s="49">
        <f t="shared" si="102"/>
        <v>0</v>
      </c>
      <c r="S43" s="49">
        <f t="shared" si="102"/>
        <v>0</v>
      </c>
      <c r="T43" s="49">
        <f t="shared" si="102"/>
        <v>0</v>
      </c>
      <c r="U43" s="49">
        <f t="shared" si="102"/>
        <v>0</v>
      </c>
      <c r="V43" s="49">
        <f t="shared" si="102"/>
        <v>0</v>
      </c>
      <c r="W43" s="49">
        <f t="shared" si="102"/>
        <v>0</v>
      </c>
      <c r="X43" s="49">
        <f t="shared" si="102"/>
        <v>0</v>
      </c>
      <c r="Y43" s="49">
        <f>SUM(Y39,Y40,Y41)</f>
        <v>0</v>
      </c>
      <c r="Z43" s="27"/>
      <c r="AA43" s="14" t="s">
        <v>224</v>
      </c>
      <c r="AB43" s="49">
        <f>SUM(AB39,AB40,AB41)</f>
        <v>0</v>
      </c>
      <c r="AC43" s="49">
        <f>SUM(AC39,AC40,AC41)</f>
        <v>0</v>
      </c>
      <c r="AD43" s="49">
        <f>SUM(AD39,AD40,AD41)</f>
        <v>0</v>
      </c>
      <c r="AE43" s="27"/>
      <c r="AF43" s="14" t="s">
        <v>224</v>
      </c>
      <c r="AG43" s="49">
        <f t="shared" ref="AG43:AN43" si="103">SUM(AG39,AG40,AG41)</f>
        <v>0</v>
      </c>
      <c r="AH43" s="49">
        <f t="shared" si="103"/>
        <v>0</v>
      </c>
      <c r="AI43" s="49">
        <f t="shared" si="103"/>
        <v>0</v>
      </c>
      <c r="AJ43" s="49">
        <f t="shared" si="103"/>
        <v>0</v>
      </c>
      <c r="AK43" s="49">
        <f t="shared" si="103"/>
        <v>0</v>
      </c>
      <c r="AL43" s="49">
        <f t="shared" si="103"/>
        <v>0</v>
      </c>
      <c r="AM43" s="49">
        <f t="shared" si="103"/>
        <v>0</v>
      </c>
      <c r="AN43" s="49">
        <f t="shared" si="103"/>
        <v>0</v>
      </c>
      <c r="AO43" s="49">
        <f>SUM(AO39,AO40,AO41)</f>
        <v>0</v>
      </c>
      <c r="AP43" s="27"/>
      <c r="AQ43" s="14" t="s">
        <v>224</v>
      </c>
      <c r="AR43" s="49">
        <f t="shared" ref="AR43:AT43" si="104">SUM(AR39,AR40,AR41)</f>
        <v>0</v>
      </c>
      <c r="AS43" s="49">
        <f t="shared" si="104"/>
        <v>0</v>
      </c>
      <c r="AT43" s="49">
        <f t="shared" si="104"/>
        <v>0</v>
      </c>
      <c r="AU43" s="27"/>
    </row>
    <row r="44" spans="1:47" ht="11.65" x14ac:dyDescent="0.35">
      <c r="A44" s="145"/>
      <c r="C44" s="145"/>
      <c r="D44" s="27"/>
      <c r="E44" s="27"/>
      <c r="F44" s="15"/>
      <c r="G44" s="15"/>
      <c r="H44" s="15"/>
      <c r="I44" s="15"/>
      <c r="J44" s="15"/>
      <c r="K44" s="15"/>
      <c r="L44" s="15"/>
      <c r="M44" s="15"/>
      <c r="N44" s="15"/>
      <c r="O44" s="27"/>
      <c r="P44" s="27"/>
      <c r="Q44" s="15"/>
      <c r="R44" s="15"/>
      <c r="S44" s="15"/>
      <c r="T44" s="15"/>
      <c r="U44" s="15"/>
      <c r="V44" s="15"/>
      <c r="W44" s="15"/>
      <c r="X44" s="15"/>
      <c r="Y44" s="15"/>
      <c r="Z44" s="27"/>
      <c r="AA44" s="27"/>
      <c r="AB44" s="15"/>
      <c r="AC44" s="15"/>
      <c r="AD44" s="15"/>
      <c r="AE44" s="27"/>
      <c r="AF44" s="27"/>
      <c r="AG44" s="15"/>
      <c r="AH44" s="15"/>
      <c r="AI44" s="15"/>
      <c r="AJ44" s="15"/>
      <c r="AK44" s="15"/>
      <c r="AL44" s="15"/>
      <c r="AM44" s="15"/>
      <c r="AN44" s="15"/>
      <c r="AO44" s="15"/>
      <c r="AP44" s="27"/>
      <c r="AQ44" s="27"/>
      <c r="AR44" s="15"/>
      <c r="AS44" s="15"/>
      <c r="AT44" s="15"/>
      <c r="AU44" s="27"/>
    </row>
    <row r="45" spans="1:47" ht="11.65" x14ac:dyDescent="0.35">
      <c r="A45" s="145"/>
      <c r="C45" s="145"/>
      <c r="D45" s="27"/>
      <c r="E45" s="13" t="s">
        <v>225</v>
      </c>
      <c r="F45" s="132">
        <v>0</v>
      </c>
      <c r="G45" s="132">
        <v>0</v>
      </c>
      <c r="H45" s="150">
        <f t="shared" ref="H45:H49" si="105">SUM(F45:G45)</f>
        <v>0</v>
      </c>
      <c r="I45" s="132">
        <v>0</v>
      </c>
      <c r="J45" s="132">
        <v>0</v>
      </c>
      <c r="K45" s="150">
        <f t="shared" ref="K45:K49" si="106">SUM(I45:J45)</f>
        <v>0</v>
      </c>
      <c r="L45" s="132">
        <v>0</v>
      </c>
      <c r="M45" s="132">
        <v>0</v>
      </c>
      <c r="N45" s="150">
        <f t="shared" ref="N45:N49" si="107">SUM(L45:M45)</f>
        <v>0</v>
      </c>
      <c r="O45" s="27"/>
      <c r="P45" s="13" t="s">
        <v>225</v>
      </c>
      <c r="Q45" s="132">
        <v>0</v>
      </c>
      <c r="R45" s="132">
        <v>0</v>
      </c>
      <c r="S45" s="150">
        <f t="shared" ref="S45:S49" si="108">SUM(Q45:R45)</f>
        <v>0</v>
      </c>
      <c r="T45" s="132">
        <v>0</v>
      </c>
      <c r="U45" s="132">
        <v>0</v>
      </c>
      <c r="V45" s="150">
        <f t="shared" ref="V45:V49" si="109">SUM(T45:U45)</f>
        <v>0</v>
      </c>
      <c r="W45" s="132">
        <v>0</v>
      </c>
      <c r="X45" s="132">
        <v>0</v>
      </c>
      <c r="Y45" s="150">
        <f t="shared" ref="Y45:Y49" si="110">SUM(W45:X45)</f>
        <v>0</v>
      </c>
      <c r="Z45" s="27"/>
      <c r="AA45" s="13" t="s">
        <v>225</v>
      </c>
      <c r="AB45" s="150">
        <f t="shared" ref="AB45:AB49" si="111">S45/S$16</f>
        <v>0</v>
      </c>
      <c r="AC45" s="150">
        <f t="shared" ref="AC45:AC49" si="112">V45/V$16</f>
        <v>0</v>
      </c>
      <c r="AD45" s="150">
        <f t="shared" ref="AD45:AD49" si="113">Y45/Y$16</f>
        <v>0</v>
      </c>
      <c r="AE45" s="27"/>
      <c r="AF45" s="13" t="s">
        <v>225</v>
      </c>
      <c r="AG45" s="132">
        <v>0</v>
      </c>
      <c r="AH45" s="132">
        <v>0</v>
      </c>
      <c r="AI45" s="150">
        <f t="shared" ref="AI45:AI49" si="114">SUM(AG45:AH45)</f>
        <v>0</v>
      </c>
      <c r="AJ45" s="132">
        <v>0</v>
      </c>
      <c r="AK45" s="132">
        <v>0</v>
      </c>
      <c r="AL45" s="150">
        <f t="shared" ref="AL45:AL49" si="115">SUM(AJ45:AK45)</f>
        <v>0</v>
      </c>
      <c r="AM45" s="132">
        <v>0</v>
      </c>
      <c r="AN45" s="132">
        <v>0</v>
      </c>
      <c r="AO45" s="150">
        <f t="shared" ref="AO45:AO49" si="116">SUM(AM45:AN45)</f>
        <v>0</v>
      </c>
      <c r="AP45" s="27"/>
      <c r="AQ45" s="13" t="s">
        <v>225</v>
      </c>
      <c r="AR45" s="150">
        <f t="shared" ref="AR45:AR46" si="117">AI45/AI$16</f>
        <v>0</v>
      </c>
      <c r="AS45" s="150">
        <f t="shared" ref="AS45:AS46" si="118">AL45/AL$16</f>
        <v>0</v>
      </c>
      <c r="AT45" s="150">
        <f t="shared" ref="AT45:AT46" si="119">AO45/AO$16</f>
        <v>0</v>
      </c>
      <c r="AU45" s="27"/>
    </row>
    <row r="46" spans="1:47" ht="11.65" x14ac:dyDescent="0.35">
      <c r="A46" s="145"/>
      <c r="C46" s="145"/>
      <c r="D46" s="27"/>
      <c r="E46" s="13" t="s">
        <v>226</v>
      </c>
      <c r="F46" s="132">
        <v>0</v>
      </c>
      <c r="G46" s="132">
        <v>0</v>
      </c>
      <c r="H46" s="150">
        <f t="shared" si="105"/>
        <v>0</v>
      </c>
      <c r="I46" s="132">
        <v>0</v>
      </c>
      <c r="J46" s="132">
        <v>0</v>
      </c>
      <c r="K46" s="150">
        <f t="shared" si="106"/>
        <v>0</v>
      </c>
      <c r="L46" s="132">
        <v>0</v>
      </c>
      <c r="M46" s="132">
        <v>0</v>
      </c>
      <c r="N46" s="150">
        <f t="shared" si="107"/>
        <v>0</v>
      </c>
      <c r="O46" s="27"/>
      <c r="P46" s="13" t="s">
        <v>226</v>
      </c>
      <c r="Q46" s="132">
        <v>0</v>
      </c>
      <c r="R46" s="132">
        <v>0</v>
      </c>
      <c r="S46" s="150">
        <f t="shared" si="108"/>
        <v>0</v>
      </c>
      <c r="T46" s="132">
        <v>0</v>
      </c>
      <c r="U46" s="132">
        <v>0</v>
      </c>
      <c r="V46" s="150">
        <f t="shared" si="109"/>
        <v>0</v>
      </c>
      <c r="W46" s="132">
        <v>0</v>
      </c>
      <c r="X46" s="132">
        <v>0</v>
      </c>
      <c r="Y46" s="150">
        <f t="shared" si="110"/>
        <v>0</v>
      </c>
      <c r="Z46" s="27"/>
      <c r="AA46" s="13" t="s">
        <v>226</v>
      </c>
      <c r="AB46" s="150">
        <f t="shared" si="111"/>
        <v>0</v>
      </c>
      <c r="AC46" s="150">
        <f t="shared" si="112"/>
        <v>0</v>
      </c>
      <c r="AD46" s="150">
        <f t="shared" si="113"/>
        <v>0</v>
      </c>
      <c r="AE46" s="27"/>
      <c r="AF46" s="13" t="s">
        <v>226</v>
      </c>
      <c r="AG46" s="132">
        <v>0</v>
      </c>
      <c r="AH46" s="132">
        <v>0</v>
      </c>
      <c r="AI46" s="150">
        <f t="shared" si="114"/>
        <v>0</v>
      </c>
      <c r="AJ46" s="132">
        <v>0</v>
      </c>
      <c r="AK46" s="132">
        <v>0</v>
      </c>
      <c r="AL46" s="150">
        <f t="shared" si="115"/>
        <v>0</v>
      </c>
      <c r="AM46" s="132">
        <v>0</v>
      </c>
      <c r="AN46" s="132">
        <v>0</v>
      </c>
      <c r="AO46" s="150">
        <f t="shared" si="116"/>
        <v>0</v>
      </c>
      <c r="AP46" s="27"/>
      <c r="AQ46" s="13" t="s">
        <v>226</v>
      </c>
      <c r="AR46" s="150">
        <f t="shared" si="117"/>
        <v>0</v>
      </c>
      <c r="AS46" s="150">
        <f t="shared" si="118"/>
        <v>0</v>
      </c>
      <c r="AT46" s="150">
        <f t="shared" si="119"/>
        <v>0</v>
      </c>
      <c r="AU46" s="27"/>
    </row>
    <row r="47" spans="1:47" ht="11.65" x14ac:dyDescent="0.35">
      <c r="A47" s="145"/>
      <c r="C47" s="145"/>
      <c r="D47" s="27"/>
      <c r="E47" s="13" t="s">
        <v>227</v>
      </c>
      <c r="F47" s="132">
        <v>0</v>
      </c>
      <c r="G47" s="132">
        <v>0</v>
      </c>
      <c r="H47" s="150">
        <f t="shared" si="105"/>
        <v>0</v>
      </c>
      <c r="I47" s="132">
        <v>0</v>
      </c>
      <c r="J47" s="132">
        <v>0</v>
      </c>
      <c r="K47" s="150">
        <f t="shared" si="106"/>
        <v>0</v>
      </c>
      <c r="L47" s="132">
        <v>0</v>
      </c>
      <c r="M47" s="132">
        <v>0</v>
      </c>
      <c r="N47" s="150">
        <f t="shared" si="107"/>
        <v>0</v>
      </c>
      <c r="O47" s="27"/>
      <c r="P47" s="13" t="s">
        <v>227</v>
      </c>
      <c r="Q47" s="132">
        <v>0</v>
      </c>
      <c r="R47" s="132">
        <v>0</v>
      </c>
      <c r="S47" s="150">
        <f t="shared" si="108"/>
        <v>0</v>
      </c>
      <c r="T47" s="132">
        <v>0</v>
      </c>
      <c r="U47" s="132">
        <v>0</v>
      </c>
      <c r="V47" s="150">
        <f t="shared" si="109"/>
        <v>0</v>
      </c>
      <c r="W47" s="132">
        <v>0</v>
      </c>
      <c r="X47" s="132">
        <v>0</v>
      </c>
      <c r="Y47" s="150">
        <f t="shared" si="110"/>
        <v>0</v>
      </c>
      <c r="Z47" s="27"/>
      <c r="AA47" s="13" t="s">
        <v>227</v>
      </c>
      <c r="AB47" s="150">
        <f t="shared" ref="AB47:AB48" si="120">S47/S$16</f>
        <v>0</v>
      </c>
      <c r="AC47" s="150">
        <f t="shared" ref="AC47:AC48" si="121">V47/V$16</f>
        <v>0</v>
      </c>
      <c r="AD47" s="150">
        <f t="shared" ref="AD47:AD48" si="122">Y47/Y$16</f>
        <v>0</v>
      </c>
      <c r="AE47" s="27"/>
      <c r="AF47" s="13" t="s">
        <v>227</v>
      </c>
      <c r="AG47" s="132">
        <v>0</v>
      </c>
      <c r="AH47" s="132">
        <v>0</v>
      </c>
      <c r="AI47" s="150">
        <f t="shared" si="114"/>
        <v>0</v>
      </c>
      <c r="AJ47" s="132">
        <v>0</v>
      </c>
      <c r="AK47" s="132">
        <v>0</v>
      </c>
      <c r="AL47" s="150">
        <f t="shared" si="115"/>
        <v>0</v>
      </c>
      <c r="AM47" s="132">
        <v>0</v>
      </c>
      <c r="AN47" s="132">
        <v>0</v>
      </c>
      <c r="AO47" s="150">
        <f t="shared" si="116"/>
        <v>0</v>
      </c>
      <c r="AP47" s="27"/>
      <c r="AQ47" s="13" t="s">
        <v>227</v>
      </c>
      <c r="AR47" s="150">
        <f t="shared" ref="AR47:AR48" si="123">AI47/AI$16</f>
        <v>0</v>
      </c>
      <c r="AS47" s="150">
        <f t="shared" ref="AS47:AS48" si="124">AL47/AL$16</f>
        <v>0</v>
      </c>
      <c r="AT47" s="150">
        <f t="shared" ref="AT47:AT48" si="125">AO47/AO$16</f>
        <v>0</v>
      </c>
      <c r="AU47" s="27"/>
    </row>
    <row r="48" spans="1:47" ht="11.65" x14ac:dyDescent="0.35">
      <c r="A48" s="145"/>
      <c r="C48" s="145"/>
      <c r="D48" s="27"/>
      <c r="E48" s="13" t="s">
        <v>228</v>
      </c>
      <c r="F48" s="132">
        <v>0</v>
      </c>
      <c r="G48" s="132">
        <v>0</v>
      </c>
      <c r="H48" s="150">
        <f t="shared" si="105"/>
        <v>0</v>
      </c>
      <c r="I48" s="132">
        <v>0</v>
      </c>
      <c r="J48" s="132">
        <v>0</v>
      </c>
      <c r="K48" s="150">
        <f t="shared" si="106"/>
        <v>0</v>
      </c>
      <c r="L48" s="132">
        <v>0</v>
      </c>
      <c r="M48" s="132">
        <v>0</v>
      </c>
      <c r="N48" s="150">
        <f t="shared" si="107"/>
        <v>0</v>
      </c>
      <c r="O48" s="27"/>
      <c r="P48" s="13" t="s">
        <v>228</v>
      </c>
      <c r="Q48" s="132">
        <v>0</v>
      </c>
      <c r="R48" s="132">
        <v>0</v>
      </c>
      <c r="S48" s="150">
        <f t="shared" si="108"/>
        <v>0</v>
      </c>
      <c r="T48" s="132">
        <v>0</v>
      </c>
      <c r="U48" s="132">
        <v>0</v>
      </c>
      <c r="V48" s="150">
        <f t="shared" si="109"/>
        <v>0</v>
      </c>
      <c r="W48" s="132">
        <v>0</v>
      </c>
      <c r="X48" s="132">
        <v>0</v>
      </c>
      <c r="Y48" s="150">
        <f t="shared" si="110"/>
        <v>0</v>
      </c>
      <c r="Z48" s="27"/>
      <c r="AA48" s="13" t="s">
        <v>228</v>
      </c>
      <c r="AB48" s="150">
        <f t="shared" si="120"/>
        <v>0</v>
      </c>
      <c r="AC48" s="150">
        <f t="shared" si="121"/>
        <v>0</v>
      </c>
      <c r="AD48" s="150">
        <f t="shared" si="122"/>
        <v>0</v>
      </c>
      <c r="AE48" s="27"/>
      <c r="AF48" s="13" t="s">
        <v>228</v>
      </c>
      <c r="AG48" s="132">
        <v>0</v>
      </c>
      <c r="AH48" s="132">
        <v>0</v>
      </c>
      <c r="AI48" s="150">
        <f t="shared" si="114"/>
        <v>0</v>
      </c>
      <c r="AJ48" s="132">
        <v>0</v>
      </c>
      <c r="AK48" s="132">
        <v>0</v>
      </c>
      <c r="AL48" s="150">
        <f t="shared" si="115"/>
        <v>0</v>
      </c>
      <c r="AM48" s="132">
        <v>0</v>
      </c>
      <c r="AN48" s="132">
        <v>0</v>
      </c>
      <c r="AO48" s="150">
        <f t="shared" si="116"/>
        <v>0</v>
      </c>
      <c r="AP48" s="27"/>
      <c r="AQ48" s="13" t="s">
        <v>228</v>
      </c>
      <c r="AR48" s="150">
        <f t="shared" si="123"/>
        <v>0</v>
      </c>
      <c r="AS48" s="150">
        <f t="shared" si="124"/>
        <v>0</v>
      </c>
      <c r="AT48" s="150">
        <f t="shared" si="125"/>
        <v>0</v>
      </c>
      <c r="AU48" s="27"/>
    </row>
    <row r="49" spans="1:47" ht="11.65" x14ac:dyDescent="0.35">
      <c r="A49" s="145"/>
      <c r="C49" s="145"/>
      <c r="D49" s="27"/>
      <c r="E49" s="63" t="s">
        <v>159</v>
      </c>
      <c r="F49" s="132">
        <v>0</v>
      </c>
      <c r="G49" s="150">
        <f>-F49</f>
        <v>0</v>
      </c>
      <c r="H49" s="150">
        <f t="shared" si="105"/>
        <v>0</v>
      </c>
      <c r="I49" s="132">
        <v>0</v>
      </c>
      <c r="J49" s="150">
        <f>-I49</f>
        <v>0</v>
      </c>
      <c r="K49" s="150">
        <f t="shared" si="106"/>
        <v>0</v>
      </c>
      <c r="L49" s="132">
        <v>0</v>
      </c>
      <c r="M49" s="150">
        <f>-L49</f>
        <v>0</v>
      </c>
      <c r="N49" s="150">
        <f t="shared" si="107"/>
        <v>0</v>
      </c>
      <c r="O49" s="27"/>
      <c r="P49" s="63" t="s">
        <v>159</v>
      </c>
      <c r="Q49" s="132">
        <v>0</v>
      </c>
      <c r="R49" s="150">
        <f>-Q49</f>
        <v>0</v>
      </c>
      <c r="S49" s="150">
        <f t="shared" si="108"/>
        <v>0</v>
      </c>
      <c r="T49" s="132">
        <v>0</v>
      </c>
      <c r="U49" s="150">
        <f>-T49</f>
        <v>0</v>
      </c>
      <c r="V49" s="150">
        <f t="shared" si="109"/>
        <v>0</v>
      </c>
      <c r="W49" s="132">
        <v>0</v>
      </c>
      <c r="X49" s="150">
        <f>-W49</f>
        <v>0</v>
      </c>
      <c r="Y49" s="150">
        <f t="shared" si="110"/>
        <v>0</v>
      </c>
      <c r="Z49" s="27"/>
      <c r="AA49" s="63" t="s">
        <v>159</v>
      </c>
      <c r="AB49" s="150">
        <f t="shared" si="111"/>
        <v>0</v>
      </c>
      <c r="AC49" s="150">
        <f t="shared" si="112"/>
        <v>0</v>
      </c>
      <c r="AD49" s="150">
        <f t="shared" si="113"/>
        <v>0</v>
      </c>
      <c r="AE49" s="27"/>
      <c r="AF49" s="63" t="s">
        <v>159</v>
      </c>
      <c r="AG49" s="132">
        <v>0</v>
      </c>
      <c r="AH49" s="150">
        <f>-AG49</f>
        <v>0</v>
      </c>
      <c r="AI49" s="150">
        <f t="shared" si="114"/>
        <v>0</v>
      </c>
      <c r="AJ49" s="132">
        <v>0</v>
      </c>
      <c r="AK49" s="150">
        <f>-AJ49</f>
        <v>0</v>
      </c>
      <c r="AL49" s="150">
        <f t="shared" si="115"/>
        <v>0</v>
      </c>
      <c r="AM49" s="132">
        <v>0</v>
      </c>
      <c r="AN49" s="150">
        <f>-AM49</f>
        <v>0</v>
      </c>
      <c r="AO49" s="150">
        <f t="shared" si="116"/>
        <v>0</v>
      </c>
      <c r="AP49" s="27"/>
      <c r="AQ49" s="63" t="s">
        <v>159</v>
      </c>
      <c r="AR49" s="150">
        <f t="shared" ref="AR49" si="126">AI49/AI$16</f>
        <v>0</v>
      </c>
      <c r="AS49" s="150">
        <f t="shared" ref="AS49" si="127">AL49/AL$16</f>
        <v>0</v>
      </c>
      <c r="AT49" s="150">
        <f t="shared" ref="AT49" si="128">AO49/AO$16</f>
        <v>0</v>
      </c>
      <c r="AU49" s="27"/>
    </row>
    <row r="50" spans="1:47" ht="11.65" x14ac:dyDescent="0.35">
      <c r="A50" s="145"/>
      <c r="C50" s="145"/>
      <c r="D50" s="27"/>
      <c r="E50" s="14" t="s">
        <v>86</v>
      </c>
      <c r="F50" s="49">
        <f t="shared" ref="F50:G50" si="129">F43+F45+F46+F49+F47+F48</f>
        <v>0</v>
      </c>
      <c r="G50" s="49">
        <f t="shared" si="129"/>
        <v>0</v>
      </c>
      <c r="H50" s="49">
        <f>H43+H45+H46+H49+H47+H48</f>
        <v>0</v>
      </c>
      <c r="I50" s="49">
        <f t="shared" ref="I50:M50" si="130">I43+I45+I46+I49+I47+I48</f>
        <v>0</v>
      </c>
      <c r="J50" s="49">
        <f t="shared" si="130"/>
        <v>0</v>
      </c>
      <c r="K50" s="49">
        <f t="shared" si="130"/>
        <v>0</v>
      </c>
      <c r="L50" s="49">
        <f t="shared" si="130"/>
        <v>0</v>
      </c>
      <c r="M50" s="49">
        <f t="shared" si="130"/>
        <v>0</v>
      </c>
      <c r="N50" s="49">
        <f>N43+N45+N46+N49+N47+N48</f>
        <v>0</v>
      </c>
      <c r="O50" s="27"/>
      <c r="P50" s="14" t="s">
        <v>86</v>
      </c>
      <c r="Q50" s="49">
        <f t="shared" ref="Q50:X50" si="131">Q43+Q45+Q46+Q49+Q47+Q48</f>
        <v>0</v>
      </c>
      <c r="R50" s="49">
        <f t="shared" si="131"/>
        <v>0</v>
      </c>
      <c r="S50" s="49">
        <f t="shared" si="131"/>
        <v>0</v>
      </c>
      <c r="T50" s="49">
        <f t="shared" si="131"/>
        <v>0</v>
      </c>
      <c r="U50" s="49">
        <f t="shared" si="131"/>
        <v>0</v>
      </c>
      <c r="V50" s="49">
        <f t="shared" si="131"/>
        <v>0</v>
      </c>
      <c r="W50" s="49">
        <f t="shared" si="131"/>
        <v>0</v>
      </c>
      <c r="X50" s="49">
        <f t="shared" si="131"/>
        <v>0</v>
      </c>
      <c r="Y50" s="49">
        <f>Y43+Y45+Y46+Y49+Y47+Y48</f>
        <v>0</v>
      </c>
      <c r="Z50" s="27"/>
      <c r="AA50" s="14" t="s">
        <v>86</v>
      </c>
      <c r="AB50" s="49">
        <f t="shared" ref="AB50:AD50" si="132">AB43+AB45+AB46+AB49+AB47+AB48</f>
        <v>0</v>
      </c>
      <c r="AC50" s="49">
        <f t="shared" si="132"/>
        <v>0</v>
      </c>
      <c r="AD50" s="49">
        <f t="shared" si="132"/>
        <v>0</v>
      </c>
      <c r="AE50" s="27"/>
      <c r="AF50" s="14" t="s">
        <v>86</v>
      </c>
      <c r="AG50" s="49">
        <f t="shared" ref="AG50:AN50" si="133">AG43+AG45+AG46+AG49+AG47+AG48</f>
        <v>0</v>
      </c>
      <c r="AH50" s="49">
        <f t="shared" si="133"/>
        <v>0</v>
      </c>
      <c r="AI50" s="49">
        <f t="shared" si="133"/>
        <v>0</v>
      </c>
      <c r="AJ50" s="49">
        <f t="shared" si="133"/>
        <v>0</v>
      </c>
      <c r="AK50" s="49">
        <f t="shared" si="133"/>
        <v>0</v>
      </c>
      <c r="AL50" s="49">
        <f t="shared" si="133"/>
        <v>0</v>
      </c>
      <c r="AM50" s="49">
        <f t="shared" si="133"/>
        <v>0</v>
      </c>
      <c r="AN50" s="49">
        <f t="shared" si="133"/>
        <v>0</v>
      </c>
      <c r="AO50" s="49">
        <f t="shared" ref="AO50" si="134">AO43+AO45+AO46+AO49+AO47+AO48</f>
        <v>0</v>
      </c>
      <c r="AP50" s="27"/>
      <c r="AQ50" s="14" t="s">
        <v>86</v>
      </c>
      <c r="AR50" s="49">
        <f t="shared" ref="AR50" si="135">AR43+AR45+AR46+AR49+AR47+AR48</f>
        <v>0</v>
      </c>
      <c r="AS50" s="49">
        <f t="shared" ref="AS50" si="136">AS43+AS45+AS46+AS49+AS47+AS48</f>
        <v>0</v>
      </c>
      <c r="AT50" s="49">
        <f t="shared" ref="AT50" si="137">AT43+AT45+AT46+AT49+AT47+AT48</f>
        <v>0</v>
      </c>
      <c r="AU50" s="27"/>
    </row>
    <row r="51" spans="1:47" ht="11.65" x14ac:dyDescent="0.35">
      <c r="A51" s="145"/>
      <c r="C51" s="145"/>
      <c r="D51" s="27"/>
      <c r="E51" s="27"/>
      <c r="F51" s="15"/>
      <c r="G51" s="15"/>
      <c r="H51" s="15"/>
      <c r="I51" s="15"/>
      <c r="J51" s="15"/>
      <c r="K51" s="15"/>
      <c r="L51" s="15"/>
      <c r="M51" s="15"/>
      <c r="N51" s="15"/>
      <c r="O51" s="27"/>
      <c r="P51" s="27"/>
      <c r="Q51" s="15"/>
      <c r="R51" s="15"/>
      <c r="S51" s="15"/>
      <c r="T51" s="15"/>
      <c r="U51" s="15"/>
      <c r="V51" s="15"/>
      <c r="W51" s="15"/>
      <c r="X51" s="15"/>
      <c r="Y51" s="15"/>
      <c r="Z51" s="27"/>
      <c r="AA51" s="27"/>
      <c r="AB51" s="15"/>
      <c r="AC51" s="15"/>
      <c r="AD51" s="15"/>
      <c r="AE51" s="27"/>
      <c r="AF51" s="27"/>
      <c r="AG51" s="15"/>
      <c r="AH51" s="15"/>
      <c r="AI51" s="15"/>
      <c r="AJ51" s="15"/>
      <c r="AK51" s="15"/>
      <c r="AL51" s="15"/>
      <c r="AM51" s="15"/>
      <c r="AN51" s="15"/>
      <c r="AO51" s="15"/>
      <c r="AP51" s="27"/>
      <c r="AQ51" s="27"/>
      <c r="AR51" s="15"/>
      <c r="AS51" s="15"/>
      <c r="AT51" s="15"/>
      <c r="AU51" s="27"/>
    </row>
    <row r="52" spans="1:47" ht="11.65" x14ac:dyDescent="0.35">
      <c r="A52" s="145"/>
      <c r="C52" s="145"/>
      <c r="D52" s="27"/>
      <c r="E52" s="13" t="s">
        <v>199</v>
      </c>
      <c r="F52" s="132">
        <v>0</v>
      </c>
      <c r="G52" s="132">
        <v>0</v>
      </c>
      <c r="H52" s="150">
        <f t="shared" ref="H52" si="138">SUM(F52:G52)</f>
        <v>0</v>
      </c>
      <c r="I52" s="132">
        <v>0</v>
      </c>
      <c r="J52" s="132">
        <v>0</v>
      </c>
      <c r="K52" s="150">
        <f t="shared" ref="K52" si="139">SUM(I52:J52)</f>
        <v>0</v>
      </c>
      <c r="L52" s="132">
        <v>0</v>
      </c>
      <c r="M52" s="132">
        <v>0</v>
      </c>
      <c r="N52" s="150">
        <f t="shared" ref="N52" si="140">SUM(L52:M52)</f>
        <v>0</v>
      </c>
      <c r="O52" s="27"/>
      <c r="P52" s="13" t="s">
        <v>199</v>
      </c>
      <c r="Q52" s="132">
        <v>0</v>
      </c>
      <c r="R52" s="132">
        <v>0</v>
      </c>
      <c r="S52" s="150">
        <f t="shared" ref="S52" si="141">SUM(Q52:R52)</f>
        <v>0</v>
      </c>
      <c r="T52" s="132">
        <v>0</v>
      </c>
      <c r="U52" s="132">
        <v>0</v>
      </c>
      <c r="V52" s="150">
        <f t="shared" ref="V52" si="142">SUM(T52:U52)</f>
        <v>0</v>
      </c>
      <c r="W52" s="132">
        <v>0</v>
      </c>
      <c r="X52" s="132">
        <v>0</v>
      </c>
      <c r="Y52" s="150">
        <f t="shared" ref="Y52" si="143">SUM(W52:X52)</f>
        <v>0</v>
      </c>
      <c r="Z52" s="27"/>
      <c r="AA52" s="13" t="s">
        <v>199</v>
      </c>
      <c r="AB52" s="150">
        <f t="shared" ref="AB52" si="144">S52/S$16</f>
        <v>0</v>
      </c>
      <c r="AC52" s="150">
        <f t="shared" ref="AC52" si="145">V52/V$16</f>
        <v>0</v>
      </c>
      <c r="AD52" s="150">
        <f t="shared" ref="AD52" si="146">Y52/Y$16</f>
        <v>0</v>
      </c>
      <c r="AE52" s="27"/>
      <c r="AF52" s="13" t="s">
        <v>199</v>
      </c>
      <c r="AG52" s="132">
        <v>0</v>
      </c>
      <c r="AH52" s="132">
        <v>0</v>
      </c>
      <c r="AI52" s="150">
        <f t="shared" ref="AI52" si="147">SUM(AG52:AH52)</f>
        <v>0</v>
      </c>
      <c r="AJ52" s="132">
        <v>0</v>
      </c>
      <c r="AK52" s="132">
        <v>0</v>
      </c>
      <c r="AL52" s="150">
        <f t="shared" ref="AL52" si="148">SUM(AJ52:AK52)</f>
        <v>0</v>
      </c>
      <c r="AM52" s="132">
        <v>0</v>
      </c>
      <c r="AN52" s="132">
        <v>0</v>
      </c>
      <c r="AO52" s="150">
        <f t="shared" ref="AO52" si="149">SUM(AM52:AN52)</f>
        <v>0</v>
      </c>
      <c r="AP52" s="27"/>
      <c r="AQ52" s="13" t="s">
        <v>199</v>
      </c>
      <c r="AR52" s="150">
        <f t="shared" ref="AR52" si="150">AI52/AI$16</f>
        <v>0</v>
      </c>
      <c r="AS52" s="150">
        <f t="shared" ref="AS52" si="151">AL52/AL$16</f>
        <v>0</v>
      </c>
      <c r="AT52" s="150">
        <f t="shared" ref="AT52" si="152">AO52/AO$16</f>
        <v>0</v>
      </c>
      <c r="AU52" s="27"/>
    </row>
    <row r="53" spans="1:47" ht="11.65" x14ac:dyDescent="0.35">
      <c r="A53" s="145"/>
      <c r="C53" s="145"/>
      <c r="D53" s="27"/>
      <c r="E53" s="14" t="s">
        <v>200</v>
      </c>
      <c r="F53" s="49">
        <f t="shared" ref="F53:G53" si="153">F52+F50</f>
        <v>0</v>
      </c>
      <c r="G53" s="49">
        <f t="shared" si="153"/>
        <v>0</v>
      </c>
      <c r="H53" s="49">
        <f>H52+H50</f>
        <v>0</v>
      </c>
      <c r="I53" s="49">
        <f t="shared" ref="I53:J53" si="154">I52+I50</f>
        <v>0</v>
      </c>
      <c r="J53" s="49">
        <f t="shared" si="154"/>
        <v>0</v>
      </c>
      <c r="K53" s="49">
        <f>K52+K50</f>
        <v>0</v>
      </c>
      <c r="L53" s="49">
        <f t="shared" ref="L53:M53" si="155">L52+L50</f>
        <v>0</v>
      </c>
      <c r="M53" s="49">
        <f t="shared" si="155"/>
        <v>0</v>
      </c>
      <c r="N53" s="49">
        <f>N52+N50</f>
        <v>0</v>
      </c>
      <c r="O53" s="27"/>
      <c r="P53" s="14" t="s">
        <v>200</v>
      </c>
      <c r="Q53" s="49">
        <f t="shared" ref="Q53:X53" si="156">Q52+Q50</f>
        <v>0</v>
      </c>
      <c r="R53" s="49">
        <f t="shared" si="156"/>
        <v>0</v>
      </c>
      <c r="S53" s="49">
        <f t="shared" si="156"/>
        <v>0</v>
      </c>
      <c r="T53" s="49">
        <f t="shared" si="156"/>
        <v>0</v>
      </c>
      <c r="U53" s="49">
        <f t="shared" si="156"/>
        <v>0</v>
      </c>
      <c r="V53" s="49">
        <f t="shared" si="156"/>
        <v>0</v>
      </c>
      <c r="W53" s="49">
        <f t="shared" si="156"/>
        <v>0</v>
      </c>
      <c r="X53" s="49">
        <f t="shared" si="156"/>
        <v>0</v>
      </c>
      <c r="Y53" s="49">
        <f>Y52+Y50</f>
        <v>0</v>
      </c>
      <c r="Z53" s="27"/>
      <c r="AA53" s="14" t="s">
        <v>200</v>
      </c>
      <c r="AB53" s="49">
        <f>AB52+AB50</f>
        <v>0</v>
      </c>
      <c r="AC53" s="49">
        <f>AC52+AC50</f>
        <v>0</v>
      </c>
      <c r="AD53" s="49">
        <f>AD52+AD50</f>
        <v>0</v>
      </c>
      <c r="AE53" s="27"/>
      <c r="AF53" s="14" t="s">
        <v>200</v>
      </c>
      <c r="AG53" s="49">
        <f t="shared" ref="AG53:AN53" si="157">AG52+AG50</f>
        <v>0</v>
      </c>
      <c r="AH53" s="49">
        <f t="shared" si="157"/>
        <v>0</v>
      </c>
      <c r="AI53" s="49">
        <f t="shared" si="157"/>
        <v>0</v>
      </c>
      <c r="AJ53" s="49">
        <f t="shared" si="157"/>
        <v>0</v>
      </c>
      <c r="AK53" s="49">
        <f t="shared" si="157"/>
        <v>0</v>
      </c>
      <c r="AL53" s="49">
        <f t="shared" si="157"/>
        <v>0</v>
      </c>
      <c r="AM53" s="49">
        <f t="shared" si="157"/>
        <v>0</v>
      </c>
      <c r="AN53" s="49">
        <f t="shared" si="157"/>
        <v>0</v>
      </c>
      <c r="AO53" s="49">
        <f>AO52+AO50</f>
        <v>0</v>
      </c>
      <c r="AP53" s="27"/>
      <c r="AQ53" s="14" t="s">
        <v>200</v>
      </c>
      <c r="AR53" s="49">
        <f>AR52+AR50</f>
        <v>0</v>
      </c>
      <c r="AS53" s="49">
        <f>AS52+AS50</f>
        <v>0</v>
      </c>
      <c r="AT53" s="49">
        <f>AT52+AT50</f>
        <v>0</v>
      </c>
      <c r="AU53" s="27"/>
    </row>
    <row r="54" spans="1:47" ht="11.65" x14ac:dyDescent="0.35">
      <c r="A54" s="145"/>
      <c r="C54" s="145"/>
      <c r="D54" s="27"/>
      <c r="E54" s="27"/>
      <c r="F54" s="15"/>
      <c r="G54" s="15"/>
      <c r="H54" s="15"/>
      <c r="I54" s="15"/>
      <c r="J54" s="15"/>
      <c r="K54" s="15"/>
      <c r="L54" s="15"/>
      <c r="M54" s="15"/>
      <c r="N54" s="15"/>
      <c r="O54" s="27"/>
      <c r="P54" s="27"/>
      <c r="Q54" s="15"/>
      <c r="R54" s="15"/>
      <c r="S54" s="15"/>
      <c r="T54" s="15"/>
      <c r="U54" s="15"/>
      <c r="V54" s="15"/>
      <c r="W54" s="15"/>
      <c r="X54" s="15"/>
      <c r="Y54" s="15"/>
      <c r="Z54" s="27"/>
      <c r="AA54" s="27"/>
      <c r="AB54" s="15"/>
      <c r="AC54" s="15"/>
      <c r="AD54" s="15"/>
      <c r="AE54" s="27"/>
      <c r="AF54" s="27"/>
      <c r="AG54" s="15"/>
      <c r="AH54" s="15"/>
      <c r="AI54" s="15"/>
      <c r="AJ54" s="15"/>
      <c r="AK54" s="15"/>
      <c r="AL54" s="15"/>
      <c r="AM54" s="15"/>
      <c r="AN54" s="15"/>
      <c r="AO54" s="15"/>
      <c r="AP54" s="27"/>
      <c r="AQ54" s="27"/>
      <c r="AR54" s="15"/>
      <c r="AS54" s="15"/>
      <c r="AT54" s="15"/>
      <c r="AU54" s="27"/>
    </row>
    <row r="55" spans="1:47" ht="14.25" x14ac:dyDescent="0.45">
      <c r="A55" s="145">
        <f>IF(OR(H55&gt;0,K55&gt;0,N55&gt;0,AB55&gt;0,AC55&gt;0,AD55&gt;0,AI55&gt;0,AL55&gt;0,AO55&gt;0),1,0)</f>
        <v>0</v>
      </c>
      <c r="C55" s="145"/>
      <c r="D55" s="38"/>
      <c r="E55" s="37" t="s">
        <v>20</v>
      </c>
      <c r="F55" s="132">
        <v>0</v>
      </c>
      <c r="G55" s="132">
        <v>0</v>
      </c>
      <c r="H55" s="72">
        <f t="shared" ref="H55" si="158">SUM(F55:G55)</f>
        <v>0</v>
      </c>
      <c r="I55" s="132">
        <v>0</v>
      </c>
      <c r="J55" s="132">
        <v>0</v>
      </c>
      <c r="K55" s="72">
        <f t="shared" ref="K55" si="159">SUM(I55:J55)</f>
        <v>0</v>
      </c>
      <c r="L55" s="132">
        <v>0</v>
      </c>
      <c r="M55" s="132">
        <v>0</v>
      </c>
      <c r="N55" s="72">
        <f t="shared" ref="N55" si="160">SUM(L55:M55)</f>
        <v>0</v>
      </c>
      <c r="O55" s="38"/>
      <c r="P55" s="37" t="s">
        <v>206</v>
      </c>
      <c r="Q55" s="132">
        <v>0</v>
      </c>
      <c r="R55" s="132">
        <v>0</v>
      </c>
      <c r="S55" s="72">
        <f t="shared" ref="S55" si="161">SUM(Q55:R55)</f>
        <v>0</v>
      </c>
      <c r="T55" s="132">
        <v>0</v>
      </c>
      <c r="U55" s="132">
        <v>0</v>
      </c>
      <c r="V55" s="72">
        <f t="shared" ref="V55" si="162">SUM(T55:U55)</f>
        <v>0</v>
      </c>
      <c r="W55" s="132">
        <v>0</v>
      </c>
      <c r="X55" s="132">
        <v>0</v>
      </c>
      <c r="Y55" s="72">
        <f t="shared" ref="Y55" si="163">SUM(W55:X55)</f>
        <v>0</v>
      </c>
      <c r="Z55" s="38"/>
      <c r="AA55" s="37" t="s">
        <v>20</v>
      </c>
      <c r="AB55" s="72">
        <f t="shared" ref="AB55" si="164">S55/S$16</f>
        <v>0</v>
      </c>
      <c r="AC55" s="72">
        <f t="shared" ref="AC55" si="165">V55/V$16</f>
        <v>0</v>
      </c>
      <c r="AD55" s="72">
        <f t="shared" ref="AD55" si="166">Y55/Y$16</f>
        <v>0</v>
      </c>
      <c r="AE55" s="38"/>
      <c r="AF55" s="37" t="s">
        <v>206</v>
      </c>
      <c r="AG55" s="132">
        <v>0</v>
      </c>
      <c r="AH55" s="132">
        <v>0</v>
      </c>
      <c r="AI55" s="72">
        <f t="shared" ref="AI55" si="167">SUM(AG55:AH55)</f>
        <v>0</v>
      </c>
      <c r="AJ55" s="132">
        <v>0</v>
      </c>
      <c r="AK55" s="132">
        <v>0</v>
      </c>
      <c r="AL55" s="72">
        <f t="shared" ref="AL55" si="168">SUM(AJ55:AK55)</f>
        <v>0</v>
      </c>
      <c r="AM55" s="132">
        <v>0</v>
      </c>
      <c r="AN55" s="132">
        <v>0</v>
      </c>
      <c r="AO55" s="72">
        <f t="shared" ref="AO55" si="169">SUM(AM55:AN55)</f>
        <v>0</v>
      </c>
      <c r="AP55" s="38"/>
      <c r="AQ55" s="37" t="s">
        <v>20</v>
      </c>
      <c r="AR55" s="72">
        <f t="shared" ref="AR55" si="170">AI55/AI$16</f>
        <v>0</v>
      </c>
      <c r="AS55" s="72">
        <f t="shared" ref="AS55" si="171">AL55/AL$16</f>
        <v>0</v>
      </c>
      <c r="AT55" s="72">
        <f t="shared" ref="AT55" si="172">AO55/AO$16</f>
        <v>0</v>
      </c>
      <c r="AU55" s="38"/>
    </row>
    <row r="56" spans="1:47" ht="11.65" x14ac:dyDescent="0.35">
      <c r="A56" s="145"/>
      <c r="C56" s="145"/>
      <c r="D56" s="27"/>
      <c r="E56" s="27"/>
      <c r="F56" s="15"/>
      <c r="G56" s="15"/>
      <c r="H56" s="15"/>
      <c r="I56" s="15"/>
      <c r="J56" s="15"/>
      <c r="K56" s="15"/>
      <c r="L56" s="15"/>
      <c r="M56" s="15"/>
      <c r="N56" s="15"/>
      <c r="O56" s="27"/>
      <c r="P56" s="27"/>
      <c r="Q56" s="15"/>
      <c r="R56" s="15"/>
      <c r="S56" s="15"/>
      <c r="T56" s="15"/>
      <c r="U56" s="15"/>
      <c r="V56" s="15"/>
      <c r="W56" s="15"/>
      <c r="X56" s="15"/>
      <c r="Y56" s="15"/>
      <c r="Z56" s="27"/>
      <c r="AA56" s="27"/>
      <c r="AB56" s="15"/>
      <c r="AC56" s="15"/>
      <c r="AD56" s="15"/>
      <c r="AE56" s="27"/>
      <c r="AF56" s="27"/>
      <c r="AG56" s="15"/>
      <c r="AH56" s="15"/>
      <c r="AI56" s="15"/>
      <c r="AJ56" s="15"/>
      <c r="AK56" s="15"/>
      <c r="AL56" s="15"/>
      <c r="AM56" s="15"/>
      <c r="AN56" s="15"/>
      <c r="AO56" s="15"/>
      <c r="AP56" s="27"/>
      <c r="AQ56" s="27"/>
      <c r="AR56" s="15"/>
      <c r="AS56" s="15"/>
      <c r="AT56" s="15"/>
      <c r="AU56" s="27"/>
    </row>
    <row r="57" spans="1:47" ht="13.15" x14ac:dyDescent="0.4">
      <c r="A57" s="145"/>
      <c r="C57" s="145"/>
      <c r="D57" s="27"/>
      <c r="E57" s="28" t="s">
        <v>21</v>
      </c>
      <c r="F57" s="51"/>
      <c r="G57" s="51"/>
      <c r="H57" s="149" t="str">
        <f>H21</f>
        <v>31/XX/20XX</v>
      </c>
      <c r="I57" s="51"/>
      <c r="J57" s="51"/>
      <c r="K57" s="149" t="str">
        <f>K21</f>
        <v>31/XX/20XX</v>
      </c>
      <c r="L57" s="51"/>
      <c r="M57" s="51"/>
      <c r="N57" s="149" t="str">
        <f>N21</f>
        <v>31/XX/20XX</v>
      </c>
      <c r="O57" s="27"/>
      <c r="P57" s="28" t="s">
        <v>194</v>
      </c>
      <c r="Q57" s="51"/>
      <c r="R57" s="51"/>
      <c r="S57" s="149" t="str">
        <f>S21</f>
        <v>31/XX/20XX</v>
      </c>
      <c r="T57" s="51"/>
      <c r="U57" s="51"/>
      <c r="V57" s="149" t="str">
        <f>V21</f>
        <v>31/XX/20XX</v>
      </c>
      <c r="W57" s="51"/>
      <c r="X57" s="51"/>
      <c r="Y57" s="149" t="str">
        <f>Y21</f>
        <v>31/XX/20XX</v>
      </c>
      <c r="Z57" s="27"/>
      <c r="AA57" s="28" t="s">
        <v>21</v>
      </c>
      <c r="AB57" s="149" t="str">
        <f>AB21</f>
        <v>31/XX/20XX</v>
      </c>
      <c r="AC57" s="149" t="str">
        <f>AC21</f>
        <v>31/XX/20XX</v>
      </c>
      <c r="AD57" s="149" t="str">
        <f>AD21</f>
        <v>31/XX/20XX</v>
      </c>
      <c r="AE57" s="27"/>
      <c r="AF57" s="28" t="s">
        <v>194</v>
      </c>
      <c r="AG57" s="51"/>
      <c r="AH57" s="51"/>
      <c r="AI57" s="149" t="str">
        <f>AI21</f>
        <v>31/XX/20XX</v>
      </c>
      <c r="AJ57" s="51"/>
      <c r="AK57" s="51"/>
      <c r="AL57" s="149" t="str">
        <f>AL21</f>
        <v>31/XX/20XX</v>
      </c>
      <c r="AM57" s="51"/>
      <c r="AN57" s="51"/>
      <c r="AO57" s="149" t="str">
        <f>AO21</f>
        <v>31/XX/20XX</v>
      </c>
      <c r="AP57" s="27"/>
      <c r="AQ57" s="28" t="s">
        <v>21</v>
      </c>
      <c r="AR57" s="149" t="str">
        <f>AR21</f>
        <v>31/XX/20XX</v>
      </c>
      <c r="AS57" s="149" t="str">
        <f>AS21</f>
        <v>31/XX/20XX</v>
      </c>
      <c r="AT57" s="149" t="str">
        <f>AT21</f>
        <v>31/XX/20XX</v>
      </c>
      <c r="AU57" s="27"/>
    </row>
    <row r="58" spans="1:47" ht="11.65" x14ac:dyDescent="0.35">
      <c r="A58" s="145">
        <f t="shared" ref="A58:A63" si="173">IF(OR(H58&lt;0,K58&lt;0,N58&lt;0,AB58&lt;0,AC58&lt;0,AD58&lt;0,AI58&lt;0,AL58&lt;0,AO58&lt;0),1,0)</f>
        <v>0</v>
      </c>
      <c r="C58" s="145"/>
      <c r="D58" s="27"/>
      <c r="E58" s="13" t="s">
        <v>22</v>
      </c>
      <c r="F58" s="132">
        <v>0</v>
      </c>
      <c r="G58" s="132">
        <v>0</v>
      </c>
      <c r="H58" s="150">
        <f t="shared" ref="H58:H63" si="174">SUM(F58:G58)</f>
        <v>0</v>
      </c>
      <c r="I58" s="132">
        <v>0</v>
      </c>
      <c r="J58" s="132">
        <v>0</v>
      </c>
      <c r="K58" s="150">
        <f t="shared" ref="K58:K63" si="175">SUM(I58:J58)</f>
        <v>0</v>
      </c>
      <c r="L58" s="132">
        <v>0</v>
      </c>
      <c r="M58" s="132">
        <v>0</v>
      </c>
      <c r="N58" s="150">
        <f t="shared" ref="N58:N63" si="176">SUM(L58:M58)</f>
        <v>0</v>
      </c>
      <c r="O58" s="27"/>
      <c r="P58" s="13" t="s">
        <v>22</v>
      </c>
      <c r="Q58" s="132">
        <v>0</v>
      </c>
      <c r="R58" s="132">
        <v>0</v>
      </c>
      <c r="S58" s="150">
        <f t="shared" ref="S58:S63" si="177">SUM(Q58:R58)</f>
        <v>0</v>
      </c>
      <c r="T58" s="132">
        <v>0</v>
      </c>
      <c r="U58" s="132">
        <v>0</v>
      </c>
      <c r="V58" s="150">
        <f t="shared" ref="V58:V63" si="178">SUM(T58:U58)</f>
        <v>0</v>
      </c>
      <c r="W58" s="132">
        <v>0</v>
      </c>
      <c r="X58" s="132">
        <v>0</v>
      </c>
      <c r="Y58" s="150">
        <f t="shared" ref="Y58:Y63" si="179">SUM(W58:X58)</f>
        <v>0</v>
      </c>
      <c r="Z58" s="27"/>
      <c r="AA58" s="13" t="s">
        <v>22</v>
      </c>
      <c r="AB58" s="150">
        <f>S58/S$17</f>
        <v>0</v>
      </c>
      <c r="AC58" s="150">
        <f t="shared" ref="AC58:AC63" si="180">V58/V$17</f>
        <v>0</v>
      </c>
      <c r="AD58" s="150">
        <f t="shared" ref="AD58:AD63" si="181">Y58/Y$17</f>
        <v>0</v>
      </c>
      <c r="AE58" s="27"/>
      <c r="AF58" s="13" t="s">
        <v>22</v>
      </c>
      <c r="AG58" s="132">
        <v>0</v>
      </c>
      <c r="AH58" s="132">
        <v>0</v>
      </c>
      <c r="AI58" s="150">
        <f t="shared" ref="AI58:AI63" si="182">SUM(AG58:AH58)</f>
        <v>0</v>
      </c>
      <c r="AJ58" s="132">
        <v>0</v>
      </c>
      <c r="AK58" s="132">
        <v>0</v>
      </c>
      <c r="AL58" s="150">
        <f t="shared" ref="AL58:AL63" si="183">SUM(AJ58:AK58)</f>
        <v>0</v>
      </c>
      <c r="AM58" s="132">
        <v>0</v>
      </c>
      <c r="AN58" s="132">
        <v>0</v>
      </c>
      <c r="AO58" s="150">
        <f t="shared" ref="AO58:AO63" si="184">SUM(AM58:AN58)</f>
        <v>0</v>
      </c>
      <c r="AP58" s="27"/>
      <c r="AQ58" s="13" t="s">
        <v>22</v>
      </c>
      <c r="AR58" s="150">
        <f>AI58/AI$17</f>
        <v>0</v>
      </c>
      <c r="AS58" s="150">
        <f t="shared" ref="AS58:AS63" si="185">AL58/AL$17</f>
        <v>0</v>
      </c>
      <c r="AT58" s="150">
        <f t="shared" ref="AT58:AT63" si="186">AO58/AO$17</f>
        <v>0</v>
      </c>
      <c r="AU58" s="27"/>
    </row>
    <row r="59" spans="1:47" ht="11.65" x14ac:dyDescent="0.35">
      <c r="A59" s="145">
        <f t="shared" si="173"/>
        <v>0</v>
      </c>
      <c r="C59" s="145"/>
      <c r="D59" s="27"/>
      <c r="E59" s="13" t="s">
        <v>70</v>
      </c>
      <c r="F59" s="132">
        <v>0</v>
      </c>
      <c r="G59" s="132">
        <v>0</v>
      </c>
      <c r="H59" s="150">
        <f t="shared" si="174"/>
        <v>0</v>
      </c>
      <c r="I59" s="132">
        <v>0</v>
      </c>
      <c r="J59" s="132">
        <v>0</v>
      </c>
      <c r="K59" s="150">
        <f t="shared" si="175"/>
        <v>0</v>
      </c>
      <c r="L59" s="132">
        <v>0</v>
      </c>
      <c r="M59" s="132">
        <v>0</v>
      </c>
      <c r="N59" s="150">
        <f t="shared" si="176"/>
        <v>0</v>
      </c>
      <c r="O59" s="27"/>
      <c r="P59" s="13" t="s">
        <v>70</v>
      </c>
      <c r="Q59" s="132">
        <v>0</v>
      </c>
      <c r="R59" s="132">
        <v>0</v>
      </c>
      <c r="S59" s="150">
        <f t="shared" ref="S59" si="187">SUM(Q59:R59)</f>
        <v>0</v>
      </c>
      <c r="T59" s="132">
        <v>0</v>
      </c>
      <c r="U59" s="132">
        <v>0</v>
      </c>
      <c r="V59" s="150">
        <f t="shared" si="178"/>
        <v>0</v>
      </c>
      <c r="W59" s="132">
        <v>0</v>
      </c>
      <c r="X59" s="132">
        <v>0</v>
      </c>
      <c r="Y59" s="150">
        <f t="shared" si="179"/>
        <v>0</v>
      </c>
      <c r="Z59" s="27"/>
      <c r="AA59" s="13" t="s">
        <v>70</v>
      </c>
      <c r="AB59" s="150">
        <f>S59/S$17</f>
        <v>0</v>
      </c>
      <c r="AC59" s="150">
        <f t="shared" ref="AC59" si="188">V59/V$17</f>
        <v>0</v>
      </c>
      <c r="AD59" s="150">
        <f t="shared" ref="AD59" si="189">Y59/Y$17</f>
        <v>0</v>
      </c>
      <c r="AE59" s="27"/>
      <c r="AF59" s="13" t="s">
        <v>70</v>
      </c>
      <c r="AG59" s="132">
        <v>0</v>
      </c>
      <c r="AH59" s="132">
        <v>0</v>
      </c>
      <c r="AI59" s="150">
        <f t="shared" ref="AI59" si="190">SUM(AG59:AH59)</f>
        <v>0</v>
      </c>
      <c r="AJ59" s="132">
        <v>0</v>
      </c>
      <c r="AK59" s="132">
        <v>0</v>
      </c>
      <c r="AL59" s="150">
        <f t="shared" si="183"/>
        <v>0</v>
      </c>
      <c r="AM59" s="132">
        <v>0</v>
      </c>
      <c r="AN59" s="132">
        <v>0</v>
      </c>
      <c r="AO59" s="150">
        <f t="shared" si="184"/>
        <v>0</v>
      </c>
      <c r="AP59" s="27"/>
      <c r="AQ59" s="13" t="s">
        <v>70</v>
      </c>
      <c r="AR59" s="150">
        <f>AI59/AI$17</f>
        <v>0</v>
      </c>
      <c r="AS59" s="150">
        <f t="shared" si="185"/>
        <v>0</v>
      </c>
      <c r="AT59" s="150">
        <f t="shared" si="186"/>
        <v>0</v>
      </c>
      <c r="AU59" s="27"/>
    </row>
    <row r="60" spans="1:47" ht="11.65" x14ac:dyDescent="0.35">
      <c r="A60" s="145">
        <f t="shared" si="173"/>
        <v>0</v>
      </c>
      <c r="C60" s="145"/>
      <c r="D60" s="27"/>
      <c r="E60" s="13" t="s">
        <v>201</v>
      </c>
      <c r="F60" s="132">
        <v>0</v>
      </c>
      <c r="G60" s="132">
        <v>0</v>
      </c>
      <c r="H60" s="150">
        <f t="shared" si="174"/>
        <v>0</v>
      </c>
      <c r="I60" s="132">
        <v>0</v>
      </c>
      <c r="J60" s="132">
        <v>0</v>
      </c>
      <c r="K60" s="150">
        <f t="shared" si="175"/>
        <v>0</v>
      </c>
      <c r="L60" s="132">
        <v>0</v>
      </c>
      <c r="M60" s="132">
        <v>0</v>
      </c>
      <c r="N60" s="150">
        <f t="shared" si="176"/>
        <v>0</v>
      </c>
      <c r="O60" s="27"/>
      <c r="P60" s="13" t="s">
        <v>201</v>
      </c>
      <c r="Q60" s="132">
        <v>0</v>
      </c>
      <c r="R60" s="132">
        <v>0</v>
      </c>
      <c r="S60" s="150">
        <f t="shared" si="177"/>
        <v>0</v>
      </c>
      <c r="T60" s="132">
        <v>0</v>
      </c>
      <c r="U60" s="132">
        <v>0</v>
      </c>
      <c r="V60" s="150">
        <f t="shared" si="178"/>
        <v>0</v>
      </c>
      <c r="W60" s="132">
        <v>0</v>
      </c>
      <c r="X60" s="132">
        <v>0</v>
      </c>
      <c r="Y60" s="150">
        <f t="shared" si="179"/>
        <v>0</v>
      </c>
      <c r="Z60" s="27"/>
      <c r="AA60" s="13" t="s">
        <v>201</v>
      </c>
      <c r="AB60" s="150">
        <f t="shared" ref="AB60:AB63" si="191">S60/S$17</f>
        <v>0</v>
      </c>
      <c r="AC60" s="150">
        <f t="shared" si="180"/>
        <v>0</v>
      </c>
      <c r="AD60" s="150">
        <f t="shared" si="181"/>
        <v>0</v>
      </c>
      <c r="AE60" s="27"/>
      <c r="AF60" s="13" t="s">
        <v>201</v>
      </c>
      <c r="AG60" s="132">
        <v>0</v>
      </c>
      <c r="AH60" s="132">
        <v>0</v>
      </c>
      <c r="AI60" s="150">
        <f t="shared" si="182"/>
        <v>0</v>
      </c>
      <c r="AJ60" s="132">
        <v>0</v>
      </c>
      <c r="AK60" s="132">
        <v>0</v>
      </c>
      <c r="AL60" s="150">
        <f t="shared" si="183"/>
        <v>0</v>
      </c>
      <c r="AM60" s="132">
        <v>0</v>
      </c>
      <c r="AN60" s="132">
        <v>0</v>
      </c>
      <c r="AO60" s="150">
        <f t="shared" si="184"/>
        <v>0</v>
      </c>
      <c r="AP60" s="27"/>
      <c r="AQ60" s="13" t="s">
        <v>201</v>
      </c>
      <c r="AR60" s="150">
        <f t="shared" ref="AR60:AR63" si="192">AI60/AI$17</f>
        <v>0</v>
      </c>
      <c r="AS60" s="150">
        <f t="shared" si="185"/>
        <v>0</v>
      </c>
      <c r="AT60" s="150">
        <f t="shared" si="186"/>
        <v>0</v>
      </c>
      <c r="AU60" s="27"/>
    </row>
    <row r="61" spans="1:47" ht="11.65" x14ac:dyDescent="0.35">
      <c r="A61" s="145">
        <f t="shared" si="173"/>
        <v>0</v>
      </c>
      <c r="C61" s="145"/>
      <c r="D61" s="27"/>
      <c r="E61" s="13" t="s">
        <v>229</v>
      </c>
      <c r="F61" s="132">
        <v>0</v>
      </c>
      <c r="G61" s="132">
        <v>0</v>
      </c>
      <c r="H61" s="150">
        <f t="shared" si="174"/>
        <v>0</v>
      </c>
      <c r="I61" s="132">
        <v>0</v>
      </c>
      <c r="J61" s="132">
        <v>0</v>
      </c>
      <c r="K61" s="150">
        <f t="shared" si="175"/>
        <v>0</v>
      </c>
      <c r="L61" s="132">
        <v>0</v>
      </c>
      <c r="M61" s="132">
        <v>0</v>
      </c>
      <c r="N61" s="150">
        <f t="shared" si="176"/>
        <v>0</v>
      </c>
      <c r="O61" s="27"/>
      <c r="P61" s="13" t="s">
        <v>229</v>
      </c>
      <c r="Q61" s="132">
        <v>0</v>
      </c>
      <c r="R61" s="132">
        <v>0</v>
      </c>
      <c r="S61" s="150">
        <f t="shared" ref="S61:S62" si="193">SUM(Q61:R61)</f>
        <v>0</v>
      </c>
      <c r="T61" s="132">
        <v>0</v>
      </c>
      <c r="U61" s="132">
        <v>0</v>
      </c>
      <c r="V61" s="150">
        <f t="shared" si="178"/>
        <v>0</v>
      </c>
      <c r="W61" s="132">
        <v>0</v>
      </c>
      <c r="X61" s="132">
        <v>0</v>
      </c>
      <c r="Y61" s="150">
        <f t="shared" si="179"/>
        <v>0</v>
      </c>
      <c r="Z61" s="27"/>
      <c r="AA61" s="13" t="s">
        <v>229</v>
      </c>
      <c r="AB61" s="150">
        <f t="shared" ref="AB61:AB62" si="194">S61/S$17</f>
        <v>0</v>
      </c>
      <c r="AC61" s="150">
        <f t="shared" ref="AC61:AC62" si="195">V61/V$17</f>
        <v>0</v>
      </c>
      <c r="AD61" s="150">
        <f t="shared" ref="AD61:AD62" si="196">Y61/Y$17</f>
        <v>0</v>
      </c>
      <c r="AE61" s="27"/>
      <c r="AF61" s="13" t="s">
        <v>229</v>
      </c>
      <c r="AG61" s="132">
        <v>0</v>
      </c>
      <c r="AH61" s="132">
        <v>0</v>
      </c>
      <c r="AI61" s="150">
        <f t="shared" ref="AI61:AI62" si="197">SUM(AG61:AH61)</f>
        <v>0</v>
      </c>
      <c r="AJ61" s="132">
        <v>0</v>
      </c>
      <c r="AK61" s="132">
        <v>0</v>
      </c>
      <c r="AL61" s="150">
        <f t="shared" si="183"/>
        <v>0</v>
      </c>
      <c r="AM61" s="132">
        <v>0</v>
      </c>
      <c r="AN61" s="132">
        <v>0</v>
      </c>
      <c r="AO61" s="150">
        <f t="shared" si="184"/>
        <v>0</v>
      </c>
      <c r="AP61" s="27"/>
      <c r="AQ61" s="13" t="s">
        <v>229</v>
      </c>
      <c r="AR61" s="150">
        <f t="shared" ref="AR61:AR62" si="198">AI61/AI$17</f>
        <v>0</v>
      </c>
      <c r="AS61" s="150">
        <f t="shared" ref="AS61:AS62" si="199">AL61/AL$17</f>
        <v>0</v>
      </c>
      <c r="AT61" s="150">
        <f t="shared" ref="AT61:AT62" si="200">AO61/AO$17</f>
        <v>0</v>
      </c>
      <c r="AU61" s="27"/>
    </row>
    <row r="62" spans="1:47" ht="11.65" x14ac:dyDescent="0.35">
      <c r="A62" s="145">
        <f t="shared" si="173"/>
        <v>0</v>
      </c>
      <c r="C62" s="145"/>
      <c r="D62" s="27"/>
      <c r="E62" s="13" t="s">
        <v>230</v>
      </c>
      <c r="F62" s="132">
        <v>0</v>
      </c>
      <c r="G62" s="132">
        <v>0</v>
      </c>
      <c r="H62" s="150">
        <f t="shared" si="174"/>
        <v>0</v>
      </c>
      <c r="I62" s="132">
        <v>0</v>
      </c>
      <c r="J62" s="132">
        <v>0</v>
      </c>
      <c r="K62" s="150">
        <f t="shared" si="175"/>
        <v>0</v>
      </c>
      <c r="L62" s="132">
        <v>0</v>
      </c>
      <c r="M62" s="132">
        <v>0</v>
      </c>
      <c r="N62" s="150">
        <f t="shared" si="176"/>
        <v>0</v>
      </c>
      <c r="O62" s="27"/>
      <c r="P62" s="13" t="s">
        <v>230</v>
      </c>
      <c r="Q62" s="132">
        <v>0</v>
      </c>
      <c r="R62" s="132">
        <v>0</v>
      </c>
      <c r="S62" s="150">
        <f t="shared" si="193"/>
        <v>0</v>
      </c>
      <c r="T62" s="132">
        <v>0</v>
      </c>
      <c r="U62" s="132">
        <v>0</v>
      </c>
      <c r="V62" s="150">
        <f t="shared" si="178"/>
        <v>0</v>
      </c>
      <c r="W62" s="132">
        <v>0</v>
      </c>
      <c r="X62" s="132">
        <v>0</v>
      </c>
      <c r="Y62" s="150">
        <f t="shared" si="179"/>
        <v>0</v>
      </c>
      <c r="Z62" s="27"/>
      <c r="AA62" s="13" t="s">
        <v>230</v>
      </c>
      <c r="AB62" s="150">
        <f t="shared" si="194"/>
        <v>0</v>
      </c>
      <c r="AC62" s="150">
        <f t="shared" si="195"/>
        <v>0</v>
      </c>
      <c r="AD62" s="150">
        <f t="shared" si="196"/>
        <v>0</v>
      </c>
      <c r="AE62" s="27"/>
      <c r="AF62" s="13" t="s">
        <v>230</v>
      </c>
      <c r="AG62" s="132">
        <v>0</v>
      </c>
      <c r="AH62" s="132">
        <v>0</v>
      </c>
      <c r="AI62" s="150">
        <f t="shared" si="197"/>
        <v>0</v>
      </c>
      <c r="AJ62" s="132">
        <v>0</v>
      </c>
      <c r="AK62" s="132">
        <v>0</v>
      </c>
      <c r="AL62" s="150">
        <f t="shared" si="183"/>
        <v>0</v>
      </c>
      <c r="AM62" s="132">
        <v>0</v>
      </c>
      <c r="AN62" s="132">
        <v>0</v>
      </c>
      <c r="AO62" s="150">
        <f t="shared" si="184"/>
        <v>0</v>
      </c>
      <c r="AP62" s="27"/>
      <c r="AQ62" s="13" t="s">
        <v>230</v>
      </c>
      <c r="AR62" s="150">
        <f t="shared" si="198"/>
        <v>0</v>
      </c>
      <c r="AS62" s="150">
        <f t="shared" si="199"/>
        <v>0</v>
      </c>
      <c r="AT62" s="150">
        <f t="shared" si="200"/>
        <v>0</v>
      </c>
      <c r="AU62" s="27"/>
    </row>
    <row r="63" spans="1:47" ht="11.65" x14ac:dyDescent="0.35">
      <c r="A63" s="145">
        <f t="shared" si="173"/>
        <v>0</v>
      </c>
      <c r="C63" s="145"/>
      <c r="D63" s="27"/>
      <c r="E63" s="13" t="s">
        <v>85</v>
      </c>
      <c r="F63" s="132">
        <v>0</v>
      </c>
      <c r="G63" s="132">
        <v>0</v>
      </c>
      <c r="H63" s="150">
        <f t="shared" si="174"/>
        <v>0</v>
      </c>
      <c r="I63" s="132">
        <v>0</v>
      </c>
      <c r="J63" s="132">
        <v>0</v>
      </c>
      <c r="K63" s="150">
        <f t="shared" si="175"/>
        <v>0</v>
      </c>
      <c r="L63" s="132">
        <v>0</v>
      </c>
      <c r="M63" s="132">
        <v>0</v>
      </c>
      <c r="N63" s="150">
        <f t="shared" si="176"/>
        <v>0</v>
      </c>
      <c r="O63" s="27"/>
      <c r="P63" s="13" t="s">
        <v>85</v>
      </c>
      <c r="Q63" s="132">
        <v>0</v>
      </c>
      <c r="R63" s="132">
        <v>0</v>
      </c>
      <c r="S63" s="150">
        <f t="shared" si="177"/>
        <v>0</v>
      </c>
      <c r="T63" s="132">
        <v>0</v>
      </c>
      <c r="U63" s="132">
        <v>0</v>
      </c>
      <c r="V63" s="150">
        <f t="shared" si="178"/>
        <v>0</v>
      </c>
      <c r="W63" s="132">
        <v>0</v>
      </c>
      <c r="X63" s="132">
        <v>0</v>
      </c>
      <c r="Y63" s="150">
        <f t="shared" si="179"/>
        <v>0</v>
      </c>
      <c r="Z63" s="27"/>
      <c r="AA63" s="13" t="s">
        <v>85</v>
      </c>
      <c r="AB63" s="150">
        <f t="shared" si="191"/>
        <v>0</v>
      </c>
      <c r="AC63" s="150">
        <f t="shared" si="180"/>
        <v>0</v>
      </c>
      <c r="AD63" s="150">
        <f t="shared" si="181"/>
        <v>0</v>
      </c>
      <c r="AE63" s="27"/>
      <c r="AF63" s="13" t="s">
        <v>85</v>
      </c>
      <c r="AG63" s="132">
        <v>0</v>
      </c>
      <c r="AH63" s="132">
        <v>0</v>
      </c>
      <c r="AI63" s="150">
        <f t="shared" si="182"/>
        <v>0</v>
      </c>
      <c r="AJ63" s="132">
        <v>0</v>
      </c>
      <c r="AK63" s="132">
        <v>0</v>
      </c>
      <c r="AL63" s="150">
        <f t="shared" si="183"/>
        <v>0</v>
      </c>
      <c r="AM63" s="132">
        <v>0</v>
      </c>
      <c r="AN63" s="132">
        <v>0</v>
      </c>
      <c r="AO63" s="150">
        <f t="shared" si="184"/>
        <v>0</v>
      </c>
      <c r="AP63" s="27"/>
      <c r="AQ63" s="13" t="s">
        <v>85</v>
      </c>
      <c r="AR63" s="150">
        <f t="shared" si="192"/>
        <v>0</v>
      </c>
      <c r="AS63" s="150">
        <f t="shared" si="185"/>
        <v>0</v>
      </c>
      <c r="AT63" s="150">
        <f t="shared" si="186"/>
        <v>0</v>
      </c>
      <c r="AU63" s="27"/>
    </row>
    <row r="64" spans="1:47" ht="11.65" x14ac:dyDescent="0.35">
      <c r="A64" s="145"/>
      <c r="C64" s="145"/>
      <c r="D64" s="27"/>
      <c r="E64" s="14" t="s">
        <v>356</v>
      </c>
      <c r="F64" s="49">
        <f t="shared" ref="F64:M64" si="201">SUM(F58:F63)</f>
        <v>0</v>
      </c>
      <c r="G64" s="49">
        <f t="shared" si="201"/>
        <v>0</v>
      </c>
      <c r="H64" s="49">
        <f t="shared" si="201"/>
        <v>0</v>
      </c>
      <c r="I64" s="49">
        <f t="shared" si="201"/>
        <v>0</v>
      </c>
      <c r="J64" s="49">
        <f t="shared" si="201"/>
        <v>0</v>
      </c>
      <c r="K64" s="49">
        <f t="shared" si="201"/>
        <v>0</v>
      </c>
      <c r="L64" s="49">
        <f t="shared" si="201"/>
        <v>0</v>
      </c>
      <c r="M64" s="49">
        <f t="shared" si="201"/>
        <v>0</v>
      </c>
      <c r="N64" s="49">
        <f>SUM(N58:N63)</f>
        <v>0</v>
      </c>
      <c r="O64" s="27"/>
      <c r="P64" s="14" t="s">
        <v>356</v>
      </c>
      <c r="Q64" s="49">
        <f t="shared" ref="Q64:X64" si="202">SUM(Q58:Q63)</f>
        <v>0</v>
      </c>
      <c r="R64" s="49">
        <f t="shared" si="202"/>
        <v>0</v>
      </c>
      <c r="S64" s="49">
        <f t="shared" si="202"/>
        <v>0</v>
      </c>
      <c r="T64" s="49">
        <f t="shared" si="202"/>
        <v>0</v>
      </c>
      <c r="U64" s="49">
        <f t="shared" si="202"/>
        <v>0</v>
      </c>
      <c r="V64" s="49">
        <f t="shared" si="202"/>
        <v>0</v>
      </c>
      <c r="W64" s="49">
        <f t="shared" si="202"/>
        <v>0</v>
      </c>
      <c r="X64" s="49">
        <f t="shared" si="202"/>
        <v>0</v>
      </c>
      <c r="Y64" s="49">
        <f>SUM(Y58:Y63)</f>
        <v>0</v>
      </c>
      <c r="Z64" s="27"/>
      <c r="AA64" s="14" t="s">
        <v>356</v>
      </c>
      <c r="AB64" s="49">
        <f>SUM(AB58:AB63)</f>
        <v>0</v>
      </c>
      <c r="AC64" s="49">
        <f>SUM(AC58:AC63)</f>
        <v>0</v>
      </c>
      <c r="AD64" s="49">
        <f>SUM(AD58:AD63)</f>
        <v>0</v>
      </c>
      <c r="AE64" s="27"/>
      <c r="AF64" s="14" t="s">
        <v>356</v>
      </c>
      <c r="AG64" s="49">
        <f t="shared" ref="AG64:AN64" si="203">SUM(AG58:AG63)</f>
        <v>0</v>
      </c>
      <c r="AH64" s="49">
        <f t="shared" si="203"/>
        <v>0</v>
      </c>
      <c r="AI64" s="49">
        <f t="shared" si="203"/>
        <v>0</v>
      </c>
      <c r="AJ64" s="49">
        <f t="shared" si="203"/>
        <v>0</v>
      </c>
      <c r="AK64" s="49">
        <f t="shared" si="203"/>
        <v>0</v>
      </c>
      <c r="AL64" s="49">
        <f t="shared" si="203"/>
        <v>0</v>
      </c>
      <c r="AM64" s="49">
        <f t="shared" si="203"/>
        <v>0</v>
      </c>
      <c r="AN64" s="49">
        <f t="shared" si="203"/>
        <v>0</v>
      </c>
      <c r="AO64" s="49">
        <f>SUM(AO58:AO63)</f>
        <v>0</v>
      </c>
      <c r="AP64" s="27"/>
      <c r="AQ64" s="14" t="s">
        <v>356</v>
      </c>
      <c r="AR64" s="49">
        <f>SUM(AR58:AR63)</f>
        <v>0</v>
      </c>
      <c r="AS64" s="49">
        <f>SUM(AS58:AS63)</f>
        <v>0</v>
      </c>
      <c r="AT64" s="49">
        <f>SUM(AT58:AT63)</f>
        <v>0</v>
      </c>
      <c r="AU64" s="27"/>
    </row>
    <row r="65" spans="1:47" ht="11.65" x14ac:dyDescent="0.35">
      <c r="A65" s="145"/>
      <c r="C65" s="145"/>
      <c r="D65" s="27"/>
      <c r="E65" s="27"/>
      <c r="F65" s="17"/>
      <c r="G65" s="17"/>
      <c r="H65" s="17"/>
      <c r="I65" s="17"/>
      <c r="J65" s="17"/>
      <c r="K65" s="17"/>
      <c r="L65" s="17"/>
      <c r="M65" s="17"/>
      <c r="N65" s="17"/>
      <c r="O65" s="27"/>
      <c r="P65" s="27"/>
      <c r="Q65" s="17"/>
      <c r="R65" s="17"/>
      <c r="S65" s="17"/>
      <c r="T65" s="17"/>
      <c r="U65" s="17"/>
      <c r="V65" s="17"/>
      <c r="W65" s="17"/>
      <c r="X65" s="17"/>
      <c r="Y65" s="17"/>
      <c r="Z65" s="27"/>
      <c r="AA65" s="27"/>
      <c r="AB65" s="17"/>
      <c r="AC65" s="17"/>
      <c r="AD65" s="17"/>
      <c r="AE65" s="27"/>
      <c r="AF65" s="27"/>
      <c r="AG65" s="17"/>
      <c r="AH65" s="17"/>
      <c r="AI65" s="17"/>
      <c r="AJ65" s="17"/>
      <c r="AK65" s="17"/>
      <c r="AL65" s="17"/>
      <c r="AM65" s="17"/>
      <c r="AN65" s="17"/>
      <c r="AO65" s="17"/>
      <c r="AP65" s="27"/>
      <c r="AQ65" s="27"/>
      <c r="AR65" s="17"/>
      <c r="AS65" s="17"/>
      <c r="AT65" s="17"/>
      <c r="AU65" s="27"/>
    </row>
    <row r="66" spans="1:47" ht="11.65" x14ac:dyDescent="0.35">
      <c r="A66" s="145">
        <f t="shared" ref="A66:A75" si="204">IF(OR(H66&lt;0,K66&lt;0,N66&lt;0,AB66&lt;0,AC66&lt;0,AD66&lt;0,AI66&lt;0,AL66&lt;0,AO66&lt;0),1,0)</f>
        <v>0</v>
      </c>
      <c r="C66" s="145"/>
      <c r="D66" s="27"/>
      <c r="E66" s="13" t="s">
        <v>25</v>
      </c>
      <c r="F66" s="132">
        <v>0</v>
      </c>
      <c r="G66" s="132">
        <v>0</v>
      </c>
      <c r="H66" s="150">
        <f t="shared" ref="H66:H75" si="205">SUM(F66:G66)</f>
        <v>0</v>
      </c>
      <c r="I66" s="132">
        <v>0</v>
      </c>
      <c r="J66" s="132">
        <v>0</v>
      </c>
      <c r="K66" s="150">
        <f t="shared" ref="K66:K75" si="206">SUM(I66:J66)</f>
        <v>0</v>
      </c>
      <c r="L66" s="132">
        <v>0</v>
      </c>
      <c r="M66" s="132">
        <v>0</v>
      </c>
      <c r="N66" s="150">
        <f t="shared" ref="N66:N75" si="207">SUM(L66:M66)</f>
        <v>0</v>
      </c>
      <c r="O66" s="27"/>
      <c r="P66" s="13" t="s">
        <v>25</v>
      </c>
      <c r="Q66" s="132">
        <v>0</v>
      </c>
      <c r="R66" s="132">
        <v>0</v>
      </c>
      <c r="S66" s="150">
        <f t="shared" ref="S66:S75" si="208">SUM(Q66:R66)</f>
        <v>0</v>
      </c>
      <c r="T66" s="132">
        <v>0</v>
      </c>
      <c r="U66" s="132">
        <v>0</v>
      </c>
      <c r="V66" s="150">
        <f t="shared" ref="V66:V75" si="209">SUM(T66:U66)</f>
        <v>0</v>
      </c>
      <c r="W66" s="132">
        <v>0</v>
      </c>
      <c r="X66" s="132">
        <v>0</v>
      </c>
      <c r="Y66" s="150">
        <f t="shared" ref="Y66:Y75" si="210">SUM(W66:X66)</f>
        <v>0</v>
      </c>
      <c r="Z66" s="27"/>
      <c r="AA66" s="13" t="s">
        <v>25</v>
      </c>
      <c r="AB66" s="150">
        <f t="shared" ref="AB66:AB74" si="211">S66/S$17</f>
        <v>0</v>
      </c>
      <c r="AC66" s="150">
        <f t="shared" ref="AC66:AC74" si="212">V66/V$17</f>
        <v>0</v>
      </c>
      <c r="AD66" s="150">
        <f t="shared" ref="AD66:AD74" si="213">Y66/Y$17</f>
        <v>0</v>
      </c>
      <c r="AE66" s="27"/>
      <c r="AF66" s="13" t="s">
        <v>25</v>
      </c>
      <c r="AG66" s="132">
        <v>0</v>
      </c>
      <c r="AH66" s="132">
        <v>0</v>
      </c>
      <c r="AI66" s="150">
        <f t="shared" ref="AI66:AI75" si="214">SUM(AG66:AH66)</f>
        <v>0</v>
      </c>
      <c r="AJ66" s="132">
        <v>0</v>
      </c>
      <c r="AK66" s="132">
        <v>0</v>
      </c>
      <c r="AL66" s="150">
        <f t="shared" ref="AL66:AL75" si="215">SUM(AJ66:AK66)</f>
        <v>0</v>
      </c>
      <c r="AM66" s="132">
        <v>0</v>
      </c>
      <c r="AN66" s="132">
        <v>0</v>
      </c>
      <c r="AO66" s="150">
        <f t="shared" ref="AO66:AO75" si="216">SUM(AM66:AN66)</f>
        <v>0</v>
      </c>
      <c r="AP66" s="27"/>
      <c r="AQ66" s="13" t="s">
        <v>25</v>
      </c>
      <c r="AR66" s="150">
        <f t="shared" ref="AR66:AR74" si="217">AI66/AI$17</f>
        <v>0</v>
      </c>
      <c r="AS66" s="150">
        <f t="shared" ref="AS66:AS74" si="218">AL66/AL$17</f>
        <v>0</v>
      </c>
      <c r="AT66" s="150">
        <f t="shared" ref="AT66:AT74" si="219">AO66/AO$17</f>
        <v>0</v>
      </c>
      <c r="AU66" s="27"/>
    </row>
    <row r="67" spans="1:47" ht="11.65" x14ac:dyDescent="0.35">
      <c r="A67" s="145">
        <f t="shared" si="204"/>
        <v>0</v>
      </c>
      <c r="C67" s="145"/>
      <c r="D67" s="27"/>
      <c r="E67" s="13" t="s">
        <v>26</v>
      </c>
      <c r="F67" s="132">
        <v>0</v>
      </c>
      <c r="G67" s="132">
        <v>0</v>
      </c>
      <c r="H67" s="150">
        <f t="shared" si="205"/>
        <v>0</v>
      </c>
      <c r="I67" s="132">
        <v>0</v>
      </c>
      <c r="J67" s="132">
        <v>0</v>
      </c>
      <c r="K67" s="150">
        <f t="shared" si="206"/>
        <v>0</v>
      </c>
      <c r="L67" s="132">
        <v>0</v>
      </c>
      <c r="M67" s="132">
        <v>0</v>
      </c>
      <c r="N67" s="150">
        <f t="shared" si="207"/>
        <v>0</v>
      </c>
      <c r="O67" s="27"/>
      <c r="P67" s="13" t="s">
        <v>26</v>
      </c>
      <c r="Q67" s="132">
        <v>0</v>
      </c>
      <c r="R67" s="132">
        <v>0</v>
      </c>
      <c r="S67" s="150">
        <f t="shared" si="208"/>
        <v>0</v>
      </c>
      <c r="T67" s="132">
        <v>0</v>
      </c>
      <c r="U67" s="132">
        <v>0</v>
      </c>
      <c r="V67" s="150">
        <f t="shared" si="209"/>
        <v>0</v>
      </c>
      <c r="W67" s="132">
        <v>0</v>
      </c>
      <c r="X67" s="132">
        <v>0</v>
      </c>
      <c r="Y67" s="150">
        <f t="shared" si="210"/>
        <v>0</v>
      </c>
      <c r="Z67" s="27"/>
      <c r="AA67" s="13" t="s">
        <v>26</v>
      </c>
      <c r="AB67" s="150">
        <f t="shared" si="211"/>
        <v>0</v>
      </c>
      <c r="AC67" s="150">
        <f t="shared" si="212"/>
        <v>0</v>
      </c>
      <c r="AD67" s="150">
        <f t="shared" si="213"/>
        <v>0</v>
      </c>
      <c r="AE67" s="27"/>
      <c r="AF67" s="13" t="s">
        <v>26</v>
      </c>
      <c r="AG67" s="132">
        <v>0</v>
      </c>
      <c r="AH67" s="132">
        <v>0</v>
      </c>
      <c r="AI67" s="150">
        <f t="shared" si="214"/>
        <v>0</v>
      </c>
      <c r="AJ67" s="132">
        <v>0</v>
      </c>
      <c r="AK67" s="132">
        <v>0</v>
      </c>
      <c r="AL67" s="150">
        <f t="shared" si="215"/>
        <v>0</v>
      </c>
      <c r="AM67" s="132">
        <v>0</v>
      </c>
      <c r="AN67" s="132">
        <v>0</v>
      </c>
      <c r="AO67" s="150">
        <f t="shared" si="216"/>
        <v>0</v>
      </c>
      <c r="AP67" s="27"/>
      <c r="AQ67" s="13" t="s">
        <v>26</v>
      </c>
      <c r="AR67" s="150">
        <f t="shared" si="217"/>
        <v>0</v>
      </c>
      <c r="AS67" s="150">
        <f t="shared" si="218"/>
        <v>0</v>
      </c>
      <c r="AT67" s="150">
        <f t="shared" si="219"/>
        <v>0</v>
      </c>
      <c r="AU67" s="27"/>
    </row>
    <row r="68" spans="1:47" ht="11.65" x14ac:dyDescent="0.35">
      <c r="A68" s="145">
        <f t="shared" si="204"/>
        <v>0</v>
      </c>
      <c r="C68" s="145"/>
      <c r="D68" s="27"/>
      <c r="E68" s="13" t="s">
        <v>231</v>
      </c>
      <c r="F68" s="132">
        <v>0</v>
      </c>
      <c r="G68" s="132">
        <v>0</v>
      </c>
      <c r="H68" s="150">
        <f t="shared" si="205"/>
        <v>0</v>
      </c>
      <c r="I68" s="132">
        <v>0</v>
      </c>
      <c r="J68" s="132">
        <v>0</v>
      </c>
      <c r="K68" s="150">
        <f t="shared" si="206"/>
        <v>0</v>
      </c>
      <c r="L68" s="132">
        <v>0</v>
      </c>
      <c r="M68" s="132">
        <v>0</v>
      </c>
      <c r="N68" s="150">
        <f t="shared" si="207"/>
        <v>0</v>
      </c>
      <c r="O68" s="27"/>
      <c r="P68" s="13" t="s">
        <v>231</v>
      </c>
      <c r="Q68" s="132">
        <v>0</v>
      </c>
      <c r="R68" s="132">
        <v>0</v>
      </c>
      <c r="S68" s="150">
        <f t="shared" ref="S68:S69" si="220">SUM(Q68:R68)</f>
        <v>0</v>
      </c>
      <c r="T68" s="132">
        <v>0</v>
      </c>
      <c r="U68" s="132">
        <v>0</v>
      </c>
      <c r="V68" s="150">
        <f t="shared" ref="V68:V69" si="221">SUM(T68:U68)</f>
        <v>0</v>
      </c>
      <c r="W68" s="132">
        <v>0</v>
      </c>
      <c r="X68" s="132">
        <v>0</v>
      </c>
      <c r="Y68" s="150">
        <f t="shared" ref="Y68:Y69" si="222">SUM(W68:X68)</f>
        <v>0</v>
      </c>
      <c r="Z68" s="27"/>
      <c r="AA68" s="13" t="s">
        <v>231</v>
      </c>
      <c r="AB68" s="150">
        <f t="shared" ref="AB68:AB69" si="223">S68/S$17</f>
        <v>0</v>
      </c>
      <c r="AC68" s="150">
        <f t="shared" ref="AC68:AC69" si="224">V68/V$17</f>
        <v>0</v>
      </c>
      <c r="AD68" s="150">
        <f t="shared" ref="AD68:AD69" si="225">Y68/Y$17</f>
        <v>0</v>
      </c>
      <c r="AE68" s="27"/>
      <c r="AF68" s="13" t="s">
        <v>231</v>
      </c>
      <c r="AG68" s="132">
        <v>0</v>
      </c>
      <c r="AH68" s="132">
        <v>0</v>
      </c>
      <c r="AI68" s="150">
        <f t="shared" ref="AI68:AI69" si="226">SUM(AG68:AH68)</f>
        <v>0</v>
      </c>
      <c r="AJ68" s="132">
        <v>0</v>
      </c>
      <c r="AK68" s="132">
        <v>0</v>
      </c>
      <c r="AL68" s="150">
        <f t="shared" ref="AL68:AL69" si="227">SUM(AJ68:AK68)</f>
        <v>0</v>
      </c>
      <c r="AM68" s="132">
        <v>0</v>
      </c>
      <c r="AN68" s="132">
        <v>0</v>
      </c>
      <c r="AO68" s="150">
        <f t="shared" ref="AO68:AO69" si="228">SUM(AM68:AN68)</f>
        <v>0</v>
      </c>
      <c r="AP68" s="27"/>
      <c r="AQ68" s="13" t="s">
        <v>231</v>
      </c>
      <c r="AR68" s="150">
        <f t="shared" ref="AR68:AR69" si="229">AI68/AI$17</f>
        <v>0</v>
      </c>
      <c r="AS68" s="150">
        <f t="shared" ref="AS68:AS69" si="230">AL68/AL$17</f>
        <v>0</v>
      </c>
      <c r="AT68" s="150">
        <f t="shared" ref="AT68:AT69" si="231">AO68/AO$17</f>
        <v>0</v>
      </c>
      <c r="AU68" s="27"/>
    </row>
    <row r="69" spans="1:47" ht="11.65" x14ac:dyDescent="0.35">
      <c r="A69" s="145">
        <f t="shared" si="204"/>
        <v>0</v>
      </c>
      <c r="C69" s="145"/>
      <c r="D69" s="27"/>
      <c r="E69" s="13" t="s">
        <v>233</v>
      </c>
      <c r="F69" s="132">
        <v>0</v>
      </c>
      <c r="G69" s="132">
        <v>0</v>
      </c>
      <c r="H69" s="150">
        <f t="shared" si="205"/>
        <v>0</v>
      </c>
      <c r="I69" s="132">
        <v>0</v>
      </c>
      <c r="J69" s="132">
        <v>0</v>
      </c>
      <c r="K69" s="150">
        <f t="shared" si="206"/>
        <v>0</v>
      </c>
      <c r="L69" s="132">
        <v>0</v>
      </c>
      <c r="M69" s="132">
        <v>0</v>
      </c>
      <c r="N69" s="150">
        <f t="shared" si="207"/>
        <v>0</v>
      </c>
      <c r="O69" s="27"/>
      <c r="P69" s="13" t="s">
        <v>233</v>
      </c>
      <c r="Q69" s="132">
        <v>0</v>
      </c>
      <c r="R69" s="132">
        <v>0</v>
      </c>
      <c r="S69" s="150">
        <f t="shared" si="220"/>
        <v>0</v>
      </c>
      <c r="T69" s="132">
        <v>0</v>
      </c>
      <c r="U69" s="132">
        <v>0</v>
      </c>
      <c r="V69" s="150">
        <f t="shared" si="221"/>
        <v>0</v>
      </c>
      <c r="W69" s="132">
        <v>0</v>
      </c>
      <c r="X69" s="132">
        <v>0</v>
      </c>
      <c r="Y69" s="150">
        <f t="shared" si="222"/>
        <v>0</v>
      </c>
      <c r="Z69" s="27"/>
      <c r="AA69" s="13" t="s">
        <v>233</v>
      </c>
      <c r="AB69" s="150">
        <f t="shared" si="223"/>
        <v>0</v>
      </c>
      <c r="AC69" s="150">
        <f t="shared" si="224"/>
        <v>0</v>
      </c>
      <c r="AD69" s="150">
        <f t="shared" si="225"/>
        <v>0</v>
      </c>
      <c r="AE69" s="27"/>
      <c r="AF69" s="13" t="s">
        <v>233</v>
      </c>
      <c r="AG69" s="132">
        <v>0</v>
      </c>
      <c r="AH69" s="132">
        <v>0</v>
      </c>
      <c r="AI69" s="150">
        <f t="shared" si="226"/>
        <v>0</v>
      </c>
      <c r="AJ69" s="132">
        <v>0</v>
      </c>
      <c r="AK69" s="132">
        <v>0</v>
      </c>
      <c r="AL69" s="150">
        <f t="shared" si="227"/>
        <v>0</v>
      </c>
      <c r="AM69" s="132">
        <v>0</v>
      </c>
      <c r="AN69" s="132">
        <v>0</v>
      </c>
      <c r="AO69" s="150">
        <f t="shared" si="228"/>
        <v>0</v>
      </c>
      <c r="AP69" s="27"/>
      <c r="AQ69" s="13" t="s">
        <v>233</v>
      </c>
      <c r="AR69" s="150">
        <f t="shared" si="229"/>
        <v>0</v>
      </c>
      <c r="AS69" s="150">
        <f t="shared" si="230"/>
        <v>0</v>
      </c>
      <c r="AT69" s="150">
        <f t="shared" si="231"/>
        <v>0</v>
      </c>
      <c r="AU69" s="27"/>
    </row>
    <row r="70" spans="1:47" ht="11.65" x14ac:dyDescent="0.35">
      <c r="A70" s="145">
        <f t="shared" si="204"/>
        <v>0</v>
      </c>
      <c r="C70" s="145"/>
      <c r="D70" s="27"/>
      <c r="E70" s="13" t="s">
        <v>27</v>
      </c>
      <c r="F70" s="132">
        <v>0</v>
      </c>
      <c r="G70" s="132">
        <v>0</v>
      </c>
      <c r="H70" s="150">
        <f>SUM(F70:G70)</f>
        <v>0</v>
      </c>
      <c r="I70" s="132">
        <v>0</v>
      </c>
      <c r="J70" s="132">
        <v>0</v>
      </c>
      <c r="K70" s="150">
        <f>SUM(I70:J70)</f>
        <v>0</v>
      </c>
      <c r="L70" s="132">
        <v>0</v>
      </c>
      <c r="M70" s="132">
        <v>0</v>
      </c>
      <c r="N70" s="150">
        <f>SUM(L70:M70)</f>
        <v>0</v>
      </c>
      <c r="O70" s="27"/>
      <c r="P70" s="13" t="s">
        <v>27</v>
      </c>
      <c r="Q70" s="132">
        <v>0</v>
      </c>
      <c r="R70" s="132">
        <v>0</v>
      </c>
      <c r="S70" s="150">
        <f>SUM(Q70:R70)</f>
        <v>0</v>
      </c>
      <c r="T70" s="132">
        <v>0</v>
      </c>
      <c r="U70" s="132">
        <v>0</v>
      </c>
      <c r="V70" s="150">
        <f>SUM(T70:U70)</f>
        <v>0</v>
      </c>
      <c r="W70" s="132">
        <v>0</v>
      </c>
      <c r="X70" s="132">
        <v>0</v>
      </c>
      <c r="Y70" s="150">
        <f>SUM(W70:X70)</f>
        <v>0</v>
      </c>
      <c r="Z70" s="27"/>
      <c r="AA70" s="13" t="s">
        <v>27</v>
      </c>
      <c r="AB70" s="150">
        <f>S70/S$17</f>
        <v>0</v>
      </c>
      <c r="AC70" s="150">
        <f>V70/V$17</f>
        <v>0</v>
      </c>
      <c r="AD70" s="150">
        <f>Y70/Y$17</f>
        <v>0</v>
      </c>
      <c r="AE70" s="27"/>
      <c r="AF70" s="13" t="s">
        <v>27</v>
      </c>
      <c r="AG70" s="132">
        <v>0</v>
      </c>
      <c r="AH70" s="132">
        <v>0</v>
      </c>
      <c r="AI70" s="150">
        <f>SUM(AG70:AH70)</f>
        <v>0</v>
      </c>
      <c r="AJ70" s="132">
        <v>0</v>
      </c>
      <c r="AK70" s="132">
        <v>0</v>
      </c>
      <c r="AL70" s="150">
        <f>SUM(AJ70:AK70)</f>
        <v>0</v>
      </c>
      <c r="AM70" s="132">
        <v>0</v>
      </c>
      <c r="AN70" s="132">
        <v>0</v>
      </c>
      <c r="AO70" s="150">
        <f>SUM(AM70:AN70)</f>
        <v>0</v>
      </c>
      <c r="AP70" s="27"/>
      <c r="AQ70" s="13" t="s">
        <v>27</v>
      </c>
      <c r="AR70" s="150">
        <f>AI70/AI$17</f>
        <v>0</v>
      </c>
      <c r="AS70" s="150">
        <f>AL70/AL$17</f>
        <v>0</v>
      </c>
      <c r="AT70" s="150">
        <f>AO70/AO$17</f>
        <v>0</v>
      </c>
      <c r="AU70" s="27"/>
    </row>
    <row r="71" spans="1:47" ht="11.65" x14ac:dyDescent="0.35">
      <c r="A71" s="145">
        <f t="shared" si="204"/>
        <v>0</v>
      </c>
      <c r="C71" s="145"/>
      <c r="D71" s="27"/>
      <c r="E71" s="13" t="s">
        <v>28</v>
      </c>
      <c r="F71" s="132">
        <v>0</v>
      </c>
      <c r="G71" s="132">
        <v>0</v>
      </c>
      <c r="H71" s="150">
        <f>SUM(F71:G71)</f>
        <v>0</v>
      </c>
      <c r="I71" s="132">
        <v>0</v>
      </c>
      <c r="J71" s="132">
        <v>0</v>
      </c>
      <c r="K71" s="150">
        <f>SUM(I71:J71)</f>
        <v>0</v>
      </c>
      <c r="L71" s="132">
        <v>0</v>
      </c>
      <c r="M71" s="132">
        <v>0</v>
      </c>
      <c r="N71" s="150">
        <f>SUM(L71:M71)</f>
        <v>0</v>
      </c>
      <c r="O71" s="27"/>
      <c r="P71" s="13" t="s">
        <v>28</v>
      </c>
      <c r="Q71" s="132">
        <v>0</v>
      </c>
      <c r="R71" s="132">
        <v>0</v>
      </c>
      <c r="S71" s="150">
        <f>SUM(Q71:R71)</f>
        <v>0</v>
      </c>
      <c r="T71" s="132">
        <v>0</v>
      </c>
      <c r="U71" s="132">
        <v>0</v>
      </c>
      <c r="V71" s="150">
        <f>SUM(T71:U71)</f>
        <v>0</v>
      </c>
      <c r="W71" s="132">
        <v>0</v>
      </c>
      <c r="X71" s="132">
        <v>0</v>
      </c>
      <c r="Y71" s="150">
        <f>SUM(W71:X71)</f>
        <v>0</v>
      </c>
      <c r="Z71" s="27"/>
      <c r="AA71" s="13" t="s">
        <v>28</v>
      </c>
      <c r="AB71" s="150">
        <f>S71/S$17</f>
        <v>0</v>
      </c>
      <c r="AC71" s="150">
        <f>V71/V$17</f>
        <v>0</v>
      </c>
      <c r="AD71" s="150">
        <f>Y71/Y$17</f>
        <v>0</v>
      </c>
      <c r="AE71" s="27"/>
      <c r="AF71" s="13" t="s">
        <v>28</v>
      </c>
      <c r="AG71" s="132">
        <v>0</v>
      </c>
      <c r="AH71" s="132">
        <v>0</v>
      </c>
      <c r="AI71" s="150">
        <f>SUM(AG71:AH71)</f>
        <v>0</v>
      </c>
      <c r="AJ71" s="132">
        <v>0</v>
      </c>
      <c r="AK71" s="132">
        <v>0</v>
      </c>
      <c r="AL71" s="150">
        <f>SUM(AJ71:AK71)</f>
        <v>0</v>
      </c>
      <c r="AM71" s="132">
        <v>0</v>
      </c>
      <c r="AN71" s="132">
        <v>0</v>
      </c>
      <c r="AO71" s="150">
        <f>SUM(AM71:AN71)</f>
        <v>0</v>
      </c>
      <c r="AP71" s="27"/>
      <c r="AQ71" s="13" t="s">
        <v>28</v>
      </c>
      <c r="AR71" s="150">
        <f>AI71/AI$17</f>
        <v>0</v>
      </c>
      <c r="AS71" s="150">
        <f>AL71/AL$17</f>
        <v>0</v>
      </c>
      <c r="AT71" s="150">
        <f>AO71/AO$17</f>
        <v>0</v>
      </c>
      <c r="AU71" s="27"/>
    </row>
    <row r="72" spans="1:47" ht="11.65" x14ac:dyDescent="0.35">
      <c r="A72" s="145">
        <f t="shared" si="204"/>
        <v>0</v>
      </c>
      <c r="C72" s="145"/>
      <c r="D72" s="27"/>
      <c r="E72" s="13" t="s">
        <v>232</v>
      </c>
      <c r="F72" s="132">
        <v>0</v>
      </c>
      <c r="G72" s="132">
        <v>0</v>
      </c>
      <c r="H72" s="150">
        <f>SUM(F72:G72)</f>
        <v>0</v>
      </c>
      <c r="I72" s="132">
        <v>0</v>
      </c>
      <c r="J72" s="132">
        <v>0</v>
      </c>
      <c r="K72" s="150">
        <f>SUM(I72:J72)</f>
        <v>0</v>
      </c>
      <c r="L72" s="132">
        <v>0</v>
      </c>
      <c r="M72" s="132">
        <v>0</v>
      </c>
      <c r="N72" s="150">
        <f>SUM(L72:M72)</f>
        <v>0</v>
      </c>
      <c r="O72" s="27"/>
      <c r="P72" s="13" t="s">
        <v>232</v>
      </c>
      <c r="Q72" s="132">
        <v>0</v>
      </c>
      <c r="R72" s="132">
        <v>0</v>
      </c>
      <c r="S72" s="150">
        <f>SUM(Q72:R72)</f>
        <v>0</v>
      </c>
      <c r="T72" s="132">
        <v>0</v>
      </c>
      <c r="U72" s="132">
        <v>0</v>
      </c>
      <c r="V72" s="150">
        <f>SUM(T72:U72)</f>
        <v>0</v>
      </c>
      <c r="W72" s="132">
        <v>0</v>
      </c>
      <c r="X72" s="132">
        <v>0</v>
      </c>
      <c r="Y72" s="150">
        <f>SUM(W72:X72)</f>
        <v>0</v>
      </c>
      <c r="Z72" s="27"/>
      <c r="AA72" s="13" t="s">
        <v>232</v>
      </c>
      <c r="AB72" s="150">
        <f>S72/S$17</f>
        <v>0</v>
      </c>
      <c r="AC72" s="150">
        <f>V72/V$17</f>
        <v>0</v>
      </c>
      <c r="AD72" s="150">
        <f>Y72/Y$17</f>
        <v>0</v>
      </c>
      <c r="AE72" s="27"/>
      <c r="AF72" s="13" t="s">
        <v>232</v>
      </c>
      <c r="AG72" s="132">
        <v>0</v>
      </c>
      <c r="AH72" s="132">
        <v>0</v>
      </c>
      <c r="AI72" s="150">
        <f>SUM(AG72:AH72)</f>
        <v>0</v>
      </c>
      <c r="AJ72" s="132">
        <v>0</v>
      </c>
      <c r="AK72" s="132">
        <v>0</v>
      </c>
      <c r="AL72" s="150">
        <f>SUM(AJ72:AK72)</f>
        <v>0</v>
      </c>
      <c r="AM72" s="132">
        <v>0</v>
      </c>
      <c r="AN72" s="132">
        <v>0</v>
      </c>
      <c r="AO72" s="150">
        <f>SUM(AM72:AN72)</f>
        <v>0</v>
      </c>
      <c r="AP72" s="27"/>
      <c r="AQ72" s="13" t="s">
        <v>232</v>
      </c>
      <c r="AR72" s="150">
        <f>AI72/AI$17</f>
        <v>0</v>
      </c>
      <c r="AS72" s="150">
        <f>AL72/AL$17</f>
        <v>0</v>
      </c>
      <c r="AT72" s="150">
        <f>AO72/AO$17</f>
        <v>0</v>
      </c>
      <c r="AU72" s="27"/>
    </row>
    <row r="73" spans="1:47" ht="11.65" x14ac:dyDescent="0.35">
      <c r="A73" s="145">
        <f t="shared" si="204"/>
        <v>0</v>
      </c>
      <c r="C73" s="145"/>
      <c r="D73" s="27"/>
      <c r="E73" s="13" t="s">
        <v>230</v>
      </c>
      <c r="F73" s="132">
        <v>0</v>
      </c>
      <c r="G73" s="132">
        <v>0</v>
      </c>
      <c r="H73" s="150">
        <f>SUM(F73:G73)</f>
        <v>0</v>
      </c>
      <c r="I73" s="132">
        <v>0</v>
      </c>
      <c r="J73" s="132">
        <v>0</v>
      </c>
      <c r="K73" s="150">
        <f>SUM(I73:J73)</f>
        <v>0</v>
      </c>
      <c r="L73" s="132">
        <v>0</v>
      </c>
      <c r="M73" s="132">
        <v>0</v>
      </c>
      <c r="N73" s="150">
        <f>SUM(L73:M73)</f>
        <v>0</v>
      </c>
      <c r="O73" s="27"/>
      <c r="P73" s="13" t="s">
        <v>230</v>
      </c>
      <c r="Q73" s="132">
        <v>0</v>
      </c>
      <c r="R73" s="132">
        <v>0</v>
      </c>
      <c r="S73" s="150">
        <f>SUM(Q73:R73)</f>
        <v>0</v>
      </c>
      <c r="T73" s="132">
        <v>0</v>
      </c>
      <c r="U73" s="132">
        <v>0</v>
      </c>
      <c r="V73" s="150">
        <f>SUM(T73:U73)</f>
        <v>0</v>
      </c>
      <c r="W73" s="132">
        <v>0</v>
      </c>
      <c r="X73" s="132">
        <v>0</v>
      </c>
      <c r="Y73" s="150">
        <f>SUM(W73:X73)</f>
        <v>0</v>
      </c>
      <c r="Z73" s="27"/>
      <c r="AA73" s="13" t="s">
        <v>230</v>
      </c>
      <c r="AB73" s="150">
        <f>S73/S$17</f>
        <v>0</v>
      </c>
      <c r="AC73" s="150">
        <f>V73/V$17</f>
        <v>0</v>
      </c>
      <c r="AD73" s="150">
        <f>Y73/Y$17</f>
        <v>0</v>
      </c>
      <c r="AE73" s="27"/>
      <c r="AF73" s="13" t="s">
        <v>230</v>
      </c>
      <c r="AG73" s="132">
        <v>0</v>
      </c>
      <c r="AH73" s="132">
        <v>0</v>
      </c>
      <c r="AI73" s="150">
        <f>SUM(AG73:AH73)</f>
        <v>0</v>
      </c>
      <c r="AJ73" s="132">
        <v>0</v>
      </c>
      <c r="AK73" s="132">
        <v>0</v>
      </c>
      <c r="AL73" s="150">
        <f>SUM(AJ73:AK73)</f>
        <v>0</v>
      </c>
      <c r="AM73" s="132">
        <v>0</v>
      </c>
      <c r="AN73" s="132">
        <v>0</v>
      </c>
      <c r="AO73" s="150">
        <f>SUM(AM73:AN73)</f>
        <v>0</v>
      </c>
      <c r="AP73" s="27"/>
      <c r="AQ73" s="13" t="s">
        <v>230</v>
      </c>
      <c r="AR73" s="150">
        <f>AI73/AI$17</f>
        <v>0</v>
      </c>
      <c r="AS73" s="150">
        <f>AL73/AL$17</f>
        <v>0</v>
      </c>
      <c r="AT73" s="150">
        <f>AO73/AO$17</f>
        <v>0</v>
      </c>
      <c r="AU73" s="27"/>
    </row>
    <row r="74" spans="1:47" ht="11.65" x14ac:dyDescent="0.35">
      <c r="A74" s="145">
        <f t="shared" si="204"/>
        <v>0</v>
      </c>
      <c r="C74" s="145"/>
      <c r="D74" s="27"/>
      <c r="E74" s="13" t="s">
        <v>90</v>
      </c>
      <c r="F74" s="132">
        <v>0</v>
      </c>
      <c r="G74" s="132">
        <v>0</v>
      </c>
      <c r="H74" s="150">
        <f t="shared" si="205"/>
        <v>0</v>
      </c>
      <c r="I74" s="132">
        <v>0</v>
      </c>
      <c r="J74" s="132">
        <v>0</v>
      </c>
      <c r="K74" s="150">
        <f t="shared" si="206"/>
        <v>0</v>
      </c>
      <c r="L74" s="132">
        <v>0</v>
      </c>
      <c r="M74" s="132">
        <v>0</v>
      </c>
      <c r="N74" s="150">
        <f t="shared" si="207"/>
        <v>0</v>
      </c>
      <c r="O74" s="27"/>
      <c r="P74" s="13" t="s">
        <v>90</v>
      </c>
      <c r="Q74" s="132">
        <v>0</v>
      </c>
      <c r="R74" s="132">
        <v>0</v>
      </c>
      <c r="S74" s="150">
        <f t="shared" si="208"/>
        <v>0</v>
      </c>
      <c r="T74" s="132">
        <v>0</v>
      </c>
      <c r="U74" s="132">
        <v>0</v>
      </c>
      <c r="V74" s="150">
        <f t="shared" si="209"/>
        <v>0</v>
      </c>
      <c r="W74" s="132">
        <v>0</v>
      </c>
      <c r="X74" s="132">
        <v>0</v>
      </c>
      <c r="Y74" s="150">
        <f t="shared" si="210"/>
        <v>0</v>
      </c>
      <c r="Z74" s="27"/>
      <c r="AA74" s="13" t="s">
        <v>90</v>
      </c>
      <c r="AB74" s="150">
        <f t="shared" si="211"/>
        <v>0</v>
      </c>
      <c r="AC74" s="150">
        <f t="shared" si="212"/>
        <v>0</v>
      </c>
      <c r="AD74" s="150">
        <f t="shared" si="213"/>
        <v>0</v>
      </c>
      <c r="AE74" s="27"/>
      <c r="AF74" s="13" t="s">
        <v>90</v>
      </c>
      <c r="AG74" s="132">
        <v>0</v>
      </c>
      <c r="AH74" s="132">
        <v>0</v>
      </c>
      <c r="AI74" s="150">
        <f t="shared" si="214"/>
        <v>0</v>
      </c>
      <c r="AJ74" s="132">
        <v>0</v>
      </c>
      <c r="AK74" s="132">
        <v>0</v>
      </c>
      <c r="AL74" s="150">
        <f t="shared" si="215"/>
        <v>0</v>
      </c>
      <c r="AM74" s="132">
        <v>0</v>
      </c>
      <c r="AN74" s="132">
        <v>0</v>
      </c>
      <c r="AO74" s="150">
        <f t="shared" si="216"/>
        <v>0</v>
      </c>
      <c r="AP74" s="27"/>
      <c r="AQ74" s="13" t="s">
        <v>90</v>
      </c>
      <c r="AR74" s="150">
        <f t="shared" si="217"/>
        <v>0</v>
      </c>
      <c r="AS74" s="150">
        <f t="shared" si="218"/>
        <v>0</v>
      </c>
      <c r="AT74" s="150">
        <f t="shared" si="219"/>
        <v>0</v>
      </c>
      <c r="AU74" s="27"/>
    </row>
    <row r="75" spans="1:47" ht="11.65" x14ac:dyDescent="0.35">
      <c r="A75" s="145">
        <f t="shared" si="204"/>
        <v>0</v>
      </c>
      <c r="C75" s="145"/>
      <c r="D75" s="27"/>
      <c r="E75" s="13" t="s">
        <v>234</v>
      </c>
      <c r="F75" s="132">
        <v>0</v>
      </c>
      <c r="G75" s="132">
        <v>0</v>
      </c>
      <c r="H75" s="150">
        <f t="shared" si="205"/>
        <v>0</v>
      </c>
      <c r="I75" s="132">
        <v>0</v>
      </c>
      <c r="J75" s="132">
        <v>0</v>
      </c>
      <c r="K75" s="150">
        <f t="shared" si="206"/>
        <v>0</v>
      </c>
      <c r="L75" s="132">
        <v>0</v>
      </c>
      <c r="M75" s="132">
        <v>0</v>
      </c>
      <c r="N75" s="150">
        <f t="shared" si="207"/>
        <v>0</v>
      </c>
      <c r="O75" s="27"/>
      <c r="P75" s="13" t="s">
        <v>234</v>
      </c>
      <c r="Q75" s="132">
        <v>0</v>
      </c>
      <c r="R75" s="132">
        <v>0</v>
      </c>
      <c r="S75" s="150">
        <f t="shared" si="208"/>
        <v>0</v>
      </c>
      <c r="T75" s="132">
        <v>0</v>
      </c>
      <c r="U75" s="132">
        <v>0</v>
      </c>
      <c r="V75" s="150">
        <f t="shared" si="209"/>
        <v>0</v>
      </c>
      <c r="W75" s="132">
        <v>0</v>
      </c>
      <c r="X75" s="132">
        <v>0</v>
      </c>
      <c r="Y75" s="150">
        <f t="shared" si="210"/>
        <v>0</v>
      </c>
      <c r="Z75" s="27"/>
      <c r="AA75" s="13" t="s">
        <v>234</v>
      </c>
      <c r="AB75" s="150">
        <f t="shared" ref="AB75" si="232">S75/S$17</f>
        <v>0</v>
      </c>
      <c r="AC75" s="150">
        <f t="shared" ref="AC75" si="233">V75/V$17</f>
        <v>0</v>
      </c>
      <c r="AD75" s="150">
        <f t="shared" ref="AD75" si="234">Y75/Y$17</f>
        <v>0</v>
      </c>
      <c r="AE75" s="27"/>
      <c r="AF75" s="13" t="s">
        <v>234</v>
      </c>
      <c r="AG75" s="132">
        <v>0</v>
      </c>
      <c r="AH75" s="132">
        <v>0</v>
      </c>
      <c r="AI75" s="150">
        <f t="shared" si="214"/>
        <v>0</v>
      </c>
      <c r="AJ75" s="132">
        <v>0</v>
      </c>
      <c r="AK75" s="132">
        <v>0</v>
      </c>
      <c r="AL75" s="150">
        <f t="shared" si="215"/>
        <v>0</v>
      </c>
      <c r="AM75" s="132">
        <v>0</v>
      </c>
      <c r="AN75" s="132">
        <v>0</v>
      </c>
      <c r="AO75" s="150">
        <f t="shared" si="216"/>
        <v>0</v>
      </c>
      <c r="AP75" s="27"/>
      <c r="AQ75" s="13" t="s">
        <v>234</v>
      </c>
      <c r="AR75" s="150">
        <f t="shared" ref="AR75" si="235">AI75/AI$17</f>
        <v>0</v>
      </c>
      <c r="AS75" s="150">
        <f t="shared" ref="AS75" si="236">AL75/AL$17</f>
        <v>0</v>
      </c>
      <c r="AT75" s="150">
        <f t="shared" ref="AT75" si="237">AO75/AO$17</f>
        <v>0</v>
      </c>
      <c r="AU75" s="27"/>
    </row>
    <row r="76" spans="1:47" ht="11.65" x14ac:dyDescent="0.35">
      <c r="A76" s="145"/>
      <c r="C76" s="145"/>
      <c r="D76" s="27"/>
      <c r="E76" s="14" t="s">
        <v>235</v>
      </c>
      <c r="F76" s="49">
        <f t="shared" ref="F76:M76" si="238">SUM(F66:F75)</f>
        <v>0</v>
      </c>
      <c r="G76" s="49">
        <f t="shared" si="238"/>
        <v>0</v>
      </c>
      <c r="H76" s="49">
        <f t="shared" si="238"/>
        <v>0</v>
      </c>
      <c r="I76" s="49">
        <f t="shared" si="238"/>
        <v>0</v>
      </c>
      <c r="J76" s="49">
        <f t="shared" si="238"/>
        <v>0</v>
      </c>
      <c r="K76" s="49">
        <f t="shared" si="238"/>
        <v>0</v>
      </c>
      <c r="L76" s="49">
        <f t="shared" si="238"/>
        <v>0</v>
      </c>
      <c r="M76" s="49">
        <f t="shared" si="238"/>
        <v>0</v>
      </c>
      <c r="N76" s="49">
        <f>SUM(N66:N75)</f>
        <v>0</v>
      </c>
      <c r="O76" s="27"/>
      <c r="P76" s="14" t="s">
        <v>235</v>
      </c>
      <c r="Q76" s="49">
        <f t="shared" ref="Q76:X76" si="239">SUM(Q66:Q75)</f>
        <v>0</v>
      </c>
      <c r="R76" s="49">
        <f t="shared" si="239"/>
        <v>0</v>
      </c>
      <c r="S76" s="49">
        <f t="shared" si="239"/>
        <v>0</v>
      </c>
      <c r="T76" s="49">
        <f t="shared" si="239"/>
        <v>0</v>
      </c>
      <c r="U76" s="49">
        <f t="shared" si="239"/>
        <v>0</v>
      </c>
      <c r="V76" s="49">
        <f t="shared" si="239"/>
        <v>0</v>
      </c>
      <c r="W76" s="49">
        <f t="shared" si="239"/>
        <v>0</v>
      </c>
      <c r="X76" s="49">
        <f t="shared" si="239"/>
        <v>0</v>
      </c>
      <c r="Y76" s="49">
        <f>SUM(Y66:Y75)</f>
        <v>0</v>
      </c>
      <c r="Z76" s="27"/>
      <c r="AA76" s="14" t="s">
        <v>235</v>
      </c>
      <c r="AB76" s="49">
        <f>SUM(AB66:AB75)</f>
        <v>0</v>
      </c>
      <c r="AC76" s="49">
        <f>SUM(AC66:AC75)</f>
        <v>0</v>
      </c>
      <c r="AD76" s="49">
        <f>SUM(AD66:AD75)</f>
        <v>0</v>
      </c>
      <c r="AE76" s="27"/>
      <c r="AF76" s="14" t="s">
        <v>235</v>
      </c>
      <c r="AG76" s="49">
        <f t="shared" ref="AG76:AN76" si="240">SUM(AG66:AG75)</f>
        <v>0</v>
      </c>
      <c r="AH76" s="49">
        <f t="shared" si="240"/>
        <v>0</v>
      </c>
      <c r="AI76" s="49">
        <f t="shared" si="240"/>
        <v>0</v>
      </c>
      <c r="AJ76" s="49">
        <f t="shared" si="240"/>
        <v>0</v>
      </c>
      <c r="AK76" s="49">
        <f t="shared" si="240"/>
        <v>0</v>
      </c>
      <c r="AL76" s="49">
        <f t="shared" si="240"/>
        <v>0</v>
      </c>
      <c r="AM76" s="49">
        <f t="shared" si="240"/>
        <v>0</v>
      </c>
      <c r="AN76" s="49">
        <f t="shared" si="240"/>
        <v>0</v>
      </c>
      <c r="AO76" s="49">
        <f>SUM(AO66:AO75)</f>
        <v>0</v>
      </c>
      <c r="AP76" s="27"/>
      <c r="AQ76" s="14" t="s">
        <v>235</v>
      </c>
      <c r="AR76" s="49">
        <f>SUM(AR66:AR75)</f>
        <v>0</v>
      </c>
      <c r="AS76" s="49">
        <f>SUM(AS66:AS75)</f>
        <v>0</v>
      </c>
      <c r="AT76" s="49">
        <f>SUM(AT66:AT75)</f>
        <v>0</v>
      </c>
      <c r="AU76" s="27"/>
    </row>
    <row r="77" spans="1:47" ht="11.65" x14ac:dyDescent="0.35">
      <c r="A77" s="145"/>
      <c r="C77" s="145"/>
      <c r="D77" s="27"/>
      <c r="E77" s="27"/>
      <c r="F77" s="17"/>
      <c r="G77" s="17"/>
      <c r="H77" s="17"/>
      <c r="I77" s="17"/>
      <c r="J77" s="17"/>
      <c r="K77" s="17"/>
      <c r="L77" s="17"/>
      <c r="M77" s="17"/>
      <c r="N77" s="17"/>
      <c r="O77" s="27"/>
      <c r="P77" s="27"/>
      <c r="Q77" s="17"/>
      <c r="R77" s="17"/>
      <c r="S77" s="17"/>
      <c r="T77" s="17"/>
      <c r="U77" s="17"/>
      <c r="V77" s="17"/>
      <c r="W77" s="17"/>
      <c r="X77" s="17"/>
      <c r="Y77" s="17"/>
      <c r="Z77" s="27"/>
      <c r="AA77" s="27"/>
      <c r="AB77" s="17"/>
      <c r="AC77" s="17"/>
      <c r="AD77" s="17"/>
      <c r="AE77" s="27"/>
      <c r="AF77" s="27"/>
      <c r="AG77" s="17"/>
      <c r="AH77" s="17"/>
      <c r="AI77" s="17"/>
      <c r="AJ77" s="17"/>
      <c r="AK77" s="17"/>
      <c r="AL77" s="17"/>
      <c r="AM77" s="17"/>
      <c r="AN77" s="17"/>
      <c r="AO77" s="17"/>
      <c r="AP77" s="27"/>
      <c r="AQ77" s="27"/>
      <c r="AR77" s="17"/>
      <c r="AS77" s="17"/>
      <c r="AT77" s="17"/>
      <c r="AU77" s="27"/>
    </row>
    <row r="78" spans="1:47" ht="11.65" x14ac:dyDescent="0.35">
      <c r="A78" s="145">
        <f t="shared" ref="A78:A87" si="241">IF(OR(H78&lt;0,K78&lt;0,N78&lt;0,AB78&lt;0,AC78&lt;0,AD78&lt;0,AI78&lt;0,AL78&lt;0,AO78&lt;0),1,0)</f>
        <v>0</v>
      </c>
      <c r="C78" s="145"/>
      <c r="D78" s="27"/>
      <c r="E78" s="19" t="s">
        <v>202</v>
      </c>
      <c r="F78" s="132">
        <v>0</v>
      </c>
      <c r="G78" s="132">
        <v>0</v>
      </c>
      <c r="H78" s="150">
        <f t="shared" ref="H78:H87" si="242">SUM(F78:G78)</f>
        <v>0</v>
      </c>
      <c r="I78" s="132">
        <v>0</v>
      </c>
      <c r="J78" s="132">
        <v>0</v>
      </c>
      <c r="K78" s="150">
        <f t="shared" ref="K78:K87" si="243">SUM(I78:J78)</f>
        <v>0</v>
      </c>
      <c r="L78" s="132">
        <v>0</v>
      </c>
      <c r="M78" s="132">
        <v>0</v>
      </c>
      <c r="N78" s="150">
        <f t="shared" ref="N78:N87" si="244">SUM(L78:M78)</f>
        <v>0</v>
      </c>
      <c r="O78" s="27"/>
      <c r="P78" s="19" t="s">
        <v>202</v>
      </c>
      <c r="Q78" s="132">
        <v>0</v>
      </c>
      <c r="R78" s="132">
        <v>0</v>
      </c>
      <c r="S78" s="150">
        <f t="shared" ref="S78:S87" si="245">SUM(Q78:R78)</f>
        <v>0</v>
      </c>
      <c r="T78" s="132">
        <v>0</v>
      </c>
      <c r="U78" s="132">
        <v>0</v>
      </c>
      <c r="V78" s="150">
        <f t="shared" ref="V78:V87" si="246">SUM(T78:U78)</f>
        <v>0</v>
      </c>
      <c r="W78" s="132">
        <v>0</v>
      </c>
      <c r="X78" s="132">
        <v>0</v>
      </c>
      <c r="Y78" s="150">
        <f t="shared" ref="Y78:Y87" si="247">SUM(W78:X78)</f>
        <v>0</v>
      </c>
      <c r="Z78" s="27"/>
      <c r="AA78" s="19" t="s">
        <v>202</v>
      </c>
      <c r="AB78" s="150">
        <f t="shared" ref="AB78:AB87" si="248">S78/S$17</f>
        <v>0</v>
      </c>
      <c r="AC78" s="150">
        <f t="shared" ref="AC78:AC87" si="249">V78/V$17</f>
        <v>0</v>
      </c>
      <c r="AD78" s="150">
        <f t="shared" ref="AD78:AD87" si="250">Y78/Y$17</f>
        <v>0</v>
      </c>
      <c r="AE78" s="27"/>
      <c r="AF78" s="19" t="s">
        <v>202</v>
      </c>
      <c r="AG78" s="132">
        <v>0</v>
      </c>
      <c r="AH78" s="132">
        <v>0</v>
      </c>
      <c r="AI78" s="150">
        <f t="shared" ref="AI78:AI87" si="251">SUM(AG78:AH78)</f>
        <v>0</v>
      </c>
      <c r="AJ78" s="132">
        <v>0</v>
      </c>
      <c r="AK78" s="132">
        <v>0</v>
      </c>
      <c r="AL78" s="150">
        <f t="shared" ref="AL78:AL87" si="252">SUM(AJ78:AK78)</f>
        <v>0</v>
      </c>
      <c r="AM78" s="132">
        <v>0</v>
      </c>
      <c r="AN78" s="132">
        <v>0</v>
      </c>
      <c r="AO78" s="150">
        <f t="shared" ref="AO78:AO87" si="253">SUM(AM78:AN78)</f>
        <v>0</v>
      </c>
      <c r="AP78" s="27"/>
      <c r="AQ78" s="19" t="s">
        <v>202</v>
      </c>
      <c r="AR78" s="150">
        <f t="shared" ref="AR78" si="254">AI78/AI$17</f>
        <v>0</v>
      </c>
      <c r="AS78" s="150">
        <f t="shared" ref="AS78" si="255">AL78/AL$17</f>
        <v>0</v>
      </c>
      <c r="AT78" s="150">
        <f t="shared" ref="AT78" si="256">AO78/AO$17</f>
        <v>0</v>
      </c>
      <c r="AU78" s="27"/>
    </row>
    <row r="79" spans="1:47" ht="11.65" x14ac:dyDescent="0.35">
      <c r="A79" s="145">
        <f t="shared" si="241"/>
        <v>0</v>
      </c>
      <c r="C79" s="145"/>
      <c r="D79" s="27"/>
      <c r="E79" s="63" t="s">
        <v>146</v>
      </c>
      <c r="F79" s="132">
        <v>0</v>
      </c>
      <c r="G79" s="132">
        <v>0</v>
      </c>
      <c r="H79" s="150">
        <f>SUM(F79:G79)</f>
        <v>0</v>
      </c>
      <c r="I79" s="132">
        <v>0</v>
      </c>
      <c r="J79" s="132">
        <v>0</v>
      </c>
      <c r="K79" s="150">
        <f>SUM(I79:J79)</f>
        <v>0</v>
      </c>
      <c r="L79" s="132">
        <v>0</v>
      </c>
      <c r="M79" s="132">
        <v>0</v>
      </c>
      <c r="N79" s="150">
        <f>SUM(L79:M79)</f>
        <v>0</v>
      </c>
      <c r="O79" s="27"/>
      <c r="P79" s="63" t="s">
        <v>146</v>
      </c>
      <c r="Q79" s="132">
        <v>0</v>
      </c>
      <c r="R79" s="132">
        <v>0</v>
      </c>
      <c r="S79" s="150">
        <f>SUM(Q79:R79)</f>
        <v>0</v>
      </c>
      <c r="T79" s="132">
        <v>0</v>
      </c>
      <c r="U79" s="132">
        <v>0</v>
      </c>
      <c r="V79" s="150">
        <f>SUM(T79:U79)</f>
        <v>0</v>
      </c>
      <c r="W79" s="132">
        <v>0</v>
      </c>
      <c r="X79" s="132">
        <v>0</v>
      </c>
      <c r="Y79" s="150">
        <f>SUM(W79:X79)</f>
        <v>0</v>
      </c>
      <c r="Z79" s="27"/>
      <c r="AA79" s="63" t="s">
        <v>146</v>
      </c>
      <c r="AB79" s="150">
        <f>S79/S$17</f>
        <v>0</v>
      </c>
      <c r="AC79" s="150">
        <f>V79/V$17</f>
        <v>0</v>
      </c>
      <c r="AD79" s="150">
        <f>Y79/Y$17</f>
        <v>0</v>
      </c>
      <c r="AE79" s="27"/>
      <c r="AF79" s="63" t="s">
        <v>146</v>
      </c>
      <c r="AG79" s="132">
        <v>0</v>
      </c>
      <c r="AH79" s="132">
        <v>0</v>
      </c>
      <c r="AI79" s="150">
        <f>SUM(AG79:AH79)</f>
        <v>0</v>
      </c>
      <c r="AJ79" s="132">
        <v>0</v>
      </c>
      <c r="AK79" s="132">
        <v>0</v>
      </c>
      <c r="AL79" s="150">
        <f>SUM(AJ79:AK79)</f>
        <v>0</v>
      </c>
      <c r="AM79" s="132">
        <v>0</v>
      </c>
      <c r="AN79" s="132">
        <v>0</v>
      </c>
      <c r="AO79" s="150">
        <f>SUM(AM79:AN79)</f>
        <v>0</v>
      </c>
      <c r="AP79" s="27"/>
      <c r="AQ79" s="63" t="s">
        <v>146</v>
      </c>
      <c r="AR79" s="150">
        <f>AI79/AI$17</f>
        <v>0</v>
      </c>
      <c r="AS79" s="150">
        <f>AL79/AL$17</f>
        <v>0</v>
      </c>
      <c r="AT79" s="150">
        <f>AO79/AO$17</f>
        <v>0</v>
      </c>
      <c r="AU79" s="27"/>
    </row>
    <row r="80" spans="1:47" ht="11.65" x14ac:dyDescent="0.35">
      <c r="A80" s="145">
        <f t="shared" si="241"/>
        <v>0</v>
      </c>
      <c r="C80" s="145"/>
      <c r="D80" s="27"/>
      <c r="E80" s="13" t="s">
        <v>30</v>
      </c>
      <c r="F80" s="132">
        <v>0</v>
      </c>
      <c r="G80" s="132">
        <v>0</v>
      </c>
      <c r="H80" s="150">
        <f>SUM(F80:G80)</f>
        <v>0</v>
      </c>
      <c r="I80" s="132">
        <v>0</v>
      </c>
      <c r="J80" s="132">
        <v>0</v>
      </c>
      <c r="K80" s="150">
        <f>SUM(I80:J80)</f>
        <v>0</v>
      </c>
      <c r="L80" s="132">
        <v>0</v>
      </c>
      <c r="M80" s="132">
        <v>0</v>
      </c>
      <c r="N80" s="150">
        <f>SUM(L80:M80)</f>
        <v>0</v>
      </c>
      <c r="O80" s="27"/>
      <c r="P80" s="13" t="s">
        <v>30</v>
      </c>
      <c r="Q80" s="132">
        <v>0</v>
      </c>
      <c r="R80" s="132">
        <v>0</v>
      </c>
      <c r="S80" s="150">
        <f>SUM(Q80:R80)</f>
        <v>0</v>
      </c>
      <c r="T80" s="132">
        <v>0</v>
      </c>
      <c r="U80" s="132">
        <v>0</v>
      </c>
      <c r="V80" s="150">
        <f>SUM(T80:U80)</f>
        <v>0</v>
      </c>
      <c r="W80" s="132">
        <v>0</v>
      </c>
      <c r="X80" s="132">
        <v>0</v>
      </c>
      <c r="Y80" s="150">
        <f>SUM(W80:X80)</f>
        <v>0</v>
      </c>
      <c r="Z80" s="27"/>
      <c r="AA80" s="13" t="s">
        <v>30</v>
      </c>
      <c r="AB80" s="150">
        <f>S80/S$17</f>
        <v>0</v>
      </c>
      <c r="AC80" s="150">
        <f>V80/V$17</f>
        <v>0</v>
      </c>
      <c r="AD80" s="150">
        <f>Y80/Y$17</f>
        <v>0</v>
      </c>
      <c r="AE80" s="27"/>
      <c r="AF80" s="13" t="s">
        <v>30</v>
      </c>
      <c r="AG80" s="132">
        <v>0</v>
      </c>
      <c r="AH80" s="132">
        <v>0</v>
      </c>
      <c r="AI80" s="150">
        <f>SUM(AG80:AH80)</f>
        <v>0</v>
      </c>
      <c r="AJ80" s="132">
        <v>0</v>
      </c>
      <c r="AK80" s="132">
        <v>0</v>
      </c>
      <c r="AL80" s="150">
        <f>SUM(AJ80:AK80)</f>
        <v>0</v>
      </c>
      <c r="AM80" s="132">
        <v>0</v>
      </c>
      <c r="AN80" s="132">
        <v>0</v>
      </c>
      <c r="AO80" s="150">
        <f>SUM(AM80:AN80)</f>
        <v>0</v>
      </c>
      <c r="AP80" s="27"/>
      <c r="AQ80" s="13" t="s">
        <v>30</v>
      </c>
      <c r="AR80" s="150">
        <f>AI80/AI$17</f>
        <v>0</v>
      </c>
      <c r="AS80" s="150">
        <f>AL80/AL$17</f>
        <v>0</v>
      </c>
      <c r="AT80" s="150">
        <f>AO80/AO$17</f>
        <v>0</v>
      </c>
      <c r="AU80" s="27"/>
    </row>
    <row r="81" spans="1:47" ht="11.65" x14ac:dyDescent="0.35">
      <c r="A81" s="145">
        <f t="shared" si="241"/>
        <v>0</v>
      </c>
      <c r="C81" s="145"/>
      <c r="D81" s="27"/>
      <c r="E81" s="19" t="s">
        <v>84</v>
      </c>
      <c r="F81" s="132">
        <v>0</v>
      </c>
      <c r="G81" s="132">
        <v>0</v>
      </c>
      <c r="H81" s="150">
        <f>SUM(F81:G81)</f>
        <v>0</v>
      </c>
      <c r="I81" s="132">
        <v>0</v>
      </c>
      <c r="J81" s="132">
        <v>0</v>
      </c>
      <c r="K81" s="150">
        <f>SUM(I81:J81)</f>
        <v>0</v>
      </c>
      <c r="L81" s="132">
        <v>0</v>
      </c>
      <c r="M81" s="132">
        <v>0</v>
      </c>
      <c r="N81" s="150">
        <f>SUM(L81:M81)</f>
        <v>0</v>
      </c>
      <c r="O81" s="27"/>
      <c r="P81" s="19" t="s">
        <v>84</v>
      </c>
      <c r="Q81" s="132">
        <v>0</v>
      </c>
      <c r="R81" s="132">
        <v>0</v>
      </c>
      <c r="S81" s="150">
        <f>SUM(Q81:R81)</f>
        <v>0</v>
      </c>
      <c r="T81" s="132">
        <v>0</v>
      </c>
      <c r="U81" s="132">
        <v>0</v>
      </c>
      <c r="V81" s="150">
        <f>SUM(T81:U81)</f>
        <v>0</v>
      </c>
      <c r="W81" s="132">
        <v>0</v>
      </c>
      <c r="X81" s="132">
        <v>0</v>
      </c>
      <c r="Y81" s="150">
        <f>SUM(W81:X81)</f>
        <v>0</v>
      </c>
      <c r="Z81" s="27"/>
      <c r="AA81" s="19" t="s">
        <v>84</v>
      </c>
      <c r="AB81" s="150">
        <f>S81/S$17</f>
        <v>0</v>
      </c>
      <c r="AC81" s="150">
        <f>V81/V$17</f>
        <v>0</v>
      </c>
      <c r="AD81" s="150">
        <f>Y81/Y$17</f>
        <v>0</v>
      </c>
      <c r="AE81" s="27"/>
      <c r="AF81" s="19" t="s">
        <v>84</v>
      </c>
      <c r="AG81" s="132">
        <v>0</v>
      </c>
      <c r="AH81" s="132">
        <v>0</v>
      </c>
      <c r="AI81" s="150">
        <f>SUM(AG81:AH81)</f>
        <v>0</v>
      </c>
      <c r="AJ81" s="132">
        <v>0</v>
      </c>
      <c r="AK81" s="132">
        <v>0</v>
      </c>
      <c r="AL81" s="150">
        <f>SUM(AJ81:AK81)</f>
        <v>0</v>
      </c>
      <c r="AM81" s="132">
        <v>0</v>
      </c>
      <c r="AN81" s="132">
        <v>0</v>
      </c>
      <c r="AO81" s="150">
        <f>SUM(AM81:AN81)</f>
        <v>0</v>
      </c>
      <c r="AP81" s="27"/>
      <c r="AQ81" s="19" t="s">
        <v>84</v>
      </c>
      <c r="AR81" s="150">
        <f>AI81/AI$17</f>
        <v>0</v>
      </c>
      <c r="AS81" s="150">
        <f>AL81/AL$17</f>
        <v>0</v>
      </c>
      <c r="AT81" s="150">
        <f>AO81/AO$17</f>
        <v>0</v>
      </c>
      <c r="AU81" s="27"/>
    </row>
    <row r="82" spans="1:47" ht="11.65" x14ac:dyDescent="0.35">
      <c r="A82" s="145">
        <f t="shared" si="241"/>
        <v>0</v>
      </c>
      <c r="C82" s="145"/>
      <c r="D82" s="27"/>
      <c r="E82" s="19" t="s">
        <v>236</v>
      </c>
      <c r="F82" s="132">
        <v>0</v>
      </c>
      <c r="G82" s="132">
        <v>0</v>
      </c>
      <c r="H82" s="150">
        <f t="shared" ref="H82:H85" si="257">SUM(F82:G82)</f>
        <v>0</v>
      </c>
      <c r="I82" s="132">
        <v>0</v>
      </c>
      <c r="J82" s="132">
        <v>0</v>
      </c>
      <c r="K82" s="150">
        <f t="shared" ref="K82:K85" si="258">SUM(I82:J82)</f>
        <v>0</v>
      </c>
      <c r="L82" s="132">
        <v>0</v>
      </c>
      <c r="M82" s="132">
        <v>0</v>
      </c>
      <c r="N82" s="150">
        <f t="shared" ref="N82:N85" si="259">SUM(L82:M82)</f>
        <v>0</v>
      </c>
      <c r="O82" s="27"/>
      <c r="P82" s="19" t="s">
        <v>236</v>
      </c>
      <c r="Q82" s="132">
        <v>0</v>
      </c>
      <c r="R82" s="132">
        <v>0</v>
      </c>
      <c r="S82" s="150">
        <f t="shared" ref="S82:S85" si="260">SUM(Q82:R82)</f>
        <v>0</v>
      </c>
      <c r="T82" s="132">
        <v>0</v>
      </c>
      <c r="U82" s="132">
        <v>0</v>
      </c>
      <c r="V82" s="150">
        <f t="shared" ref="V82:V85" si="261">SUM(T82:U82)</f>
        <v>0</v>
      </c>
      <c r="W82" s="132">
        <v>0</v>
      </c>
      <c r="X82" s="132">
        <v>0</v>
      </c>
      <c r="Y82" s="150">
        <f t="shared" ref="Y82:Y85" si="262">SUM(W82:X82)</f>
        <v>0</v>
      </c>
      <c r="Z82" s="27"/>
      <c r="AA82" s="19" t="s">
        <v>236</v>
      </c>
      <c r="AB82" s="150">
        <f t="shared" ref="AB82:AB85" si="263">S82/S$17</f>
        <v>0</v>
      </c>
      <c r="AC82" s="150">
        <f t="shared" ref="AC82:AC85" si="264">V82/V$17</f>
        <v>0</v>
      </c>
      <c r="AD82" s="150">
        <f t="shared" ref="AD82:AD85" si="265">Y82/Y$17</f>
        <v>0</v>
      </c>
      <c r="AE82" s="27"/>
      <c r="AF82" s="19" t="s">
        <v>236</v>
      </c>
      <c r="AG82" s="132">
        <v>0</v>
      </c>
      <c r="AH82" s="132">
        <v>0</v>
      </c>
      <c r="AI82" s="150">
        <f t="shared" ref="AI82:AI85" si="266">SUM(AG82:AH82)</f>
        <v>0</v>
      </c>
      <c r="AJ82" s="132">
        <v>0</v>
      </c>
      <c r="AK82" s="132">
        <v>0</v>
      </c>
      <c r="AL82" s="150">
        <f t="shared" ref="AL82:AL85" si="267">SUM(AJ82:AK82)</f>
        <v>0</v>
      </c>
      <c r="AM82" s="132">
        <v>0</v>
      </c>
      <c r="AN82" s="132">
        <v>0</v>
      </c>
      <c r="AO82" s="150">
        <f t="shared" ref="AO82:AO85" si="268">SUM(AM82:AN82)</f>
        <v>0</v>
      </c>
      <c r="AP82" s="27"/>
      <c r="AQ82" s="19" t="s">
        <v>236</v>
      </c>
      <c r="AR82" s="150">
        <f t="shared" ref="AR82:AR85" si="269">AI82/AI$17</f>
        <v>0</v>
      </c>
      <c r="AS82" s="150">
        <f t="shared" ref="AS82:AS85" si="270">AL82/AL$17</f>
        <v>0</v>
      </c>
      <c r="AT82" s="150">
        <f t="shared" ref="AT82:AT85" si="271">AO82/AO$17</f>
        <v>0</v>
      </c>
      <c r="AU82" s="27"/>
    </row>
    <row r="83" spans="1:47" ht="11.65" x14ac:dyDescent="0.35">
      <c r="A83" s="145">
        <f t="shared" si="241"/>
        <v>0</v>
      </c>
      <c r="C83" s="145"/>
      <c r="D83" s="27"/>
      <c r="E83" s="19" t="s">
        <v>237</v>
      </c>
      <c r="F83" s="132">
        <v>0</v>
      </c>
      <c r="G83" s="132">
        <v>0</v>
      </c>
      <c r="H83" s="150">
        <f t="shared" si="257"/>
        <v>0</v>
      </c>
      <c r="I83" s="132">
        <v>0</v>
      </c>
      <c r="J83" s="132">
        <v>0</v>
      </c>
      <c r="K83" s="150">
        <f t="shared" si="258"/>
        <v>0</v>
      </c>
      <c r="L83" s="132">
        <v>0</v>
      </c>
      <c r="M83" s="132">
        <v>0</v>
      </c>
      <c r="N83" s="150">
        <f t="shared" si="259"/>
        <v>0</v>
      </c>
      <c r="O83" s="27"/>
      <c r="P83" s="19" t="s">
        <v>237</v>
      </c>
      <c r="Q83" s="132">
        <v>0</v>
      </c>
      <c r="R83" s="132">
        <v>0</v>
      </c>
      <c r="S83" s="150">
        <f t="shared" si="260"/>
        <v>0</v>
      </c>
      <c r="T83" s="132">
        <v>0</v>
      </c>
      <c r="U83" s="132">
        <v>0</v>
      </c>
      <c r="V83" s="150">
        <f t="shared" si="261"/>
        <v>0</v>
      </c>
      <c r="W83" s="132">
        <v>0</v>
      </c>
      <c r="X83" s="132">
        <v>0</v>
      </c>
      <c r="Y83" s="150">
        <f t="shared" si="262"/>
        <v>0</v>
      </c>
      <c r="Z83" s="27"/>
      <c r="AA83" s="19" t="s">
        <v>237</v>
      </c>
      <c r="AB83" s="150">
        <f t="shared" si="263"/>
        <v>0</v>
      </c>
      <c r="AC83" s="150">
        <f t="shared" si="264"/>
        <v>0</v>
      </c>
      <c r="AD83" s="150">
        <f t="shared" si="265"/>
        <v>0</v>
      </c>
      <c r="AE83" s="27"/>
      <c r="AF83" s="19" t="s">
        <v>237</v>
      </c>
      <c r="AG83" s="132">
        <v>0</v>
      </c>
      <c r="AH83" s="132">
        <v>0</v>
      </c>
      <c r="AI83" s="150">
        <f t="shared" si="266"/>
        <v>0</v>
      </c>
      <c r="AJ83" s="132">
        <v>0</v>
      </c>
      <c r="AK83" s="132">
        <v>0</v>
      </c>
      <c r="AL83" s="150">
        <f t="shared" si="267"/>
        <v>0</v>
      </c>
      <c r="AM83" s="132">
        <v>0</v>
      </c>
      <c r="AN83" s="132">
        <v>0</v>
      </c>
      <c r="AO83" s="150">
        <f t="shared" si="268"/>
        <v>0</v>
      </c>
      <c r="AP83" s="27"/>
      <c r="AQ83" s="19" t="s">
        <v>237</v>
      </c>
      <c r="AR83" s="150">
        <f t="shared" si="269"/>
        <v>0</v>
      </c>
      <c r="AS83" s="150">
        <f t="shared" si="270"/>
        <v>0</v>
      </c>
      <c r="AT83" s="150">
        <f t="shared" si="271"/>
        <v>0</v>
      </c>
      <c r="AU83" s="27"/>
    </row>
    <row r="84" spans="1:47" ht="11.65" x14ac:dyDescent="0.35">
      <c r="A84" s="145">
        <f t="shared" si="241"/>
        <v>0</v>
      </c>
      <c r="C84" s="145"/>
      <c r="D84" s="27"/>
      <c r="E84" s="19" t="s">
        <v>238</v>
      </c>
      <c r="F84" s="132">
        <v>0</v>
      </c>
      <c r="G84" s="132">
        <v>0</v>
      </c>
      <c r="H84" s="150">
        <f t="shared" si="257"/>
        <v>0</v>
      </c>
      <c r="I84" s="132">
        <v>0</v>
      </c>
      <c r="J84" s="132">
        <v>0</v>
      </c>
      <c r="K84" s="150">
        <f t="shared" si="258"/>
        <v>0</v>
      </c>
      <c r="L84" s="132">
        <v>0</v>
      </c>
      <c r="M84" s="132">
        <v>0</v>
      </c>
      <c r="N84" s="150">
        <f t="shared" si="259"/>
        <v>0</v>
      </c>
      <c r="O84" s="27"/>
      <c r="P84" s="19" t="s">
        <v>238</v>
      </c>
      <c r="Q84" s="132">
        <v>0</v>
      </c>
      <c r="R84" s="132">
        <v>0</v>
      </c>
      <c r="S84" s="150">
        <f t="shared" si="260"/>
        <v>0</v>
      </c>
      <c r="T84" s="132">
        <v>0</v>
      </c>
      <c r="U84" s="132">
        <v>0</v>
      </c>
      <c r="V84" s="150">
        <f t="shared" si="261"/>
        <v>0</v>
      </c>
      <c r="W84" s="132">
        <v>0</v>
      </c>
      <c r="X84" s="132">
        <v>0</v>
      </c>
      <c r="Y84" s="150">
        <f t="shared" si="262"/>
        <v>0</v>
      </c>
      <c r="Z84" s="27"/>
      <c r="AA84" s="19" t="s">
        <v>238</v>
      </c>
      <c r="AB84" s="150">
        <f t="shared" si="263"/>
        <v>0</v>
      </c>
      <c r="AC84" s="150">
        <f t="shared" si="264"/>
        <v>0</v>
      </c>
      <c r="AD84" s="150">
        <f t="shared" si="265"/>
        <v>0</v>
      </c>
      <c r="AE84" s="27"/>
      <c r="AF84" s="19" t="s">
        <v>238</v>
      </c>
      <c r="AG84" s="132">
        <v>0</v>
      </c>
      <c r="AH84" s="132">
        <v>0</v>
      </c>
      <c r="AI84" s="150">
        <f t="shared" si="266"/>
        <v>0</v>
      </c>
      <c r="AJ84" s="132">
        <v>0</v>
      </c>
      <c r="AK84" s="132">
        <v>0</v>
      </c>
      <c r="AL84" s="150">
        <f t="shared" si="267"/>
        <v>0</v>
      </c>
      <c r="AM84" s="132">
        <v>0</v>
      </c>
      <c r="AN84" s="132">
        <v>0</v>
      </c>
      <c r="AO84" s="150">
        <f t="shared" si="268"/>
        <v>0</v>
      </c>
      <c r="AP84" s="27"/>
      <c r="AQ84" s="19" t="s">
        <v>238</v>
      </c>
      <c r="AR84" s="150">
        <f t="shared" si="269"/>
        <v>0</v>
      </c>
      <c r="AS84" s="150">
        <f t="shared" si="270"/>
        <v>0</v>
      </c>
      <c r="AT84" s="150">
        <f t="shared" si="271"/>
        <v>0</v>
      </c>
      <c r="AU84" s="27"/>
    </row>
    <row r="85" spans="1:47" ht="11.65" x14ac:dyDescent="0.35">
      <c r="A85" s="145">
        <f t="shared" si="241"/>
        <v>0</v>
      </c>
      <c r="C85" s="145"/>
      <c r="D85" s="27"/>
      <c r="E85" s="19" t="s">
        <v>239</v>
      </c>
      <c r="F85" s="132">
        <v>0</v>
      </c>
      <c r="G85" s="132">
        <v>0</v>
      </c>
      <c r="H85" s="150">
        <f t="shared" si="257"/>
        <v>0</v>
      </c>
      <c r="I85" s="132">
        <v>0</v>
      </c>
      <c r="J85" s="132">
        <v>0</v>
      </c>
      <c r="K85" s="150">
        <f t="shared" si="258"/>
        <v>0</v>
      </c>
      <c r="L85" s="132">
        <v>0</v>
      </c>
      <c r="M85" s="132">
        <v>0</v>
      </c>
      <c r="N85" s="150">
        <f t="shared" si="259"/>
        <v>0</v>
      </c>
      <c r="O85" s="27"/>
      <c r="P85" s="19" t="s">
        <v>239</v>
      </c>
      <c r="Q85" s="132">
        <v>0</v>
      </c>
      <c r="R85" s="132">
        <v>0</v>
      </c>
      <c r="S85" s="150">
        <f t="shared" si="260"/>
        <v>0</v>
      </c>
      <c r="T85" s="132">
        <v>0</v>
      </c>
      <c r="U85" s="132">
        <v>0</v>
      </c>
      <c r="V85" s="150">
        <f t="shared" si="261"/>
        <v>0</v>
      </c>
      <c r="W85" s="132">
        <v>0</v>
      </c>
      <c r="X85" s="132">
        <v>0</v>
      </c>
      <c r="Y85" s="150">
        <f t="shared" si="262"/>
        <v>0</v>
      </c>
      <c r="Z85" s="27"/>
      <c r="AA85" s="19" t="s">
        <v>239</v>
      </c>
      <c r="AB85" s="150">
        <f t="shared" si="263"/>
        <v>0</v>
      </c>
      <c r="AC85" s="150">
        <f t="shared" si="264"/>
        <v>0</v>
      </c>
      <c r="AD85" s="150">
        <f t="shared" si="265"/>
        <v>0</v>
      </c>
      <c r="AE85" s="27"/>
      <c r="AF85" s="19" t="s">
        <v>239</v>
      </c>
      <c r="AG85" s="132">
        <v>0</v>
      </c>
      <c r="AH85" s="132">
        <v>0</v>
      </c>
      <c r="AI85" s="150">
        <f t="shared" si="266"/>
        <v>0</v>
      </c>
      <c r="AJ85" s="132">
        <v>0</v>
      </c>
      <c r="AK85" s="132">
        <v>0</v>
      </c>
      <c r="AL85" s="150">
        <f t="shared" si="267"/>
        <v>0</v>
      </c>
      <c r="AM85" s="132">
        <v>0</v>
      </c>
      <c r="AN85" s="132">
        <v>0</v>
      </c>
      <c r="AO85" s="150">
        <f t="shared" si="268"/>
        <v>0</v>
      </c>
      <c r="AP85" s="27"/>
      <c r="AQ85" s="19" t="s">
        <v>239</v>
      </c>
      <c r="AR85" s="150">
        <f t="shared" si="269"/>
        <v>0</v>
      </c>
      <c r="AS85" s="150">
        <f t="shared" si="270"/>
        <v>0</v>
      </c>
      <c r="AT85" s="150">
        <f t="shared" si="271"/>
        <v>0</v>
      </c>
      <c r="AU85" s="27"/>
    </row>
    <row r="86" spans="1:47" ht="11.65" x14ac:dyDescent="0.35">
      <c r="A86" s="145">
        <f t="shared" si="241"/>
        <v>0</v>
      </c>
      <c r="C86" s="145"/>
      <c r="D86" s="27"/>
      <c r="E86" s="13" t="s">
        <v>34</v>
      </c>
      <c r="F86" s="132">
        <v>0</v>
      </c>
      <c r="G86" s="132">
        <v>0</v>
      </c>
      <c r="H86" s="150">
        <f>SUM(F86:G86)</f>
        <v>0</v>
      </c>
      <c r="I86" s="132">
        <v>0</v>
      </c>
      <c r="J86" s="132">
        <v>0</v>
      </c>
      <c r="K86" s="150">
        <f>SUM(I86:J86)</f>
        <v>0</v>
      </c>
      <c r="L86" s="132">
        <v>0</v>
      </c>
      <c r="M86" s="132">
        <v>0</v>
      </c>
      <c r="N86" s="150">
        <f>SUM(L86:M86)</f>
        <v>0</v>
      </c>
      <c r="O86" s="27"/>
      <c r="P86" s="13" t="s">
        <v>34</v>
      </c>
      <c r="Q86" s="132">
        <v>0</v>
      </c>
      <c r="R86" s="132">
        <v>0</v>
      </c>
      <c r="S86" s="150">
        <f>SUM(Q86:R86)</f>
        <v>0</v>
      </c>
      <c r="T86" s="132">
        <v>0</v>
      </c>
      <c r="U86" s="132">
        <v>0</v>
      </c>
      <c r="V86" s="150">
        <f>SUM(T86:U86)</f>
        <v>0</v>
      </c>
      <c r="W86" s="132">
        <v>0</v>
      </c>
      <c r="X86" s="132">
        <v>0</v>
      </c>
      <c r="Y86" s="150">
        <f>SUM(W86:X86)</f>
        <v>0</v>
      </c>
      <c r="Z86" s="27"/>
      <c r="AA86" s="13" t="s">
        <v>34</v>
      </c>
      <c r="AB86" s="150">
        <f>S86/S$17</f>
        <v>0</v>
      </c>
      <c r="AC86" s="150">
        <f>V86/V$17</f>
        <v>0</v>
      </c>
      <c r="AD86" s="150">
        <f>Y86/Y$17</f>
        <v>0</v>
      </c>
      <c r="AE86" s="27"/>
      <c r="AF86" s="13" t="s">
        <v>34</v>
      </c>
      <c r="AG86" s="132">
        <v>0</v>
      </c>
      <c r="AH86" s="132">
        <v>0</v>
      </c>
      <c r="AI86" s="150">
        <f>SUM(AG86:AH86)</f>
        <v>0</v>
      </c>
      <c r="AJ86" s="132">
        <v>0</v>
      </c>
      <c r="AK86" s="132">
        <v>0</v>
      </c>
      <c r="AL86" s="150">
        <f>SUM(AJ86:AK86)</f>
        <v>0</v>
      </c>
      <c r="AM86" s="132">
        <v>0</v>
      </c>
      <c r="AN86" s="132">
        <v>0</v>
      </c>
      <c r="AO86" s="150">
        <f>SUM(AM86:AN86)</f>
        <v>0</v>
      </c>
      <c r="AP86" s="27"/>
      <c r="AQ86" s="13" t="s">
        <v>34</v>
      </c>
      <c r="AR86" s="150">
        <f>AI86/AI$17</f>
        <v>0</v>
      </c>
      <c r="AS86" s="150">
        <f>AL86/AL$17</f>
        <v>0</v>
      </c>
      <c r="AT86" s="150">
        <f>AO86/AO$17</f>
        <v>0</v>
      </c>
      <c r="AU86" s="27"/>
    </row>
    <row r="87" spans="1:47" ht="11.65" x14ac:dyDescent="0.35">
      <c r="A87" s="145">
        <f t="shared" si="241"/>
        <v>0</v>
      </c>
      <c r="C87" s="145"/>
      <c r="D87" s="27"/>
      <c r="E87" s="63" t="s">
        <v>240</v>
      </c>
      <c r="F87" s="132">
        <v>0</v>
      </c>
      <c r="G87" s="132">
        <v>0</v>
      </c>
      <c r="H87" s="150">
        <f t="shared" si="242"/>
        <v>0</v>
      </c>
      <c r="I87" s="132">
        <v>0</v>
      </c>
      <c r="J87" s="132">
        <v>0</v>
      </c>
      <c r="K87" s="150">
        <f t="shared" si="243"/>
        <v>0</v>
      </c>
      <c r="L87" s="132">
        <v>0</v>
      </c>
      <c r="M87" s="132">
        <v>0</v>
      </c>
      <c r="N87" s="150">
        <f t="shared" si="244"/>
        <v>0</v>
      </c>
      <c r="O87" s="27"/>
      <c r="P87" s="63" t="s">
        <v>240</v>
      </c>
      <c r="Q87" s="132">
        <v>0</v>
      </c>
      <c r="R87" s="132">
        <v>0</v>
      </c>
      <c r="S87" s="150">
        <f t="shared" si="245"/>
        <v>0</v>
      </c>
      <c r="T87" s="132">
        <v>0</v>
      </c>
      <c r="U87" s="132">
        <v>0</v>
      </c>
      <c r="V87" s="150">
        <f t="shared" si="246"/>
        <v>0</v>
      </c>
      <c r="W87" s="132">
        <v>0</v>
      </c>
      <c r="X87" s="132">
        <v>0</v>
      </c>
      <c r="Y87" s="150">
        <f t="shared" si="247"/>
        <v>0</v>
      </c>
      <c r="Z87" s="27"/>
      <c r="AA87" s="63" t="s">
        <v>240</v>
      </c>
      <c r="AB87" s="150">
        <f t="shared" si="248"/>
        <v>0</v>
      </c>
      <c r="AC87" s="150">
        <f t="shared" si="249"/>
        <v>0</v>
      </c>
      <c r="AD87" s="150">
        <f t="shared" si="250"/>
        <v>0</v>
      </c>
      <c r="AE87" s="27"/>
      <c r="AF87" s="63" t="s">
        <v>240</v>
      </c>
      <c r="AG87" s="132">
        <v>0</v>
      </c>
      <c r="AH87" s="132">
        <v>0</v>
      </c>
      <c r="AI87" s="150">
        <f t="shared" si="251"/>
        <v>0</v>
      </c>
      <c r="AJ87" s="132">
        <v>0</v>
      </c>
      <c r="AK87" s="132">
        <v>0</v>
      </c>
      <c r="AL87" s="150">
        <f t="shared" si="252"/>
        <v>0</v>
      </c>
      <c r="AM87" s="132">
        <v>0</v>
      </c>
      <c r="AN87" s="132">
        <v>0</v>
      </c>
      <c r="AO87" s="150">
        <f t="shared" si="253"/>
        <v>0</v>
      </c>
      <c r="AP87" s="27"/>
      <c r="AQ87" s="63" t="s">
        <v>240</v>
      </c>
      <c r="AR87" s="150">
        <f t="shared" ref="AR87" si="272">AI87/AI$17</f>
        <v>0</v>
      </c>
      <c r="AS87" s="150">
        <f t="shared" ref="AS87" si="273">AL87/AL$17</f>
        <v>0</v>
      </c>
      <c r="AT87" s="150">
        <f t="shared" ref="AT87" si="274">AO87/AO$17</f>
        <v>0</v>
      </c>
      <c r="AU87" s="27"/>
    </row>
    <row r="88" spans="1:47" ht="11.65" x14ac:dyDescent="0.35">
      <c r="A88" s="145"/>
      <c r="C88" s="145"/>
      <c r="D88" s="27"/>
      <c r="E88" s="14" t="s">
        <v>35</v>
      </c>
      <c r="F88" s="49">
        <f t="shared" ref="F88:M88" si="275">SUM(F78:F87)</f>
        <v>0</v>
      </c>
      <c r="G88" s="49">
        <f t="shared" si="275"/>
        <v>0</v>
      </c>
      <c r="H88" s="49">
        <f t="shared" si="275"/>
        <v>0</v>
      </c>
      <c r="I88" s="49">
        <f t="shared" si="275"/>
        <v>0</v>
      </c>
      <c r="J88" s="49">
        <f t="shared" si="275"/>
        <v>0</v>
      </c>
      <c r="K88" s="49">
        <f t="shared" si="275"/>
        <v>0</v>
      </c>
      <c r="L88" s="49">
        <f t="shared" si="275"/>
        <v>0</v>
      </c>
      <c r="M88" s="49">
        <f t="shared" si="275"/>
        <v>0</v>
      </c>
      <c r="N88" s="49">
        <f>SUM(N78:N87)</f>
        <v>0</v>
      </c>
      <c r="O88" s="27"/>
      <c r="P88" s="14" t="s">
        <v>35</v>
      </c>
      <c r="Q88" s="49">
        <f t="shared" ref="Q88:X88" si="276">SUM(Q78:Q87)</f>
        <v>0</v>
      </c>
      <c r="R88" s="49">
        <f t="shared" si="276"/>
        <v>0</v>
      </c>
      <c r="S88" s="49">
        <f t="shared" si="276"/>
        <v>0</v>
      </c>
      <c r="T88" s="49">
        <f t="shared" si="276"/>
        <v>0</v>
      </c>
      <c r="U88" s="49">
        <f t="shared" si="276"/>
        <v>0</v>
      </c>
      <c r="V88" s="49">
        <f t="shared" si="276"/>
        <v>0</v>
      </c>
      <c r="W88" s="49">
        <f t="shared" si="276"/>
        <v>0</v>
      </c>
      <c r="X88" s="49">
        <f t="shared" si="276"/>
        <v>0</v>
      </c>
      <c r="Y88" s="49">
        <f>SUM(Y78:Y87)</f>
        <v>0</v>
      </c>
      <c r="Z88" s="27"/>
      <c r="AA88" s="14" t="s">
        <v>35</v>
      </c>
      <c r="AB88" s="49">
        <f>SUM(AB78:AB87)</f>
        <v>0</v>
      </c>
      <c r="AC88" s="49">
        <f>SUM(AC78:AC87)</f>
        <v>0</v>
      </c>
      <c r="AD88" s="49">
        <f>SUM(AD78:AD87)</f>
        <v>0</v>
      </c>
      <c r="AE88" s="27"/>
      <c r="AF88" s="14" t="s">
        <v>35</v>
      </c>
      <c r="AG88" s="49">
        <f t="shared" ref="AG88:AN88" si="277">SUM(AG78:AG87)</f>
        <v>0</v>
      </c>
      <c r="AH88" s="49">
        <f t="shared" si="277"/>
        <v>0</v>
      </c>
      <c r="AI88" s="49">
        <f t="shared" si="277"/>
        <v>0</v>
      </c>
      <c r="AJ88" s="49">
        <f t="shared" si="277"/>
        <v>0</v>
      </c>
      <c r="AK88" s="49">
        <f t="shared" si="277"/>
        <v>0</v>
      </c>
      <c r="AL88" s="49">
        <f t="shared" si="277"/>
        <v>0</v>
      </c>
      <c r="AM88" s="49">
        <f t="shared" si="277"/>
        <v>0</v>
      </c>
      <c r="AN88" s="49">
        <f t="shared" si="277"/>
        <v>0</v>
      </c>
      <c r="AO88" s="49">
        <f>SUM(AO78:AO87)</f>
        <v>0</v>
      </c>
      <c r="AP88" s="27"/>
      <c r="AQ88" s="14" t="s">
        <v>35</v>
      </c>
      <c r="AR88" s="49">
        <f>SUM(AR78:AR87)</f>
        <v>0</v>
      </c>
      <c r="AS88" s="49">
        <f>SUM(AS78:AS87)</f>
        <v>0</v>
      </c>
      <c r="AT88" s="49">
        <f>SUM(AT78:AT87)</f>
        <v>0</v>
      </c>
      <c r="AU88" s="27"/>
    </row>
    <row r="89" spans="1:47" ht="11.65" x14ac:dyDescent="0.35">
      <c r="A89" s="145"/>
      <c r="C89" s="145"/>
      <c r="D89" s="27"/>
      <c r="E89" s="27"/>
      <c r="F89" s="17"/>
      <c r="G89" s="17"/>
      <c r="H89" s="17"/>
      <c r="I89" s="17"/>
      <c r="J89" s="17"/>
      <c r="K89" s="17"/>
      <c r="L89" s="17"/>
      <c r="M89" s="17"/>
      <c r="N89" s="17"/>
      <c r="O89" s="27"/>
      <c r="P89" s="27"/>
      <c r="Q89" s="17"/>
      <c r="R89" s="17"/>
      <c r="S89" s="17"/>
      <c r="T89" s="17"/>
      <c r="U89" s="17"/>
      <c r="V89" s="17"/>
      <c r="W89" s="17"/>
      <c r="X89" s="17"/>
      <c r="Y89" s="17"/>
      <c r="Z89" s="27"/>
      <c r="AA89" s="27"/>
      <c r="AB89" s="17"/>
      <c r="AC89" s="17"/>
      <c r="AD89" s="17"/>
      <c r="AE89" s="27"/>
      <c r="AF89" s="27"/>
      <c r="AG89" s="17"/>
      <c r="AH89" s="17"/>
      <c r="AI89" s="17"/>
      <c r="AJ89" s="17"/>
      <c r="AK89" s="17"/>
      <c r="AL89" s="17"/>
      <c r="AM89" s="17"/>
      <c r="AN89" s="17"/>
      <c r="AO89" s="17"/>
      <c r="AP89" s="27"/>
      <c r="AQ89" s="27"/>
      <c r="AR89" s="17"/>
      <c r="AS89" s="17"/>
      <c r="AT89" s="17"/>
      <c r="AU89" s="27"/>
    </row>
    <row r="90" spans="1:47" ht="11.65" x14ac:dyDescent="0.35">
      <c r="A90" s="145"/>
      <c r="C90" s="145"/>
      <c r="D90" s="27"/>
      <c r="E90" s="14" t="s">
        <v>36</v>
      </c>
      <c r="F90" s="49">
        <f t="shared" ref="F90:M90" si="278">F76-F88</f>
        <v>0</v>
      </c>
      <c r="G90" s="49">
        <f t="shared" si="278"/>
        <v>0</v>
      </c>
      <c r="H90" s="49">
        <f t="shared" si="278"/>
        <v>0</v>
      </c>
      <c r="I90" s="49">
        <f t="shared" si="278"/>
        <v>0</v>
      </c>
      <c r="J90" s="49">
        <f t="shared" si="278"/>
        <v>0</v>
      </c>
      <c r="K90" s="49">
        <f t="shared" si="278"/>
        <v>0</v>
      </c>
      <c r="L90" s="49">
        <f t="shared" si="278"/>
        <v>0</v>
      </c>
      <c r="M90" s="49">
        <f t="shared" si="278"/>
        <v>0</v>
      </c>
      <c r="N90" s="49">
        <f>N76-N88</f>
        <v>0</v>
      </c>
      <c r="O90" s="27"/>
      <c r="P90" s="14" t="s">
        <v>36</v>
      </c>
      <c r="Q90" s="49">
        <f t="shared" ref="Q90:X90" si="279">Q76-Q88</f>
        <v>0</v>
      </c>
      <c r="R90" s="49">
        <f t="shared" si="279"/>
        <v>0</v>
      </c>
      <c r="S90" s="49">
        <f t="shared" si="279"/>
        <v>0</v>
      </c>
      <c r="T90" s="49">
        <f t="shared" si="279"/>
        <v>0</v>
      </c>
      <c r="U90" s="49">
        <f t="shared" si="279"/>
        <v>0</v>
      </c>
      <c r="V90" s="49">
        <f t="shared" si="279"/>
        <v>0</v>
      </c>
      <c r="W90" s="49">
        <f t="shared" si="279"/>
        <v>0</v>
      </c>
      <c r="X90" s="49">
        <f t="shared" si="279"/>
        <v>0</v>
      </c>
      <c r="Y90" s="49">
        <f>Y76-Y88</f>
        <v>0</v>
      </c>
      <c r="Z90" s="27"/>
      <c r="AA90" s="14" t="s">
        <v>36</v>
      </c>
      <c r="AB90" s="49">
        <f>AB76-AB88</f>
        <v>0</v>
      </c>
      <c r="AC90" s="49">
        <f>AC76-AC88</f>
        <v>0</v>
      </c>
      <c r="AD90" s="49">
        <f>AD76-AD88</f>
        <v>0</v>
      </c>
      <c r="AE90" s="27"/>
      <c r="AF90" s="14" t="s">
        <v>36</v>
      </c>
      <c r="AG90" s="49">
        <f t="shared" ref="AG90:AN90" si="280">AG76-AG88</f>
        <v>0</v>
      </c>
      <c r="AH90" s="49">
        <f t="shared" si="280"/>
        <v>0</v>
      </c>
      <c r="AI90" s="49">
        <f t="shared" si="280"/>
        <v>0</v>
      </c>
      <c r="AJ90" s="49">
        <f t="shared" si="280"/>
        <v>0</v>
      </c>
      <c r="AK90" s="49">
        <f t="shared" si="280"/>
        <v>0</v>
      </c>
      <c r="AL90" s="49">
        <f t="shared" si="280"/>
        <v>0</v>
      </c>
      <c r="AM90" s="49">
        <f t="shared" si="280"/>
        <v>0</v>
      </c>
      <c r="AN90" s="49">
        <f t="shared" si="280"/>
        <v>0</v>
      </c>
      <c r="AO90" s="49">
        <f>AO76-AO88</f>
        <v>0</v>
      </c>
      <c r="AP90" s="27"/>
      <c r="AQ90" s="14" t="s">
        <v>36</v>
      </c>
      <c r="AR90" s="49">
        <f>AR76-AR88</f>
        <v>0</v>
      </c>
      <c r="AS90" s="49">
        <f>AS76-AS88</f>
        <v>0</v>
      </c>
      <c r="AT90" s="49">
        <f>AT76-AT88</f>
        <v>0</v>
      </c>
      <c r="AU90" s="27"/>
    </row>
    <row r="91" spans="1:47" ht="11.65" x14ac:dyDescent="0.35">
      <c r="A91" s="145"/>
      <c r="C91" s="145"/>
      <c r="D91" s="27"/>
      <c r="E91" s="27"/>
      <c r="F91" s="17"/>
      <c r="G91" s="17"/>
      <c r="H91" s="17"/>
      <c r="I91" s="17"/>
      <c r="J91" s="17"/>
      <c r="K91" s="17"/>
      <c r="L91" s="17"/>
      <c r="M91" s="17"/>
      <c r="N91" s="17"/>
      <c r="O91" s="27"/>
      <c r="P91" s="27"/>
      <c r="Q91" s="17"/>
      <c r="R91" s="17"/>
      <c r="S91" s="17"/>
      <c r="T91" s="17"/>
      <c r="U91" s="17"/>
      <c r="V91" s="17"/>
      <c r="W91" s="17"/>
      <c r="X91" s="17"/>
      <c r="Y91" s="17"/>
      <c r="Z91" s="27"/>
      <c r="AA91" s="27"/>
      <c r="AB91" s="17"/>
      <c r="AC91" s="17"/>
      <c r="AD91" s="17"/>
      <c r="AE91" s="27"/>
      <c r="AF91" s="27"/>
      <c r="AG91" s="17"/>
      <c r="AH91" s="17"/>
      <c r="AI91" s="17"/>
      <c r="AJ91" s="17"/>
      <c r="AK91" s="17"/>
      <c r="AL91" s="17"/>
      <c r="AM91" s="17"/>
      <c r="AN91" s="17"/>
      <c r="AO91" s="17"/>
      <c r="AP91" s="27"/>
      <c r="AQ91" s="27"/>
      <c r="AR91" s="17"/>
      <c r="AS91" s="17"/>
      <c r="AT91" s="17"/>
      <c r="AU91" s="27"/>
    </row>
    <row r="92" spans="1:47" ht="11.65" x14ac:dyDescent="0.35">
      <c r="A92" s="145"/>
      <c r="C92" s="145"/>
      <c r="D92" s="27"/>
      <c r="E92" s="22" t="s">
        <v>241</v>
      </c>
      <c r="F92" s="50">
        <f t="shared" ref="F92:M92" si="281">(F64+F76)-F88</f>
        <v>0</v>
      </c>
      <c r="G92" s="50">
        <f t="shared" si="281"/>
        <v>0</v>
      </c>
      <c r="H92" s="50">
        <f t="shared" si="281"/>
        <v>0</v>
      </c>
      <c r="I92" s="50">
        <f t="shared" si="281"/>
        <v>0</v>
      </c>
      <c r="J92" s="50">
        <f t="shared" si="281"/>
        <v>0</v>
      </c>
      <c r="K92" s="50">
        <f t="shared" si="281"/>
        <v>0</v>
      </c>
      <c r="L92" s="50">
        <f t="shared" si="281"/>
        <v>0</v>
      </c>
      <c r="M92" s="50">
        <f t="shared" si="281"/>
        <v>0</v>
      </c>
      <c r="N92" s="50">
        <f>(N64+N76)-N88</f>
        <v>0</v>
      </c>
      <c r="O92" s="27"/>
      <c r="P92" s="22" t="s">
        <v>241</v>
      </c>
      <c r="Q92" s="50">
        <f t="shared" ref="Q92:X92" si="282">(Q64+Q76)-Q88</f>
        <v>0</v>
      </c>
      <c r="R92" s="50">
        <f t="shared" si="282"/>
        <v>0</v>
      </c>
      <c r="S92" s="50">
        <f t="shared" si="282"/>
        <v>0</v>
      </c>
      <c r="T92" s="50">
        <f t="shared" si="282"/>
        <v>0</v>
      </c>
      <c r="U92" s="50">
        <f t="shared" si="282"/>
        <v>0</v>
      </c>
      <c r="V92" s="50">
        <f t="shared" si="282"/>
        <v>0</v>
      </c>
      <c r="W92" s="50">
        <f t="shared" si="282"/>
        <v>0</v>
      </c>
      <c r="X92" s="50">
        <f t="shared" si="282"/>
        <v>0</v>
      </c>
      <c r="Y92" s="50">
        <f>(Y64+Y76)-Y88</f>
        <v>0</v>
      </c>
      <c r="Z92" s="27"/>
      <c r="AA92" s="22" t="s">
        <v>241</v>
      </c>
      <c r="AB92" s="50">
        <f>(AB64+AB76)-AB88</f>
        <v>0</v>
      </c>
      <c r="AC92" s="50">
        <f>(AC64+AC76)-AC88</f>
        <v>0</v>
      </c>
      <c r="AD92" s="50">
        <f>(AD64+AD76)-AD88</f>
        <v>0</v>
      </c>
      <c r="AE92" s="27"/>
      <c r="AF92" s="22" t="s">
        <v>241</v>
      </c>
      <c r="AG92" s="50">
        <f t="shared" ref="AG92:AN92" si="283">(AG64+AG76)-AG88</f>
        <v>0</v>
      </c>
      <c r="AH92" s="50">
        <f t="shared" si="283"/>
        <v>0</v>
      </c>
      <c r="AI92" s="50">
        <f t="shared" si="283"/>
        <v>0</v>
      </c>
      <c r="AJ92" s="50">
        <f t="shared" si="283"/>
        <v>0</v>
      </c>
      <c r="AK92" s="50">
        <f t="shared" si="283"/>
        <v>0</v>
      </c>
      <c r="AL92" s="50">
        <f t="shared" si="283"/>
        <v>0</v>
      </c>
      <c r="AM92" s="50">
        <f t="shared" si="283"/>
        <v>0</v>
      </c>
      <c r="AN92" s="50">
        <f t="shared" si="283"/>
        <v>0</v>
      </c>
      <c r="AO92" s="50">
        <f>(AO64+AO76)-AO88</f>
        <v>0</v>
      </c>
      <c r="AP92" s="27"/>
      <c r="AQ92" s="22" t="s">
        <v>241</v>
      </c>
      <c r="AR92" s="50">
        <f>(AR64+AR76)-AR88</f>
        <v>0</v>
      </c>
      <c r="AS92" s="50">
        <f>(AS64+AS76)-AS88</f>
        <v>0</v>
      </c>
      <c r="AT92" s="50">
        <f>(AT64+AT76)-AT88</f>
        <v>0</v>
      </c>
      <c r="AU92" s="27"/>
    </row>
    <row r="93" spans="1:47" ht="11.65" x14ac:dyDescent="0.35">
      <c r="A93" s="145"/>
      <c r="C93" s="145"/>
      <c r="D93" s="27"/>
      <c r="E93" s="27"/>
      <c r="F93" s="17"/>
      <c r="G93" s="17"/>
      <c r="H93" s="17"/>
      <c r="I93" s="17"/>
      <c r="J93" s="17"/>
      <c r="K93" s="17"/>
      <c r="L93" s="17"/>
      <c r="M93" s="17"/>
      <c r="N93" s="17"/>
      <c r="O93" s="27"/>
      <c r="P93" s="27"/>
      <c r="Q93" s="17"/>
      <c r="R93" s="17"/>
      <c r="S93" s="17"/>
      <c r="T93" s="17"/>
      <c r="U93" s="17"/>
      <c r="V93" s="17"/>
      <c r="W93" s="17"/>
      <c r="X93" s="17"/>
      <c r="Y93" s="17"/>
      <c r="Z93" s="27"/>
      <c r="AA93" s="27"/>
      <c r="AB93" s="17"/>
      <c r="AC93" s="17"/>
      <c r="AD93" s="17"/>
      <c r="AE93" s="27"/>
      <c r="AF93" s="27"/>
      <c r="AG93" s="17"/>
      <c r="AH93" s="17"/>
      <c r="AI93" s="17"/>
      <c r="AJ93" s="17"/>
      <c r="AK93" s="17"/>
      <c r="AL93" s="17"/>
      <c r="AM93" s="17"/>
      <c r="AN93" s="17"/>
      <c r="AO93" s="17"/>
      <c r="AP93" s="27"/>
      <c r="AQ93" s="27"/>
      <c r="AR93" s="17"/>
      <c r="AS93" s="17"/>
      <c r="AT93" s="17"/>
      <c r="AU93" s="27"/>
    </row>
    <row r="94" spans="1:47" ht="11.65" x14ac:dyDescent="0.35">
      <c r="A94" s="145">
        <f t="shared" ref="A94:A102" si="284">IF(OR(H94&lt;0,K94&lt;0,N94&lt;0,AB94&lt;0,AC94&lt;0,AD94&lt;0,AI94&lt;0,AL94&lt;0,AO94&lt;0),1,0)</f>
        <v>0</v>
      </c>
      <c r="C94" s="145"/>
      <c r="D94" s="27"/>
      <c r="E94" s="13" t="s">
        <v>203</v>
      </c>
      <c r="F94" s="132">
        <v>0</v>
      </c>
      <c r="G94" s="132">
        <v>0</v>
      </c>
      <c r="H94" s="150">
        <f t="shared" ref="H94:H102" si="285">SUM(F94:G94)</f>
        <v>0</v>
      </c>
      <c r="I94" s="132">
        <v>0</v>
      </c>
      <c r="J94" s="132">
        <v>0</v>
      </c>
      <c r="K94" s="150">
        <f t="shared" ref="K94:K102" si="286">SUM(I94:J94)</f>
        <v>0</v>
      </c>
      <c r="L94" s="132">
        <v>0</v>
      </c>
      <c r="M94" s="132">
        <v>0</v>
      </c>
      <c r="N94" s="150">
        <f t="shared" ref="N94:N102" si="287">SUM(L94:M94)</f>
        <v>0</v>
      </c>
      <c r="O94" s="27"/>
      <c r="P94" s="13" t="s">
        <v>203</v>
      </c>
      <c r="Q94" s="132">
        <v>0</v>
      </c>
      <c r="R94" s="132">
        <v>0</v>
      </c>
      <c r="S94" s="150">
        <f t="shared" ref="S94:S102" si="288">SUM(Q94:R94)</f>
        <v>0</v>
      </c>
      <c r="T94" s="132">
        <v>0</v>
      </c>
      <c r="U94" s="132">
        <v>0</v>
      </c>
      <c r="V94" s="150">
        <f t="shared" ref="V94:V102" si="289">SUM(T94:U94)</f>
        <v>0</v>
      </c>
      <c r="W94" s="132">
        <v>0</v>
      </c>
      <c r="X94" s="132">
        <v>0</v>
      </c>
      <c r="Y94" s="150">
        <f t="shared" ref="Y94:Y102" si="290">SUM(W94:X94)</f>
        <v>0</v>
      </c>
      <c r="Z94" s="27"/>
      <c r="AA94" s="13" t="s">
        <v>203</v>
      </c>
      <c r="AB94" s="150">
        <f t="shared" ref="AB94:AB102" si="291">S94/S$17</f>
        <v>0</v>
      </c>
      <c r="AC94" s="150">
        <f t="shared" ref="AC94:AC102" si="292">V94/V$17</f>
        <v>0</v>
      </c>
      <c r="AD94" s="150">
        <f t="shared" ref="AD94:AD102" si="293">Y94/Y$17</f>
        <v>0</v>
      </c>
      <c r="AE94" s="27"/>
      <c r="AF94" s="13" t="s">
        <v>203</v>
      </c>
      <c r="AG94" s="132">
        <v>0</v>
      </c>
      <c r="AH94" s="132">
        <v>0</v>
      </c>
      <c r="AI94" s="150">
        <f t="shared" ref="AI94:AI102" si="294">SUM(AG94:AH94)</f>
        <v>0</v>
      </c>
      <c r="AJ94" s="132">
        <v>0</v>
      </c>
      <c r="AK94" s="132">
        <v>0</v>
      </c>
      <c r="AL94" s="150">
        <f t="shared" ref="AL94:AL102" si="295">SUM(AJ94:AK94)</f>
        <v>0</v>
      </c>
      <c r="AM94" s="132">
        <v>0</v>
      </c>
      <c r="AN94" s="132">
        <v>0</v>
      </c>
      <c r="AO94" s="150">
        <f t="shared" ref="AO94:AO102" si="296">SUM(AM94:AN94)</f>
        <v>0</v>
      </c>
      <c r="AP94" s="27"/>
      <c r="AQ94" s="13" t="s">
        <v>203</v>
      </c>
      <c r="AR94" s="150">
        <f t="shared" ref="AR94" si="297">AI94/AI$17</f>
        <v>0</v>
      </c>
      <c r="AS94" s="150">
        <f t="shared" ref="AS94" si="298">AL94/AL$17</f>
        <v>0</v>
      </c>
      <c r="AT94" s="150">
        <f t="shared" ref="AT94" si="299">AO94/AO$17</f>
        <v>0</v>
      </c>
      <c r="AU94" s="27"/>
    </row>
    <row r="95" spans="1:47" ht="11.65" x14ac:dyDescent="0.35">
      <c r="A95" s="145">
        <f t="shared" si="284"/>
        <v>0</v>
      </c>
      <c r="C95" s="145"/>
      <c r="D95" s="27"/>
      <c r="E95" s="63" t="s">
        <v>146</v>
      </c>
      <c r="F95" s="132">
        <v>0</v>
      </c>
      <c r="G95" s="132">
        <v>0</v>
      </c>
      <c r="H95" s="150">
        <f>SUM(F95:G95)</f>
        <v>0</v>
      </c>
      <c r="I95" s="132">
        <v>0</v>
      </c>
      <c r="J95" s="132">
        <v>0</v>
      </c>
      <c r="K95" s="150">
        <f>SUM(I95:J95)</f>
        <v>0</v>
      </c>
      <c r="L95" s="132">
        <v>0</v>
      </c>
      <c r="M95" s="132">
        <v>0</v>
      </c>
      <c r="N95" s="150">
        <f>SUM(L95:M95)</f>
        <v>0</v>
      </c>
      <c r="O95" s="27"/>
      <c r="P95" s="63" t="s">
        <v>146</v>
      </c>
      <c r="Q95" s="132">
        <v>0</v>
      </c>
      <c r="R95" s="132">
        <v>0</v>
      </c>
      <c r="S95" s="150">
        <f>SUM(Q95:R95)</f>
        <v>0</v>
      </c>
      <c r="T95" s="132">
        <v>0</v>
      </c>
      <c r="U95" s="132">
        <v>0</v>
      </c>
      <c r="V95" s="150">
        <f>SUM(T95:U95)</f>
        <v>0</v>
      </c>
      <c r="W95" s="132">
        <v>0</v>
      </c>
      <c r="X95" s="132">
        <v>0</v>
      </c>
      <c r="Y95" s="150">
        <f>SUM(W95:X95)</f>
        <v>0</v>
      </c>
      <c r="Z95" s="27"/>
      <c r="AA95" s="63" t="s">
        <v>146</v>
      </c>
      <c r="AB95" s="150">
        <f>S95/S$17</f>
        <v>0</v>
      </c>
      <c r="AC95" s="150">
        <f>V95/V$17</f>
        <v>0</v>
      </c>
      <c r="AD95" s="150">
        <f>Y95/Y$17</f>
        <v>0</v>
      </c>
      <c r="AE95" s="27"/>
      <c r="AF95" s="63" t="s">
        <v>146</v>
      </c>
      <c r="AG95" s="132">
        <v>0</v>
      </c>
      <c r="AH95" s="132">
        <v>0</v>
      </c>
      <c r="AI95" s="150">
        <f>SUM(AG95:AH95)</f>
        <v>0</v>
      </c>
      <c r="AJ95" s="132">
        <v>0</v>
      </c>
      <c r="AK95" s="132">
        <v>0</v>
      </c>
      <c r="AL95" s="150">
        <f>SUM(AJ95:AK95)</f>
        <v>0</v>
      </c>
      <c r="AM95" s="132">
        <v>0</v>
      </c>
      <c r="AN95" s="132">
        <v>0</v>
      </c>
      <c r="AO95" s="150">
        <f>SUM(AM95:AN95)</f>
        <v>0</v>
      </c>
      <c r="AP95" s="27"/>
      <c r="AQ95" s="63" t="s">
        <v>146</v>
      </c>
      <c r="AR95" s="150">
        <f>AI95/AI$17</f>
        <v>0</v>
      </c>
      <c r="AS95" s="150">
        <f>AL95/AL$17</f>
        <v>0</v>
      </c>
      <c r="AT95" s="150">
        <f>AO95/AO$17</f>
        <v>0</v>
      </c>
      <c r="AU95" s="27"/>
    </row>
    <row r="96" spans="1:47" ht="11.65" x14ac:dyDescent="0.35">
      <c r="A96" s="145">
        <f t="shared" si="284"/>
        <v>0</v>
      </c>
      <c r="C96" s="145"/>
      <c r="D96" s="27"/>
      <c r="E96" s="13" t="s">
        <v>83</v>
      </c>
      <c r="F96" s="132">
        <v>0</v>
      </c>
      <c r="G96" s="132">
        <v>0</v>
      </c>
      <c r="H96" s="150">
        <f>SUM(F96:G96)</f>
        <v>0</v>
      </c>
      <c r="I96" s="132">
        <v>0</v>
      </c>
      <c r="J96" s="132">
        <v>0</v>
      </c>
      <c r="K96" s="150">
        <f>SUM(I96:J96)</f>
        <v>0</v>
      </c>
      <c r="L96" s="132">
        <v>0</v>
      </c>
      <c r="M96" s="132">
        <v>0</v>
      </c>
      <c r="N96" s="150">
        <f>SUM(L96:M96)</f>
        <v>0</v>
      </c>
      <c r="O96" s="27"/>
      <c r="P96" s="13" t="s">
        <v>83</v>
      </c>
      <c r="Q96" s="132">
        <v>0</v>
      </c>
      <c r="R96" s="132">
        <v>0</v>
      </c>
      <c r="S96" s="150">
        <f>SUM(Q96:R96)</f>
        <v>0</v>
      </c>
      <c r="T96" s="132">
        <v>0</v>
      </c>
      <c r="U96" s="132">
        <v>0</v>
      </c>
      <c r="V96" s="150">
        <f>SUM(T96:U96)</f>
        <v>0</v>
      </c>
      <c r="W96" s="132">
        <v>0</v>
      </c>
      <c r="X96" s="132">
        <v>0</v>
      </c>
      <c r="Y96" s="150">
        <f>SUM(W96:X96)</f>
        <v>0</v>
      </c>
      <c r="Z96" s="27"/>
      <c r="AA96" s="13" t="s">
        <v>83</v>
      </c>
      <c r="AB96" s="150">
        <f>S96/S$17</f>
        <v>0</v>
      </c>
      <c r="AC96" s="150">
        <f>V96/V$17</f>
        <v>0</v>
      </c>
      <c r="AD96" s="150">
        <f>Y96/Y$17</f>
        <v>0</v>
      </c>
      <c r="AE96" s="27"/>
      <c r="AF96" s="13" t="s">
        <v>83</v>
      </c>
      <c r="AG96" s="132">
        <v>0</v>
      </c>
      <c r="AH96" s="132">
        <v>0</v>
      </c>
      <c r="AI96" s="150">
        <f>SUM(AG96:AH96)</f>
        <v>0</v>
      </c>
      <c r="AJ96" s="132">
        <v>0</v>
      </c>
      <c r="AK96" s="132">
        <v>0</v>
      </c>
      <c r="AL96" s="150">
        <f>SUM(AJ96:AK96)</f>
        <v>0</v>
      </c>
      <c r="AM96" s="132">
        <v>0</v>
      </c>
      <c r="AN96" s="132">
        <v>0</v>
      </c>
      <c r="AO96" s="150">
        <f>SUM(AM96:AN96)</f>
        <v>0</v>
      </c>
      <c r="AP96" s="27"/>
      <c r="AQ96" s="13" t="s">
        <v>83</v>
      </c>
      <c r="AR96" s="150">
        <f>AI96/AI$17</f>
        <v>0</v>
      </c>
      <c r="AS96" s="150">
        <f>AL96/AL$17</f>
        <v>0</v>
      </c>
      <c r="AT96" s="150">
        <f>AO96/AO$17</f>
        <v>0</v>
      </c>
      <c r="AU96" s="27"/>
    </row>
    <row r="97" spans="1:47" ht="11.65" x14ac:dyDescent="0.35">
      <c r="A97" s="145">
        <f t="shared" si="284"/>
        <v>0</v>
      </c>
      <c r="C97" s="145"/>
      <c r="D97" s="27"/>
      <c r="E97" s="13" t="s">
        <v>204</v>
      </c>
      <c r="F97" s="132">
        <v>0</v>
      </c>
      <c r="G97" s="132">
        <v>0</v>
      </c>
      <c r="H97" s="150">
        <f>SUM(F97:G97)</f>
        <v>0</v>
      </c>
      <c r="I97" s="132">
        <v>0</v>
      </c>
      <c r="J97" s="132">
        <v>0</v>
      </c>
      <c r="K97" s="150">
        <f>SUM(I97:J97)</f>
        <v>0</v>
      </c>
      <c r="L97" s="132">
        <v>0</v>
      </c>
      <c r="M97" s="132">
        <v>0</v>
      </c>
      <c r="N97" s="150">
        <f>SUM(L97:M97)</f>
        <v>0</v>
      </c>
      <c r="O97" s="27"/>
      <c r="P97" s="13" t="s">
        <v>204</v>
      </c>
      <c r="Q97" s="132">
        <v>0</v>
      </c>
      <c r="R97" s="132">
        <v>0</v>
      </c>
      <c r="S97" s="150">
        <f>SUM(Q97:R97)</f>
        <v>0</v>
      </c>
      <c r="T97" s="132">
        <v>0</v>
      </c>
      <c r="U97" s="132">
        <v>0</v>
      </c>
      <c r="V97" s="150">
        <f>SUM(T97:U97)</f>
        <v>0</v>
      </c>
      <c r="W97" s="132">
        <v>0</v>
      </c>
      <c r="X97" s="132">
        <v>0</v>
      </c>
      <c r="Y97" s="150">
        <f>SUM(W97:X97)</f>
        <v>0</v>
      </c>
      <c r="Z97" s="27"/>
      <c r="AA97" s="13" t="s">
        <v>204</v>
      </c>
      <c r="AB97" s="150">
        <f>S97/S$17</f>
        <v>0</v>
      </c>
      <c r="AC97" s="150">
        <f>V97/V$17</f>
        <v>0</v>
      </c>
      <c r="AD97" s="150">
        <f>Y97/Y$17</f>
        <v>0</v>
      </c>
      <c r="AE97" s="27"/>
      <c r="AF97" s="13" t="s">
        <v>204</v>
      </c>
      <c r="AG97" s="132">
        <v>0</v>
      </c>
      <c r="AH97" s="132">
        <v>0</v>
      </c>
      <c r="AI97" s="150">
        <f>SUM(AG97:AH97)</f>
        <v>0</v>
      </c>
      <c r="AJ97" s="132">
        <v>0</v>
      </c>
      <c r="AK97" s="132">
        <v>0</v>
      </c>
      <c r="AL97" s="150">
        <f>SUM(AJ97:AK97)</f>
        <v>0</v>
      </c>
      <c r="AM97" s="132">
        <v>0</v>
      </c>
      <c r="AN97" s="132">
        <v>0</v>
      </c>
      <c r="AO97" s="150">
        <f>SUM(AM97:AN97)</f>
        <v>0</v>
      </c>
      <c r="AP97" s="27"/>
      <c r="AQ97" s="13" t="s">
        <v>204</v>
      </c>
      <c r="AR97" s="150">
        <f>AI97/AI$17</f>
        <v>0</v>
      </c>
      <c r="AS97" s="150">
        <f>AL97/AL$17</f>
        <v>0</v>
      </c>
      <c r="AT97" s="150">
        <f>AO97/AO$17</f>
        <v>0</v>
      </c>
      <c r="AU97" s="27"/>
    </row>
    <row r="98" spans="1:47" ht="11.65" x14ac:dyDescent="0.35">
      <c r="A98" s="145">
        <f t="shared" si="284"/>
        <v>0</v>
      </c>
      <c r="C98" s="145"/>
      <c r="D98" s="27"/>
      <c r="E98" s="13" t="s">
        <v>242</v>
      </c>
      <c r="F98" s="132">
        <v>0</v>
      </c>
      <c r="G98" s="132">
        <v>0</v>
      </c>
      <c r="H98" s="150">
        <f t="shared" ref="H98:H100" si="300">SUM(F98:G98)</f>
        <v>0</v>
      </c>
      <c r="I98" s="132">
        <v>0</v>
      </c>
      <c r="J98" s="132">
        <v>0</v>
      </c>
      <c r="K98" s="150">
        <f t="shared" ref="K98:K100" si="301">SUM(I98:J98)</f>
        <v>0</v>
      </c>
      <c r="L98" s="132">
        <v>0</v>
      </c>
      <c r="M98" s="132">
        <v>0</v>
      </c>
      <c r="N98" s="150">
        <f t="shared" ref="N98:N100" si="302">SUM(L98:M98)</f>
        <v>0</v>
      </c>
      <c r="O98" s="27"/>
      <c r="P98" s="13" t="s">
        <v>242</v>
      </c>
      <c r="Q98" s="132">
        <v>0</v>
      </c>
      <c r="R98" s="132">
        <v>0</v>
      </c>
      <c r="S98" s="150">
        <f t="shared" ref="S98:S100" si="303">SUM(Q98:R98)</f>
        <v>0</v>
      </c>
      <c r="T98" s="132">
        <v>0</v>
      </c>
      <c r="U98" s="132">
        <v>0</v>
      </c>
      <c r="V98" s="150">
        <f t="shared" ref="V98:V100" si="304">SUM(T98:U98)</f>
        <v>0</v>
      </c>
      <c r="W98" s="132">
        <v>0</v>
      </c>
      <c r="X98" s="132">
        <v>0</v>
      </c>
      <c r="Y98" s="150">
        <f t="shared" ref="Y98:Y100" si="305">SUM(W98:X98)</f>
        <v>0</v>
      </c>
      <c r="Z98" s="27"/>
      <c r="AA98" s="13" t="s">
        <v>242</v>
      </c>
      <c r="AB98" s="150">
        <f t="shared" ref="AB98:AB100" si="306">S98/S$17</f>
        <v>0</v>
      </c>
      <c r="AC98" s="150">
        <f t="shared" ref="AC98:AC100" si="307">V98/V$17</f>
        <v>0</v>
      </c>
      <c r="AD98" s="150">
        <f t="shared" ref="AD98:AD100" si="308">Y98/Y$17</f>
        <v>0</v>
      </c>
      <c r="AE98" s="27"/>
      <c r="AF98" s="13" t="s">
        <v>242</v>
      </c>
      <c r="AG98" s="132">
        <v>0</v>
      </c>
      <c r="AH98" s="132">
        <v>0</v>
      </c>
      <c r="AI98" s="150">
        <f t="shared" ref="AI98:AI100" si="309">SUM(AG98:AH98)</f>
        <v>0</v>
      </c>
      <c r="AJ98" s="132">
        <v>0</v>
      </c>
      <c r="AK98" s="132">
        <v>0</v>
      </c>
      <c r="AL98" s="150">
        <f t="shared" ref="AL98:AL100" si="310">SUM(AJ98:AK98)</f>
        <v>0</v>
      </c>
      <c r="AM98" s="132">
        <v>0</v>
      </c>
      <c r="AN98" s="132">
        <v>0</v>
      </c>
      <c r="AO98" s="150">
        <f t="shared" ref="AO98:AO100" si="311">SUM(AM98:AN98)</f>
        <v>0</v>
      </c>
      <c r="AP98" s="27"/>
      <c r="AQ98" s="13" t="s">
        <v>242</v>
      </c>
      <c r="AR98" s="150">
        <f t="shared" ref="AR98:AR100" si="312">AI98/AI$17</f>
        <v>0</v>
      </c>
      <c r="AS98" s="150">
        <f t="shared" ref="AS98:AS100" si="313">AL98/AL$17</f>
        <v>0</v>
      </c>
      <c r="AT98" s="150">
        <f t="shared" ref="AT98:AT100" si="314">AO98/AO$17</f>
        <v>0</v>
      </c>
      <c r="AU98" s="27"/>
    </row>
    <row r="99" spans="1:47" ht="11.65" x14ac:dyDescent="0.35">
      <c r="A99" s="145">
        <f t="shared" si="284"/>
        <v>0</v>
      </c>
      <c r="C99" s="145"/>
      <c r="D99" s="27"/>
      <c r="E99" s="13" t="s">
        <v>243</v>
      </c>
      <c r="F99" s="132">
        <v>0</v>
      </c>
      <c r="G99" s="132">
        <v>0</v>
      </c>
      <c r="H99" s="150">
        <f t="shared" si="300"/>
        <v>0</v>
      </c>
      <c r="I99" s="132">
        <v>0</v>
      </c>
      <c r="J99" s="132">
        <v>0</v>
      </c>
      <c r="K99" s="150">
        <f t="shared" si="301"/>
        <v>0</v>
      </c>
      <c r="L99" s="132">
        <v>0</v>
      </c>
      <c r="M99" s="132">
        <v>0</v>
      </c>
      <c r="N99" s="150">
        <f t="shared" si="302"/>
        <v>0</v>
      </c>
      <c r="O99" s="27"/>
      <c r="P99" s="13" t="s">
        <v>243</v>
      </c>
      <c r="Q99" s="132">
        <v>0</v>
      </c>
      <c r="R99" s="132">
        <v>0</v>
      </c>
      <c r="S99" s="150">
        <f t="shared" si="303"/>
        <v>0</v>
      </c>
      <c r="T99" s="132">
        <v>0</v>
      </c>
      <c r="U99" s="132">
        <v>0</v>
      </c>
      <c r="V99" s="150">
        <f t="shared" si="304"/>
        <v>0</v>
      </c>
      <c r="W99" s="132">
        <v>0</v>
      </c>
      <c r="X99" s="132">
        <v>0</v>
      </c>
      <c r="Y99" s="150">
        <f t="shared" si="305"/>
        <v>0</v>
      </c>
      <c r="Z99" s="27"/>
      <c r="AA99" s="13" t="s">
        <v>243</v>
      </c>
      <c r="AB99" s="150">
        <f t="shared" si="306"/>
        <v>0</v>
      </c>
      <c r="AC99" s="150">
        <f t="shared" si="307"/>
        <v>0</v>
      </c>
      <c r="AD99" s="150">
        <f t="shared" si="308"/>
        <v>0</v>
      </c>
      <c r="AE99" s="27"/>
      <c r="AF99" s="13" t="s">
        <v>243</v>
      </c>
      <c r="AG99" s="132">
        <v>0</v>
      </c>
      <c r="AH99" s="132">
        <v>0</v>
      </c>
      <c r="AI99" s="150">
        <f t="shared" si="309"/>
        <v>0</v>
      </c>
      <c r="AJ99" s="132">
        <v>0</v>
      </c>
      <c r="AK99" s="132">
        <v>0</v>
      </c>
      <c r="AL99" s="150">
        <f t="shared" si="310"/>
        <v>0</v>
      </c>
      <c r="AM99" s="132">
        <v>0</v>
      </c>
      <c r="AN99" s="132">
        <v>0</v>
      </c>
      <c r="AO99" s="150">
        <f t="shared" si="311"/>
        <v>0</v>
      </c>
      <c r="AP99" s="27"/>
      <c r="AQ99" s="13" t="s">
        <v>243</v>
      </c>
      <c r="AR99" s="150">
        <f t="shared" si="312"/>
        <v>0</v>
      </c>
      <c r="AS99" s="150">
        <f t="shared" si="313"/>
        <v>0</v>
      </c>
      <c r="AT99" s="150">
        <f t="shared" si="314"/>
        <v>0</v>
      </c>
      <c r="AU99" s="27"/>
    </row>
    <row r="100" spans="1:47" ht="11.65" x14ac:dyDescent="0.35">
      <c r="A100" s="145">
        <f t="shared" si="284"/>
        <v>0</v>
      </c>
      <c r="C100" s="145"/>
      <c r="D100" s="27"/>
      <c r="E100" s="13" t="s">
        <v>181</v>
      </c>
      <c r="F100" s="132">
        <v>0</v>
      </c>
      <c r="G100" s="132">
        <v>0</v>
      </c>
      <c r="H100" s="150">
        <f t="shared" si="300"/>
        <v>0</v>
      </c>
      <c r="I100" s="132">
        <v>0</v>
      </c>
      <c r="J100" s="132">
        <v>0</v>
      </c>
      <c r="K100" s="150">
        <f t="shared" si="301"/>
        <v>0</v>
      </c>
      <c r="L100" s="132">
        <v>0</v>
      </c>
      <c r="M100" s="132">
        <v>0</v>
      </c>
      <c r="N100" s="150">
        <f t="shared" si="302"/>
        <v>0</v>
      </c>
      <c r="O100" s="27"/>
      <c r="P100" s="13" t="s">
        <v>181</v>
      </c>
      <c r="Q100" s="132">
        <v>0</v>
      </c>
      <c r="R100" s="132">
        <v>0</v>
      </c>
      <c r="S100" s="150">
        <f t="shared" si="303"/>
        <v>0</v>
      </c>
      <c r="T100" s="132">
        <v>0</v>
      </c>
      <c r="U100" s="132">
        <v>0</v>
      </c>
      <c r="V100" s="150">
        <f t="shared" si="304"/>
        <v>0</v>
      </c>
      <c r="W100" s="132">
        <v>0</v>
      </c>
      <c r="X100" s="132">
        <v>0</v>
      </c>
      <c r="Y100" s="150">
        <f t="shared" si="305"/>
        <v>0</v>
      </c>
      <c r="Z100" s="27"/>
      <c r="AA100" s="13" t="s">
        <v>181</v>
      </c>
      <c r="AB100" s="150">
        <f t="shared" si="306"/>
        <v>0</v>
      </c>
      <c r="AC100" s="150">
        <f t="shared" si="307"/>
        <v>0</v>
      </c>
      <c r="AD100" s="150">
        <f t="shared" si="308"/>
        <v>0</v>
      </c>
      <c r="AE100" s="27"/>
      <c r="AF100" s="13" t="s">
        <v>181</v>
      </c>
      <c r="AG100" s="132">
        <v>0</v>
      </c>
      <c r="AH100" s="132">
        <v>0</v>
      </c>
      <c r="AI100" s="150">
        <f t="shared" si="309"/>
        <v>0</v>
      </c>
      <c r="AJ100" s="132">
        <v>0</v>
      </c>
      <c r="AK100" s="132">
        <v>0</v>
      </c>
      <c r="AL100" s="150">
        <f t="shared" si="310"/>
        <v>0</v>
      </c>
      <c r="AM100" s="132">
        <v>0</v>
      </c>
      <c r="AN100" s="132">
        <v>0</v>
      </c>
      <c r="AO100" s="150">
        <f t="shared" si="311"/>
        <v>0</v>
      </c>
      <c r="AP100" s="27"/>
      <c r="AQ100" s="13" t="s">
        <v>181</v>
      </c>
      <c r="AR100" s="150">
        <f t="shared" si="312"/>
        <v>0</v>
      </c>
      <c r="AS100" s="150">
        <f t="shared" si="313"/>
        <v>0</v>
      </c>
      <c r="AT100" s="150">
        <f t="shared" si="314"/>
        <v>0</v>
      </c>
      <c r="AU100" s="27"/>
    </row>
    <row r="101" spans="1:47" ht="11.65" x14ac:dyDescent="0.35">
      <c r="A101" s="145">
        <f t="shared" si="284"/>
        <v>0</v>
      </c>
      <c r="C101" s="145"/>
      <c r="D101" s="27"/>
      <c r="E101" s="13" t="s">
        <v>355</v>
      </c>
      <c r="F101" s="132">
        <v>0</v>
      </c>
      <c r="G101" s="132">
        <v>0</v>
      </c>
      <c r="H101" s="150">
        <f>SUM(F101:G101)</f>
        <v>0</v>
      </c>
      <c r="I101" s="132">
        <v>0</v>
      </c>
      <c r="J101" s="132">
        <v>0</v>
      </c>
      <c r="K101" s="150">
        <f>SUM(I101:J101)</f>
        <v>0</v>
      </c>
      <c r="L101" s="132">
        <v>0</v>
      </c>
      <c r="M101" s="132">
        <v>0</v>
      </c>
      <c r="N101" s="150">
        <f>SUM(L101:M101)</f>
        <v>0</v>
      </c>
      <c r="O101" s="27"/>
      <c r="P101" s="13" t="s">
        <v>355</v>
      </c>
      <c r="Q101" s="132">
        <v>0</v>
      </c>
      <c r="R101" s="132">
        <v>0</v>
      </c>
      <c r="S101" s="150">
        <f>SUM(Q101:R101)</f>
        <v>0</v>
      </c>
      <c r="T101" s="132">
        <v>0</v>
      </c>
      <c r="U101" s="132">
        <v>0</v>
      </c>
      <c r="V101" s="150">
        <f>SUM(T101:U101)</f>
        <v>0</v>
      </c>
      <c r="W101" s="132">
        <v>0</v>
      </c>
      <c r="X101" s="132">
        <v>0</v>
      </c>
      <c r="Y101" s="150">
        <f>SUM(W101:X101)</f>
        <v>0</v>
      </c>
      <c r="Z101" s="27"/>
      <c r="AA101" s="13" t="s">
        <v>355</v>
      </c>
      <c r="AB101" s="150">
        <f>S101/S$17</f>
        <v>0</v>
      </c>
      <c r="AC101" s="150">
        <f>V101/V$17</f>
        <v>0</v>
      </c>
      <c r="AD101" s="150">
        <f>Y101/Y$17</f>
        <v>0</v>
      </c>
      <c r="AE101" s="27"/>
      <c r="AF101" s="13" t="s">
        <v>355</v>
      </c>
      <c r="AG101" s="132">
        <v>0</v>
      </c>
      <c r="AH101" s="132">
        <v>0</v>
      </c>
      <c r="AI101" s="150">
        <f>SUM(AG101:AH101)</f>
        <v>0</v>
      </c>
      <c r="AJ101" s="132">
        <v>0</v>
      </c>
      <c r="AK101" s="132">
        <v>0</v>
      </c>
      <c r="AL101" s="150">
        <f>SUM(AJ101:AK101)</f>
        <v>0</v>
      </c>
      <c r="AM101" s="132">
        <v>0</v>
      </c>
      <c r="AN101" s="132">
        <v>0</v>
      </c>
      <c r="AO101" s="150">
        <f>SUM(AM101:AN101)</f>
        <v>0</v>
      </c>
      <c r="AP101" s="27"/>
      <c r="AQ101" s="13" t="s">
        <v>355</v>
      </c>
      <c r="AR101" s="150">
        <f>AI101/AI$17</f>
        <v>0</v>
      </c>
      <c r="AS101" s="150">
        <f>AL101/AL$17</f>
        <v>0</v>
      </c>
      <c r="AT101" s="150">
        <f>AO101/AO$17</f>
        <v>0</v>
      </c>
      <c r="AU101" s="27"/>
    </row>
    <row r="102" spans="1:47" ht="11.65" x14ac:dyDescent="0.35">
      <c r="A102" s="145">
        <f t="shared" si="284"/>
        <v>0</v>
      </c>
      <c r="C102" s="145"/>
      <c r="D102" s="27"/>
      <c r="E102" s="63" t="s">
        <v>240</v>
      </c>
      <c r="F102" s="132">
        <v>0</v>
      </c>
      <c r="G102" s="132">
        <v>0</v>
      </c>
      <c r="H102" s="150">
        <f t="shared" si="285"/>
        <v>0</v>
      </c>
      <c r="I102" s="132">
        <v>0</v>
      </c>
      <c r="J102" s="132">
        <v>0</v>
      </c>
      <c r="K102" s="150">
        <f t="shared" si="286"/>
        <v>0</v>
      </c>
      <c r="L102" s="132">
        <v>0</v>
      </c>
      <c r="M102" s="132">
        <v>0</v>
      </c>
      <c r="N102" s="150">
        <f t="shared" si="287"/>
        <v>0</v>
      </c>
      <c r="O102" s="27"/>
      <c r="P102" s="63" t="s">
        <v>240</v>
      </c>
      <c r="Q102" s="132">
        <v>0</v>
      </c>
      <c r="R102" s="132">
        <v>0</v>
      </c>
      <c r="S102" s="150">
        <f t="shared" si="288"/>
        <v>0</v>
      </c>
      <c r="T102" s="132">
        <v>0</v>
      </c>
      <c r="U102" s="132">
        <v>0</v>
      </c>
      <c r="V102" s="150">
        <f t="shared" si="289"/>
        <v>0</v>
      </c>
      <c r="W102" s="132">
        <v>0</v>
      </c>
      <c r="X102" s="132">
        <v>0</v>
      </c>
      <c r="Y102" s="150">
        <f t="shared" si="290"/>
        <v>0</v>
      </c>
      <c r="Z102" s="27"/>
      <c r="AA102" s="63" t="s">
        <v>240</v>
      </c>
      <c r="AB102" s="150">
        <f t="shared" si="291"/>
        <v>0</v>
      </c>
      <c r="AC102" s="150">
        <f t="shared" si="292"/>
        <v>0</v>
      </c>
      <c r="AD102" s="150">
        <f t="shared" si="293"/>
        <v>0</v>
      </c>
      <c r="AE102" s="27"/>
      <c r="AF102" s="63" t="s">
        <v>240</v>
      </c>
      <c r="AG102" s="132">
        <v>0</v>
      </c>
      <c r="AH102" s="132">
        <v>0</v>
      </c>
      <c r="AI102" s="150">
        <f t="shared" si="294"/>
        <v>0</v>
      </c>
      <c r="AJ102" s="132">
        <v>0</v>
      </c>
      <c r="AK102" s="132">
        <v>0</v>
      </c>
      <c r="AL102" s="150">
        <f t="shared" si="295"/>
        <v>0</v>
      </c>
      <c r="AM102" s="132">
        <v>0</v>
      </c>
      <c r="AN102" s="132">
        <v>0</v>
      </c>
      <c r="AO102" s="150">
        <f t="shared" si="296"/>
        <v>0</v>
      </c>
      <c r="AP102" s="27"/>
      <c r="AQ102" s="63" t="s">
        <v>240</v>
      </c>
      <c r="AR102" s="150">
        <f t="shared" ref="AR102" si="315">AI102/AI$17</f>
        <v>0</v>
      </c>
      <c r="AS102" s="150">
        <f t="shared" ref="AS102" si="316">AL102/AL$17</f>
        <v>0</v>
      </c>
      <c r="AT102" s="150">
        <f t="shared" ref="AT102" si="317">AO102/AO$17</f>
        <v>0</v>
      </c>
      <c r="AU102" s="27"/>
    </row>
    <row r="103" spans="1:47" ht="11.65" x14ac:dyDescent="0.35">
      <c r="A103" s="145"/>
      <c r="C103" s="145"/>
      <c r="D103" s="27"/>
      <c r="E103" s="14" t="s">
        <v>357</v>
      </c>
      <c r="F103" s="49">
        <f t="shared" ref="F103:M103" si="318">SUM(F94:F102)</f>
        <v>0</v>
      </c>
      <c r="G103" s="49">
        <f t="shared" si="318"/>
        <v>0</v>
      </c>
      <c r="H103" s="49">
        <f t="shared" si="318"/>
        <v>0</v>
      </c>
      <c r="I103" s="49">
        <f t="shared" si="318"/>
        <v>0</v>
      </c>
      <c r="J103" s="49">
        <f t="shared" si="318"/>
        <v>0</v>
      </c>
      <c r="K103" s="49">
        <f t="shared" si="318"/>
        <v>0</v>
      </c>
      <c r="L103" s="49">
        <f t="shared" si="318"/>
        <v>0</v>
      </c>
      <c r="M103" s="49">
        <f t="shared" si="318"/>
        <v>0</v>
      </c>
      <c r="N103" s="49">
        <f>SUM(N94:N102)</f>
        <v>0</v>
      </c>
      <c r="O103" s="27"/>
      <c r="P103" s="14" t="s">
        <v>357</v>
      </c>
      <c r="Q103" s="49">
        <f t="shared" ref="Q103:X103" si="319">SUM(Q94:Q102)</f>
        <v>0</v>
      </c>
      <c r="R103" s="49">
        <f t="shared" si="319"/>
        <v>0</v>
      </c>
      <c r="S103" s="49">
        <f t="shared" si="319"/>
        <v>0</v>
      </c>
      <c r="T103" s="49">
        <f t="shared" si="319"/>
        <v>0</v>
      </c>
      <c r="U103" s="49">
        <f t="shared" si="319"/>
        <v>0</v>
      </c>
      <c r="V103" s="49">
        <f t="shared" si="319"/>
        <v>0</v>
      </c>
      <c r="W103" s="49">
        <f t="shared" si="319"/>
        <v>0</v>
      </c>
      <c r="X103" s="49">
        <f t="shared" si="319"/>
        <v>0</v>
      </c>
      <c r="Y103" s="49">
        <f>SUM(Y94:Y102)</f>
        <v>0</v>
      </c>
      <c r="Z103" s="27"/>
      <c r="AA103" s="14" t="s">
        <v>357</v>
      </c>
      <c r="AB103" s="49">
        <f>SUM(AB94:AB102)</f>
        <v>0</v>
      </c>
      <c r="AC103" s="49">
        <f>SUM(AC94:AC102)</f>
        <v>0</v>
      </c>
      <c r="AD103" s="49">
        <f>SUM(AD94:AD102)</f>
        <v>0</v>
      </c>
      <c r="AE103" s="27"/>
      <c r="AF103" s="14" t="s">
        <v>357</v>
      </c>
      <c r="AG103" s="49">
        <f t="shared" ref="AG103:AN103" si="320">SUM(AG94:AG102)</f>
        <v>0</v>
      </c>
      <c r="AH103" s="49">
        <f t="shared" si="320"/>
        <v>0</v>
      </c>
      <c r="AI103" s="49">
        <f t="shared" si="320"/>
        <v>0</v>
      </c>
      <c r="AJ103" s="49">
        <f t="shared" si="320"/>
        <v>0</v>
      </c>
      <c r="AK103" s="49">
        <f t="shared" si="320"/>
        <v>0</v>
      </c>
      <c r="AL103" s="49">
        <f t="shared" si="320"/>
        <v>0</v>
      </c>
      <c r="AM103" s="49">
        <f t="shared" si="320"/>
        <v>0</v>
      </c>
      <c r="AN103" s="49">
        <f t="shared" si="320"/>
        <v>0</v>
      </c>
      <c r="AO103" s="49">
        <f>SUM(AO94:AO102)</f>
        <v>0</v>
      </c>
      <c r="AP103" s="27"/>
      <c r="AQ103" s="14" t="s">
        <v>357</v>
      </c>
      <c r="AR103" s="49">
        <f>SUM(AR94:AR102)</f>
        <v>0</v>
      </c>
      <c r="AS103" s="49">
        <f>SUM(AS94:AS102)</f>
        <v>0</v>
      </c>
      <c r="AT103" s="49">
        <f>SUM(AT94:AT102)</f>
        <v>0</v>
      </c>
      <c r="AU103" s="27"/>
    </row>
    <row r="104" spans="1:47" ht="11.65" x14ac:dyDescent="0.35">
      <c r="A104" s="145"/>
      <c r="C104" s="145"/>
      <c r="D104" s="27"/>
      <c r="E104" s="27"/>
      <c r="F104" s="17"/>
      <c r="G104" s="17"/>
      <c r="H104" s="17"/>
      <c r="I104" s="17"/>
      <c r="J104" s="17"/>
      <c r="K104" s="17"/>
      <c r="L104" s="17"/>
      <c r="M104" s="17"/>
      <c r="N104" s="17"/>
      <c r="O104" s="27"/>
      <c r="P104" s="27"/>
      <c r="Q104" s="17"/>
      <c r="R104" s="17"/>
      <c r="S104" s="17"/>
      <c r="T104" s="17"/>
      <c r="U104" s="17"/>
      <c r="V104" s="17"/>
      <c r="W104" s="17"/>
      <c r="X104" s="17"/>
      <c r="Y104" s="17"/>
      <c r="Z104" s="27"/>
      <c r="AA104" s="27"/>
      <c r="AB104" s="17"/>
      <c r="AC104" s="17"/>
      <c r="AD104" s="17"/>
      <c r="AE104" s="27"/>
      <c r="AF104" s="27"/>
      <c r="AG104" s="17"/>
      <c r="AH104" s="17"/>
      <c r="AI104" s="17"/>
      <c r="AJ104" s="17"/>
      <c r="AK104" s="17"/>
      <c r="AL104" s="17"/>
      <c r="AM104" s="17"/>
      <c r="AN104" s="17"/>
      <c r="AO104" s="17"/>
      <c r="AP104" s="27"/>
      <c r="AQ104" s="27"/>
      <c r="AR104" s="17"/>
      <c r="AS104" s="17"/>
      <c r="AT104" s="17"/>
      <c r="AU104" s="27"/>
    </row>
    <row r="105" spans="1:47" ht="11.65" x14ac:dyDescent="0.35">
      <c r="A105" s="145"/>
      <c r="C105" s="145"/>
      <c r="D105" s="27"/>
      <c r="E105" s="14" t="s">
        <v>76</v>
      </c>
      <c r="F105" s="49">
        <f t="shared" ref="F105:M105" si="321">F64+F76-F88-F103</f>
        <v>0</v>
      </c>
      <c r="G105" s="49">
        <f t="shared" si="321"/>
        <v>0</v>
      </c>
      <c r="H105" s="49">
        <f t="shared" si="321"/>
        <v>0</v>
      </c>
      <c r="I105" s="49">
        <f t="shared" si="321"/>
        <v>0</v>
      </c>
      <c r="J105" s="49">
        <f t="shared" si="321"/>
        <v>0</v>
      </c>
      <c r="K105" s="49">
        <f t="shared" si="321"/>
        <v>0</v>
      </c>
      <c r="L105" s="49">
        <f t="shared" si="321"/>
        <v>0</v>
      </c>
      <c r="M105" s="49">
        <f t="shared" si="321"/>
        <v>0</v>
      </c>
      <c r="N105" s="49">
        <f>N64+N76-N88-N103</f>
        <v>0</v>
      </c>
      <c r="O105" s="27"/>
      <c r="P105" s="14" t="s">
        <v>76</v>
      </c>
      <c r="Q105" s="49">
        <f t="shared" ref="Q105:X105" si="322">Q64+Q76-Q88-Q103</f>
        <v>0</v>
      </c>
      <c r="R105" s="49">
        <f t="shared" si="322"/>
        <v>0</v>
      </c>
      <c r="S105" s="49">
        <f t="shared" si="322"/>
        <v>0</v>
      </c>
      <c r="T105" s="49">
        <f t="shared" si="322"/>
        <v>0</v>
      </c>
      <c r="U105" s="49">
        <f t="shared" si="322"/>
        <v>0</v>
      </c>
      <c r="V105" s="49">
        <f t="shared" si="322"/>
        <v>0</v>
      </c>
      <c r="W105" s="49">
        <f t="shared" si="322"/>
        <v>0</v>
      </c>
      <c r="X105" s="49">
        <f t="shared" si="322"/>
        <v>0</v>
      </c>
      <c r="Y105" s="49">
        <f>Y64+Y76-Y88-Y103</f>
        <v>0</v>
      </c>
      <c r="Z105" s="27"/>
      <c r="AA105" s="14" t="s">
        <v>76</v>
      </c>
      <c r="AB105" s="49">
        <f>AB64+AB76-AB88-AB103</f>
        <v>0</v>
      </c>
      <c r="AC105" s="49">
        <f>AC64+AC76-AC88-AC103</f>
        <v>0</v>
      </c>
      <c r="AD105" s="49">
        <f>AD64+AD76-AD88-AD103</f>
        <v>0</v>
      </c>
      <c r="AE105" s="27"/>
      <c r="AF105" s="14" t="s">
        <v>76</v>
      </c>
      <c r="AG105" s="49">
        <f t="shared" ref="AG105:AN105" si="323">AG64+AG76-AG88-AG103</f>
        <v>0</v>
      </c>
      <c r="AH105" s="49">
        <f t="shared" si="323"/>
        <v>0</v>
      </c>
      <c r="AI105" s="49">
        <f t="shared" si="323"/>
        <v>0</v>
      </c>
      <c r="AJ105" s="49">
        <f t="shared" si="323"/>
        <v>0</v>
      </c>
      <c r="AK105" s="49">
        <f t="shared" si="323"/>
        <v>0</v>
      </c>
      <c r="AL105" s="49">
        <f t="shared" si="323"/>
        <v>0</v>
      </c>
      <c r="AM105" s="49">
        <f t="shared" si="323"/>
        <v>0</v>
      </c>
      <c r="AN105" s="49">
        <f t="shared" si="323"/>
        <v>0</v>
      </c>
      <c r="AO105" s="49">
        <f>AO64+AO76-AO88-AO103</f>
        <v>0</v>
      </c>
      <c r="AP105" s="27"/>
      <c r="AQ105" s="14" t="s">
        <v>76</v>
      </c>
      <c r="AR105" s="49">
        <f>AR64+AR76-AR88-AR103</f>
        <v>0</v>
      </c>
      <c r="AS105" s="49">
        <f>AS64+AS76-AS88-AS103</f>
        <v>0</v>
      </c>
      <c r="AT105" s="49">
        <f>AT64+AT76-AT88-AT103</f>
        <v>0</v>
      </c>
      <c r="AU105" s="27"/>
    </row>
    <row r="106" spans="1:47" ht="11.65" x14ac:dyDescent="0.35">
      <c r="A106" s="145"/>
      <c r="C106" s="145"/>
      <c r="D106" s="27"/>
      <c r="E106" s="27"/>
      <c r="F106" s="17"/>
      <c r="G106" s="17"/>
      <c r="H106" s="17"/>
      <c r="I106" s="17"/>
      <c r="J106" s="17"/>
      <c r="K106" s="17"/>
      <c r="L106" s="17"/>
      <c r="M106" s="17"/>
      <c r="N106" s="17"/>
      <c r="O106" s="27"/>
      <c r="P106" s="27"/>
      <c r="Q106" s="17"/>
      <c r="R106" s="17"/>
      <c r="S106" s="17"/>
      <c r="T106" s="17"/>
      <c r="U106" s="17"/>
      <c r="V106" s="17"/>
      <c r="W106" s="17"/>
      <c r="X106" s="17"/>
      <c r="Y106" s="17"/>
      <c r="Z106" s="27"/>
      <c r="AA106" s="27"/>
      <c r="AB106" s="17"/>
      <c r="AC106" s="17"/>
      <c r="AD106" s="17"/>
      <c r="AE106" s="27"/>
      <c r="AF106" s="27"/>
      <c r="AG106" s="17"/>
      <c r="AH106" s="17"/>
      <c r="AI106" s="17"/>
      <c r="AJ106" s="17"/>
      <c r="AK106" s="17"/>
      <c r="AL106" s="17"/>
      <c r="AM106" s="17"/>
      <c r="AN106" s="17"/>
      <c r="AO106" s="17"/>
      <c r="AP106" s="27"/>
      <c r="AQ106" s="27"/>
      <c r="AR106" s="17"/>
      <c r="AS106" s="17"/>
      <c r="AT106" s="17"/>
      <c r="AU106" s="27"/>
    </row>
    <row r="107" spans="1:47" ht="11.65" x14ac:dyDescent="0.35">
      <c r="B107" s="145">
        <f>IF(OR(H107&lt;0,K107&lt;0,N107&lt;0,AB107&lt;0,AC107&lt;0,AD107&lt;0,AI107&lt;0,AL107&lt;0,AO107&lt;0),1,0)</f>
        <v>0</v>
      </c>
      <c r="C107" s="145"/>
      <c r="D107" s="27"/>
      <c r="E107" s="13" t="s">
        <v>379</v>
      </c>
      <c r="F107" s="132">
        <v>0</v>
      </c>
      <c r="G107" s="132">
        <v>0</v>
      </c>
      <c r="H107" s="150">
        <f t="shared" ref="H107:H111" si="324">SUM(F107:G107)</f>
        <v>0</v>
      </c>
      <c r="I107" s="132">
        <v>0</v>
      </c>
      <c r="J107" s="132">
        <v>0</v>
      </c>
      <c r="K107" s="150">
        <f t="shared" ref="K107:K111" si="325">SUM(I107:J107)</f>
        <v>0</v>
      </c>
      <c r="L107" s="132">
        <v>0</v>
      </c>
      <c r="M107" s="132">
        <v>0</v>
      </c>
      <c r="N107" s="150">
        <f t="shared" ref="N107:N111" si="326">SUM(L107:M107)</f>
        <v>0</v>
      </c>
      <c r="O107" s="27"/>
      <c r="P107" s="13" t="s">
        <v>379</v>
      </c>
      <c r="Q107" s="132">
        <v>0</v>
      </c>
      <c r="R107" s="132">
        <v>0</v>
      </c>
      <c r="S107" s="150">
        <f t="shared" ref="S107:S111" si="327">SUM(Q107:R107)</f>
        <v>0</v>
      </c>
      <c r="T107" s="132">
        <v>0</v>
      </c>
      <c r="U107" s="132">
        <v>0</v>
      </c>
      <c r="V107" s="150">
        <f t="shared" ref="V107:V111" si="328">SUM(T107:U107)</f>
        <v>0</v>
      </c>
      <c r="W107" s="132">
        <v>0</v>
      </c>
      <c r="X107" s="132">
        <v>0</v>
      </c>
      <c r="Y107" s="150">
        <f t="shared" ref="Y107:Y111" si="329">SUM(W107:X107)</f>
        <v>0</v>
      </c>
      <c r="Z107" s="27"/>
      <c r="AA107" s="13" t="s">
        <v>379</v>
      </c>
      <c r="AB107" s="150">
        <f t="shared" ref="AB107:AB108" si="330">S107/S$17</f>
        <v>0</v>
      </c>
      <c r="AC107" s="150">
        <f t="shared" ref="AC107:AC108" si="331">V107/V$17</f>
        <v>0</v>
      </c>
      <c r="AD107" s="150">
        <f t="shared" ref="AD107:AD108" si="332">Y107/Y$17</f>
        <v>0</v>
      </c>
      <c r="AE107" s="27"/>
      <c r="AF107" s="13" t="s">
        <v>379</v>
      </c>
      <c r="AG107" s="132">
        <v>0</v>
      </c>
      <c r="AH107" s="132">
        <v>0</v>
      </c>
      <c r="AI107" s="150">
        <f t="shared" ref="AI107:AI111" si="333">SUM(AG107:AH107)</f>
        <v>0</v>
      </c>
      <c r="AJ107" s="132">
        <v>0</v>
      </c>
      <c r="AK107" s="132">
        <v>0</v>
      </c>
      <c r="AL107" s="150">
        <f t="shared" ref="AL107:AL111" si="334">SUM(AJ107:AK107)</f>
        <v>0</v>
      </c>
      <c r="AM107" s="132">
        <v>0</v>
      </c>
      <c r="AN107" s="132">
        <v>0</v>
      </c>
      <c r="AO107" s="150">
        <f t="shared" ref="AO107:AO111" si="335">SUM(AM107:AN107)</f>
        <v>0</v>
      </c>
      <c r="AP107" s="27"/>
      <c r="AQ107" s="13" t="s">
        <v>379</v>
      </c>
      <c r="AR107" s="150">
        <f t="shared" ref="AR107:AR108" si="336">AI107/AI$17</f>
        <v>0</v>
      </c>
      <c r="AS107" s="150">
        <f t="shared" ref="AS107:AS108" si="337">AL107/AL$17</f>
        <v>0</v>
      </c>
      <c r="AT107" s="150">
        <f t="shared" ref="AT107:AT108" si="338">AO107/AO$17</f>
        <v>0</v>
      </c>
      <c r="AU107" s="27"/>
    </row>
    <row r="108" spans="1:47" ht="11.65" x14ac:dyDescent="0.35">
      <c r="B108" s="145">
        <f>IF(OR(H108&lt;0,K108&lt;0,N108&lt;0,AB108&lt;0,AC108&lt;0,AD108&lt;0,AI108&lt;0,AL108&lt;0,AO108&lt;0),1,0)</f>
        <v>0</v>
      </c>
      <c r="C108" s="145"/>
      <c r="D108" s="27"/>
      <c r="E108" s="13" t="s">
        <v>380</v>
      </c>
      <c r="F108" s="132">
        <v>0</v>
      </c>
      <c r="G108" s="132">
        <v>0</v>
      </c>
      <c r="H108" s="150">
        <f t="shared" si="324"/>
        <v>0</v>
      </c>
      <c r="I108" s="132">
        <v>0</v>
      </c>
      <c r="J108" s="132">
        <v>0</v>
      </c>
      <c r="K108" s="150">
        <f t="shared" si="325"/>
        <v>0</v>
      </c>
      <c r="L108" s="132">
        <v>0</v>
      </c>
      <c r="M108" s="132">
        <v>0</v>
      </c>
      <c r="N108" s="150">
        <f t="shared" si="326"/>
        <v>0</v>
      </c>
      <c r="O108" s="27"/>
      <c r="P108" s="13" t="s">
        <v>380</v>
      </c>
      <c r="Q108" s="132">
        <v>0</v>
      </c>
      <c r="R108" s="132">
        <v>0</v>
      </c>
      <c r="S108" s="150">
        <f t="shared" si="327"/>
        <v>0</v>
      </c>
      <c r="T108" s="132">
        <v>0</v>
      </c>
      <c r="U108" s="132">
        <v>0</v>
      </c>
      <c r="V108" s="150">
        <f t="shared" si="328"/>
        <v>0</v>
      </c>
      <c r="W108" s="132">
        <v>0</v>
      </c>
      <c r="X108" s="132">
        <v>0</v>
      </c>
      <c r="Y108" s="150">
        <f t="shared" si="329"/>
        <v>0</v>
      </c>
      <c r="Z108" s="27"/>
      <c r="AA108" s="13" t="s">
        <v>380</v>
      </c>
      <c r="AB108" s="150">
        <f t="shared" si="330"/>
        <v>0</v>
      </c>
      <c r="AC108" s="150">
        <f t="shared" si="331"/>
        <v>0</v>
      </c>
      <c r="AD108" s="150">
        <f t="shared" si="332"/>
        <v>0</v>
      </c>
      <c r="AE108" s="27"/>
      <c r="AF108" s="13" t="s">
        <v>380</v>
      </c>
      <c r="AG108" s="132">
        <v>0</v>
      </c>
      <c r="AH108" s="132">
        <v>0</v>
      </c>
      <c r="AI108" s="150">
        <f t="shared" si="333"/>
        <v>0</v>
      </c>
      <c r="AJ108" s="132">
        <v>0</v>
      </c>
      <c r="AK108" s="132">
        <v>0</v>
      </c>
      <c r="AL108" s="150">
        <f t="shared" si="334"/>
        <v>0</v>
      </c>
      <c r="AM108" s="132">
        <v>0</v>
      </c>
      <c r="AN108" s="132">
        <v>0</v>
      </c>
      <c r="AO108" s="150">
        <f t="shared" si="335"/>
        <v>0</v>
      </c>
      <c r="AP108" s="27"/>
      <c r="AQ108" s="13" t="s">
        <v>380</v>
      </c>
      <c r="AR108" s="150">
        <f t="shared" si="336"/>
        <v>0</v>
      </c>
      <c r="AS108" s="150">
        <f t="shared" si="337"/>
        <v>0</v>
      </c>
      <c r="AT108" s="150">
        <f t="shared" si="338"/>
        <v>0</v>
      </c>
      <c r="AU108" s="27"/>
    </row>
    <row r="109" spans="1:47" ht="11.65" x14ac:dyDescent="0.35">
      <c r="B109" s="145">
        <f>IF(OR(H109&lt;0,K109&lt;0,N109&lt;0,AB109&lt;0,AC109&lt;0,AD109&lt;0,AI109&lt;0,AL109&lt;0,AO109&lt;0),1,0)</f>
        <v>0</v>
      </c>
      <c r="C109" s="145"/>
      <c r="D109" s="27"/>
      <c r="E109" s="13" t="s">
        <v>381</v>
      </c>
      <c r="F109" s="132">
        <v>0</v>
      </c>
      <c r="G109" s="132">
        <v>0</v>
      </c>
      <c r="H109" s="150">
        <f t="shared" si="324"/>
        <v>0</v>
      </c>
      <c r="I109" s="132">
        <v>0</v>
      </c>
      <c r="J109" s="132">
        <v>0</v>
      </c>
      <c r="K109" s="150">
        <f t="shared" si="325"/>
        <v>0</v>
      </c>
      <c r="L109" s="132">
        <v>0</v>
      </c>
      <c r="M109" s="132">
        <v>0</v>
      </c>
      <c r="N109" s="150">
        <f t="shared" si="326"/>
        <v>0</v>
      </c>
      <c r="O109" s="27"/>
      <c r="P109" s="13" t="s">
        <v>381</v>
      </c>
      <c r="Q109" s="132">
        <v>0</v>
      </c>
      <c r="R109" s="132">
        <v>0</v>
      </c>
      <c r="S109" s="150">
        <f t="shared" si="327"/>
        <v>0</v>
      </c>
      <c r="T109" s="132">
        <v>0</v>
      </c>
      <c r="U109" s="132">
        <v>0</v>
      </c>
      <c r="V109" s="150">
        <f t="shared" si="328"/>
        <v>0</v>
      </c>
      <c r="W109" s="132">
        <v>0</v>
      </c>
      <c r="X109" s="132">
        <v>0</v>
      </c>
      <c r="Y109" s="150">
        <f t="shared" si="329"/>
        <v>0</v>
      </c>
      <c r="Z109" s="27"/>
      <c r="AA109" s="13" t="s">
        <v>381</v>
      </c>
      <c r="AB109" s="150">
        <f t="shared" ref="AB109:AB111" si="339">S109/S$17</f>
        <v>0</v>
      </c>
      <c r="AC109" s="150">
        <f t="shared" ref="AC109:AC111" si="340">V109/V$17</f>
        <v>0</v>
      </c>
      <c r="AD109" s="150">
        <f t="shared" ref="AD109:AD111" si="341">Y109/Y$17</f>
        <v>0</v>
      </c>
      <c r="AE109" s="27"/>
      <c r="AF109" s="13" t="s">
        <v>381</v>
      </c>
      <c r="AG109" s="132">
        <v>0</v>
      </c>
      <c r="AH109" s="132">
        <v>0</v>
      </c>
      <c r="AI109" s="150">
        <f t="shared" si="333"/>
        <v>0</v>
      </c>
      <c r="AJ109" s="132">
        <v>0</v>
      </c>
      <c r="AK109" s="132">
        <v>0</v>
      </c>
      <c r="AL109" s="150">
        <f t="shared" si="334"/>
        <v>0</v>
      </c>
      <c r="AM109" s="132">
        <v>0</v>
      </c>
      <c r="AN109" s="132">
        <v>0</v>
      </c>
      <c r="AO109" s="150">
        <f t="shared" si="335"/>
        <v>0</v>
      </c>
      <c r="AP109" s="27"/>
      <c r="AQ109" s="13" t="s">
        <v>381</v>
      </c>
      <c r="AR109" s="150">
        <f t="shared" ref="AR109:AR111" si="342">AI109/AI$17</f>
        <v>0</v>
      </c>
      <c r="AS109" s="150">
        <f t="shared" ref="AS109:AS111" si="343">AL109/AL$17</f>
        <v>0</v>
      </c>
      <c r="AT109" s="150">
        <f t="shared" ref="AT109:AT111" si="344">AO109/AO$17</f>
        <v>0</v>
      </c>
      <c r="AU109" s="27"/>
    </row>
    <row r="110" spans="1:47" ht="11.65" x14ac:dyDescent="0.35">
      <c r="B110" s="145">
        <f>IF(OR(H110&lt;0,K110&lt;0,N110&lt;0,AB110&lt;0,AC110&lt;0,AD110&lt;0,AI110&lt;0,AL110&lt;0,AO110&lt;0),1,0)</f>
        <v>0</v>
      </c>
      <c r="C110" s="145"/>
      <c r="D110" s="27"/>
      <c r="E110" s="13" t="s">
        <v>382</v>
      </c>
      <c r="F110" s="132">
        <v>0</v>
      </c>
      <c r="G110" s="132">
        <v>0</v>
      </c>
      <c r="H110" s="150">
        <f t="shared" si="324"/>
        <v>0</v>
      </c>
      <c r="I110" s="132">
        <v>0</v>
      </c>
      <c r="J110" s="132">
        <v>0</v>
      </c>
      <c r="K110" s="150">
        <f t="shared" si="325"/>
        <v>0</v>
      </c>
      <c r="L110" s="132">
        <v>0</v>
      </c>
      <c r="M110" s="132">
        <v>0</v>
      </c>
      <c r="N110" s="150">
        <f t="shared" si="326"/>
        <v>0</v>
      </c>
      <c r="O110" s="27"/>
      <c r="P110" s="13" t="s">
        <v>382</v>
      </c>
      <c r="Q110" s="132">
        <v>0</v>
      </c>
      <c r="R110" s="132">
        <v>0</v>
      </c>
      <c r="S110" s="150">
        <f t="shared" si="327"/>
        <v>0</v>
      </c>
      <c r="T110" s="132">
        <v>0</v>
      </c>
      <c r="U110" s="132">
        <v>0</v>
      </c>
      <c r="V110" s="150">
        <f t="shared" si="328"/>
        <v>0</v>
      </c>
      <c r="W110" s="132">
        <v>0</v>
      </c>
      <c r="X110" s="132">
        <v>0</v>
      </c>
      <c r="Y110" s="150">
        <f t="shared" si="329"/>
        <v>0</v>
      </c>
      <c r="Z110" s="27"/>
      <c r="AA110" s="13" t="s">
        <v>382</v>
      </c>
      <c r="AB110" s="150">
        <f t="shared" si="339"/>
        <v>0</v>
      </c>
      <c r="AC110" s="150">
        <f t="shared" si="340"/>
        <v>0</v>
      </c>
      <c r="AD110" s="150">
        <f t="shared" si="341"/>
        <v>0</v>
      </c>
      <c r="AE110" s="27"/>
      <c r="AF110" s="13" t="s">
        <v>382</v>
      </c>
      <c r="AG110" s="132">
        <v>0</v>
      </c>
      <c r="AH110" s="132">
        <v>0</v>
      </c>
      <c r="AI110" s="150">
        <f t="shared" si="333"/>
        <v>0</v>
      </c>
      <c r="AJ110" s="132">
        <v>0</v>
      </c>
      <c r="AK110" s="132">
        <v>0</v>
      </c>
      <c r="AL110" s="150">
        <f t="shared" si="334"/>
        <v>0</v>
      </c>
      <c r="AM110" s="132">
        <v>0</v>
      </c>
      <c r="AN110" s="132">
        <v>0</v>
      </c>
      <c r="AO110" s="150">
        <f t="shared" si="335"/>
        <v>0</v>
      </c>
      <c r="AP110" s="27"/>
      <c r="AQ110" s="13" t="s">
        <v>382</v>
      </c>
      <c r="AR110" s="150">
        <f t="shared" si="342"/>
        <v>0</v>
      </c>
      <c r="AS110" s="150">
        <f t="shared" si="343"/>
        <v>0</v>
      </c>
      <c r="AT110" s="150">
        <f t="shared" si="344"/>
        <v>0</v>
      </c>
      <c r="AU110" s="27"/>
    </row>
    <row r="111" spans="1:47" ht="11.65" x14ac:dyDescent="0.35">
      <c r="B111" s="145">
        <f>IF(OR(H111&lt;0,K111&lt;0,N111&lt;0,AB111&lt;0,AC111&lt;0,AD111&lt;0,AI111&lt;0,AL111&lt;0,AO111&lt;0),1,0)</f>
        <v>0</v>
      </c>
      <c r="C111" s="145"/>
      <c r="D111" s="27"/>
      <c r="E111" s="13" t="s">
        <v>383</v>
      </c>
      <c r="F111" s="132">
        <v>0</v>
      </c>
      <c r="G111" s="132">
        <v>0</v>
      </c>
      <c r="H111" s="150">
        <f t="shared" si="324"/>
        <v>0</v>
      </c>
      <c r="I111" s="132">
        <v>0</v>
      </c>
      <c r="J111" s="132">
        <v>0</v>
      </c>
      <c r="K111" s="150">
        <f t="shared" si="325"/>
        <v>0</v>
      </c>
      <c r="L111" s="132">
        <v>0</v>
      </c>
      <c r="M111" s="132">
        <v>0</v>
      </c>
      <c r="N111" s="150">
        <f t="shared" si="326"/>
        <v>0</v>
      </c>
      <c r="O111" s="27"/>
      <c r="P111" s="13" t="s">
        <v>383</v>
      </c>
      <c r="Q111" s="132">
        <v>0</v>
      </c>
      <c r="R111" s="132">
        <v>0</v>
      </c>
      <c r="S111" s="150">
        <f t="shared" si="327"/>
        <v>0</v>
      </c>
      <c r="T111" s="132">
        <v>0</v>
      </c>
      <c r="U111" s="132">
        <v>0</v>
      </c>
      <c r="V111" s="150">
        <f t="shared" si="328"/>
        <v>0</v>
      </c>
      <c r="W111" s="132">
        <v>0</v>
      </c>
      <c r="X111" s="132">
        <v>0</v>
      </c>
      <c r="Y111" s="150">
        <f t="shared" si="329"/>
        <v>0</v>
      </c>
      <c r="Z111" s="27"/>
      <c r="AA111" s="13" t="s">
        <v>383</v>
      </c>
      <c r="AB111" s="150">
        <f t="shared" si="339"/>
        <v>0</v>
      </c>
      <c r="AC111" s="150">
        <f t="shared" si="340"/>
        <v>0</v>
      </c>
      <c r="AD111" s="150">
        <f t="shared" si="341"/>
        <v>0</v>
      </c>
      <c r="AE111" s="27"/>
      <c r="AF111" s="13" t="s">
        <v>383</v>
      </c>
      <c r="AG111" s="132">
        <v>0</v>
      </c>
      <c r="AH111" s="132">
        <v>0</v>
      </c>
      <c r="AI111" s="150">
        <f t="shared" si="333"/>
        <v>0</v>
      </c>
      <c r="AJ111" s="132">
        <v>0</v>
      </c>
      <c r="AK111" s="132">
        <v>0</v>
      </c>
      <c r="AL111" s="150">
        <f t="shared" si="334"/>
        <v>0</v>
      </c>
      <c r="AM111" s="132">
        <v>0</v>
      </c>
      <c r="AN111" s="132">
        <v>0</v>
      </c>
      <c r="AO111" s="150">
        <f t="shared" si="335"/>
        <v>0</v>
      </c>
      <c r="AP111" s="27"/>
      <c r="AQ111" s="13" t="s">
        <v>383</v>
      </c>
      <c r="AR111" s="150">
        <f t="shared" si="342"/>
        <v>0</v>
      </c>
      <c r="AS111" s="150">
        <f t="shared" si="343"/>
        <v>0</v>
      </c>
      <c r="AT111" s="150">
        <f t="shared" si="344"/>
        <v>0</v>
      </c>
      <c r="AU111" s="27"/>
    </row>
    <row r="112" spans="1:47" ht="11.65" x14ac:dyDescent="0.35">
      <c r="A112" s="145"/>
      <c r="C112" s="145"/>
      <c r="D112" s="27"/>
      <c r="E112" s="14" t="s">
        <v>205</v>
      </c>
      <c r="F112" s="49">
        <f t="shared" ref="F112:M112" si="345">SUM(F107:F111)</f>
        <v>0</v>
      </c>
      <c r="G112" s="49">
        <f t="shared" si="345"/>
        <v>0</v>
      </c>
      <c r="H112" s="49">
        <f t="shared" si="345"/>
        <v>0</v>
      </c>
      <c r="I112" s="49">
        <f t="shared" si="345"/>
        <v>0</v>
      </c>
      <c r="J112" s="49">
        <f t="shared" si="345"/>
        <v>0</v>
      </c>
      <c r="K112" s="49">
        <f t="shared" si="345"/>
        <v>0</v>
      </c>
      <c r="L112" s="49">
        <f t="shared" si="345"/>
        <v>0</v>
      </c>
      <c r="M112" s="49">
        <f t="shared" si="345"/>
        <v>0</v>
      </c>
      <c r="N112" s="49">
        <f>SUM(N107:N111)</f>
        <v>0</v>
      </c>
      <c r="O112" s="27"/>
      <c r="P112" s="14" t="s">
        <v>205</v>
      </c>
      <c r="Q112" s="49">
        <f t="shared" ref="Q112:X112" si="346">SUM(Q107:Q111)</f>
        <v>0</v>
      </c>
      <c r="R112" s="49">
        <f t="shared" si="346"/>
        <v>0</v>
      </c>
      <c r="S112" s="49">
        <f t="shared" si="346"/>
        <v>0</v>
      </c>
      <c r="T112" s="49">
        <f t="shared" si="346"/>
        <v>0</v>
      </c>
      <c r="U112" s="49">
        <f t="shared" si="346"/>
        <v>0</v>
      </c>
      <c r="V112" s="49">
        <f t="shared" si="346"/>
        <v>0</v>
      </c>
      <c r="W112" s="49">
        <f t="shared" si="346"/>
        <v>0</v>
      </c>
      <c r="X112" s="49">
        <f t="shared" si="346"/>
        <v>0</v>
      </c>
      <c r="Y112" s="49">
        <f>SUM(Y107:Y111)</f>
        <v>0</v>
      </c>
      <c r="Z112" s="27"/>
      <c r="AA112" s="14" t="s">
        <v>205</v>
      </c>
      <c r="AB112" s="49">
        <f t="shared" ref="AB112:AD112" si="347">SUM(AB107:AB111)</f>
        <v>0</v>
      </c>
      <c r="AC112" s="49">
        <f t="shared" si="347"/>
        <v>0</v>
      </c>
      <c r="AD112" s="49">
        <f t="shared" si="347"/>
        <v>0</v>
      </c>
      <c r="AE112" s="27"/>
      <c r="AF112" s="14" t="s">
        <v>205</v>
      </c>
      <c r="AG112" s="49">
        <f t="shared" ref="AG112:AN112" si="348">SUM(AG107:AG111)</f>
        <v>0</v>
      </c>
      <c r="AH112" s="49">
        <f t="shared" si="348"/>
        <v>0</v>
      </c>
      <c r="AI112" s="49">
        <f t="shared" si="348"/>
        <v>0</v>
      </c>
      <c r="AJ112" s="49">
        <f t="shared" si="348"/>
        <v>0</v>
      </c>
      <c r="AK112" s="49">
        <f t="shared" si="348"/>
        <v>0</v>
      </c>
      <c r="AL112" s="49">
        <f t="shared" si="348"/>
        <v>0</v>
      </c>
      <c r="AM112" s="49">
        <f t="shared" si="348"/>
        <v>0</v>
      </c>
      <c r="AN112" s="49">
        <f t="shared" si="348"/>
        <v>0</v>
      </c>
      <c r="AO112" s="49">
        <f t="shared" ref="AO112" si="349">SUM(AO107:AO111)</f>
        <v>0</v>
      </c>
      <c r="AP112" s="27"/>
      <c r="AQ112" s="14" t="s">
        <v>205</v>
      </c>
      <c r="AR112" s="49">
        <f t="shared" ref="AR112" si="350">SUM(AR107:AR111)</f>
        <v>0</v>
      </c>
      <c r="AS112" s="49">
        <f t="shared" ref="AS112" si="351">SUM(AS107:AS111)</f>
        <v>0</v>
      </c>
      <c r="AT112" s="49">
        <f t="shared" ref="AT112" si="352">SUM(AT107:AT111)</f>
        <v>0</v>
      </c>
      <c r="AU112" s="27"/>
    </row>
    <row r="113" spans="1:47" ht="11.65" x14ac:dyDescent="0.35">
      <c r="A113" s="145"/>
      <c r="C113" s="145"/>
      <c r="D113" s="27"/>
      <c r="E113" s="27"/>
      <c r="F113" s="17"/>
      <c r="G113" s="17"/>
      <c r="H113" s="17"/>
      <c r="I113" s="17"/>
      <c r="J113" s="17"/>
      <c r="K113" s="17"/>
      <c r="L113" s="17"/>
      <c r="M113" s="17"/>
      <c r="N113" s="17"/>
      <c r="O113" s="27"/>
      <c r="P113" s="27"/>
      <c r="Q113" s="17"/>
      <c r="R113" s="17"/>
      <c r="S113" s="17"/>
      <c r="T113" s="17"/>
      <c r="U113" s="17"/>
      <c r="V113" s="17"/>
      <c r="W113" s="17"/>
      <c r="X113" s="17"/>
      <c r="Y113" s="17"/>
      <c r="Z113" s="27"/>
      <c r="AA113" s="27"/>
      <c r="AB113" s="17"/>
      <c r="AC113" s="17"/>
      <c r="AD113" s="17"/>
      <c r="AE113" s="27"/>
      <c r="AF113" s="27"/>
      <c r="AG113" s="17"/>
      <c r="AH113" s="17"/>
      <c r="AI113" s="17"/>
      <c r="AJ113" s="17"/>
      <c r="AK113" s="17"/>
      <c r="AL113" s="17"/>
      <c r="AM113" s="17"/>
      <c r="AN113" s="17"/>
      <c r="AO113" s="17"/>
      <c r="AP113" s="27"/>
      <c r="AQ113" s="27"/>
      <c r="AR113" s="17"/>
      <c r="AS113" s="17"/>
      <c r="AT113" s="17"/>
      <c r="AU113" s="27"/>
    </row>
    <row r="114" spans="1:47" ht="11.65" x14ac:dyDescent="0.35">
      <c r="A114" s="145"/>
      <c r="C114" s="145"/>
      <c r="D114" s="27"/>
      <c r="E114" s="22" t="s">
        <v>39</v>
      </c>
      <c r="F114" s="17"/>
      <c r="G114" s="17"/>
      <c r="H114" s="50">
        <f>H103+H112</f>
        <v>0</v>
      </c>
      <c r="I114" s="17"/>
      <c r="J114" s="17"/>
      <c r="K114" s="50">
        <f>K103+K112</f>
        <v>0</v>
      </c>
      <c r="L114" s="17"/>
      <c r="M114" s="17"/>
      <c r="N114" s="50">
        <f>N103+N112</f>
        <v>0</v>
      </c>
      <c r="O114" s="27"/>
      <c r="P114" s="22" t="s">
        <v>39</v>
      </c>
      <c r="Q114" s="17"/>
      <c r="R114" s="17"/>
      <c r="S114" s="50">
        <f>S103+S112</f>
        <v>0</v>
      </c>
      <c r="T114" s="17"/>
      <c r="U114" s="17"/>
      <c r="V114" s="50">
        <f>V103+V112</f>
        <v>0</v>
      </c>
      <c r="W114" s="17"/>
      <c r="X114" s="17"/>
      <c r="Y114" s="50">
        <f>Y103+Y112</f>
        <v>0</v>
      </c>
      <c r="Z114" s="27"/>
      <c r="AA114" s="22" t="s">
        <v>39</v>
      </c>
      <c r="AB114" s="50">
        <f>AB103+AB112</f>
        <v>0</v>
      </c>
      <c r="AC114" s="50">
        <f>AC103+AC112</f>
        <v>0</v>
      </c>
      <c r="AD114" s="50">
        <f>AD103+AD112</f>
        <v>0</v>
      </c>
      <c r="AE114" s="27"/>
      <c r="AF114" s="22" t="s">
        <v>39</v>
      </c>
      <c r="AG114" s="17"/>
      <c r="AH114" s="17"/>
      <c r="AI114" s="50">
        <f>AI103+AI112</f>
        <v>0</v>
      </c>
      <c r="AJ114" s="17"/>
      <c r="AK114" s="17"/>
      <c r="AL114" s="50">
        <f>AL103+AL112</f>
        <v>0</v>
      </c>
      <c r="AM114" s="17"/>
      <c r="AN114" s="17"/>
      <c r="AO114" s="50">
        <f>AO103+AO112</f>
        <v>0</v>
      </c>
      <c r="AP114" s="27"/>
      <c r="AQ114" s="22" t="s">
        <v>39</v>
      </c>
      <c r="AR114" s="50">
        <f>AR103+AR112</f>
        <v>0</v>
      </c>
      <c r="AS114" s="50">
        <f t="shared" ref="AS114:AT114" si="353">AS103+AS112</f>
        <v>0</v>
      </c>
      <c r="AT114" s="50">
        <f t="shared" si="353"/>
        <v>0</v>
      </c>
      <c r="AU114" s="27"/>
    </row>
    <row r="115" spans="1:47" ht="11.65" x14ac:dyDescent="0.35">
      <c r="A115" s="145"/>
      <c r="C115" s="145"/>
      <c r="D115" s="44"/>
      <c r="E115" s="46"/>
      <c r="F115" s="47"/>
      <c r="G115" s="47"/>
      <c r="H115" s="47"/>
      <c r="I115" s="47"/>
      <c r="J115" s="47"/>
      <c r="K115" s="47"/>
      <c r="L115" s="47"/>
      <c r="M115" s="47"/>
      <c r="N115" s="47"/>
      <c r="O115" s="44"/>
      <c r="P115" s="46"/>
      <c r="Q115" s="47"/>
      <c r="R115" s="47"/>
      <c r="S115" s="47"/>
      <c r="T115" s="47"/>
      <c r="U115" s="47"/>
      <c r="V115" s="47"/>
      <c r="W115" s="47"/>
      <c r="X115" s="47"/>
      <c r="Y115" s="47"/>
      <c r="Z115" s="44"/>
      <c r="AA115" s="46"/>
      <c r="AB115" s="47"/>
      <c r="AC115" s="47"/>
      <c r="AD115" s="47"/>
      <c r="AE115" s="44"/>
      <c r="AF115" s="46"/>
      <c r="AG115" s="47"/>
      <c r="AH115" s="47"/>
      <c r="AI115" s="47"/>
      <c r="AJ115" s="47"/>
      <c r="AK115" s="47"/>
      <c r="AL115" s="47"/>
      <c r="AM115" s="47"/>
      <c r="AN115" s="47"/>
      <c r="AO115" s="47"/>
      <c r="AP115" s="44"/>
      <c r="AQ115" s="46"/>
      <c r="AR115" s="47"/>
      <c r="AS115" s="47"/>
      <c r="AT115" s="47"/>
      <c r="AU115" s="44"/>
    </row>
    <row r="116" spans="1:47" ht="11.65" x14ac:dyDescent="0.35">
      <c r="A116" s="145">
        <f>IF(OR(H116&lt;0,K116&lt;0,N116&lt;0,AB116&lt;0,AC116&lt;0,AD116&lt;0,AI116&lt;0,AL116&lt;0,AO116&lt;0),1,0)</f>
        <v>0</v>
      </c>
      <c r="C116" s="145"/>
      <c r="D116" s="44"/>
      <c r="E116" s="37" t="s">
        <v>244</v>
      </c>
      <c r="F116" s="73"/>
      <c r="G116" s="73"/>
      <c r="H116" s="132">
        <v>0</v>
      </c>
      <c r="I116" s="73"/>
      <c r="J116" s="73"/>
      <c r="K116" s="132">
        <v>0</v>
      </c>
      <c r="L116" s="73"/>
      <c r="M116" s="73"/>
      <c r="N116" s="132">
        <v>0</v>
      </c>
      <c r="O116" s="44"/>
      <c r="P116" s="37" t="s">
        <v>245</v>
      </c>
      <c r="Q116" s="73"/>
      <c r="R116" s="73"/>
      <c r="S116" s="132">
        <v>0</v>
      </c>
      <c r="T116" s="73"/>
      <c r="U116" s="73"/>
      <c r="V116" s="132">
        <v>0</v>
      </c>
      <c r="W116" s="73"/>
      <c r="X116" s="73"/>
      <c r="Y116" s="132">
        <v>0</v>
      </c>
      <c r="Z116" s="44"/>
      <c r="AA116" s="37" t="s">
        <v>244</v>
      </c>
      <c r="AB116" s="150">
        <f t="shared" ref="AB116" si="354">S116/S$17</f>
        <v>0</v>
      </c>
      <c r="AC116" s="150">
        <f t="shared" ref="AC116" si="355">V116/V$17</f>
        <v>0</v>
      </c>
      <c r="AD116" s="150">
        <f t="shared" ref="AD116" si="356">Y116/Y$17</f>
        <v>0</v>
      </c>
      <c r="AE116" s="44"/>
      <c r="AF116" s="37" t="s">
        <v>245</v>
      </c>
      <c r="AG116" s="73"/>
      <c r="AH116" s="73"/>
      <c r="AI116" s="132">
        <v>0</v>
      </c>
      <c r="AJ116" s="73"/>
      <c r="AK116" s="73"/>
      <c r="AL116" s="132">
        <v>0</v>
      </c>
      <c r="AM116" s="73"/>
      <c r="AN116" s="73"/>
      <c r="AO116" s="132">
        <v>0</v>
      </c>
      <c r="AP116" s="44"/>
      <c r="AQ116" s="37" t="s">
        <v>244</v>
      </c>
      <c r="AR116" s="150">
        <f t="shared" ref="AR116" si="357">AI116/AI$17</f>
        <v>0</v>
      </c>
      <c r="AS116" s="150">
        <f t="shared" ref="AS116" si="358">AL116/AL$17</f>
        <v>0</v>
      </c>
      <c r="AT116" s="150">
        <f t="shared" ref="AT116" si="359">AO116/AO$17</f>
        <v>0</v>
      </c>
      <c r="AU116" s="44"/>
    </row>
    <row r="117" spans="1:47" ht="11.65" x14ac:dyDescent="0.35">
      <c r="A117" s="145"/>
      <c r="C117" s="145"/>
      <c r="D117" s="78"/>
      <c r="E117" s="37" t="s">
        <v>185</v>
      </c>
      <c r="F117" s="73"/>
      <c r="G117" s="73"/>
      <c r="H117" s="94" t="s">
        <v>145</v>
      </c>
      <c r="I117" s="73"/>
      <c r="J117" s="73"/>
      <c r="K117" s="94" t="s">
        <v>145</v>
      </c>
      <c r="L117" s="73"/>
      <c r="M117" s="73"/>
      <c r="N117" s="94" t="s">
        <v>145</v>
      </c>
      <c r="O117" s="78"/>
      <c r="P117" s="37" t="s">
        <v>185</v>
      </c>
      <c r="Q117" s="73"/>
      <c r="R117" s="73"/>
      <c r="S117" s="94" t="s">
        <v>145</v>
      </c>
      <c r="T117" s="73"/>
      <c r="U117" s="73"/>
      <c r="V117" s="94" t="s">
        <v>145</v>
      </c>
      <c r="W117" s="73"/>
      <c r="X117" s="73"/>
      <c r="Y117" s="94" t="s">
        <v>145</v>
      </c>
      <c r="Z117" s="78"/>
      <c r="AA117" s="37" t="s">
        <v>185</v>
      </c>
      <c r="AB117" s="148" t="str">
        <f>S117</f>
        <v>No</v>
      </c>
      <c r="AC117" s="148" t="str">
        <f>V117</f>
        <v>No</v>
      </c>
      <c r="AD117" s="148" t="str">
        <f>Y117</f>
        <v>No</v>
      </c>
      <c r="AE117" s="78"/>
      <c r="AF117" s="37" t="s">
        <v>185</v>
      </c>
      <c r="AG117" s="73"/>
      <c r="AH117" s="73"/>
      <c r="AI117" s="94" t="s">
        <v>145</v>
      </c>
      <c r="AJ117" s="73"/>
      <c r="AK117" s="73"/>
      <c r="AL117" s="94" t="s">
        <v>145</v>
      </c>
      <c r="AM117" s="73"/>
      <c r="AN117" s="73"/>
      <c r="AO117" s="94" t="s">
        <v>145</v>
      </c>
      <c r="AP117" s="78"/>
      <c r="AQ117" s="37" t="s">
        <v>185</v>
      </c>
      <c r="AR117" s="148" t="str">
        <f>AI117</f>
        <v>No</v>
      </c>
      <c r="AS117" s="148" t="str">
        <f>AL117</f>
        <v>No</v>
      </c>
      <c r="AT117" s="148" t="str">
        <f>AO117</f>
        <v>No</v>
      </c>
      <c r="AU117" s="78"/>
    </row>
    <row r="118" spans="1:47" ht="11.65" x14ac:dyDescent="0.35">
      <c r="A118" s="145"/>
      <c r="C118" s="145"/>
      <c r="D118" s="27"/>
      <c r="E118" s="27"/>
      <c r="F118" s="68"/>
      <c r="G118" s="68"/>
      <c r="H118" s="27"/>
      <c r="I118" s="68"/>
      <c r="J118" s="68"/>
      <c r="K118" s="27"/>
      <c r="L118" s="68"/>
      <c r="M118" s="68"/>
      <c r="N118" s="27"/>
      <c r="O118" s="27"/>
      <c r="P118" s="27"/>
      <c r="Q118" s="68"/>
      <c r="R118" s="68"/>
      <c r="S118" s="27"/>
      <c r="T118" s="68"/>
      <c r="U118" s="68"/>
      <c r="V118" s="27"/>
      <c r="W118" s="68"/>
      <c r="X118" s="68"/>
      <c r="Y118" s="27"/>
      <c r="Z118" s="27"/>
      <c r="AA118" s="23"/>
      <c r="AB118" s="27"/>
      <c r="AC118" s="27"/>
      <c r="AD118" s="27"/>
      <c r="AE118" s="27"/>
      <c r="AF118" s="27"/>
      <c r="AG118" s="68"/>
      <c r="AH118" s="68"/>
      <c r="AI118" s="27"/>
      <c r="AJ118" s="68"/>
      <c r="AK118" s="68"/>
      <c r="AL118" s="27"/>
      <c r="AM118" s="68"/>
      <c r="AN118" s="68"/>
      <c r="AO118" s="27"/>
      <c r="AP118" s="27"/>
      <c r="AQ118" s="23"/>
      <c r="AR118" s="27"/>
      <c r="AS118" s="27"/>
      <c r="AT118" s="27"/>
      <c r="AU118" s="27"/>
    </row>
    <row r="119" spans="1:47" ht="11.65" x14ac:dyDescent="0.35">
      <c r="A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row>
    <row r="120" spans="1:47" ht="11.65" x14ac:dyDescent="0.35">
      <c r="B120" s="145">
        <f>1-(H120*K120*N120*AB120*AC120*AD120*AR120*AS120*AT120)</f>
        <v>0</v>
      </c>
      <c r="C120" s="145"/>
      <c r="D120" s="27"/>
      <c r="E120" s="24" t="s">
        <v>186</v>
      </c>
      <c r="F120" s="74"/>
      <c r="G120" s="74"/>
      <c r="H120" s="121" t="b">
        <f>ABS((H112+H103+H88)-(H76+H64)) &lt; eTol</f>
        <v>1</v>
      </c>
      <c r="I120" s="74"/>
      <c r="J120" s="74"/>
      <c r="K120" s="121" t="b">
        <f>ABS((K112+K103+K88)-(K76+K64)) &lt; eTol</f>
        <v>1</v>
      </c>
      <c r="L120" s="74"/>
      <c r="M120" s="74"/>
      <c r="N120" s="121" t="b">
        <f>ABS((N112+N103+N88)-(N76+N64)) &lt; eTol</f>
        <v>1</v>
      </c>
      <c r="O120" s="27"/>
      <c r="P120" s="24" t="s">
        <v>186</v>
      </c>
      <c r="Q120" s="74"/>
      <c r="R120" s="74"/>
      <c r="S120" s="121" t="b">
        <f>ABS((S112+S103+S88)-(S76+S64)) &lt; eTol</f>
        <v>1</v>
      </c>
      <c r="T120" s="74"/>
      <c r="U120" s="74"/>
      <c r="V120" s="121" t="b">
        <f>ABS((V112+V103+V88)-(V76+V64)) &lt; eTol</f>
        <v>1</v>
      </c>
      <c r="W120" s="74"/>
      <c r="X120" s="74"/>
      <c r="Y120" s="121" t="b">
        <f>ABS((Y112+Y103+Y88)-(Y76+Y64)) &lt; eTol</f>
        <v>1</v>
      </c>
      <c r="Z120" s="27"/>
      <c r="AA120" s="24" t="s">
        <v>186</v>
      </c>
      <c r="AB120" s="121" t="b">
        <f>ABS((AB112+AB103+AB88)-(AB76+AB64)) &lt; eTol</f>
        <v>1</v>
      </c>
      <c r="AC120" s="121" t="b">
        <f>ABS((AC112+AC103+AC88)-(AC76+AC64)) &lt; eTol</f>
        <v>1</v>
      </c>
      <c r="AD120" s="121" t="b">
        <f>ABS((AD112+AD103+AD88)-(AD76+AD64)) &lt; eTol</f>
        <v>1</v>
      </c>
      <c r="AE120" s="27"/>
      <c r="AF120" s="24" t="s">
        <v>186</v>
      </c>
      <c r="AG120" s="74"/>
      <c r="AH120" s="74"/>
      <c r="AI120" s="121" t="b">
        <f>ABS((AI112+AI103+AI88)-(AI76+AI64)) &lt; eTol</f>
        <v>1</v>
      </c>
      <c r="AJ120" s="74"/>
      <c r="AK120" s="74"/>
      <c r="AL120" s="121" t="b">
        <f>ABS((AL112+AL103+AL88)-(AL76+AL64)) &lt; eTol</f>
        <v>1</v>
      </c>
      <c r="AM120" s="74"/>
      <c r="AN120" s="74"/>
      <c r="AO120" s="121" t="b">
        <f>ABS((AO112+AO103+AO88)-(AO76+AO64)) &lt; eTol</f>
        <v>1</v>
      </c>
      <c r="AP120" s="27"/>
      <c r="AQ120" s="24" t="s">
        <v>186</v>
      </c>
      <c r="AR120" s="121" t="b">
        <f>ABS((AR112+AR103+AR88)-(AR76+AR64)) &lt; eTol</f>
        <v>1</v>
      </c>
      <c r="AS120" s="121" t="b">
        <f>ABS((AS112+AS103+AS88)-(AS76+AS64)) &lt; eTol</f>
        <v>1</v>
      </c>
      <c r="AT120" s="121" t="b">
        <f>ABS((AT112+AT103+AT88)-(AT76+AT64)) &lt; eTol</f>
        <v>1</v>
      </c>
      <c r="AU120" s="27"/>
    </row>
    <row r="121" spans="1:47" ht="11.65" x14ac:dyDescent="0.35">
      <c r="A121" s="145"/>
      <c r="C121" s="145"/>
      <c r="D121" s="27"/>
      <c r="E121" s="23"/>
      <c r="F121" s="68"/>
      <c r="G121" s="68"/>
      <c r="H121" s="27"/>
      <c r="I121" s="68"/>
      <c r="J121" s="68"/>
      <c r="K121" s="27"/>
      <c r="L121" s="68"/>
      <c r="M121" s="68"/>
      <c r="N121" s="27"/>
      <c r="O121" s="27"/>
      <c r="P121" s="23"/>
      <c r="Q121" s="68"/>
      <c r="R121" s="68"/>
      <c r="S121" s="27"/>
      <c r="T121" s="68"/>
      <c r="U121" s="68"/>
      <c r="V121" s="27"/>
      <c r="W121" s="68"/>
      <c r="X121" s="68"/>
      <c r="Y121" s="27"/>
      <c r="Z121" s="27"/>
      <c r="AA121" s="23"/>
      <c r="AB121" s="27"/>
      <c r="AC121" s="27"/>
      <c r="AD121" s="27"/>
      <c r="AE121" s="27"/>
      <c r="AF121" s="23"/>
      <c r="AG121" s="68"/>
      <c r="AH121" s="68"/>
      <c r="AI121" s="27"/>
      <c r="AJ121" s="68"/>
      <c r="AK121" s="68"/>
      <c r="AL121" s="27"/>
      <c r="AM121" s="68"/>
      <c r="AN121" s="68"/>
      <c r="AO121" s="27"/>
      <c r="AP121" s="27"/>
      <c r="AQ121" s="23"/>
      <c r="AR121" s="27"/>
      <c r="AS121" s="27"/>
      <c r="AT121" s="27"/>
      <c r="AU121" s="27"/>
    </row>
    <row r="122" spans="1:47" ht="13.15" x14ac:dyDescent="0.4">
      <c r="A122" s="145"/>
      <c r="C122" s="145"/>
      <c r="D122" s="27"/>
      <c r="E122" s="28" t="s">
        <v>247</v>
      </c>
      <c r="F122" s="68"/>
      <c r="G122" s="68"/>
      <c r="H122" s="149" t="str">
        <f>H21</f>
        <v>31/XX/20XX</v>
      </c>
      <c r="I122" s="68"/>
      <c r="J122" s="68"/>
      <c r="K122" s="149" t="str">
        <f>K21</f>
        <v>31/XX/20XX</v>
      </c>
      <c r="L122" s="68"/>
      <c r="M122" s="68"/>
      <c r="N122" s="149" t="str">
        <f>N21</f>
        <v>31/XX/20XX</v>
      </c>
      <c r="O122" s="27"/>
      <c r="P122" s="28" t="s">
        <v>248</v>
      </c>
      <c r="Q122" s="68"/>
      <c r="R122" s="68"/>
      <c r="S122" s="149" t="str">
        <f>S21</f>
        <v>31/XX/20XX</v>
      </c>
      <c r="T122" s="68"/>
      <c r="U122" s="68"/>
      <c r="V122" s="149" t="str">
        <f>V21</f>
        <v>31/XX/20XX</v>
      </c>
      <c r="W122" s="68"/>
      <c r="X122" s="68"/>
      <c r="Y122" s="149" t="str">
        <f>Y21</f>
        <v>31/XX/20XX</v>
      </c>
      <c r="Z122" s="27"/>
      <c r="AA122" s="28" t="s">
        <v>247</v>
      </c>
      <c r="AB122" s="149" t="str">
        <f>AB21</f>
        <v>31/XX/20XX</v>
      </c>
      <c r="AC122" s="149" t="str">
        <f>AC21</f>
        <v>31/XX/20XX</v>
      </c>
      <c r="AD122" s="149" t="str">
        <f>AD21</f>
        <v>31/XX/20XX</v>
      </c>
      <c r="AE122" s="27"/>
      <c r="AF122" s="28" t="s">
        <v>248</v>
      </c>
      <c r="AG122" s="68"/>
      <c r="AH122" s="68"/>
      <c r="AI122" s="149" t="str">
        <f>AI21</f>
        <v>31/XX/20XX</v>
      </c>
      <c r="AJ122" s="68"/>
      <c r="AK122" s="68"/>
      <c r="AL122" s="149" t="str">
        <f>AL21</f>
        <v>31/XX/20XX</v>
      </c>
      <c r="AM122" s="68"/>
      <c r="AN122" s="68"/>
      <c r="AO122" s="149" t="str">
        <f>AO21</f>
        <v>31/XX/20XX</v>
      </c>
      <c r="AP122" s="27"/>
      <c r="AQ122" s="28" t="s">
        <v>247</v>
      </c>
      <c r="AR122" s="149" t="str">
        <f>AR21</f>
        <v>31/XX/20XX</v>
      </c>
      <c r="AS122" s="149" t="str">
        <f>AS21</f>
        <v>31/XX/20XX</v>
      </c>
      <c r="AT122" s="149" t="str">
        <f>AT21</f>
        <v>31/XX/20XX</v>
      </c>
      <c r="AU122" s="27"/>
    </row>
    <row r="123" spans="1:47" ht="11.65" x14ac:dyDescent="0.35">
      <c r="A123" s="145"/>
      <c r="C123" s="145"/>
      <c r="D123" s="27"/>
      <c r="E123" s="13" t="s">
        <v>252</v>
      </c>
      <c r="F123" s="68"/>
      <c r="G123" s="68"/>
      <c r="H123" s="132">
        <v>0</v>
      </c>
      <c r="I123" s="68"/>
      <c r="J123" s="68"/>
      <c r="K123" s="132">
        <v>0</v>
      </c>
      <c r="L123" s="68"/>
      <c r="M123" s="68"/>
      <c r="N123" s="132">
        <v>0</v>
      </c>
      <c r="O123" s="27"/>
      <c r="P123" s="13" t="s">
        <v>252</v>
      </c>
      <c r="Q123" s="68"/>
      <c r="R123" s="68"/>
      <c r="S123" s="132">
        <v>0</v>
      </c>
      <c r="T123" s="68"/>
      <c r="U123" s="68"/>
      <c r="V123" s="132">
        <v>0</v>
      </c>
      <c r="W123" s="68"/>
      <c r="X123" s="68"/>
      <c r="Y123" s="132">
        <v>0</v>
      </c>
      <c r="Z123" s="27"/>
      <c r="AA123" s="13" t="s">
        <v>252</v>
      </c>
      <c r="AB123" s="150">
        <f>S123/S$16</f>
        <v>0</v>
      </c>
      <c r="AC123" s="150">
        <f t="shared" ref="AC123:AC124" si="360">V123/V$16</f>
        <v>0</v>
      </c>
      <c r="AD123" s="150">
        <f t="shared" ref="AD123:AD124" si="361">Y123/Y$16</f>
        <v>0</v>
      </c>
      <c r="AE123" s="27"/>
      <c r="AF123" s="13" t="s">
        <v>252</v>
      </c>
      <c r="AG123" s="68"/>
      <c r="AH123" s="68"/>
      <c r="AI123" s="132">
        <v>0</v>
      </c>
      <c r="AJ123" s="68"/>
      <c r="AK123" s="68"/>
      <c r="AL123" s="132">
        <v>0</v>
      </c>
      <c r="AM123" s="68"/>
      <c r="AN123" s="68"/>
      <c r="AO123" s="132">
        <v>0</v>
      </c>
      <c r="AP123" s="27"/>
      <c r="AQ123" s="13" t="s">
        <v>252</v>
      </c>
      <c r="AR123" s="150">
        <f>AI123/AI$16</f>
        <v>0</v>
      </c>
      <c r="AS123" s="150">
        <f t="shared" ref="AS123:AS124" si="362">AL123/AL$16</f>
        <v>0</v>
      </c>
      <c r="AT123" s="150">
        <f t="shared" ref="AT123:AT124" si="363">AO123/AO$16</f>
        <v>0</v>
      </c>
      <c r="AU123" s="27"/>
    </row>
    <row r="124" spans="1:47" ht="11.65" x14ac:dyDescent="0.35">
      <c r="A124" s="145">
        <f>IF(OR(H124&gt;0,K124&gt;0,N124&gt;0,AB124&gt;0,AC124&gt;0,AD124&gt;0,AI124&gt;0,AL124&gt;0,AO124&gt;0),1,0)</f>
        <v>0</v>
      </c>
      <c r="C124" s="145"/>
      <c r="D124" s="27"/>
      <c r="E124" s="63" t="s">
        <v>192</v>
      </c>
      <c r="F124" s="68"/>
      <c r="G124" s="68"/>
      <c r="H124" s="132">
        <v>0</v>
      </c>
      <c r="I124" s="68"/>
      <c r="J124" s="68"/>
      <c r="K124" s="132">
        <v>0</v>
      </c>
      <c r="L124" s="68"/>
      <c r="M124" s="68"/>
      <c r="N124" s="132">
        <v>0</v>
      </c>
      <c r="O124" s="27"/>
      <c r="P124" s="63" t="s">
        <v>192</v>
      </c>
      <c r="Q124" s="68"/>
      <c r="R124" s="68"/>
      <c r="S124" s="132">
        <v>0</v>
      </c>
      <c r="T124" s="68"/>
      <c r="U124" s="68"/>
      <c r="V124" s="132">
        <v>0</v>
      </c>
      <c r="W124" s="68"/>
      <c r="X124" s="68"/>
      <c r="Y124" s="132">
        <v>0</v>
      </c>
      <c r="Z124" s="27"/>
      <c r="AA124" s="63" t="s">
        <v>192</v>
      </c>
      <c r="AB124" s="150">
        <f t="shared" ref="AB124" si="364">S124/S$16</f>
        <v>0</v>
      </c>
      <c r="AC124" s="150">
        <f t="shared" si="360"/>
        <v>0</v>
      </c>
      <c r="AD124" s="150">
        <f t="shared" si="361"/>
        <v>0</v>
      </c>
      <c r="AE124" s="27"/>
      <c r="AF124" s="63" t="s">
        <v>192</v>
      </c>
      <c r="AG124" s="68"/>
      <c r="AH124" s="68"/>
      <c r="AI124" s="132">
        <v>0</v>
      </c>
      <c r="AJ124" s="68"/>
      <c r="AK124" s="68"/>
      <c r="AL124" s="132">
        <v>0</v>
      </c>
      <c r="AM124" s="68"/>
      <c r="AN124" s="68"/>
      <c r="AO124" s="132">
        <v>0</v>
      </c>
      <c r="AP124" s="27"/>
      <c r="AQ124" s="63" t="s">
        <v>192</v>
      </c>
      <c r="AR124" s="150">
        <f t="shared" ref="AR124" si="365">AI124/AI$16</f>
        <v>0</v>
      </c>
      <c r="AS124" s="150">
        <f t="shared" si="362"/>
        <v>0</v>
      </c>
      <c r="AT124" s="150">
        <f t="shared" si="363"/>
        <v>0</v>
      </c>
      <c r="AU124" s="27"/>
    </row>
    <row r="125" spans="1:47" ht="11.65" x14ac:dyDescent="0.35">
      <c r="A125" s="145"/>
      <c r="C125" s="145"/>
      <c r="D125" s="27"/>
      <c r="E125" s="14" t="s">
        <v>251</v>
      </c>
      <c r="F125" s="68"/>
      <c r="G125" s="68"/>
      <c r="H125" s="49">
        <f>SUM(H123:H124)</f>
        <v>0</v>
      </c>
      <c r="I125" s="68"/>
      <c r="J125" s="68"/>
      <c r="K125" s="49">
        <f>SUM(K123:K124)</f>
        <v>0</v>
      </c>
      <c r="L125" s="68"/>
      <c r="M125" s="68"/>
      <c r="N125" s="49">
        <f>SUM(N123:N124)</f>
        <v>0</v>
      </c>
      <c r="O125" s="27"/>
      <c r="P125" s="14" t="s">
        <v>251</v>
      </c>
      <c r="Q125" s="68"/>
      <c r="R125" s="68"/>
      <c r="S125" s="49">
        <f>SUM(S123:S124)</f>
        <v>0</v>
      </c>
      <c r="T125" s="68"/>
      <c r="U125" s="68"/>
      <c r="V125" s="49">
        <f>SUM(V123:V124)</f>
        <v>0</v>
      </c>
      <c r="W125" s="68"/>
      <c r="X125" s="68"/>
      <c r="Y125" s="49">
        <f>SUM(Y123:Y124)</f>
        <v>0</v>
      </c>
      <c r="Z125" s="27"/>
      <c r="AA125" s="14" t="s">
        <v>251</v>
      </c>
      <c r="AB125" s="49">
        <f>SUM(AB123:AB124)</f>
        <v>0</v>
      </c>
      <c r="AC125" s="49">
        <f>SUM(AC123:AC124)</f>
        <v>0</v>
      </c>
      <c r="AD125" s="49">
        <f>SUM(AD123:AD124)</f>
        <v>0</v>
      </c>
      <c r="AE125" s="27"/>
      <c r="AF125" s="14" t="s">
        <v>251</v>
      </c>
      <c r="AG125" s="68"/>
      <c r="AH125" s="68"/>
      <c r="AI125" s="49">
        <f>SUM(AI123:AI124)</f>
        <v>0</v>
      </c>
      <c r="AJ125" s="68"/>
      <c r="AK125" s="68"/>
      <c r="AL125" s="49">
        <f>SUM(AL123:AL124)</f>
        <v>0</v>
      </c>
      <c r="AM125" s="68"/>
      <c r="AN125" s="68"/>
      <c r="AO125" s="49">
        <f>SUM(AO123:AO124)</f>
        <v>0</v>
      </c>
      <c r="AP125" s="27"/>
      <c r="AQ125" s="14" t="s">
        <v>251</v>
      </c>
      <c r="AR125" s="49">
        <f>SUM(AR123:AR124)</f>
        <v>0</v>
      </c>
      <c r="AS125" s="49">
        <f>SUM(AS123:AS124)</f>
        <v>0</v>
      </c>
      <c r="AT125" s="49">
        <f>SUM(AT123:AT124)</f>
        <v>0</v>
      </c>
      <c r="AU125" s="27"/>
    </row>
    <row r="126" spans="1:47" ht="11.65" x14ac:dyDescent="0.35">
      <c r="A126" s="145"/>
      <c r="C126" s="145"/>
      <c r="D126" s="27"/>
      <c r="E126" s="16"/>
      <c r="F126" s="68"/>
      <c r="G126" s="68"/>
      <c r="H126" s="27"/>
      <c r="I126" s="68"/>
      <c r="J126" s="68"/>
      <c r="K126" s="27"/>
      <c r="L126" s="68"/>
      <c r="M126" s="68"/>
      <c r="N126" s="27"/>
      <c r="O126" s="27"/>
      <c r="P126" s="16"/>
      <c r="Q126" s="68"/>
      <c r="R126" s="68"/>
      <c r="S126" s="27"/>
      <c r="T126" s="68"/>
      <c r="U126" s="68"/>
      <c r="V126" s="27"/>
      <c r="W126" s="68"/>
      <c r="X126" s="68"/>
      <c r="Y126" s="27"/>
      <c r="Z126" s="27"/>
      <c r="AA126" s="16"/>
      <c r="AB126" s="27"/>
      <c r="AC126" s="27"/>
      <c r="AD126" s="27"/>
      <c r="AE126" s="27"/>
      <c r="AF126" s="16"/>
      <c r="AG126" s="68"/>
      <c r="AH126" s="68"/>
      <c r="AI126" s="27"/>
      <c r="AJ126" s="68"/>
      <c r="AK126" s="68"/>
      <c r="AL126" s="27"/>
      <c r="AM126" s="68"/>
      <c r="AN126" s="68"/>
      <c r="AO126" s="27"/>
      <c r="AP126" s="27"/>
      <c r="AQ126" s="16"/>
      <c r="AR126" s="27"/>
      <c r="AS126" s="27"/>
      <c r="AT126" s="27"/>
      <c r="AU126" s="27"/>
    </row>
    <row r="127" spans="1:47" ht="11.65" x14ac:dyDescent="0.35">
      <c r="A127" s="145"/>
      <c r="C127" s="145"/>
      <c r="D127" s="27"/>
      <c r="E127" s="13" t="s">
        <v>187</v>
      </c>
      <c r="F127" s="68"/>
      <c r="G127" s="68"/>
      <c r="H127" s="132">
        <v>0</v>
      </c>
      <c r="I127" s="68"/>
      <c r="J127" s="68"/>
      <c r="K127" s="132">
        <v>0</v>
      </c>
      <c r="L127" s="68"/>
      <c r="M127" s="68"/>
      <c r="N127" s="132">
        <v>0</v>
      </c>
      <c r="O127" s="27"/>
      <c r="P127" s="13" t="s">
        <v>187</v>
      </c>
      <c r="Q127" s="68"/>
      <c r="R127" s="68"/>
      <c r="S127" s="132">
        <v>0</v>
      </c>
      <c r="T127" s="68"/>
      <c r="U127" s="68"/>
      <c r="V127" s="132">
        <v>0</v>
      </c>
      <c r="W127" s="68"/>
      <c r="X127" s="68"/>
      <c r="Y127" s="132">
        <v>0</v>
      </c>
      <c r="Z127" s="27"/>
      <c r="AA127" s="13" t="s">
        <v>187</v>
      </c>
      <c r="AB127" s="150">
        <f t="shared" ref="AB127" si="366">S127/S$17</f>
        <v>0</v>
      </c>
      <c r="AC127" s="150">
        <f t="shared" ref="AC127" si="367">V127/V$17</f>
        <v>0</v>
      </c>
      <c r="AD127" s="150">
        <f t="shared" ref="AD127" si="368">Y127/Y$17</f>
        <v>0</v>
      </c>
      <c r="AE127" s="27"/>
      <c r="AF127" s="13" t="s">
        <v>187</v>
      </c>
      <c r="AG127" s="68"/>
      <c r="AH127" s="68"/>
      <c r="AI127" s="132">
        <v>0</v>
      </c>
      <c r="AJ127" s="68"/>
      <c r="AK127" s="68"/>
      <c r="AL127" s="132">
        <v>0</v>
      </c>
      <c r="AM127" s="68"/>
      <c r="AN127" s="68"/>
      <c r="AO127" s="132">
        <v>0</v>
      </c>
      <c r="AP127" s="27"/>
      <c r="AQ127" s="13" t="s">
        <v>187</v>
      </c>
      <c r="AR127" s="150">
        <f t="shared" ref="AR127" si="369">AI127/AI$17</f>
        <v>0</v>
      </c>
      <c r="AS127" s="150">
        <f t="shared" ref="AS127" si="370">AL127/AL$17</f>
        <v>0</v>
      </c>
      <c r="AT127" s="150">
        <f t="shared" ref="AT127" si="371">AO127/AO$17</f>
        <v>0</v>
      </c>
      <c r="AU127" s="27"/>
    </row>
    <row r="128" spans="1:47" ht="11.65" x14ac:dyDescent="0.35">
      <c r="A128" s="145"/>
      <c r="C128" s="145"/>
      <c r="D128" s="27"/>
      <c r="E128" s="27"/>
      <c r="F128" s="68"/>
      <c r="G128" s="68"/>
      <c r="H128" s="27"/>
      <c r="I128" s="27"/>
      <c r="J128" s="27"/>
      <c r="K128" s="27"/>
      <c r="L128" s="27"/>
      <c r="M128" s="27"/>
      <c r="N128" s="27"/>
      <c r="O128" s="27"/>
      <c r="P128" s="27"/>
      <c r="Q128" s="68"/>
      <c r="R128" s="68"/>
      <c r="S128" s="27"/>
      <c r="T128" s="27"/>
      <c r="U128" s="27"/>
      <c r="V128" s="27"/>
      <c r="W128" s="27"/>
      <c r="X128" s="27"/>
      <c r="Y128" s="27"/>
      <c r="Z128" s="27"/>
      <c r="AA128" s="27"/>
      <c r="AB128" s="27"/>
      <c r="AC128" s="27"/>
      <c r="AD128" s="27"/>
      <c r="AE128" s="27"/>
      <c r="AF128" s="27"/>
      <c r="AG128" s="68"/>
      <c r="AH128" s="68"/>
      <c r="AI128" s="27"/>
      <c r="AJ128" s="27"/>
      <c r="AK128" s="27"/>
      <c r="AL128" s="27"/>
      <c r="AM128" s="27"/>
      <c r="AN128" s="27"/>
      <c r="AO128" s="27"/>
      <c r="AP128" s="27"/>
      <c r="AQ128" s="27"/>
      <c r="AR128" s="27"/>
      <c r="AS128" s="27"/>
      <c r="AT128" s="27"/>
      <c r="AU128" s="27"/>
    </row>
    <row r="129" spans="1:47" ht="13.15" x14ac:dyDescent="0.4">
      <c r="A129" s="145"/>
      <c r="C129" s="145"/>
      <c r="D129" s="27"/>
      <c r="E129" s="67" t="s">
        <v>188</v>
      </c>
      <c r="F129" s="68"/>
      <c r="G129" s="68"/>
      <c r="H129" s="49">
        <f>H78+H79+H85+H87+H94+H95+H100+H102-H74</f>
        <v>0</v>
      </c>
      <c r="I129" s="27"/>
      <c r="J129" s="27"/>
      <c r="K129" s="49">
        <f>K78+K79+K85+K87+K94+K95+K100+K102-K74</f>
        <v>0</v>
      </c>
      <c r="L129" s="27"/>
      <c r="M129" s="27"/>
      <c r="N129" s="49">
        <f>N78+N79+N85+N87+N94+N95+N100+N102-N74</f>
        <v>0</v>
      </c>
      <c r="O129" s="27"/>
      <c r="P129" s="67" t="s">
        <v>188</v>
      </c>
      <c r="Q129" s="68"/>
      <c r="R129" s="68"/>
      <c r="S129" s="49">
        <f>S78+S79+S85+S87+S94+S95+S100+S102-S74</f>
        <v>0</v>
      </c>
      <c r="T129" s="68"/>
      <c r="U129" s="68"/>
      <c r="V129" s="49">
        <f>V78+V79+V85+V87+V94+V95+V100+V102-V74</f>
        <v>0</v>
      </c>
      <c r="W129" s="68"/>
      <c r="X129" s="68"/>
      <c r="Y129" s="49">
        <f>Y78+Y79+Y85+Y87+Y94+Y95+Y100+Y102-Y74</f>
        <v>0</v>
      </c>
      <c r="Z129" s="27"/>
      <c r="AA129" s="67" t="s">
        <v>188</v>
      </c>
      <c r="AB129" s="49">
        <f t="shared" ref="AB129:AD129" si="372">AB78+AB79+AB85+AB87+AB94+AB95+AB100+AB102-AB74</f>
        <v>0</v>
      </c>
      <c r="AC129" s="49">
        <f t="shared" si="372"/>
        <v>0</v>
      </c>
      <c r="AD129" s="49">
        <f t="shared" si="372"/>
        <v>0</v>
      </c>
      <c r="AE129" s="68"/>
      <c r="AF129" s="67" t="s">
        <v>188</v>
      </c>
      <c r="AG129" s="68"/>
      <c r="AH129" s="68"/>
      <c r="AI129" s="49">
        <f t="shared" ref="AI129" si="373">AI78+AI79+AI85+AI87+AI94+AI95+AI100+AI102-AI74</f>
        <v>0</v>
      </c>
      <c r="AJ129" s="68"/>
      <c r="AK129" s="68"/>
      <c r="AL129" s="49">
        <f t="shared" ref="AL129" si="374">AL78+AL79+AL85+AL87+AL94+AL95+AL100+AL102-AL74</f>
        <v>0</v>
      </c>
      <c r="AM129" s="68"/>
      <c r="AN129" s="68"/>
      <c r="AO129" s="49">
        <f t="shared" ref="AO129" si="375">AO78+AO79+AO85+AO87+AO94+AO95+AO100+AO102-AO74</f>
        <v>0</v>
      </c>
      <c r="AP129" s="68"/>
      <c r="AQ129" s="67" t="s">
        <v>188</v>
      </c>
      <c r="AR129" s="49">
        <f t="shared" ref="AR129:AT129" si="376">AR78+AR79+AR85+AR87+AR94+AR95+AR100+AR102-AR74</f>
        <v>0</v>
      </c>
      <c r="AS129" s="49">
        <f t="shared" si="376"/>
        <v>0</v>
      </c>
      <c r="AT129" s="49">
        <f t="shared" si="376"/>
        <v>0</v>
      </c>
      <c r="AU129" s="27"/>
    </row>
    <row r="130" spans="1:47" ht="13.15" x14ac:dyDescent="0.4">
      <c r="A130" s="145"/>
      <c r="C130" s="145"/>
      <c r="D130" s="27"/>
      <c r="E130" s="67" t="s">
        <v>323</v>
      </c>
      <c r="F130" s="68"/>
      <c r="G130" s="68"/>
      <c r="H130" s="49">
        <f>'Authority RAG Thresholds'!$F$26</f>
        <v>1700</v>
      </c>
      <c r="I130" s="27"/>
      <c r="J130" s="27"/>
      <c r="K130" s="49">
        <f>'Authority RAG Thresholds'!$F$26</f>
        <v>1700</v>
      </c>
      <c r="L130" s="27"/>
      <c r="M130" s="27"/>
      <c r="N130" s="49">
        <f>'Authority RAG Thresholds'!$F$26</f>
        <v>1700</v>
      </c>
      <c r="O130" s="27"/>
      <c r="P130" s="67" t="s">
        <v>323</v>
      </c>
      <c r="Q130" s="68"/>
      <c r="R130" s="68"/>
      <c r="S130" s="49">
        <f>'Authority RAG Thresholds'!$F$26</f>
        <v>1700</v>
      </c>
      <c r="T130" s="68"/>
      <c r="U130" s="68"/>
      <c r="V130" s="49">
        <f>'Authority RAG Thresholds'!$F$26</f>
        <v>1700</v>
      </c>
      <c r="W130" s="68"/>
      <c r="X130" s="68"/>
      <c r="Y130" s="49">
        <f>'Authority RAG Thresholds'!$F$26</f>
        <v>1700</v>
      </c>
      <c r="Z130" s="27"/>
      <c r="AA130" s="67" t="s">
        <v>323</v>
      </c>
      <c r="AB130" s="49">
        <f>'Authority RAG Thresholds'!$F$26</f>
        <v>1700</v>
      </c>
      <c r="AC130" s="49">
        <f>'Authority RAG Thresholds'!$F$26</f>
        <v>1700</v>
      </c>
      <c r="AD130" s="49">
        <f>'Authority RAG Thresholds'!$F$26</f>
        <v>1700</v>
      </c>
      <c r="AE130" s="68"/>
      <c r="AF130" s="67" t="s">
        <v>323</v>
      </c>
      <c r="AG130" s="68"/>
      <c r="AH130" s="68"/>
      <c r="AI130" s="49">
        <f>'Authority RAG Thresholds'!$F$26</f>
        <v>1700</v>
      </c>
      <c r="AJ130" s="68"/>
      <c r="AK130" s="68"/>
      <c r="AL130" s="49">
        <f>'Authority RAG Thresholds'!$F$26</f>
        <v>1700</v>
      </c>
      <c r="AM130" s="68"/>
      <c r="AN130" s="68"/>
      <c r="AO130" s="49">
        <f>'Authority RAG Thresholds'!$F$26</f>
        <v>1700</v>
      </c>
      <c r="AP130" s="68"/>
      <c r="AQ130" s="67" t="s">
        <v>323</v>
      </c>
      <c r="AR130" s="49">
        <f>$H$130</f>
        <v>1700</v>
      </c>
      <c r="AS130" s="49">
        <f>$K$130</f>
        <v>1700</v>
      </c>
      <c r="AT130" s="49">
        <f>$N$130</f>
        <v>1700</v>
      </c>
      <c r="AU130" s="27"/>
    </row>
    <row r="131" spans="1:47" ht="11.65" x14ac:dyDescent="0.35">
      <c r="A131" s="145"/>
      <c r="C131" s="145"/>
      <c r="D131" s="27"/>
      <c r="E131" s="27"/>
      <c r="F131" s="68"/>
      <c r="G131" s="68"/>
      <c r="H131" s="27"/>
      <c r="I131" s="27"/>
      <c r="J131" s="27"/>
      <c r="K131" s="27"/>
      <c r="L131" s="27"/>
      <c r="M131" s="27"/>
      <c r="N131" s="27"/>
      <c r="O131" s="27"/>
      <c r="P131" s="27"/>
      <c r="Q131" s="68"/>
      <c r="R131" s="68"/>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row>
    <row r="132" spans="1:47" ht="11.65" x14ac:dyDescent="0.35">
      <c r="A132" s="145"/>
      <c r="C132" s="145"/>
      <c r="D132" s="44"/>
      <c r="E132" s="44"/>
      <c r="F132" s="68"/>
      <c r="G132" s="68"/>
      <c r="H132" s="45"/>
      <c r="I132" s="45"/>
      <c r="J132" s="45"/>
      <c r="K132" s="45"/>
      <c r="L132" s="45"/>
      <c r="M132" s="45"/>
      <c r="N132" s="45"/>
      <c r="O132" s="44"/>
      <c r="P132" s="44"/>
      <c r="Q132" s="68"/>
      <c r="R132" s="68"/>
      <c r="S132" s="45"/>
      <c r="T132" s="45"/>
      <c r="U132" s="45"/>
      <c r="V132" s="45"/>
      <c r="W132" s="45"/>
      <c r="X132" s="45"/>
      <c r="Y132" s="45"/>
      <c r="Z132" s="44"/>
      <c r="AA132" s="44"/>
      <c r="AB132" s="45"/>
      <c r="AC132" s="45"/>
      <c r="AD132" s="45"/>
      <c r="AE132" s="44"/>
      <c r="AF132" s="44"/>
      <c r="AG132" s="45"/>
      <c r="AH132" s="45"/>
      <c r="AI132" s="45"/>
      <c r="AJ132" s="45"/>
      <c r="AK132" s="45"/>
      <c r="AL132" s="45"/>
      <c r="AM132" s="45"/>
      <c r="AN132" s="45"/>
      <c r="AO132" s="45"/>
      <c r="AP132" s="44"/>
      <c r="AQ132" s="44"/>
      <c r="AR132" s="45"/>
      <c r="AS132" s="45"/>
      <c r="AT132" s="45"/>
      <c r="AU132" s="44"/>
    </row>
    <row r="133" spans="1:47" ht="14.25" x14ac:dyDescent="0.45">
      <c r="A133" s="145"/>
      <c r="C133" s="145"/>
      <c r="D133" s="27"/>
      <c r="E133" s="147" t="s">
        <v>64</v>
      </c>
      <c r="F133" s="27"/>
      <c r="G133" s="27"/>
      <c r="H133" s="27"/>
      <c r="I133" s="45"/>
      <c r="J133" s="45"/>
      <c r="K133" s="27"/>
      <c r="L133" s="45"/>
      <c r="M133" s="45"/>
      <c r="N133" s="27"/>
      <c r="O133" s="27"/>
      <c r="P133" s="25"/>
      <c r="Q133" s="27"/>
      <c r="R133" s="27"/>
      <c r="S133" s="27"/>
      <c r="T133" s="45"/>
      <c r="U133" s="45"/>
      <c r="V133" s="27"/>
      <c r="W133" s="45"/>
      <c r="X133" s="45"/>
      <c r="Y133" s="27"/>
      <c r="Z133" s="27"/>
      <c r="AA133" s="147" t="s">
        <v>64</v>
      </c>
      <c r="AB133" s="27"/>
      <c r="AC133" s="27"/>
      <c r="AD133" s="27"/>
      <c r="AE133" s="27"/>
      <c r="AF133" s="27"/>
      <c r="AG133" s="27"/>
      <c r="AH133" s="27"/>
      <c r="AI133" s="27"/>
      <c r="AJ133" s="27"/>
      <c r="AK133" s="27"/>
      <c r="AL133" s="27"/>
      <c r="AM133" s="27"/>
      <c r="AN133" s="27"/>
      <c r="AO133" s="27"/>
      <c r="AP133" s="27"/>
      <c r="AQ133" s="147" t="s">
        <v>64</v>
      </c>
      <c r="AR133" s="27"/>
      <c r="AS133" s="27"/>
      <c r="AT133" s="27"/>
      <c r="AU133" s="27"/>
    </row>
    <row r="134" spans="1:47" ht="11.65" x14ac:dyDescent="0.35">
      <c r="A134" s="145"/>
      <c r="C134" s="145"/>
      <c r="D134" s="27"/>
      <c r="E134" s="91" t="s">
        <v>167</v>
      </c>
      <c r="F134" s="27"/>
      <c r="G134" s="27"/>
      <c r="H134" s="151">
        <f>H32/H130</f>
        <v>0</v>
      </c>
      <c r="I134" s="45"/>
      <c r="J134" s="45"/>
      <c r="K134" s="151">
        <f>K32/K130</f>
        <v>0</v>
      </c>
      <c r="L134" s="45"/>
      <c r="M134" s="45"/>
      <c r="N134" s="151">
        <f>N32/N130</f>
        <v>0</v>
      </c>
      <c r="O134" s="27"/>
      <c r="P134" s="42"/>
      <c r="Q134" s="79"/>
      <c r="R134" s="79"/>
      <c r="S134" s="157"/>
      <c r="T134" s="158"/>
      <c r="U134" s="158"/>
      <c r="V134" s="157"/>
      <c r="W134" s="158"/>
      <c r="X134" s="158"/>
      <c r="Y134" s="157"/>
      <c r="Z134" s="27"/>
      <c r="AA134" s="91" t="s">
        <v>167</v>
      </c>
      <c r="AB134" s="151">
        <f t="shared" ref="AB134:AD134" si="377">AB32/AB130</f>
        <v>0</v>
      </c>
      <c r="AC134" s="151">
        <f t="shared" si="377"/>
        <v>0</v>
      </c>
      <c r="AD134" s="151">
        <f t="shared" si="377"/>
        <v>0</v>
      </c>
      <c r="AE134" s="27"/>
      <c r="AF134" s="27"/>
      <c r="AG134" s="27"/>
      <c r="AH134" s="27"/>
      <c r="AI134" s="27"/>
      <c r="AJ134" s="27"/>
      <c r="AK134" s="27"/>
      <c r="AL134" s="27"/>
      <c r="AM134" s="27"/>
      <c r="AN134" s="27"/>
      <c r="AO134" s="27"/>
      <c r="AP134" s="27"/>
      <c r="AQ134" s="91" t="s">
        <v>167</v>
      </c>
      <c r="AR134" s="151">
        <f t="shared" ref="AR134:AT134" si="378">AR32/AR130</f>
        <v>0</v>
      </c>
      <c r="AS134" s="151">
        <f t="shared" si="378"/>
        <v>0</v>
      </c>
      <c r="AT134" s="151">
        <f t="shared" si="378"/>
        <v>0</v>
      </c>
      <c r="AU134" s="27"/>
    </row>
    <row r="135" spans="1:47" ht="11.65" x14ac:dyDescent="0.35">
      <c r="A135" s="145"/>
      <c r="C135" s="145"/>
      <c r="D135" s="27"/>
      <c r="E135" s="91" t="s">
        <v>68</v>
      </c>
      <c r="F135" s="27"/>
      <c r="G135" s="27"/>
      <c r="H135" s="152">
        <f>IF(H32=0,0,H39/H32)</f>
        <v>0</v>
      </c>
      <c r="I135" s="45"/>
      <c r="J135" s="45"/>
      <c r="K135" s="152">
        <f>IF(K32=0,0,K39/K32)</f>
        <v>0</v>
      </c>
      <c r="L135" s="45"/>
      <c r="M135" s="45"/>
      <c r="N135" s="152">
        <f>IF(N32=0,0,N39/N32)</f>
        <v>0</v>
      </c>
      <c r="O135" s="27"/>
      <c r="P135" s="42"/>
      <c r="Q135" s="79"/>
      <c r="R135" s="79"/>
      <c r="S135" s="159"/>
      <c r="T135" s="158"/>
      <c r="U135" s="158"/>
      <c r="V135" s="159"/>
      <c r="W135" s="158"/>
      <c r="X135" s="158"/>
      <c r="Y135" s="159"/>
      <c r="Z135" s="27"/>
      <c r="AA135" s="91" t="s">
        <v>68</v>
      </c>
      <c r="AB135" s="152">
        <f t="shared" ref="AB135:AD135" si="379">IF(AB32=0,0,AB39/AB32)</f>
        <v>0</v>
      </c>
      <c r="AC135" s="152">
        <f t="shared" si="379"/>
        <v>0</v>
      </c>
      <c r="AD135" s="152">
        <f t="shared" si="379"/>
        <v>0</v>
      </c>
      <c r="AE135" s="27"/>
      <c r="AF135" s="27"/>
      <c r="AG135" s="27"/>
      <c r="AH135" s="27"/>
      <c r="AI135" s="27"/>
      <c r="AJ135" s="27"/>
      <c r="AK135" s="27"/>
      <c r="AL135" s="27"/>
      <c r="AM135" s="27"/>
      <c r="AN135" s="27"/>
      <c r="AO135" s="27"/>
      <c r="AP135" s="27"/>
      <c r="AQ135" s="91" t="s">
        <v>68</v>
      </c>
      <c r="AR135" s="152">
        <f t="shared" ref="AR135:AT135" si="380">IF(AR32=0,0,AR39/AR32)</f>
        <v>0</v>
      </c>
      <c r="AS135" s="152">
        <f t="shared" si="380"/>
        <v>0</v>
      </c>
      <c r="AT135" s="152">
        <f t="shared" si="380"/>
        <v>0</v>
      </c>
      <c r="AU135" s="27"/>
    </row>
    <row r="136" spans="1:47" ht="11.65" x14ac:dyDescent="0.35">
      <c r="A136" s="145"/>
      <c r="C136" s="145"/>
      <c r="D136" s="27"/>
      <c r="E136" s="91" t="s">
        <v>253</v>
      </c>
      <c r="F136" s="27"/>
      <c r="G136" s="27"/>
      <c r="H136" s="152" t="str">
        <f>IF(H125=0,"N/A",  IF(  OR(  H125  &lt;  0,  (H78+H79+H85+H87+H94+H95+H100+H102-H74)  &lt;=  0  ),  0,  H125/(H78+H79+H85+H87+H94+H95+H100+H102-H74)  )  )</f>
        <v>N/A</v>
      </c>
      <c r="I136" s="45"/>
      <c r="J136" s="45"/>
      <c r="K136" s="152" t="str">
        <f>IF(K125=0,"N/A",  IF(  OR(  K125  &lt;  0,  (K78+K79+K85+K87+K94+K95+K100+K102-K74)  &lt;=  0  ),  0,  K125/(K78+K79+K85+K87+K94+K95+K100+K102-K74)  )  )</f>
        <v>N/A</v>
      </c>
      <c r="L136" s="45"/>
      <c r="M136" s="45"/>
      <c r="N136" s="152" t="str">
        <f>IF(N125=0,"N/A",  IF(  OR(  N125  &lt;  0,  (N78+N79+N85+N87+N94+N95+N100+N102-N74)  &lt;=  0  ),  0,  N125/(N78+N79+N85+N87+N94+N95+N100+N102-N74)  )  )</f>
        <v>N/A</v>
      </c>
      <c r="O136" s="27"/>
      <c r="P136" s="42"/>
      <c r="Q136" s="79"/>
      <c r="R136" s="79"/>
      <c r="S136" s="160"/>
      <c r="T136" s="158"/>
      <c r="U136" s="158"/>
      <c r="V136" s="160"/>
      <c r="W136" s="158"/>
      <c r="X136" s="158"/>
      <c r="Y136" s="160"/>
      <c r="Z136" s="27"/>
      <c r="AA136" s="91" t="s">
        <v>253</v>
      </c>
      <c r="AB136" s="152" t="str">
        <f t="shared" ref="AB136:AD136" si="381">IF(AB125=0,"N/A",  IF(  OR(  AB125  &lt;  0,  (AB78+AB79+AB85+AB87+AB94+AB95+AB100+AB102-AB74)  &lt;=  0  ),  0,  AB125/(AB78+AB79+AB85+AB87+AB94+AB95+AB100+AB102-AB74)  )  )</f>
        <v>N/A</v>
      </c>
      <c r="AC136" s="152" t="str">
        <f t="shared" si="381"/>
        <v>N/A</v>
      </c>
      <c r="AD136" s="152" t="str">
        <f t="shared" si="381"/>
        <v>N/A</v>
      </c>
      <c r="AE136" s="27"/>
      <c r="AF136" s="27"/>
      <c r="AG136" s="27"/>
      <c r="AH136" s="27"/>
      <c r="AI136" s="27"/>
      <c r="AJ136" s="27"/>
      <c r="AK136" s="27"/>
      <c r="AL136" s="27"/>
      <c r="AM136" s="27"/>
      <c r="AN136" s="27"/>
      <c r="AO136" s="27"/>
      <c r="AP136" s="27"/>
      <c r="AQ136" s="91" t="s">
        <v>253</v>
      </c>
      <c r="AR136" s="152" t="str">
        <f t="shared" ref="AR136:AT136" si="382">IF(AR125=0,"N/A",  IF(  OR(  AR125  &lt;  0,  (AR78+AR79+AR85+AR87+AR94+AR95+AR100+AR102-AR74)  &lt;=  0  ),  0,  AR125/(AR78+AR79+AR85+AR87+AR94+AR95+AR100+AR102-AR74)  )  )</f>
        <v>N/A</v>
      </c>
      <c r="AS136" s="152" t="str">
        <f t="shared" si="382"/>
        <v>N/A</v>
      </c>
      <c r="AT136" s="152" t="str">
        <f t="shared" si="382"/>
        <v>N/A</v>
      </c>
      <c r="AU136" s="27"/>
    </row>
    <row r="137" spans="1:47" ht="11.65" x14ac:dyDescent="0.35">
      <c r="A137" s="145"/>
      <c r="C137" s="145"/>
      <c r="D137" s="27"/>
      <c r="E137" s="91" t="s">
        <v>77</v>
      </c>
      <c r="F137" s="27"/>
      <c r="G137" s="27"/>
      <c r="H137" s="151" t="e">
        <f>IF(   (H78+H79+H85+H87+H94+H95+H100+H102-H74)/(H$39-H$55)   &lt;=  0,  0,  (H78+H79+H85+H87+H94+H95+H100+H102-H74)/(H$39-H$55)  )</f>
        <v>#DIV/0!</v>
      </c>
      <c r="I137" s="45"/>
      <c r="J137" s="45"/>
      <c r="K137" s="151" t="e">
        <f>IF(   (K78+K79+K85+K87+K94+K95+K100+K102-K74)/(K$39-K$55)   &lt;=  0,  0,  (K78+K79+K85+K87+K94+K95+K100+K102-K74)/(K$39-K$55)  )</f>
        <v>#DIV/0!</v>
      </c>
      <c r="L137" s="45"/>
      <c r="M137" s="45"/>
      <c r="N137" s="151" t="e">
        <f>IF(   (N78+N79+N85+N87+N94+N95+N100+N102-N74)/(N$39-N$55)   &lt;=  0,  0,  (N78+N79+N85+N87+N94+N95+N100+N102-N74)/(N$39-N$55)  )</f>
        <v>#DIV/0!</v>
      </c>
      <c r="O137" s="27"/>
      <c r="P137" s="42"/>
      <c r="Q137" s="79"/>
      <c r="R137" s="79"/>
      <c r="S137" s="161"/>
      <c r="T137" s="158"/>
      <c r="U137" s="158"/>
      <c r="V137" s="161"/>
      <c r="W137" s="158"/>
      <c r="X137" s="158"/>
      <c r="Y137" s="161"/>
      <c r="Z137" s="27"/>
      <c r="AA137" s="91" t="s">
        <v>77</v>
      </c>
      <c r="AB137" s="151" t="e">
        <f t="shared" ref="AB137:AD137" si="383">IF(   (AB78+AB79+AB85+AB87+AB94+AB95+AB100+AB102-AB74)/(AB$39-AB$55)   &lt;=  0,  0,  (AB78+AB79+AB85+AB87+AB94+AB95+AB100+AB102-AB74)/(AB$39-AB$55)  )</f>
        <v>#DIV/0!</v>
      </c>
      <c r="AC137" s="151" t="e">
        <f t="shared" si="383"/>
        <v>#DIV/0!</v>
      </c>
      <c r="AD137" s="151" t="e">
        <f t="shared" si="383"/>
        <v>#DIV/0!</v>
      </c>
      <c r="AE137" s="27"/>
      <c r="AF137" s="27"/>
      <c r="AG137" s="27"/>
      <c r="AH137" s="27"/>
      <c r="AI137" s="27"/>
      <c r="AJ137" s="27"/>
      <c r="AK137" s="27"/>
      <c r="AL137" s="27"/>
      <c r="AM137" s="27"/>
      <c r="AN137" s="27"/>
      <c r="AO137" s="27"/>
      <c r="AP137" s="27"/>
      <c r="AQ137" s="91" t="s">
        <v>77</v>
      </c>
      <c r="AR137" s="151" t="e">
        <f t="shared" ref="AR137:AT137" si="384">IF(   (AR78+AR79+AR85+AR87+AR94+AR95+AR100+AR102-AR74)/(AR$39-AR$55)   &lt;=  0,  0,  (AR78+AR79+AR85+AR87+AR94+AR95+AR100+AR102-AR74)/(AR$39-AR$55)  )</f>
        <v>#DIV/0!</v>
      </c>
      <c r="AS137" s="151" t="e">
        <f t="shared" si="384"/>
        <v>#DIV/0!</v>
      </c>
      <c r="AT137" s="151" t="e">
        <f t="shared" si="384"/>
        <v>#DIV/0!</v>
      </c>
      <c r="AU137" s="27"/>
    </row>
    <row r="138" spans="1:47" ht="11.65" x14ac:dyDescent="0.35">
      <c r="A138" s="145"/>
      <c r="C138" s="145"/>
      <c r="D138" s="27"/>
      <c r="E138" s="91" t="s">
        <v>82</v>
      </c>
      <c r="F138" s="27"/>
      <c r="G138" s="27"/>
      <c r="H138" s="151" t="e">
        <f>IF(   (H78+H79+H85+H87+H94+H95+H100+H102-H74-(H61-H96))/(H39-H55)   &lt;=  0,  0,  (H78+H79+H85+H87+H94+H95+H100+H102-H74-(H61-H96))/(H39-H55)  )</f>
        <v>#DIV/0!</v>
      </c>
      <c r="I138" s="45"/>
      <c r="J138" s="45"/>
      <c r="K138" s="151" t="e">
        <f>IF(   (K78+K79+K85+K87+K94+K95+K100+K102-K74-(K61-K96))/(K39-K55)   &lt;=  0,  0,  (K78+K79+K85+K87+K94+K95+K100+K102-K74-(K61-K96))/(K39-K55)  )</f>
        <v>#DIV/0!</v>
      </c>
      <c r="L138" s="45"/>
      <c r="M138" s="45"/>
      <c r="N138" s="151" t="e">
        <f>IF(   (N78+N79+N85+N87+N94+N95+N100+N102-N74-(N61-N96))/(N39-N55)   &lt;=  0,  0,  (N78+N79+N85+N87+N94+N95+N100+N102-N74-(N61-N96))/(N39-N55)  )</f>
        <v>#DIV/0!</v>
      </c>
      <c r="O138" s="27"/>
      <c r="P138" s="42"/>
      <c r="Q138" s="79"/>
      <c r="R138" s="79"/>
      <c r="S138" s="161"/>
      <c r="T138" s="158"/>
      <c r="U138" s="158"/>
      <c r="V138" s="161"/>
      <c r="W138" s="158"/>
      <c r="X138" s="158"/>
      <c r="Y138" s="161"/>
      <c r="Z138" s="27"/>
      <c r="AA138" s="91" t="s">
        <v>82</v>
      </c>
      <c r="AB138" s="151" t="e">
        <f t="shared" ref="AB138:AD138" si="385">IF(   (AB78+AB79+AB85+AB87+AB94+AB95+AB100+AB102-AB74-(AB61-AB96))/(AB39-AB55)   &lt;=  0,  0,  (AB78+AB79+AB85+AB87+AB94+AB95+AB100+AB102-AB74-(AB61-AB96))/(AB39-AB55)  )</f>
        <v>#DIV/0!</v>
      </c>
      <c r="AC138" s="151" t="e">
        <f t="shared" si="385"/>
        <v>#DIV/0!</v>
      </c>
      <c r="AD138" s="151" t="e">
        <f t="shared" si="385"/>
        <v>#DIV/0!</v>
      </c>
      <c r="AE138" s="27"/>
      <c r="AF138" s="27"/>
      <c r="AG138" s="27"/>
      <c r="AH138" s="27"/>
      <c r="AI138" s="27"/>
      <c r="AJ138" s="27"/>
      <c r="AK138" s="27"/>
      <c r="AL138" s="27"/>
      <c r="AM138" s="27"/>
      <c r="AN138" s="27"/>
      <c r="AO138" s="27"/>
      <c r="AP138" s="27"/>
      <c r="AQ138" s="91" t="s">
        <v>82</v>
      </c>
      <c r="AR138" s="151" t="e">
        <f t="shared" ref="AR138:AS138" si="386">IF(   (AR78+AR79+AR85+AR87+AR94+AR95+AR100+AR102-AR74-(AR61-AR96))/(AR39-AR55)   &lt;=  0,  0,  (AR78+AR79+AR85+AR87+AR94+AR95+AR100+AR102-AR74-(AR61-AR96))/(AR39-AR55)  )</f>
        <v>#DIV/0!</v>
      </c>
      <c r="AS138" s="151" t="e">
        <f t="shared" si="386"/>
        <v>#DIV/0!</v>
      </c>
      <c r="AT138" s="151" t="e">
        <f>IF(   (AT78+AT79+AT85+AT87+AT94+AT95+AT100+AT102-AT74-(AT61-AT96))/(AT39-AT55)   &lt;=  0,  0,  (AT78+AT79+AT85+AT87+AT94+AT95+AT100+AT102-AT74-(AT61-AT96))/(AT39-AT55)  )</f>
        <v>#DIV/0!</v>
      </c>
      <c r="AU138" s="27"/>
    </row>
    <row r="139" spans="1:47" ht="11.65" x14ac:dyDescent="0.35">
      <c r="A139" s="145"/>
      <c r="C139" s="145"/>
      <c r="D139" s="27"/>
      <c r="E139" s="91" t="s">
        <v>75</v>
      </c>
      <c r="F139" s="27"/>
      <c r="G139" s="27"/>
      <c r="H139" s="151" t="e">
        <f>H39/-(H45+H30)</f>
        <v>#DIV/0!</v>
      </c>
      <c r="I139" s="45"/>
      <c r="J139" s="45"/>
      <c r="K139" s="151" t="e">
        <f>K39/-(K45+K30)</f>
        <v>#DIV/0!</v>
      </c>
      <c r="L139" s="45"/>
      <c r="M139" s="45"/>
      <c r="N139" s="151" t="e">
        <f>N39/-(N45+N30)</f>
        <v>#DIV/0!</v>
      </c>
      <c r="O139" s="27"/>
      <c r="P139" s="162"/>
      <c r="Q139" s="79"/>
      <c r="R139" s="79"/>
      <c r="S139" s="157"/>
      <c r="T139" s="158"/>
      <c r="U139" s="158"/>
      <c r="V139" s="157"/>
      <c r="W139" s="158"/>
      <c r="X139" s="158"/>
      <c r="Y139" s="157"/>
      <c r="Z139" s="27"/>
      <c r="AA139" s="91" t="s">
        <v>75</v>
      </c>
      <c r="AB139" s="151" t="e">
        <f t="shared" ref="AB139:AD139" si="387">AB39/-(AB45+AB30)</f>
        <v>#DIV/0!</v>
      </c>
      <c r="AC139" s="151" t="e">
        <f t="shared" si="387"/>
        <v>#DIV/0!</v>
      </c>
      <c r="AD139" s="151" t="e">
        <f t="shared" si="387"/>
        <v>#DIV/0!</v>
      </c>
      <c r="AE139" s="27"/>
      <c r="AF139" s="27"/>
      <c r="AG139" s="27"/>
      <c r="AH139" s="27"/>
      <c r="AI139" s="27"/>
      <c r="AJ139" s="27"/>
      <c r="AK139" s="27"/>
      <c r="AL139" s="27"/>
      <c r="AM139" s="27"/>
      <c r="AN139" s="27"/>
      <c r="AO139" s="27"/>
      <c r="AP139" s="27"/>
      <c r="AQ139" s="91" t="s">
        <v>75</v>
      </c>
      <c r="AR139" s="151" t="e">
        <f t="shared" ref="AR139:AT139" si="388">AR39/-(AR45+AR30)</f>
        <v>#DIV/0!</v>
      </c>
      <c r="AS139" s="151" t="e">
        <f t="shared" si="388"/>
        <v>#DIV/0!</v>
      </c>
      <c r="AT139" s="151" t="e">
        <f t="shared" si="388"/>
        <v>#DIV/0!</v>
      </c>
      <c r="AU139" s="27"/>
    </row>
    <row r="140" spans="1:47" ht="11.65" x14ac:dyDescent="0.35">
      <c r="A140" s="145"/>
      <c r="C140" s="145"/>
      <c r="D140" s="27"/>
      <c r="E140" s="91" t="s">
        <v>78</v>
      </c>
      <c r="F140" s="27"/>
      <c r="G140" s="27"/>
      <c r="H140" s="151" t="e">
        <f>(H76-H66)/H88</f>
        <v>#DIV/0!</v>
      </c>
      <c r="I140" s="45"/>
      <c r="J140" s="45"/>
      <c r="K140" s="151" t="e">
        <f>(K76-K66)/K88</f>
        <v>#DIV/0!</v>
      </c>
      <c r="L140" s="45"/>
      <c r="M140" s="45"/>
      <c r="N140" s="151" t="e">
        <f>(N76-N66)/N88</f>
        <v>#DIV/0!</v>
      </c>
      <c r="O140" s="27"/>
      <c r="P140" s="42"/>
      <c r="Q140" s="79"/>
      <c r="R140" s="79"/>
      <c r="S140" s="157"/>
      <c r="T140" s="158"/>
      <c r="U140" s="158"/>
      <c r="V140" s="157"/>
      <c r="W140" s="158"/>
      <c r="X140" s="158"/>
      <c r="Y140" s="157"/>
      <c r="Z140" s="27"/>
      <c r="AA140" s="91" t="s">
        <v>78</v>
      </c>
      <c r="AB140" s="151" t="e">
        <f t="shared" ref="AB140:AD140" si="389">(AB76-AB66)/AB88</f>
        <v>#DIV/0!</v>
      </c>
      <c r="AC140" s="151" t="e">
        <f t="shared" si="389"/>
        <v>#DIV/0!</v>
      </c>
      <c r="AD140" s="151" t="e">
        <f t="shared" si="389"/>
        <v>#DIV/0!</v>
      </c>
      <c r="AE140" s="27"/>
      <c r="AF140" s="27"/>
      <c r="AG140" s="27"/>
      <c r="AH140" s="27"/>
      <c r="AI140" s="27"/>
      <c r="AJ140" s="27"/>
      <c r="AK140" s="27"/>
      <c r="AL140" s="27"/>
      <c r="AM140" s="27"/>
      <c r="AN140" s="27"/>
      <c r="AO140" s="27"/>
      <c r="AP140" s="27"/>
      <c r="AQ140" s="91" t="s">
        <v>78</v>
      </c>
      <c r="AR140" s="151" t="e">
        <f t="shared" ref="AR140:AT140" si="390">(AR76-AR66)/AR88</f>
        <v>#DIV/0!</v>
      </c>
      <c r="AS140" s="151" t="e">
        <f t="shared" si="390"/>
        <v>#DIV/0!</v>
      </c>
      <c r="AT140" s="151" t="e">
        <f t="shared" si="390"/>
        <v>#DIV/0!</v>
      </c>
      <c r="AU140" s="27"/>
    </row>
    <row r="141" spans="1:47" ht="11.65" x14ac:dyDescent="0.35">
      <c r="A141" s="145"/>
      <c r="C141" s="145"/>
      <c r="D141" s="27"/>
      <c r="E141" s="91" t="s">
        <v>79</v>
      </c>
      <c r="F141" s="27"/>
      <c r="G141" s="27"/>
      <c r="H141" s="151">
        <f>H112</f>
        <v>0</v>
      </c>
      <c r="I141" s="45"/>
      <c r="J141" s="45"/>
      <c r="K141" s="151">
        <f>K112</f>
        <v>0</v>
      </c>
      <c r="L141" s="45"/>
      <c r="M141" s="45"/>
      <c r="N141" s="151">
        <f>N112</f>
        <v>0</v>
      </c>
      <c r="O141" s="27"/>
      <c r="P141" s="42"/>
      <c r="Q141" s="79"/>
      <c r="R141" s="79"/>
      <c r="S141" s="157"/>
      <c r="T141" s="158"/>
      <c r="U141" s="158"/>
      <c r="V141" s="157"/>
      <c r="W141" s="158"/>
      <c r="X141" s="158"/>
      <c r="Y141" s="157"/>
      <c r="Z141" s="27"/>
      <c r="AA141" s="91" t="s">
        <v>79</v>
      </c>
      <c r="AB141" s="151">
        <f t="shared" ref="AB141:AD141" si="391">AB112</f>
        <v>0</v>
      </c>
      <c r="AC141" s="151">
        <f t="shared" si="391"/>
        <v>0</v>
      </c>
      <c r="AD141" s="151">
        <f t="shared" si="391"/>
        <v>0</v>
      </c>
      <c r="AE141" s="27"/>
      <c r="AF141" s="27"/>
      <c r="AG141" s="27"/>
      <c r="AH141" s="27"/>
      <c r="AI141" s="27"/>
      <c r="AJ141" s="27"/>
      <c r="AK141" s="27"/>
      <c r="AL141" s="27"/>
      <c r="AM141" s="27"/>
      <c r="AN141" s="27"/>
      <c r="AO141" s="27"/>
      <c r="AP141" s="27"/>
      <c r="AQ141" s="91" t="s">
        <v>79</v>
      </c>
      <c r="AR141" s="151">
        <f t="shared" ref="AR141:AT141" si="392">AR112</f>
        <v>0</v>
      </c>
      <c r="AS141" s="151">
        <f t="shared" si="392"/>
        <v>0</v>
      </c>
      <c r="AT141" s="151">
        <f t="shared" si="392"/>
        <v>0</v>
      </c>
      <c r="AU141" s="27"/>
    </row>
    <row r="142" spans="1:47" ht="11.65" x14ac:dyDescent="0.35">
      <c r="A142" s="145"/>
      <c r="C142" s="145"/>
      <c r="D142" s="27"/>
      <c r="E142" s="91" t="s">
        <v>80</v>
      </c>
      <c r="F142" s="27"/>
      <c r="G142" s="27"/>
      <c r="H142" s="152" t="e">
        <f>(H116+H62+H73)/(H58+H60+H59+H76)</f>
        <v>#DIV/0!</v>
      </c>
      <c r="I142" s="45"/>
      <c r="J142" s="45"/>
      <c r="K142" s="152" t="e">
        <f>(K116+K62+K73)/(K58+K60+K59+K76)</f>
        <v>#DIV/0!</v>
      </c>
      <c r="L142" s="45"/>
      <c r="M142" s="45"/>
      <c r="N142" s="152" t="e">
        <f>(N116+N62+N73)/(N58+N60+N59+N76)</f>
        <v>#DIV/0!</v>
      </c>
      <c r="O142" s="27"/>
      <c r="P142" s="42"/>
      <c r="Q142" s="79"/>
      <c r="R142" s="79"/>
      <c r="S142" s="163"/>
      <c r="T142" s="158"/>
      <c r="U142" s="158"/>
      <c r="V142" s="163"/>
      <c r="W142" s="158"/>
      <c r="X142" s="158"/>
      <c r="Y142" s="163"/>
      <c r="Z142" s="27"/>
      <c r="AA142" s="91" t="s">
        <v>80</v>
      </c>
      <c r="AB142" s="152" t="e">
        <f t="shared" ref="AB142:AD142" si="393">(AB116+AB62+AB73)/(AB58+AB60+AB59+AB76)</f>
        <v>#DIV/0!</v>
      </c>
      <c r="AC142" s="152" t="e">
        <f t="shared" si="393"/>
        <v>#DIV/0!</v>
      </c>
      <c r="AD142" s="152" t="e">
        <f t="shared" si="393"/>
        <v>#DIV/0!</v>
      </c>
      <c r="AE142" s="27"/>
      <c r="AF142" s="27"/>
      <c r="AG142" s="27"/>
      <c r="AH142" s="27"/>
      <c r="AI142" s="27"/>
      <c r="AJ142" s="27"/>
      <c r="AK142" s="27"/>
      <c r="AL142" s="27"/>
      <c r="AM142" s="27"/>
      <c r="AN142" s="27"/>
      <c r="AO142" s="27"/>
      <c r="AP142" s="27"/>
      <c r="AQ142" s="91" t="s">
        <v>80</v>
      </c>
      <c r="AR142" s="152" t="e">
        <f t="shared" ref="AR142:AT142" si="394">(AR116+AR62+AR73)/(AR58+AR60+AR59+AR76)</f>
        <v>#DIV/0!</v>
      </c>
      <c r="AS142" s="152" t="e">
        <f t="shared" si="394"/>
        <v>#DIV/0!</v>
      </c>
      <c r="AT142" s="152" t="e">
        <f t="shared" si="394"/>
        <v>#DIV/0!</v>
      </c>
      <c r="AU142" s="27"/>
    </row>
    <row r="143" spans="1:47" ht="11.65" x14ac:dyDescent="0.35">
      <c r="A143" s="145"/>
      <c r="C143" s="145"/>
      <c r="D143" s="27"/>
      <c r="E143" s="42"/>
      <c r="F143" s="27"/>
      <c r="G143" s="27"/>
      <c r="H143" s="48"/>
      <c r="I143" s="45"/>
      <c r="J143" s="45"/>
      <c r="K143" s="48"/>
      <c r="L143" s="45"/>
      <c r="M143" s="45"/>
      <c r="N143" s="48"/>
      <c r="O143" s="27"/>
      <c r="P143" s="42"/>
      <c r="Q143" s="79"/>
      <c r="R143" s="79"/>
      <c r="S143" s="48"/>
      <c r="T143" s="158"/>
      <c r="U143" s="158"/>
      <c r="V143" s="48"/>
      <c r="W143" s="158"/>
      <c r="X143" s="158"/>
      <c r="Y143" s="48"/>
      <c r="Z143" s="27"/>
      <c r="AA143" s="42"/>
      <c r="AB143" s="48"/>
      <c r="AC143" s="48"/>
      <c r="AD143" s="48"/>
      <c r="AE143" s="27"/>
      <c r="AF143" s="27"/>
      <c r="AG143" s="27"/>
      <c r="AH143" s="27"/>
      <c r="AI143" s="27"/>
      <c r="AJ143" s="27"/>
      <c r="AK143" s="27"/>
      <c r="AL143" s="27"/>
      <c r="AM143" s="27"/>
      <c r="AN143" s="27"/>
      <c r="AO143" s="27"/>
      <c r="AP143" s="27"/>
      <c r="AQ143" s="42"/>
      <c r="AR143" s="48"/>
      <c r="AS143" s="48"/>
      <c r="AT143" s="48"/>
      <c r="AU143" s="27"/>
    </row>
    <row r="144" spans="1:47" ht="11.65" x14ac:dyDescent="0.35">
      <c r="A144" s="145"/>
      <c r="C144" s="145"/>
      <c r="D144" s="27"/>
      <c r="E144" s="42"/>
      <c r="F144" s="27"/>
      <c r="G144" s="27"/>
      <c r="H144" s="43"/>
      <c r="I144" s="45"/>
      <c r="J144" s="45"/>
      <c r="K144" s="43"/>
      <c r="L144" s="45"/>
      <c r="M144" s="45"/>
      <c r="N144" s="43"/>
      <c r="O144" s="27"/>
      <c r="P144" s="42"/>
      <c r="Q144" s="79"/>
      <c r="R144" s="79"/>
      <c r="S144" s="43"/>
      <c r="T144" s="158"/>
      <c r="U144" s="158"/>
      <c r="V144" s="43"/>
      <c r="W144" s="158"/>
      <c r="X144" s="158"/>
      <c r="Y144" s="43"/>
      <c r="Z144" s="27"/>
      <c r="AA144" s="42"/>
      <c r="AB144" s="43"/>
      <c r="AC144" s="43"/>
      <c r="AD144" s="43"/>
      <c r="AE144" s="27"/>
      <c r="AF144" s="27"/>
      <c r="AG144" s="27"/>
      <c r="AH144" s="27"/>
      <c r="AI144" s="27"/>
      <c r="AJ144" s="27"/>
      <c r="AK144" s="27"/>
      <c r="AL144" s="27"/>
      <c r="AM144" s="27"/>
      <c r="AN144" s="27"/>
      <c r="AO144" s="27"/>
      <c r="AP144" s="27"/>
      <c r="AQ144" s="42"/>
      <c r="AR144" s="43"/>
      <c r="AS144" s="43"/>
      <c r="AT144" s="43"/>
      <c r="AU144" s="27"/>
    </row>
    <row r="145" spans="1:47" ht="14.25" x14ac:dyDescent="0.45">
      <c r="A145" s="145"/>
      <c r="C145" s="145"/>
      <c r="D145" s="27"/>
      <c r="E145" s="147" t="s">
        <v>44</v>
      </c>
      <c r="F145" s="27"/>
      <c r="G145" s="27"/>
      <c r="H145" s="27"/>
      <c r="I145" s="45"/>
      <c r="J145" s="45"/>
      <c r="K145" s="27"/>
      <c r="L145" s="45"/>
      <c r="M145" s="45"/>
      <c r="N145" s="27"/>
      <c r="O145" s="27"/>
      <c r="P145" s="164"/>
      <c r="Q145" s="79"/>
      <c r="R145" s="79"/>
      <c r="S145" s="79"/>
      <c r="T145" s="158"/>
      <c r="U145" s="158"/>
      <c r="V145" s="79"/>
      <c r="W145" s="158"/>
      <c r="X145" s="158"/>
      <c r="Y145" s="79"/>
      <c r="Z145" s="27"/>
      <c r="AA145" s="147" t="s">
        <v>44</v>
      </c>
      <c r="AB145" s="27"/>
      <c r="AC145" s="27"/>
      <c r="AD145" s="27"/>
      <c r="AE145" s="27"/>
      <c r="AF145" s="27"/>
      <c r="AG145" s="27"/>
      <c r="AH145" s="27"/>
      <c r="AI145" s="27"/>
      <c r="AJ145" s="27"/>
      <c r="AK145" s="27"/>
      <c r="AL145" s="27"/>
      <c r="AM145" s="27"/>
      <c r="AN145" s="27"/>
      <c r="AO145" s="27"/>
      <c r="AP145" s="27"/>
      <c r="AQ145" s="147" t="s">
        <v>44</v>
      </c>
      <c r="AR145" s="27"/>
      <c r="AS145" s="27"/>
      <c r="AT145" s="27"/>
      <c r="AU145" s="27"/>
    </row>
    <row r="146" spans="1:47" ht="11.65" x14ac:dyDescent="0.35">
      <c r="A146" s="145"/>
      <c r="C146" s="145"/>
      <c r="D146" s="27"/>
      <c r="E146" s="91" t="s">
        <v>167</v>
      </c>
      <c r="F146" s="27"/>
      <c r="G146" s="27"/>
      <c r="H146" s="153" t="str">
        <f>IF(H134&gt;'Authority RAG Thresholds'!$I$15,"G",IF(H134&lt;'Authority RAG Thresholds'!$G$15,"R","A"))</f>
        <v>R</v>
      </c>
      <c r="I146" s="45"/>
      <c r="J146" s="45"/>
      <c r="K146" s="153" t="str">
        <f>IF(K134&gt;'Authority RAG Thresholds'!$I$15,"G",IF(K134&lt;'Authority RAG Thresholds'!$G$15,"R","A"))</f>
        <v>R</v>
      </c>
      <c r="L146" s="45"/>
      <c r="M146" s="45"/>
      <c r="N146" s="153" t="str">
        <f>IF(N134&gt;'Authority RAG Thresholds'!$I$15,"G",IF(N134&lt;'Authority RAG Thresholds'!$G$15,"R","A"))</f>
        <v>R</v>
      </c>
      <c r="O146" s="27"/>
      <c r="P146" s="42"/>
      <c r="Q146" s="79"/>
      <c r="R146" s="79"/>
      <c r="S146" s="165"/>
      <c r="T146" s="158"/>
      <c r="U146" s="158"/>
      <c r="V146" s="165"/>
      <c r="W146" s="158"/>
      <c r="X146" s="158"/>
      <c r="Y146" s="165"/>
      <c r="Z146" s="27"/>
      <c r="AA146" s="91" t="s">
        <v>167</v>
      </c>
      <c r="AB146" s="153" t="str">
        <f>IF(AB134&gt;'Authority RAG Thresholds'!$I$15,"G",IF(AB134&lt;'Authority RAG Thresholds'!$G$15,"R","A"))</f>
        <v>R</v>
      </c>
      <c r="AC146" s="153" t="str">
        <f>IF(AC134&gt;'Authority RAG Thresholds'!$I$15,"G",IF(AC134&lt;'Authority RAG Thresholds'!$G$15,"R","A"))</f>
        <v>R</v>
      </c>
      <c r="AD146" s="153" t="str">
        <f>IF(AD134&gt;'Authority RAG Thresholds'!$I$15,"G",IF(AD134&lt;'Authority RAG Thresholds'!$G$15,"R","A"))</f>
        <v>R</v>
      </c>
      <c r="AE146" s="27"/>
      <c r="AF146" s="27"/>
      <c r="AG146" s="27"/>
      <c r="AH146" s="27"/>
      <c r="AI146" s="27"/>
      <c r="AJ146" s="27"/>
      <c r="AK146" s="27"/>
      <c r="AL146" s="27"/>
      <c r="AM146" s="27"/>
      <c r="AN146" s="27"/>
      <c r="AO146" s="27"/>
      <c r="AP146" s="27"/>
      <c r="AQ146" s="91" t="s">
        <v>167</v>
      </c>
      <c r="AR146" s="153" t="str">
        <f>IF(AR134&gt;'Authority RAG Thresholds'!$I$15,"G",IF(AR134&lt;'Authority RAG Thresholds'!$G$15,"R","A"))</f>
        <v>R</v>
      </c>
      <c r="AS146" s="153" t="str">
        <f>IF(AS134&gt;'Authority RAG Thresholds'!$I$15,"G",IF(AS134&lt;'Authority RAG Thresholds'!$G$15,"R","A"))</f>
        <v>R</v>
      </c>
      <c r="AT146" s="153" t="str">
        <f>IF(AT134&gt;'Authority RAG Thresholds'!$I$15,"G",IF(AT134&lt;'Authority RAG Thresholds'!$G$15,"R","A"))</f>
        <v>R</v>
      </c>
      <c r="AU146" s="27"/>
    </row>
    <row r="147" spans="1:47" ht="11.65" x14ac:dyDescent="0.35">
      <c r="A147" s="145"/>
      <c r="C147" s="145"/>
      <c r="D147" s="27"/>
      <c r="E147" s="27" t="s">
        <v>68</v>
      </c>
      <c r="F147" s="27"/>
      <c r="G147" s="27"/>
      <c r="H147" s="153" t="str">
        <f>IF(H135&gt;'Authority RAG Thresholds'!$I$16,"G",IF(H135&lt;'Authority RAG Thresholds'!$G$16,"R","A"))</f>
        <v>R</v>
      </c>
      <c r="I147" s="45"/>
      <c r="J147" s="45"/>
      <c r="K147" s="153" t="str">
        <f>IF(K135&gt;'Authority RAG Thresholds'!$I$16,"G",IF(K135&lt;'Authority RAG Thresholds'!$G$16,"R","A"))</f>
        <v>R</v>
      </c>
      <c r="L147" s="45"/>
      <c r="M147" s="45"/>
      <c r="N147" s="153" t="str">
        <f>IF(N135&gt;'Authority RAG Thresholds'!$I$16,"G",IF(N135&lt;'Authority RAG Thresholds'!$G$16,"R","A"))</f>
        <v>R</v>
      </c>
      <c r="O147" s="27"/>
      <c r="P147" s="42"/>
      <c r="Q147" s="79"/>
      <c r="R147" s="79"/>
      <c r="S147" s="165"/>
      <c r="T147" s="158"/>
      <c r="U147" s="158"/>
      <c r="V147" s="165"/>
      <c r="W147" s="158"/>
      <c r="X147" s="158"/>
      <c r="Y147" s="165"/>
      <c r="Z147" s="27"/>
      <c r="AA147" s="27" t="s">
        <v>68</v>
      </c>
      <c r="AB147" s="153" t="str">
        <f>IF(AB135&gt;'Authority RAG Thresholds'!$I$16,"G",IF(AB135&lt;'Authority RAG Thresholds'!$G$16,"R","A"))</f>
        <v>R</v>
      </c>
      <c r="AC147" s="153" t="str">
        <f>IF(AC135&gt;'Authority RAG Thresholds'!$I$16,"G",IF(AC135&lt;'Authority RAG Thresholds'!$G$16,"R","A"))</f>
        <v>R</v>
      </c>
      <c r="AD147" s="153" t="str">
        <f>IF(AD135&gt;'Authority RAG Thresholds'!$I$16,"G",IF(AD135&lt;'Authority RAG Thresholds'!$G$16,"R","A"))</f>
        <v>R</v>
      </c>
      <c r="AE147" s="27"/>
      <c r="AF147" s="27"/>
      <c r="AG147" s="27"/>
      <c r="AH147" s="27"/>
      <c r="AI147" s="27"/>
      <c r="AJ147" s="27"/>
      <c r="AK147" s="27"/>
      <c r="AL147" s="27"/>
      <c r="AM147" s="27"/>
      <c r="AN147" s="27"/>
      <c r="AO147" s="27"/>
      <c r="AP147" s="27"/>
      <c r="AQ147" s="27" t="s">
        <v>68</v>
      </c>
      <c r="AR147" s="153" t="str">
        <f>IF(AR135&gt;'Authority RAG Thresholds'!$I$16,"G",IF(AR135&lt;'Authority RAG Thresholds'!$G$16,"R","A"))</f>
        <v>R</v>
      </c>
      <c r="AS147" s="153" t="str">
        <f>IF(AS135&gt;'Authority RAG Thresholds'!$I$16,"G",IF(AS135&lt;'Authority RAG Thresholds'!$G$16,"R","A"))</f>
        <v>R</v>
      </c>
      <c r="AT147" s="153" t="str">
        <f>IF(AT135&gt;'Authority RAG Thresholds'!$I$16,"G",IF(AT135&lt;'Authority RAG Thresholds'!$G$16,"R","A"))</f>
        <v>R</v>
      </c>
      <c r="AU147" s="27"/>
    </row>
    <row r="148" spans="1:47" ht="11.65" x14ac:dyDescent="0.35">
      <c r="A148" s="145"/>
      <c r="C148" s="145"/>
      <c r="D148" s="27"/>
      <c r="E148" s="27" t="s">
        <v>253</v>
      </c>
      <c r="F148" s="27"/>
      <c r="G148" s="27"/>
      <c r="H148" s="153" t="str">
        <f>IF(H136="N/A","N/A",IF(H125&lt;0,"R",IF( (H78+H79+H85+H87+H94+H95+H100+H102-H74)&lt;0,"G",IF(H136&gt;'Authority RAG Thresholds'!$I$17,"G",IF(H136&lt;'Authority RAG Thresholds'!$G$17,"R","A")))))</f>
        <v>N/A</v>
      </c>
      <c r="I148" s="45"/>
      <c r="J148" s="45"/>
      <c r="K148" s="153" t="str">
        <f>IF(K136="N/A","N/A",IF(K125&lt;0,"R",IF( (K78+K79+K85+K87+K94+K95+K100+K102-K74)&lt;0,"G",IF(K136&gt;'Authority RAG Thresholds'!$I$17,"G",IF(K136&lt;'Authority RAG Thresholds'!$G$17,"R","A")))))</f>
        <v>N/A</v>
      </c>
      <c r="L148" s="45"/>
      <c r="M148" s="45"/>
      <c r="N148" s="153" t="str">
        <f>IF(N136="N/A","N/A",IF(N125&lt;0,"R",IF( (N78+N79+N85+N87+N94+N95+N100+N102-N74)&lt;0,"G",IF(N136&gt;'Authority RAG Thresholds'!$I$17,"G",IF(N136&lt;'Authority RAG Thresholds'!$G$17,"R","A")))))</f>
        <v>N/A</v>
      </c>
      <c r="O148" s="27"/>
      <c r="P148" s="42"/>
      <c r="Q148" s="79"/>
      <c r="R148" s="79"/>
      <c r="S148" s="165"/>
      <c r="T148" s="158"/>
      <c r="U148" s="158"/>
      <c r="V148" s="165"/>
      <c r="W148" s="158"/>
      <c r="X148" s="158"/>
      <c r="Y148" s="165"/>
      <c r="Z148" s="27"/>
      <c r="AA148" s="27" t="s">
        <v>253</v>
      </c>
      <c r="AB148" s="153" t="str">
        <f>IF(AB136="N/A","N/A",IF(AB125&lt;0,"R",IF( (AB78+AB79+AB85+AB87+AB94+AB95+AB100+AB102-AB74)&lt;0,"G",IF(AB136&gt;'Authority RAG Thresholds'!$I$17,"G",IF(AB136&lt;'Authority RAG Thresholds'!$G$17,"R","A")))))</f>
        <v>N/A</v>
      </c>
      <c r="AC148" s="153" t="str">
        <f>IF(AC136="N/A","N/A",IF(AC125&lt;0,"R",IF( (AC78+AC79+AC85+AC87+AC94+AC95+AC100+AC102-AC74)&lt;0,"G",IF(AC136&gt;'Authority RAG Thresholds'!$I$17,"G",IF(AC136&lt;'Authority RAG Thresholds'!$G$17,"R","A")))))</f>
        <v>N/A</v>
      </c>
      <c r="AD148" s="153" t="str">
        <f>IF(AD136="N/A","N/A",IF(AD125&lt;0,"R",IF( (AD78+AD79+AD85+AD87+AD94+AD95+AD100+AD102-AD74)&lt;0,"G",IF(AD136&gt;'Authority RAG Thresholds'!$I$17,"G",IF(AD136&lt;'Authority RAG Thresholds'!$G$17,"R","A")))))</f>
        <v>N/A</v>
      </c>
      <c r="AE148" s="27"/>
      <c r="AF148" s="27"/>
      <c r="AG148" s="27"/>
      <c r="AH148" s="27"/>
      <c r="AI148" s="27"/>
      <c r="AJ148" s="27"/>
      <c r="AK148" s="27"/>
      <c r="AL148" s="27"/>
      <c r="AM148" s="27"/>
      <c r="AN148" s="27"/>
      <c r="AO148" s="27"/>
      <c r="AP148" s="27"/>
      <c r="AQ148" s="27" t="s">
        <v>253</v>
      </c>
      <c r="AR148" s="153" t="str">
        <f>IF(AR136="N/A","N/A",IF(AR125&lt;0,"R",IF( (AR78+AR79+AR85+AR87+AR94+AR95+AR100+AR102-AR74)&lt;0,"G",IF(AR136&gt;'Authority RAG Thresholds'!$I$17,"G",IF(AR136&lt;'Authority RAG Thresholds'!$G$17,"R","A")))))</f>
        <v>N/A</v>
      </c>
      <c r="AS148" s="153" t="str">
        <f>IF(AS136="N/A","N/A",IF(AS125&lt;0,"R",IF( (AS78+AS79+AS85+AS87+AS94+AS95+AS100+AS102-AS74)&lt;0,"G",IF(AS136&gt;'Authority RAG Thresholds'!$I$17,"G",IF(AS136&lt;'Authority RAG Thresholds'!$G$17,"R","A")))))</f>
        <v>N/A</v>
      </c>
      <c r="AT148" s="153" t="str">
        <f>IF(AT136="N/A","N/A",IF(AT125&lt;0,"R",IF( (AT78+AT79+AT85+AT87+AT94+AT95+AT100+AT102-AT74)&lt;0,"G",IF(AT136&gt;'Authority RAG Thresholds'!$I$17,"G",IF(AT136&lt;'Authority RAG Thresholds'!$G$17,"R","A")))))</f>
        <v>N/A</v>
      </c>
      <c r="AU148" s="27"/>
    </row>
    <row r="149" spans="1:47" ht="11.65" x14ac:dyDescent="0.35">
      <c r="A149" s="145"/>
      <c r="C149" s="145"/>
      <c r="D149" s="27"/>
      <c r="E149" s="27" t="s">
        <v>77</v>
      </c>
      <c r="F149" s="27"/>
      <c r="G149" s="27"/>
      <c r="H149" s="153" t="e">
        <f>IF((H39-H55)&lt;0,"R",IF(((H78+H79+H85+H87+H94+H95+H100+H102-H74)&lt;0),"G",IF(H137&lt;'Authority RAG Thresholds'!$I$18,"G",IF(H137&gt;'Authority RAG Thresholds'!$G$18,"R","A"))))</f>
        <v>#DIV/0!</v>
      </c>
      <c r="I149" s="45"/>
      <c r="J149" s="45"/>
      <c r="K149" s="153" t="e">
        <f>IF((K39-K55)&lt;0,"R",IF(((K78+K79+K85+K87+K94+K95+K100+K102-K74)&lt;0),"G",IF(K137&lt;'Authority RAG Thresholds'!$I$18,"G",IF(K137&gt;'Authority RAG Thresholds'!$G$18,"R","A"))))</f>
        <v>#DIV/0!</v>
      </c>
      <c r="L149" s="45"/>
      <c r="M149" s="45"/>
      <c r="N149" s="153" t="e">
        <f>IF((N39-N55)&lt;0,"R",IF(((N78+N79+N85+N87+N94+N95+N100+N102-N74)&lt;0),"G",IF(N137&lt;'Authority RAG Thresholds'!$I$18,"G",IF(N137&gt;'Authority RAG Thresholds'!$G$18,"R","A"))))</f>
        <v>#DIV/0!</v>
      </c>
      <c r="O149" s="27"/>
      <c r="P149" s="42"/>
      <c r="Q149" s="79"/>
      <c r="R149" s="79"/>
      <c r="S149" s="165"/>
      <c r="T149" s="158"/>
      <c r="U149" s="158"/>
      <c r="V149" s="165"/>
      <c r="W149" s="158"/>
      <c r="X149" s="158"/>
      <c r="Y149" s="165"/>
      <c r="Z149" s="27"/>
      <c r="AA149" s="27" t="s">
        <v>77</v>
      </c>
      <c r="AB149" s="153" t="e">
        <f>IF((AB39-AB55)&lt;0,"R",IF(((AB78+AB79+AB85+AB87+AB94+AB95+AB100+AB102-AB74)&lt;0),"G",IF(AB137&lt;'Authority RAG Thresholds'!$I$18,"G",IF(AB137&gt;'Authority RAG Thresholds'!$G$18,"R","A"))))</f>
        <v>#DIV/0!</v>
      </c>
      <c r="AC149" s="153" t="e">
        <f>IF((AC39-AC55)&lt;0,"R",IF(((AC78+AC79+AC85+AC87+AC94+AC95+AC100+AC102-AC74)&lt;0),"G",IF(AC137&lt;'Authority RAG Thresholds'!$I$18,"G",IF(AC137&gt;'Authority RAG Thresholds'!$G$18,"R","A"))))</f>
        <v>#DIV/0!</v>
      </c>
      <c r="AD149" s="153" t="e">
        <f>IF((AD39-AD55)&lt;0,"R",IF(((AD78+AD79+AD85+AD87+AD94+AD95+AD100+AD102-AD74)&lt;0),"G",IF(AD137&lt;'Authority RAG Thresholds'!$I$18,"G",IF(AD137&gt;'Authority RAG Thresholds'!$G$18,"R","A"))))</f>
        <v>#DIV/0!</v>
      </c>
      <c r="AE149" s="27"/>
      <c r="AF149" s="27"/>
      <c r="AG149" s="27"/>
      <c r="AH149" s="27"/>
      <c r="AI149" s="27"/>
      <c r="AJ149" s="27"/>
      <c r="AK149" s="27"/>
      <c r="AL149" s="27"/>
      <c r="AM149" s="27"/>
      <c r="AN149" s="27"/>
      <c r="AO149" s="27"/>
      <c r="AP149" s="27"/>
      <c r="AQ149" s="27" t="s">
        <v>77</v>
      </c>
      <c r="AR149" s="153" t="e">
        <f>IF((AR39-AR55)&lt;0,"R",IF(((AR78+AR79+AR85+AR87+AR94+AR95+AR100+AR102-AR74)&lt;0),"G",IF(AR137&lt;'Authority RAG Thresholds'!$I$18,"G",IF(AR137&gt;'Authority RAG Thresholds'!$G$18,"R","A"))))</f>
        <v>#DIV/0!</v>
      </c>
      <c r="AS149" s="153" t="e">
        <f>IF((AS39-AS55)&lt;0,"R",IF(((AS78+AS79+AS85+AS87+AS94+AS95+AS100+AS102-AS74)&lt;0),"G",IF(AS137&lt;'Authority RAG Thresholds'!$I$18,"G",IF(AS137&gt;'Authority RAG Thresholds'!$G$18,"R","A"))))</f>
        <v>#DIV/0!</v>
      </c>
      <c r="AT149" s="153" t="e">
        <f>IF((AT39-AT55)&lt;0,"R",IF(((AT78+AT79+AT85+AT87+AT94+AT95+AT100+AT102-AT74)&lt;0),"G",IF(AT137&lt;'Authority RAG Thresholds'!$I$18,"G",IF(AT137&gt;'Authority RAG Thresholds'!$G$18,"R","A"))))</f>
        <v>#DIV/0!</v>
      </c>
      <c r="AU149" s="27"/>
    </row>
    <row r="150" spans="1:47" ht="11.65" x14ac:dyDescent="0.35">
      <c r="A150" s="145"/>
      <c r="C150" s="145"/>
      <c r="D150" s="27"/>
      <c r="E150" s="27" t="s">
        <v>82</v>
      </c>
      <c r="F150" s="27"/>
      <c r="G150" s="27"/>
      <c r="H150" s="153" t="e">
        <f>IF((H39-H55)&lt;0,"R",IF(((H78+H79+H85+H87+H94+H95+H100+H102-H74-(H61-H96))&lt;0),"G",IF(H138&lt;'Authority RAG Thresholds'!$I$19,"G",IF(H138&gt;'Authority RAG Thresholds'!$G$19,"R","A"))))</f>
        <v>#DIV/0!</v>
      </c>
      <c r="I150" s="45"/>
      <c r="J150" s="45"/>
      <c r="K150" s="153" t="e">
        <f>IF((K39-K55)&lt;0,"R",IF(((K78+K79+K85+K87+K94+K95+K100+K102-K74-(K61-K96))&lt;0),"G",IF(K138&lt;'Authority RAG Thresholds'!$I$19,"G",IF(K138&gt;'Authority RAG Thresholds'!$G$19,"R","A"))))</f>
        <v>#DIV/0!</v>
      </c>
      <c r="L150" s="45"/>
      <c r="M150" s="45"/>
      <c r="N150" s="153" t="e">
        <f>IF((N39-N55)&lt;0,"R",IF(((N78+N79+N85+N87+N94+N95+N100+N102-N74-(N61-N96))&lt;0),"G",IF(N138&lt;'Authority RAG Thresholds'!$I$19,"G",IF(N138&gt;'Authority RAG Thresholds'!$G$19,"R","A"))))</f>
        <v>#DIV/0!</v>
      </c>
      <c r="O150" s="27"/>
      <c r="P150" s="42"/>
      <c r="Q150" s="79"/>
      <c r="R150" s="79"/>
      <c r="S150" s="165"/>
      <c r="T150" s="158"/>
      <c r="U150" s="158"/>
      <c r="V150" s="165"/>
      <c r="W150" s="158"/>
      <c r="X150" s="158"/>
      <c r="Y150" s="165"/>
      <c r="Z150" s="27"/>
      <c r="AA150" s="27" t="s">
        <v>82</v>
      </c>
      <c r="AB150" s="153" t="e">
        <f>IF((AB39-AB55)&lt;0,"R",IF(((AB78+AB79+AB85+AB87+AB94+AB95+AB100+AB102-AB74-(AB61-AB96))&lt;0),"G",IF(AB138&lt;'Authority RAG Thresholds'!$I$19,"G",IF(AB138&gt;'Authority RAG Thresholds'!$G$19,"R","A"))))</f>
        <v>#DIV/0!</v>
      </c>
      <c r="AC150" s="153" t="e">
        <f>IF((AC39-AC55)&lt;0,"R",IF(((AC78+AC79+AC85+AC87+AC94+AC95+AC100+AC102-AC74-(AC61-AC96))&lt;0),"G",IF(AC138&lt;'Authority RAG Thresholds'!$I$19,"G",IF(AC138&gt;'Authority RAG Thresholds'!$G$19,"R","A"))))</f>
        <v>#DIV/0!</v>
      </c>
      <c r="AD150" s="153" t="e">
        <f>IF((AD39-AD55)&lt;0,"R",IF(((AD78+AD79+AD85+AD87+AD94+AD95+AD100+AD102-AD74-(AD61-AD96))&lt;0),"G",IF(AD138&lt;'Authority RAG Thresholds'!$I$19,"G",IF(AD138&gt;'Authority RAG Thresholds'!$G$19,"R","A"))))</f>
        <v>#DIV/0!</v>
      </c>
      <c r="AE150" s="27"/>
      <c r="AF150" s="27"/>
      <c r="AG150" s="27"/>
      <c r="AH150" s="27"/>
      <c r="AI150" s="27"/>
      <c r="AJ150" s="27"/>
      <c r="AK150" s="27"/>
      <c r="AL150" s="27"/>
      <c r="AM150" s="27"/>
      <c r="AN150" s="27"/>
      <c r="AO150" s="27"/>
      <c r="AP150" s="27"/>
      <c r="AQ150" s="27" t="s">
        <v>82</v>
      </c>
      <c r="AR150" s="153" t="e">
        <f>IF((AR39-AR55)&lt;0,"R",IF(((AR78+AR79+AR85+AR87+AR94+AR95+AR100+AR102-AR74-(AR61-AR96))&lt;0),"G",IF(AR138&lt;'Authority RAG Thresholds'!$I$19,"G",IF(AR138&gt;'Authority RAG Thresholds'!$G$19,"R","A"))))</f>
        <v>#DIV/0!</v>
      </c>
      <c r="AS150" s="153" t="e">
        <f>IF((AS39-AS55)&lt;0,"R",IF(((AS78+AS79+AS85+AS87+AS94+AS95+AS100+AS102-AS74-(AS61-AS96))&lt;0),"G",IF(AS138&lt;'Authority RAG Thresholds'!$I$19,"G",IF(AS138&gt;'Authority RAG Thresholds'!$G$19,"R","A"))))</f>
        <v>#DIV/0!</v>
      </c>
      <c r="AT150" s="153" t="e">
        <f>IF((AT39-AT55)&lt;0,"R",IF(((AT78+AT79+AT85+AT87+AT94+AT95+AT100+AT102-AT74-(AT61-AT96))&lt;0),"G",IF(AT138&lt;'Authority RAG Thresholds'!$I$19,"G",IF(AT138&gt;'Authority RAG Thresholds'!$G$19,"R","A"))))</f>
        <v>#DIV/0!</v>
      </c>
      <c r="AU150" s="27"/>
    </row>
    <row r="151" spans="1:47" ht="11.65" x14ac:dyDescent="0.35">
      <c r="A151" s="145"/>
      <c r="C151" s="145"/>
      <c r="D151" s="27"/>
      <c r="E151" s="27" t="s">
        <v>75</v>
      </c>
      <c r="F151" s="27"/>
      <c r="G151" s="27"/>
      <c r="H151" s="153" t="str">
        <f>IF(H39&lt;0,"R",IF(-(H45+H30)&lt;=0,"G",IF(H139&gt;'Authority RAG Thresholds'!$I$20,"G",IF(H139&lt;'Authority RAG Thresholds'!$G$20,"R","A"))))</f>
        <v>G</v>
      </c>
      <c r="I151" s="45"/>
      <c r="J151" s="45"/>
      <c r="K151" s="153" t="str">
        <f>IF(K39&lt;0,"R",IF(-(K45+K30)&lt;=0,"G",IF(K139&gt;'Authority RAG Thresholds'!$I$20,"G",IF(K139&lt;'Authority RAG Thresholds'!$G$20,"R","A"))))</f>
        <v>G</v>
      </c>
      <c r="L151" s="45"/>
      <c r="M151" s="45"/>
      <c r="N151" s="153" t="str">
        <f>IF(N39&lt;0,"R",IF(-(N45+N30)&lt;=0,"G",IF(N139&gt;'Authority RAG Thresholds'!$I$20,"G",IF(N139&lt;'Authority RAG Thresholds'!$G$20,"R","A"))))</f>
        <v>G</v>
      </c>
      <c r="O151" s="27"/>
      <c r="P151" s="162"/>
      <c r="Q151" s="79"/>
      <c r="R151" s="79"/>
      <c r="S151" s="165"/>
      <c r="T151" s="158"/>
      <c r="U151" s="158"/>
      <c r="V151" s="165"/>
      <c r="W151" s="158"/>
      <c r="X151" s="158"/>
      <c r="Y151" s="165"/>
      <c r="Z151" s="27"/>
      <c r="AA151" s="27" t="s">
        <v>75</v>
      </c>
      <c r="AB151" s="153" t="str">
        <f>IF(AB39&lt;0,"R",IF(-(AB45+AB30)&lt;=0,"G",IF(AB139&gt;'Authority RAG Thresholds'!$I$20,"G",IF(AB139&lt;'Authority RAG Thresholds'!$G$20,"R","A"))))</f>
        <v>G</v>
      </c>
      <c r="AC151" s="153" t="str">
        <f>IF(AC39&lt;0,"R",IF(-(AC45+AC30)&lt;=0,"G",IF(AC139&gt;'Authority RAG Thresholds'!$I$20,"G",IF(AC139&lt;'Authority RAG Thresholds'!$G$20,"R","A"))))</f>
        <v>G</v>
      </c>
      <c r="AD151" s="153" t="str">
        <f>IF(AD39&lt;0,"R",IF(-(AD45+AD30)&lt;=0,"G",IF(AD139&gt;'Authority RAG Thresholds'!$I$20,"G",IF(AD139&lt;'Authority RAG Thresholds'!$G$20,"R","A"))))</f>
        <v>G</v>
      </c>
      <c r="AE151" s="27"/>
      <c r="AF151" s="27"/>
      <c r="AG151" s="27"/>
      <c r="AH151" s="27"/>
      <c r="AI151" s="27"/>
      <c r="AJ151" s="27"/>
      <c r="AK151" s="27"/>
      <c r="AL151" s="27"/>
      <c r="AM151" s="27"/>
      <c r="AN151" s="27"/>
      <c r="AO151" s="27"/>
      <c r="AP151" s="27"/>
      <c r="AQ151" s="27" t="s">
        <v>75</v>
      </c>
      <c r="AR151" s="153" t="str">
        <f>IF(AR39&lt;0,"R",IF(-(AR45+AR30)&lt;=0,"G",IF(AR139&gt;'Authority RAG Thresholds'!$I$20,"G",IF(AR139&lt;'Authority RAG Thresholds'!$G$20,"R","A"))))</f>
        <v>G</v>
      </c>
      <c r="AS151" s="153" t="str">
        <f>IF(AS39&lt;0,"R",IF(-(AS45+AS30)&lt;=0,"G",IF(AS139&gt;'Authority RAG Thresholds'!$I$20,"G",IF(AS139&lt;'Authority RAG Thresholds'!$G$20,"R","A"))))</f>
        <v>G</v>
      </c>
      <c r="AT151" s="153" t="str">
        <f>IF(AT39&lt;0,"R",IF(-(AT45+AT30)&lt;=0,"G",IF(AT139&gt;'Authority RAG Thresholds'!$I$20,"G",IF(AT139&lt;'Authority RAG Thresholds'!$G$20,"R","A"))))</f>
        <v>G</v>
      </c>
      <c r="AU151" s="27"/>
    </row>
    <row r="152" spans="1:47" ht="11.65" x14ac:dyDescent="0.35">
      <c r="A152" s="145"/>
      <c r="C152" s="145"/>
      <c r="D152" s="27"/>
      <c r="E152" s="27" t="s">
        <v>78</v>
      </c>
      <c r="F152" s="27"/>
      <c r="G152" s="27"/>
      <c r="H152" s="153" t="e">
        <f>IF(H140&gt;'Authority RAG Thresholds'!$I$21,"G",IF(H140&lt;'Authority RAG Thresholds'!$G$21,"R","A"))</f>
        <v>#DIV/0!</v>
      </c>
      <c r="I152" s="45"/>
      <c r="J152" s="45"/>
      <c r="K152" s="153" t="e">
        <f>IF(K140&gt;'Authority RAG Thresholds'!$I$21,"G",IF(K140&lt;'Authority RAG Thresholds'!$G$21,"R","A"))</f>
        <v>#DIV/0!</v>
      </c>
      <c r="L152" s="45"/>
      <c r="M152" s="45"/>
      <c r="N152" s="153" t="e">
        <f>IF(N140&gt;'Authority RAG Thresholds'!$I$21,"G",IF(N140&lt;'Authority RAG Thresholds'!$G$21,"R","A"))</f>
        <v>#DIV/0!</v>
      </c>
      <c r="O152" s="27"/>
      <c r="P152" s="42"/>
      <c r="Q152" s="79"/>
      <c r="R152" s="79"/>
      <c r="S152" s="165"/>
      <c r="T152" s="158"/>
      <c r="U152" s="158"/>
      <c r="V152" s="165"/>
      <c r="W152" s="158"/>
      <c r="X152" s="158"/>
      <c r="Y152" s="165"/>
      <c r="Z152" s="27"/>
      <c r="AA152" s="27" t="s">
        <v>78</v>
      </c>
      <c r="AB152" s="153" t="e">
        <f>IF(AB140&gt;'Authority RAG Thresholds'!$I$21,"G",IF(AB140&lt;'Authority RAG Thresholds'!$G$21,"R","A"))</f>
        <v>#DIV/0!</v>
      </c>
      <c r="AC152" s="153" t="e">
        <f>IF(AC140&gt;'Authority RAG Thresholds'!$I$21,"G",IF(AC140&lt;'Authority RAG Thresholds'!$G$21,"R","A"))</f>
        <v>#DIV/0!</v>
      </c>
      <c r="AD152" s="153" t="e">
        <f>IF(AD140&gt;'Authority RAG Thresholds'!$I$21,"G",IF(AD140&lt;'Authority RAG Thresholds'!$G$21,"R","A"))</f>
        <v>#DIV/0!</v>
      </c>
      <c r="AE152" s="27"/>
      <c r="AF152" s="27"/>
      <c r="AG152" s="27"/>
      <c r="AH152" s="27"/>
      <c r="AI152" s="27"/>
      <c r="AJ152" s="27"/>
      <c r="AK152" s="27"/>
      <c r="AL152" s="27"/>
      <c r="AM152" s="27"/>
      <c r="AN152" s="27"/>
      <c r="AO152" s="27"/>
      <c r="AP152" s="27"/>
      <c r="AQ152" s="27" t="s">
        <v>78</v>
      </c>
      <c r="AR152" s="153" t="e">
        <f>IF(AR140&gt;'Authority RAG Thresholds'!$I$21,"G",IF(AR140&lt;'Authority RAG Thresholds'!$G$21,"R","A"))</f>
        <v>#DIV/0!</v>
      </c>
      <c r="AS152" s="153" t="e">
        <f>IF(AS140&gt;'Authority RAG Thresholds'!$I$21,"G",IF(AS140&lt;'Authority RAG Thresholds'!$G$21,"R","A"))</f>
        <v>#DIV/0!</v>
      </c>
      <c r="AT152" s="153" t="e">
        <f>IF(AT140&gt;'Authority RAG Thresholds'!$I$21,"G",IF(AT140&lt;'Authority RAG Thresholds'!$G$21,"R","A"))</f>
        <v>#DIV/0!</v>
      </c>
      <c r="AU152" s="27"/>
    </row>
    <row r="153" spans="1:47" ht="11.65" x14ac:dyDescent="0.35">
      <c r="A153" s="145"/>
      <c r="C153" s="145"/>
      <c r="D153" s="27"/>
      <c r="E153" s="27" t="s">
        <v>79</v>
      </c>
      <c r="F153" s="27"/>
      <c r="G153" s="27"/>
      <c r="H153" s="153" t="str">
        <f>IF(H141&gt;'Authority RAG Thresholds'!$G$22,"G","R")</f>
        <v>R</v>
      </c>
      <c r="I153" s="45"/>
      <c r="J153" s="45"/>
      <c r="K153" s="153" t="str">
        <f>IF(K141&gt;'Authority RAG Thresholds'!$G$22,"G","R")</f>
        <v>R</v>
      </c>
      <c r="L153" s="45"/>
      <c r="M153" s="45"/>
      <c r="N153" s="153" t="str">
        <f>IF(N141&gt;'Authority RAG Thresholds'!$G$22,"G","R")</f>
        <v>R</v>
      </c>
      <c r="O153" s="27"/>
      <c r="P153" s="42"/>
      <c r="Q153" s="79"/>
      <c r="R153" s="79"/>
      <c r="S153" s="165"/>
      <c r="T153" s="158"/>
      <c r="U153" s="158"/>
      <c r="V153" s="165"/>
      <c r="W153" s="158"/>
      <c r="X153" s="158"/>
      <c r="Y153" s="165"/>
      <c r="Z153" s="27"/>
      <c r="AA153" s="27" t="s">
        <v>79</v>
      </c>
      <c r="AB153" s="153" t="str">
        <f>IF(AB141&gt;'Authority RAG Thresholds'!$G$22,"G","R")</f>
        <v>R</v>
      </c>
      <c r="AC153" s="153" t="str">
        <f>IF(AC141&gt;'Authority RAG Thresholds'!$G$22,"G","R")</f>
        <v>R</v>
      </c>
      <c r="AD153" s="153" t="str">
        <f>IF(AD141&gt;'Authority RAG Thresholds'!$G$22,"G","R")</f>
        <v>R</v>
      </c>
      <c r="AE153" s="27"/>
      <c r="AF153" s="27"/>
      <c r="AG153" s="27"/>
      <c r="AH153" s="27"/>
      <c r="AI153" s="27"/>
      <c r="AJ153" s="27"/>
      <c r="AK153" s="27"/>
      <c r="AL153" s="27"/>
      <c r="AM153" s="27"/>
      <c r="AN153" s="27"/>
      <c r="AO153" s="27"/>
      <c r="AP153" s="27"/>
      <c r="AQ153" s="27" t="s">
        <v>79</v>
      </c>
      <c r="AR153" s="153" t="str">
        <f>IF(AR141&gt;'Authority RAG Thresholds'!$G$22,"G","R")</f>
        <v>R</v>
      </c>
      <c r="AS153" s="153" t="str">
        <f>IF(AS141&gt;'Authority RAG Thresholds'!$G$22,"G","R")</f>
        <v>R</v>
      </c>
      <c r="AT153" s="153" t="str">
        <f>IF(AT141&gt;'Authority RAG Thresholds'!$G$22,"G","R")</f>
        <v>R</v>
      </c>
      <c r="AU153" s="27"/>
    </row>
    <row r="154" spans="1:47" ht="11.65" x14ac:dyDescent="0.35">
      <c r="A154" s="145"/>
      <c r="C154" s="145"/>
      <c r="D154" s="27"/>
      <c r="E154" s="27" t="s">
        <v>80</v>
      </c>
      <c r="F154" s="27"/>
      <c r="G154" s="27"/>
      <c r="H154" s="153" t="e">
        <f>IF(H117=SysConfig!$F$43,"R",IF((H116+H62+H73)&lt;0,"G",IF(H142&lt;'Authority RAG Thresholds'!$I$23,"G",IF(H142&gt;'Authority RAG Thresholds'!$G$23,"R","A"))))</f>
        <v>#DIV/0!</v>
      </c>
      <c r="I154" s="45"/>
      <c r="J154" s="45"/>
      <c r="K154" s="153" t="e">
        <f>IF(K117=SysConfig!$F$43,"R",IF((K116+K62+K73)&lt;0,"G",IF(K142&lt;'Authority RAG Thresholds'!$I$23,"G",IF(K142&gt;'Authority RAG Thresholds'!$G$23,"R","A"))))</f>
        <v>#DIV/0!</v>
      </c>
      <c r="L154" s="45"/>
      <c r="M154" s="45"/>
      <c r="N154" s="153" t="e">
        <f>IF(N117=SysConfig!$F$43,"R",IF((N116+N62+N73)&lt;0,"G",IF(N142&lt;'Authority RAG Thresholds'!$I$23,"G",IF(N142&gt;'Authority RAG Thresholds'!$G$23,"R","A"))))</f>
        <v>#DIV/0!</v>
      </c>
      <c r="O154" s="27"/>
      <c r="P154" s="42"/>
      <c r="Q154" s="79"/>
      <c r="R154" s="79"/>
      <c r="S154" s="165"/>
      <c r="T154" s="158"/>
      <c r="U154" s="158"/>
      <c r="V154" s="165"/>
      <c r="W154" s="158"/>
      <c r="X154" s="158"/>
      <c r="Y154" s="165"/>
      <c r="Z154" s="27"/>
      <c r="AA154" s="27" t="s">
        <v>80</v>
      </c>
      <c r="AB154" s="153" t="e">
        <f>IF(AB117=SysConfig!$F$43,"R",IF((AB116+AB62+AB73)&lt;0,"G",IF(AB142&lt;'Authority RAG Thresholds'!$I$23,"G",IF(AB142&gt;'Authority RAG Thresholds'!$G$23,"R","A"))))</f>
        <v>#DIV/0!</v>
      </c>
      <c r="AC154" s="153" t="e">
        <f>IF(AC117=SysConfig!$F$43,"R",IF((AC116+AC62+AC73)&lt;0,"G",IF(AC142&lt;'Authority RAG Thresholds'!$I$23,"G",IF(AC142&gt;'Authority RAG Thresholds'!$G$23,"R","A"))))</f>
        <v>#DIV/0!</v>
      </c>
      <c r="AD154" s="153" t="e">
        <f>IF(AD117=SysConfig!$F$43,"R",IF((AD116+AD62+AD73)&lt;0,"G",IF(AD142&lt;'Authority RAG Thresholds'!$I$23,"G",IF(AD142&gt;'Authority RAG Thresholds'!$G$23,"R","A"))))</f>
        <v>#DIV/0!</v>
      </c>
      <c r="AE154" s="27"/>
      <c r="AF154" s="27"/>
      <c r="AG154" s="27"/>
      <c r="AH154" s="27"/>
      <c r="AI154" s="27"/>
      <c r="AJ154" s="27"/>
      <c r="AK154" s="27"/>
      <c r="AL154" s="27"/>
      <c r="AM154" s="27"/>
      <c r="AN154" s="27"/>
      <c r="AO154" s="27"/>
      <c r="AP154" s="27"/>
      <c r="AQ154" s="27" t="s">
        <v>80</v>
      </c>
      <c r="AR154" s="153" t="e">
        <f>IF(AR117=SysConfig!$F$43,"R",IF((AR116+AR62+AR73)&lt;0,"G",IF(AR142&lt;'Authority RAG Thresholds'!$I$23,"G",IF(AR142&gt;'Authority RAG Thresholds'!$G$23,"R","A"))))</f>
        <v>#DIV/0!</v>
      </c>
      <c r="AS154" s="153" t="e">
        <f>IF(AS117=SysConfig!$F$43,"R",IF((AS116+AS62+AS73)&lt;0,"G",IF(AS142&lt;'Authority RAG Thresholds'!$I$23,"G",IF(AS142&gt;'Authority RAG Thresholds'!$G$23,"R","A"))))</f>
        <v>#DIV/0!</v>
      </c>
      <c r="AT154" s="153" t="e">
        <f>IF(AT117=SysConfig!$F$43,"R",IF((AT116+AT62+AT73)&lt;0,"G",IF(AT142&lt;'Authority RAG Thresholds'!$I$23,"G",IF(AT142&gt;'Authority RAG Thresholds'!$G$23,"R","A"))))</f>
        <v>#DIV/0!</v>
      </c>
      <c r="AU154" s="27"/>
    </row>
    <row r="155" spans="1:47" ht="11.65" x14ac:dyDescent="0.35">
      <c r="A155" s="145"/>
      <c r="C155" s="145"/>
      <c r="D155" s="27"/>
      <c r="E155" s="27"/>
      <c r="F155" s="27"/>
      <c r="G155" s="27"/>
      <c r="H155" s="27"/>
      <c r="I155" s="45"/>
      <c r="J155" s="45"/>
      <c r="K155" s="27"/>
      <c r="L155" s="45"/>
      <c r="M155" s="45"/>
      <c r="N155" s="27"/>
      <c r="O155" s="27"/>
      <c r="P155" s="78"/>
      <c r="Q155" s="158"/>
      <c r="R155" s="158"/>
      <c r="S155" s="158"/>
      <c r="T155" s="158"/>
      <c r="U155" s="158"/>
      <c r="V155" s="158"/>
      <c r="W155" s="158"/>
      <c r="X155" s="158"/>
      <c r="Y155" s="158"/>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row>
    <row r="156" spans="1:47" ht="15" x14ac:dyDescent="0.4">
      <c r="A156" s="117" t="s">
        <v>158</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row>
    <row r="157" spans="1:47" ht="14.55" customHeight="1" x14ac:dyDescent="0.35"/>
  </sheetData>
  <sheetProtection password="B276" sheet="1" objects="1" scenarios="1"/>
  <protectedRanges>
    <protectedRange sqref="F40:G40 I40:J40 L40:M40 Q40:R40 T40:U40 W40:X40 AG40:AH40 AJ40:AK40 AM40:AN40" name="Lead Financial Input"/>
    <protectedRange sqref="AR24:AT24 H24 AB24:AD24 K24 N24 S24 V24 Y24 AI24 AL24 AO24" name="Lead Financial Input_4"/>
  </protectedRanges>
  <mergeCells count="1">
    <mergeCell ref="C6:D6"/>
  </mergeCells>
  <conditionalFormatting sqref="Y151">
    <cfRule type="expression" dxfId="410" priority="296" stopIfTrue="1">
      <formula>Y151="R"</formula>
    </cfRule>
    <cfRule type="expression" dxfId="409" priority="297" stopIfTrue="1">
      <formula>Y151="A"</formula>
    </cfRule>
    <cfRule type="expression" dxfId="408" priority="298" stopIfTrue="1">
      <formula>Y151="G"</formula>
    </cfRule>
  </conditionalFormatting>
  <conditionalFormatting sqref="Y151">
    <cfRule type="expression" dxfId="407" priority="293" stopIfTrue="1">
      <formula>Y151="R"</formula>
    </cfRule>
    <cfRule type="expression" dxfId="406" priority="294" stopIfTrue="1">
      <formula>Y151="A"</formula>
    </cfRule>
    <cfRule type="expression" dxfId="405" priority="295" stopIfTrue="1">
      <formula>Y151="G"</formula>
    </cfRule>
  </conditionalFormatting>
  <conditionalFormatting sqref="V154">
    <cfRule type="expression" dxfId="404" priority="290" stopIfTrue="1">
      <formula>V154="R"</formula>
    </cfRule>
    <cfRule type="expression" dxfId="403" priority="291" stopIfTrue="1">
      <formula>V154="A"</formula>
    </cfRule>
    <cfRule type="expression" dxfId="402" priority="292" stopIfTrue="1">
      <formula>V154="G"</formula>
    </cfRule>
  </conditionalFormatting>
  <conditionalFormatting sqref="Y154">
    <cfRule type="expression" dxfId="401" priority="287" stopIfTrue="1">
      <formula>Y154="R"</formula>
    </cfRule>
    <cfRule type="expression" dxfId="400" priority="288" stopIfTrue="1">
      <formula>Y154="A"</formula>
    </cfRule>
    <cfRule type="expression" dxfId="399" priority="289" stopIfTrue="1">
      <formula>Y154="G"</formula>
    </cfRule>
  </conditionalFormatting>
  <conditionalFormatting sqref="S149:S154">
    <cfRule type="expression" dxfId="398" priority="350" stopIfTrue="1">
      <formula>S149="R"</formula>
    </cfRule>
    <cfRule type="expression" dxfId="397" priority="351" stopIfTrue="1">
      <formula>S149="A"</formula>
    </cfRule>
    <cfRule type="expression" dxfId="396" priority="352" stopIfTrue="1">
      <formula>S149="G"</formula>
    </cfRule>
  </conditionalFormatting>
  <conditionalFormatting sqref="S148:S152">
    <cfRule type="expression" dxfId="395" priority="347" stopIfTrue="1">
      <formula>S148="R"</formula>
    </cfRule>
    <cfRule type="expression" dxfId="394" priority="348" stopIfTrue="1">
      <formula>S148="A"</formula>
    </cfRule>
    <cfRule type="expression" dxfId="393" priority="349" stopIfTrue="1">
      <formula>S148="G"</formula>
    </cfRule>
  </conditionalFormatting>
  <conditionalFormatting sqref="S150:S152">
    <cfRule type="expression" dxfId="392" priority="344" stopIfTrue="1">
      <formula>S150="R"</formula>
    </cfRule>
    <cfRule type="expression" dxfId="391" priority="345" stopIfTrue="1">
      <formula>S150="A"</formula>
    </cfRule>
    <cfRule type="expression" dxfId="390" priority="346" stopIfTrue="1">
      <formula>S150="G"</formula>
    </cfRule>
  </conditionalFormatting>
  <conditionalFormatting sqref="S146:S152">
    <cfRule type="expression" dxfId="389" priority="341" stopIfTrue="1">
      <formula>S146="R"</formula>
    </cfRule>
    <cfRule type="expression" dxfId="388" priority="342" stopIfTrue="1">
      <formula>S146="A"</formula>
    </cfRule>
    <cfRule type="expression" dxfId="387" priority="343" stopIfTrue="1">
      <formula>S146="G"</formula>
    </cfRule>
  </conditionalFormatting>
  <conditionalFormatting sqref="H149:H154">
    <cfRule type="expression" dxfId="386" priority="284" stopIfTrue="1">
      <formula>H149="R"</formula>
    </cfRule>
    <cfRule type="expression" dxfId="385" priority="285" stopIfTrue="1">
      <formula>H149="A"</formula>
    </cfRule>
    <cfRule type="expression" dxfId="384" priority="286" stopIfTrue="1">
      <formula>H149="G"</formula>
    </cfRule>
  </conditionalFormatting>
  <conditionalFormatting sqref="H148:H152">
    <cfRule type="expression" dxfId="383" priority="281" stopIfTrue="1">
      <formula>H148="R"</formula>
    </cfRule>
    <cfRule type="expression" dxfId="382" priority="282" stopIfTrue="1">
      <formula>H148="A"</formula>
    </cfRule>
    <cfRule type="expression" dxfId="381" priority="283" stopIfTrue="1">
      <formula>H148="G"</formula>
    </cfRule>
  </conditionalFormatting>
  <conditionalFormatting sqref="H150:H152">
    <cfRule type="expression" dxfId="380" priority="278" stopIfTrue="1">
      <formula>H150="R"</formula>
    </cfRule>
    <cfRule type="expression" dxfId="379" priority="279" stopIfTrue="1">
      <formula>H150="A"</formula>
    </cfRule>
    <cfRule type="expression" dxfId="378" priority="280" stopIfTrue="1">
      <formula>H150="G"</formula>
    </cfRule>
  </conditionalFormatting>
  <conditionalFormatting sqref="H146:H152">
    <cfRule type="expression" dxfId="377" priority="275" stopIfTrue="1">
      <formula>H146="R"</formula>
    </cfRule>
    <cfRule type="expression" dxfId="376" priority="276" stopIfTrue="1">
      <formula>H146="A"</formula>
    </cfRule>
    <cfRule type="expression" dxfId="375" priority="277" stopIfTrue="1">
      <formula>H146="G"</formula>
    </cfRule>
  </conditionalFormatting>
  <conditionalFormatting sqref="V151">
    <cfRule type="expression" dxfId="374" priority="311" stopIfTrue="1">
      <formula>V151="R"</formula>
    </cfRule>
    <cfRule type="expression" dxfId="373" priority="312" stopIfTrue="1">
      <formula>V151="A"</formula>
    </cfRule>
    <cfRule type="expression" dxfId="372" priority="313" stopIfTrue="1">
      <formula>V151="G"</formula>
    </cfRule>
  </conditionalFormatting>
  <conditionalFormatting sqref="V146:V150 V152">
    <cfRule type="expression" dxfId="371" priority="329" stopIfTrue="1">
      <formula>V146="R"</formula>
    </cfRule>
    <cfRule type="expression" dxfId="370" priority="330" stopIfTrue="1">
      <formula>V146="A"</formula>
    </cfRule>
    <cfRule type="expression" dxfId="369" priority="331" stopIfTrue="1">
      <formula>V146="G"</formula>
    </cfRule>
  </conditionalFormatting>
  <conditionalFormatting sqref="V149:V150 V152:V153">
    <cfRule type="expression" dxfId="368" priority="338" stopIfTrue="1">
      <formula>V149="R"</formula>
    </cfRule>
    <cfRule type="expression" dxfId="367" priority="339" stopIfTrue="1">
      <formula>V149="A"</formula>
    </cfRule>
    <cfRule type="expression" dxfId="366" priority="340" stopIfTrue="1">
      <formula>V149="G"</formula>
    </cfRule>
  </conditionalFormatting>
  <conditionalFormatting sqref="V148:V150 V152">
    <cfRule type="expression" dxfId="365" priority="335" stopIfTrue="1">
      <formula>V148="R"</formula>
    </cfRule>
    <cfRule type="expression" dxfId="364" priority="336" stopIfTrue="1">
      <formula>V148="A"</formula>
    </cfRule>
    <cfRule type="expression" dxfId="363" priority="337" stopIfTrue="1">
      <formula>V148="G"</formula>
    </cfRule>
  </conditionalFormatting>
  <conditionalFormatting sqref="V150 V152">
    <cfRule type="expression" dxfId="362" priority="332" stopIfTrue="1">
      <formula>V150="R"</formula>
    </cfRule>
    <cfRule type="expression" dxfId="361" priority="333" stopIfTrue="1">
      <formula>V150="A"</formula>
    </cfRule>
    <cfRule type="expression" dxfId="360" priority="334" stopIfTrue="1">
      <formula>V150="G"</formula>
    </cfRule>
  </conditionalFormatting>
  <conditionalFormatting sqref="Y149:Y150 Y152:Y153">
    <cfRule type="expression" dxfId="359" priority="326" stopIfTrue="1">
      <formula>Y149="R"</formula>
    </cfRule>
    <cfRule type="expression" dxfId="358" priority="327" stopIfTrue="1">
      <formula>Y149="A"</formula>
    </cfRule>
    <cfRule type="expression" dxfId="357" priority="328" stopIfTrue="1">
      <formula>Y149="G"</formula>
    </cfRule>
  </conditionalFormatting>
  <conditionalFormatting sqref="Y148:Y150 Y152">
    <cfRule type="expression" dxfId="356" priority="323" stopIfTrue="1">
      <formula>Y148="R"</formula>
    </cfRule>
    <cfRule type="expression" dxfId="355" priority="324" stopIfTrue="1">
      <formula>Y148="A"</formula>
    </cfRule>
    <cfRule type="expression" dxfId="354" priority="325" stopIfTrue="1">
      <formula>Y148="G"</formula>
    </cfRule>
  </conditionalFormatting>
  <conditionalFormatting sqref="Y150 Y152">
    <cfRule type="expression" dxfId="353" priority="320" stopIfTrue="1">
      <formula>Y150="R"</formula>
    </cfRule>
    <cfRule type="expression" dxfId="352" priority="321" stopIfTrue="1">
      <formula>Y150="A"</formula>
    </cfRule>
    <cfRule type="expression" dxfId="351" priority="322" stopIfTrue="1">
      <formula>Y150="G"</formula>
    </cfRule>
  </conditionalFormatting>
  <conditionalFormatting sqref="Y146:Y150 Y152">
    <cfRule type="expression" dxfId="350" priority="317" stopIfTrue="1">
      <formula>Y146="R"</formula>
    </cfRule>
    <cfRule type="expression" dxfId="349" priority="318" stopIfTrue="1">
      <formula>Y146="A"</formula>
    </cfRule>
    <cfRule type="expression" dxfId="348" priority="319" stopIfTrue="1">
      <formula>Y146="G"</formula>
    </cfRule>
  </conditionalFormatting>
  <conditionalFormatting sqref="V151">
    <cfRule type="expression" dxfId="347" priority="314" stopIfTrue="1">
      <formula>V151="R"</formula>
    </cfRule>
    <cfRule type="expression" dxfId="346" priority="315" stopIfTrue="1">
      <formula>V151="A"</formula>
    </cfRule>
    <cfRule type="expression" dxfId="345" priority="316" stopIfTrue="1">
      <formula>V151="G"</formula>
    </cfRule>
  </conditionalFormatting>
  <conditionalFormatting sqref="V151">
    <cfRule type="expression" dxfId="344" priority="308" stopIfTrue="1">
      <formula>V151="R"</formula>
    </cfRule>
    <cfRule type="expression" dxfId="343" priority="309" stopIfTrue="1">
      <formula>V151="A"</formula>
    </cfRule>
    <cfRule type="expression" dxfId="342" priority="310" stopIfTrue="1">
      <formula>V151="G"</formula>
    </cfRule>
  </conditionalFormatting>
  <conditionalFormatting sqref="V151">
    <cfRule type="expression" dxfId="341" priority="305" stopIfTrue="1">
      <formula>V151="R"</formula>
    </cfRule>
    <cfRule type="expression" dxfId="340" priority="306" stopIfTrue="1">
      <formula>V151="A"</formula>
    </cfRule>
    <cfRule type="expression" dxfId="339" priority="307" stopIfTrue="1">
      <formula>V151="G"</formula>
    </cfRule>
  </conditionalFormatting>
  <conditionalFormatting sqref="Y151">
    <cfRule type="expression" dxfId="338" priority="302" stopIfTrue="1">
      <formula>Y151="R"</formula>
    </cfRule>
    <cfRule type="expression" dxfId="337" priority="303" stopIfTrue="1">
      <formula>Y151="A"</formula>
    </cfRule>
    <cfRule type="expression" dxfId="336" priority="304" stopIfTrue="1">
      <formula>Y151="G"</formula>
    </cfRule>
  </conditionalFormatting>
  <conditionalFormatting sqref="Y151">
    <cfRule type="expression" dxfId="335" priority="299" stopIfTrue="1">
      <formula>Y151="R"</formula>
    </cfRule>
    <cfRule type="expression" dxfId="334" priority="300" stopIfTrue="1">
      <formula>Y151="A"</formula>
    </cfRule>
    <cfRule type="expression" dxfId="333" priority="301" stopIfTrue="1">
      <formula>Y151="G"</formula>
    </cfRule>
  </conditionalFormatting>
  <conditionalFormatting sqref="C5:D5">
    <cfRule type="expression" dxfId="332" priority="146">
      <formula>IF(AND(sysChk=0,sysWarn=0),1,0)</formula>
    </cfRule>
    <cfRule type="expression" dxfId="331" priority="147">
      <formula>IF(AND(sysChk=0,sysWarn&lt;&gt;0),1,0)</formula>
    </cfRule>
    <cfRule type="expression" dxfId="330" priority="148">
      <formula>IF(sysChk&lt;&gt;0,1,0)</formula>
    </cfRule>
  </conditionalFormatting>
  <conditionalFormatting sqref="K149:K154">
    <cfRule type="expression" dxfId="329" priority="47" stopIfTrue="1">
      <formula>K149="R"</formula>
    </cfRule>
    <cfRule type="expression" dxfId="328" priority="48" stopIfTrue="1">
      <formula>K149="A"</formula>
    </cfRule>
    <cfRule type="expression" dxfId="327" priority="49" stopIfTrue="1">
      <formula>K149="G"</formula>
    </cfRule>
  </conditionalFormatting>
  <conditionalFormatting sqref="K148:K152">
    <cfRule type="expression" dxfId="326" priority="44" stopIfTrue="1">
      <formula>K148="R"</formula>
    </cfRule>
    <cfRule type="expression" dxfId="325" priority="45" stopIfTrue="1">
      <formula>K148="A"</formula>
    </cfRule>
    <cfRule type="expression" dxfId="324" priority="46" stopIfTrue="1">
      <formula>K148="G"</formula>
    </cfRule>
  </conditionalFormatting>
  <conditionalFormatting sqref="K150:K152">
    <cfRule type="expression" dxfId="323" priority="41" stopIfTrue="1">
      <formula>K150="R"</formula>
    </cfRule>
    <cfRule type="expression" dxfId="322" priority="42" stopIfTrue="1">
      <formula>K150="A"</formula>
    </cfRule>
    <cfRule type="expression" dxfId="321" priority="43" stopIfTrue="1">
      <formula>K150="G"</formula>
    </cfRule>
  </conditionalFormatting>
  <conditionalFormatting sqref="K146:K152">
    <cfRule type="expression" dxfId="320" priority="38" stopIfTrue="1">
      <formula>K146="R"</formula>
    </cfRule>
    <cfRule type="expression" dxfId="319" priority="39" stopIfTrue="1">
      <formula>K146="A"</formula>
    </cfRule>
    <cfRule type="expression" dxfId="318" priority="40" stopIfTrue="1">
      <formula>K146="G"</formula>
    </cfRule>
  </conditionalFormatting>
  <conditionalFormatting sqref="N149:N154">
    <cfRule type="expression" dxfId="317" priority="35" stopIfTrue="1">
      <formula>N149="R"</formula>
    </cfRule>
    <cfRule type="expression" dxfId="316" priority="36" stopIfTrue="1">
      <formula>N149="A"</formula>
    </cfRule>
    <cfRule type="expression" dxfId="315" priority="37" stopIfTrue="1">
      <formula>N149="G"</formula>
    </cfRule>
  </conditionalFormatting>
  <conditionalFormatting sqref="N148:N152">
    <cfRule type="expression" dxfId="314" priority="32" stopIfTrue="1">
      <formula>N148="R"</formula>
    </cfRule>
    <cfRule type="expression" dxfId="313" priority="33" stopIfTrue="1">
      <formula>N148="A"</formula>
    </cfRule>
    <cfRule type="expression" dxfId="312" priority="34" stopIfTrue="1">
      <formula>N148="G"</formula>
    </cfRule>
  </conditionalFormatting>
  <conditionalFormatting sqref="N150:N152">
    <cfRule type="expression" dxfId="311" priority="29" stopIfTrue="1">
      <formula>N150="R"</formula>
    </cfRule>
    <cfRule type="expression" dxfId="310" priority="30" stopIfTrue="1">
      <formula>N150="A"</formula>
    </cfRule>
    <cfRule type="expression" dxfId="309" priority="31" stopIfTrue="1">
      <formula>N150="G"</formula>
    </cfRule>
  </conditionalFormatting>
  <conditionalFormatting sqref="N146:N152">
    <cfRule type="expression" dxfId="308" priority="26" stopIfTrue="1">
      <formula>N146="R"</formula>
    </cfRule>
    <cfRule type="expression" dxfId="307" priority="27" stopIfTrue="1">
      <formula>N146="A"</formula>
    </cfRule>
    <cfRule type="expression" dxfId="306" priority="28" stopIfTrue="1">
      <formula>N146="G"</formula>
    </cfRule>
  </conditionalFormatting>
  <conditionalFormatting sqref="AB149:AD154">
    <cfRule type="expression" dxfId="305" priority="23" stopIfTrue="1">
      <formula>AB149="R"</formula>
    </cfRule>
    <cfRule type="expression" dxfId="304" priority="24" stopIfTrue="1">
      <formula>AB149="A"</formula>
    </cfRule>
    <cfRule type="expression" dxfId="303" priority="25" stopIfTrue="1">
      <formula>AB149="G"</formula>
    </cfRule>
  </conditionalFormatting>
  <conditionalFormatting sqref="AB148:AD152">
    <cfRule type="expression" dxfId="302" priority="20" stopIfTrue="1">
      <formula>AB148="R"</formula>
    </cfRule>
    <cfRule type="expression" dxfId="301" priority="21" stopIfTrue="1">
      <formula>AB148="A"</formula>
    </cfRule>
    <cfRule type="expression" dxfId="300" priority="22" stopIfTrue="1">
      <formula>AB148="G"</formula>
    </cfRule>
  </conditionalFormatting>
  <conditionalFormatting sqref="AB150:AD152">
    <cfRule type="expression" dxfId="299" priority="17" stopIfTrue="1">
      <formula>AB150="R"</formula>
    </cfRule>
    <cfRule type="expression" dxfId="298" priority="18" stopIfTrue="1">
      <formula>AB150="A"</formula>
    </cfRule>
    <cfRule type="expression" dxfId="297" priority="19" stopIfTrue="1">
      <formula>AB150="G"</formula>
    </cfRule>
  </conditionalFormatting>
  <conditionalFormatting sqref="AB146:AD152">
    <cfRule type="expression" dxfId="296" priority="14" stopIfTrue="1">
      <formula>AB146="R"</formula>
    </cfRule>
    <cfRule type="expression" dxfId="295" priority="15" stopIfTrue="1">
      <formula>AB146="A"</formula>
    </cfRule>
    <cfRule type="expression" dxfId="294" priority="16" stopIfTrue="1">
      <formula>AB146="G"</formula>
    </cfRule>
  </conditionalFormatting>
  <conditionalFormatting sqref="AR149:AT154">
    <cfRule type="expression" dxfId="293" priority="11" stopIfTrue="1">
      <formula>AR149="R"</formula>
    </cfRule>
    <cfRule type="expression" dxfId="292" priority="12" stopIfTrue="1">
      <formula>AR149="A"</formula>
    </cfRule>
    <cfRule type="expression" dxfId="291" priority="13" stopIfTrue="1">
      <formula>AR149="G"</formula>
    </cfRule>
  </conditionalFormatting>
  <conditionalFormatting sqref="AR148:AT152">
    <cfRule type="expression" dxfId="290" priority="8" stopIfTrue="1">
      <formula>AR148="R"</formula>
    </cfRule>
    <cfRule type="expression" dxfId="289" priority="9" stopIfTrue="1">
      <formula>AR148="A"</formula>
    </cfRule>
    <cfRule type="expression" dxfId="288" priority="10" stopIfTrue="1">
      <formula>AR148="G"</formula>
    </cfRule>
  </conditionalFormatting>
  <conditionalFormatting sqref="AR150:AT152">
    <cfRule type="expression" dxfId="287" priority="5" stopIfTrue="1">
      <formula>AR150="R"</formula>
    </cfRule>
    <cfRule type="expression" dxfId="286" priority="6" stopIfTrue="1">
      <formula>AR150="A"</formula>
    </cfRule>
    <cfRule type="expression" dxfId="285" priority="7" stopIfTrue="1">
      <formula>AR150="G"</formula>
    </cfRule>
  </conditionalFormatting>
  <conditionalFormatting sqref="AR146:AT152">
    <cfRule type="expression" dxfId="284" priority="2" stopIfTrue="1">
      <formula>AR146="R"</formula>
    </cfRule>
    <cfRule type="expression" dxfId="283" priority="3" stopIfTrue="1">
      <formula>AR146="A"</formula>
    </cfRule>
    <cfRule type="expression" dxfId="282" priority="4" stopIfTrue="1">
      <formula>AR146="G"</formula>
    </cfRule>
  </conditionalFormatting>
  <dataValidations count="1">
    <dataValidation type="custom" allowBlank="1" showInputMessage="1" showErrorMessage="1" errorTitle="Data Entry Error" error="You have selected &quot;Private Limited Company/Public Limited Company&quot;  as bidder but are entering data into Not-for-profit/Voluntary Sector Organisation tab." sqref="AR107:AT111 AR116:AT117 N55 AR127:AT127 AR66:AT75 AR55:AT55 AR52:AT52 AB107:AD111 AB33:AD38 AR123:AT124 Y55 AB116:AD117 AR40:AT41 K55 S55 AR33:AT38 AR21:AT31 AQ18 AB127:AD127 AB58:AD63 AR94:AT102 AB123:AD124 AA18 AB40:AD41 AB21:AD31 AB52:AD52 AB45:AD49 Q38:Y38 H55 AB66:AD75 AR78:AT87 AB78:AD87 AB94:AD102 AR45:AT49 AB55:AD55 AR58:AT63 V55 F38:N38 AO55 AL55 AI55 AG38:AO38" xr:uid="{925BAA80-0AB4-7844-91B8-E940929D482C}">
      <formula1>$D$45=$F$33</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30" min="13" max="139"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Data Entry Error" error="You have selected &quot;Not-for-profit/Voluntary Organisations&quot;  as bidder but are entering data into &quot;Private Limited Company/Publicly Limited Company&quot; input tab." xr:uid="{BE13DF80-BFAC-DE4E-A871-C1C77FBBEE0B}">
          <x14:formula1>
            <xm:f>SysConfig!$F$43:$F$44</xm:f>
          </x14:formula1>
          <xm:sqref>H117 N117 Y117 K117 S117 V117 AI117 AL117 AO117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71C57E86-CFAB-524D-BD8E-B0B435933FC1}">
          <x14:formula1>
            <xm:f>AND('Bidder Instructions'!$D$40=SysConfig!$F$32,F55&lt;=0)</xm:f>
          </x14:formula1>
          <xm:sqref>F55:G55 I55:J55 L55:M55 Q55:R55 T55:U55 W55:X55 AG55:AH55 AJ55:AK55 AM55:AN55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2F26FDA9-07A1-4949-8EDA-398F0B93BDBE}">
          <x14:formula1>
            <xm:f>'Bidder Instructions'!$D$40=SysConfig!$F$32</xm:f>
          </x14:formula1>
          <xm:sqref>E18 F33:N37 F40:N41 F45:N49 F52:N52 AO15:AO17 H123:H124 K123:K124 N123:N124 H127 K127 N127 H58:H63 K58:K63 N58:N63 H66:H75 K66:K75 N66:N75 H78:H87 K78:K87 N78:N87 H94:H102 K94:K102 N94:N102 P18 S15:S17 V15:V17 Y15:Y17 AF18 AI15:AI17 AL15:AL17 AO25:AO31 N25:N31 Q33:Y37 Q40:Y41 Q45:Y49 Q52:Y52 S123:S124 V123:V124 Y123:Y124 S127 V127 Y127 S58:S63 V58:V63 Y58:Y63 S66:S75 V66:V75 Y66:Y75 S78:S87 V78:V87 Y78:Y87 S94:S102 V94:V102 Y94:Y102 F107:N111 Y25:Y31 AG33:AO37 AG40:AO41 AG45:AO49 AG52:AO52 AI123:AI124 AL123:AL124 AO123:AO124 AI127 AL127 AO127 AI58:AI63 AL58:AL63 AO58:AO63 AI66:AI75 AL66:AL75 AO66:AO75 AI78:AI87 AL78:AL87 AO78:AO87 AI94:AI102 AL94:AL102 AO94:AO102 Q107:Y111 F21:G31 H25:H31 H21:H23 I21:J31 K25:K31 K21:K23 L21:M31 N21:N23 Q21:R31 S25:S31 S21:S23 T21:U31 V25:V31 V21:V23 W21:X31 Y21:Y23 AG21:AH31 AI25:AI31 AI21:AI23 AJ21:AK31 AL25:AL31 AL21:AL23 AM21:AN31 AO21:AO23 AG107:AO111</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996A692B-C63F-4999-A039-69A69F6BD4E5}">
          <x14:formula1>
            <xm:f>SysConfig!$F$20:$F$27</xm:f>
          </x14:formula1>
          <xm:sqref>H24 K24 N24 S24 V24 Y24 AI24 AL24 AO24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EA8C8D85-F53C-4CBB-9114-77C7E7290A34}">
          <x14:formula1>
            <xm:f>AND('Bidder Instructions'!$D$40=SysConfig!$F$32,F58&gt;=0)</xm:f>
          </x14:formula1>
          <xm:sqref>AO116 F66:G75 F78:G87 F94:G102 H116 I58:J63 L58:M63 I66:J75 L66:M75 I78:J87 L78:M87 I94:J102 L94:M102 F58:G63 AL116 K116 N116 Q58:R63 Q66:R75 Q78:R87 Q94:R102 S116 T58:U63 W58:X63 T66:U75 W66:X75 T78:U87 W78:X87 T94:U102 W94:X102 AJ94:AK102 AM94:AN102 V116 Y116 AG58:AH63 AG66:AH75 AG78:AH87 AG94:AH102 AI116 AJ58:AK63 AM58:AN63 AJ66:AK75 AM66:AN75 AJ78:AK87 AM78:AN87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70C0"/>
    <pageSetUpPr fitToPage="1"/>
  </sheetPr>
  <dimension ref="A1:T185"/>
  <sheetViews>
    <sheetView showGridLines="0" zoomScale="55" zoomScaleNormal="55" zoomScaleSheetLayoutView="80" workbookViewId="0">
      <pane ySplit="8" topLeftCell="A9" activePane="bottomLeft" state="frozen"/>
      <selection activeCell="A9" sqref="A9"/>
      <selection pane="bottomLeft" activeCell="E10" sqref="E10"/>
    </sheetView>
  </sheetViews>
  <sheetFormatPr defaultColWidth="0" defaultRowHeight="14.55" customHeight="1" zeroHeight="1" x14ac:dyDescent="0.35"/>
  <cols>
    <col min="1" max="1" width="3.23046875" customWidth="1"/>
    <col min="2" max="2" width="6" customWidth="1"/>
    <col min="3" max="3" width="35.61328125" customWidth="1"/>
    <col min="4" max="4" width="1.765625" customWidth="1"/>
    <col min="5" max="5" width="71.3828125" customWidth="1"/>
    <col min="6" max="8" width="26.4609375" customWidth="1"/>
    <col min="9" max="9" width="8.765625" customWidth="1"/>
    <col min="10" max="10" width="71.3828125" customWidth="1"/>
    <col min="11" max="13" width="26.4609375" customWidth="1"/>
    <col min="14" max="14" width="4.765625" customWidth="1"/>
    <col min="15" max="15" width="71.3828125" customWidth="1"/>
    <col min="16" max="18" width="26.4609375" customWidth="1"/>
    <col min="19" max="19" width="4.765625" customWidth="1"/>
    <col min="20" max="20" width="30" customWidth="1"/>
    <col min="21" max="16384" width="9.23046875" hidden="1"/>
  </cols>
  <sheetData>
    <row r="1" spans="1:20" ht="11.65" x14ac:dyDescent="0.35">
      <c r="A1" s="109" t="s">
        <v>103</v>
      </c>
      <c r="B1" s="109"/>
      <c r="C1" s="110"/>
      <c r="D1" s="109"/>
      <c r="E1" s="109"/>
      <c r="F1" s="109"/>
      <c r="G1" s="109"/>
      <c r="H1" s="109"/>
      <c r="I1" s="109"/>
      <c r="J1" s="109"/>
      <c r="K1" s="109"/>
      <c r="L1" s="109"/>
      <c r="M1" s="109"/>
      <c r="N1" s="109"/>
      <c r="O1" s="109"/>
      <c r="P1" s="109"/>
      <c r="Q1" s="109"/>
      <c r="R1" s="109"/>
      <c r="S1" s="109"/>
      <c r="T1" s="109"/>
    </row>
    <row r="2" spans="1:20"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c r="T2" s="109"/>
    </row>
    <row r="3" spans="1:20" ht="12.75" x14ac:dyDescent="0.35">
      <c r="A3" s="109"/>
      <c r="B3" s="109"/>
      <c r="C3" s="112" t="str">
        <f ca="1">MID(CELL("filename",A1),FIND("]",CELL("filename",A1))+1,256)&amp;" Sheet"</f>
        <v>1.2a Subcontractor Input Sheet</v>
      </c>
      <c r="D3" s="109"/>
      <c r="E3" s="109"/>
      <c r="F3" s="109"/>
      <c r="G3" s="109"/>
      <c r="H3" s="109"/>
      <c r="I3" s="109"/>
      <c r="J3" s="109"/>
      <c r="K3" s="109"/>
      <c r="L3" s="109"/>
      <c r="M3" s="109"/>
      <c r="N3" s="109"/>
      <c r="O3" s="109"/>
      <c r="P3" s="109"/>
      <c r="Q3" s="109"/>
      <c r="R3" s="109"/>
      <c r="S3" s="109"/>
      <c r="T3" s="109"/>
    </row>
    <row r="4" spans="1:20"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row>
    <row r="5" spans="1:20" ht="11.65" x14ac:dyDescent="0.35">
      <c r="A5" s="109"/>
      <c r="B5" s="109"/>
      <c r="C5" s="113" t="str">
        <f>HYPERLINK("#'Contents'!A1",sysChkWord)</f>
        <v>All Checks OK</v>
      </c>
      <c r="D5" s="113"/>
      <c r="E5" s="109"/>
      <c r="F5" s="109"/>
      <c r="G5" s="109"/>
      <c r="H5" s="109"/>
      <c r="I5" s="109"/>
      <c r="J5" s="109"/>
      <c r="K5" s="109"/>
      <c r="L5" s="109"/>
      <c r="M5" s="109"/>
      <c r="N5" s="109"/>
      <c r="O5" s="109"/>
      <c r="P5" s="109"/>
      <c r="Q5" s="109"/>
      <c r="R5" s="109"/>
      <c r="S5" s="109"/>
      <c r="T5" s="109"/>
    </row>
    <row r="6" spans="1:20" ht="12.75" x14ac:dyDescent="0.35">
      <c r="A6" s="109"/>
      <c r="B6" s="114"/>
      <c r="C6" s="241" t="str">
        <f>HYPERLINK("#'Contents'!A1","Click for Contents")</f>
        <v>Click for Contents</v>
      </c>
      <c r="D6" s="241"/>
      <c r="E6" s="113"/>
      <c r="F6" s="113"/>
      <c r="G6" s="109"/>
      <c r="H6" s="109"/>
      <c r="I6" s="109"/>
      <c r="J6" s="109"/>
      <c r="K6" s="109"/>
      <c r="L6" s="109"/>
      <c r="M6" s="109"/>
      <c r="N6" s="109"/>
      <c r="O6" s="109"/>
      <c r="P6" s="109"/>
      <c r="Q6" s="109"/>
      <c r="R6" s="109"/>
      <c r="S6" s="109"/>
      <c r="T6" s="109"/>
    </row>
    <row r="7" spans="1:20" ht="11.65" x14ac:dyDescent="0.35">
      <c r="A7" s="109"/>
      <c r="B7" s="109"/>
      <c r="C7" s="109"/>
      <c r="D7" s="109"/>
      <c r="E7" s="109"/>
      <c r="F7" s="109"/>
      <c r="G7" s="109"/>
      <c r="H7" s="109"/>
      <c r="I7" s="109"/>
      <c r="J7" s="109"/>
      <c r="K7" s="109"/>
      <c r="L7" s="109"/>
      <c r="M7" s="109"/>
      <c r="N7" s="109"/>
      <c r="O7" s="109"/>
      <c r="P7" s="109"/>
      <c r="Q7" s="109"/>
      <c r="R7" s="109"/>
      <c r="S7" s="109"/>
      <c r="T7" s="109"/>
    </row>
    <row r="8" spans="1:20" ht="11.65" x14ac:dyDescent="0.35">
      <c r="A8" s="186">
        <f>SUM(A9:A184)</f>
        <v>0</v>
      </c>
      <c r="B8" s="186">
        <f>SUM(B9:B184)</f>
        <v>0</v>
      </c>
      <c r="C8" s="116"/>
      <c r="D8" s="116"/>
      <c r="E8" s="116"/>
      <c r="F8" s="116"/>
      <c r="G8" s="116"/>
      <c r="H8" s="116"/>
      <c r="I8" s="109"/>
      <c r="J8" s="109"/>
      <c r="K8" s="109"/>
      <c r="L8" s="109"/>
      <c r="M8" s="109"/>
      <c r="N8" s="109"/>
      <c r="O8" s="109"/>
      <c r="P8" s="109"/>
      <c r="Q8" s="109"/>
      <c r="R8" s="109"/>
      <c r="S8" s="109"/>
      <c r="T8" s="109"/>
    </row>
    <row r="9" spans="1:20" ht="21" x14ac:dyDescent="0.65">
      <c r="A9" s="55"/>
      <c r="B9" s="54"/>
      <c r="C9" s="54"/>
      <c r="D9" s="54"/>
      <c r="E9" s="54"/>
      <c r="F9" s="54"/>
      <c r="G9" s="54"/>
      <c r="H9" s="54"/>
      <c r="I9" s="54"/>
      <c r="J9" s="54"/>
      <c r="K9" s="54"/>
      <c r="L9" s="54"/>
      <c r="M9" s="54"/>
      <c r="N9" s="54"/>
      <c r="O9" s="54"/>
      <c r="P9" s="54"/>
      <c r="Q9" s="54"/>
      <c r="R9" s="54"/>
      <c r="S9" s="54"/>
      <c r="T9" s="54"/>
    </row>
    <row r="10" spans="1:20" ht="14.25" x14ac:dyDescent="0.45">
      <c r="A10" s="97"/>
      <c r="B10" s="25"/>
      <c r="C10" s="25"/>
      <c r="D10" s="25"/>
      <c r="E10" s="25" t="s">
        <v>103</v>
      </c>
      <c r="F10" s="25"/>
      <c r="G10" s="25"/>
      <c r="H10" s="25"/>
      <c r="I10" s="25"/>
      <c r="J10" s="25"/>
      <c r="K10" s="25"/>
      <c r="L10" s="25"/>
      <c r="M10" s="25"/>
      <c r="N10" s="25"/>
      <c r="O10" s="25"/>
      <c r="P10" s="25"/>
      <c r="Q10" s="25"/>
      <c r="R10" s="25"/>
      <c r="S10" s="25"/>
      <c r="T10" s="25"/>
    </row>
    <row r="11" spans="1:20" ht="14.25" x14ac:dyDescent="0.45">
      <c r="A11" s="97"/>
      <c r="B11" s="25"/>
      <c r="C11" s="25"/>
      <c r="D11" s="25"/>
      <c r="E11" s="25"/>
      <c r="F11" s="25"/>
      <c r="G11" s="25"/>
      <c r="H11" s="25"/>
      <c r="I11" s="25"/>
      <c r="J11" s="25"/>
      <c r="K11" s="25"/>
      <c r="L11" s="25"/>
      <c r="M11" s="25"/>
      <c r="N11" s="25"/>
      <c r="O11" s="25"/>
      <c r="P11" s="25"/>
      <c r="Q11" s="25"/>
      <c r="R11" s="25"/>
      <c r="S11" s="25"/>
      <c r="T11" s="25"/>
    </row>
    <row r="12" spans="1:20" ht="21" x14ac:dyDescent="0.65">
      <c r="A12" s="97"/>
      <c r="B12" s="25"/>
      <c r="C12" s="25"/>
      <c r="D12" s="25"/>
      <c r="E12" s="55" t="s">
        <v>332</v>
      </c>
      <c r="F12" s="25"/>
      <c r="G12" s="25"/>
      <c r="H12" s="25"/>
      <c r="I12" s="25"/>
      <c r="J12" s="25"/>
      <c r="K12" s="25"/>
      <c r="L12" s="25"/>
      <c r="M12" s="25"/>
      <c r="N12" s="25"/>
      <c r="O12" s="25"/>
      <c r="P12" s="25"/>
      <c r="Q12" s="25"/>
      <c r="R12" s="25"/>
      <c r="S12" s="25"/>
      <c r="T12" s="25"/>
    </row>
    <row r="13" spans="1:20" ht="14.25" x14ac:dyDescent="0.45">
      <c r="A13" s="97"/>
      <c r="B13" s="25"/>
      <c r="C13" s="25"/>
      <c r="D13" s="25"/>
      <c r="E13" s="97" t="s">
        <v>510</v>
      </c>
      <c r="F13" s="25"/>
      <c r="G13" s="25"/>
      <c r="H13" s="25"/>
      <c r="I13" s="25"/>
      <c r="J13" s="25"/>
      <c r="K13" s="25"/>
      <c r="L13" s="25"/>
      <c r="M13" s="25"/>
      <c r="N13" s="25"/>
      <c r="O13" s="25"/>
      <c r="P13" s="25"/>
      <c r="Q13" s="25"/>
      <c r="R13" s="25"/>
      <c r="S13" s="25"/>
      <c r="T13" s="25"/>
    </row>
    <row r="14" spans="1:20" ht="21" x14ac:dyDescent="0.65">
      <c r="A14" s="97"/>
      <c r="B14" s="25"/>
      <c r="C14" s="25"/>
      <c r="D14" s="25"/>
      <c r="E14" s="147" t="s">
        <v>326</v>
      </c>
      <c r="F14" s="147"/>
      <c r="G14" s="147"/>
      <c r="H14" s="147"/>
      <c r="I14" s="147"/>
      <c r="J14" s="147" t="s">
        <v>327</v>
      </c>
      <c r="K14" s="147"/>
      <c r="L14" s="147"/>
      <c r="M14" s="147"/>
      <c r="N14" s="147"/>
      <c r="O14" s="147" t="s">
        <v>328</v>
      </c>
      <c r="P14" s="25"/>
      <c r="Q14" s="53"/>
      <c r="R14" s="53"/>
      <c r="S14" s="25"/>
      <c r="T14" s="25"/>
    </row>
    <row r="15" spans="1:20" s="27" customFormat="1" ht="21" x14ac:dyDescent="0.65">
      <c r="A15" s="97"/>
      <c r="B15" s="25"/>
      <c r="C15" s="25"/>
      <c r="D15" s="25"/>
      <c r="E15" s="147"/>
      <c r="F15" s="147"/>
      <c r="G15" s="147"/>
      <c r="H15" s="147"/>
      <c r="I15" s="147"/>
      <c r="J15" s="147"/>
      <c r="K15" s="147"/>
      <c r="L15" s="147"/>
      <c r="M15" s="147"/>
      <c r="N15" s="147"/>
      <c r="O15" s="147"/>
      <c r="P15" s="25"/>
      <c r="Q15" s="53"/>
      <c r="R15" s="53"/>
      <c r="S15" s="25"/>
      <c r="T15" s="25"/>
    </row>
    <row r="16" spans="1:20" ht="14.25" x14ac:dyDescent="0.45">
      <c r="A16" s="97"/>
      <c r="B16" s="25"/>
      <c r="D16" s="25"/>
      <c r="E16" s="95" t="s">
        <v>329</v>
      </c>
      <c r="F16" s="25"/>
      <c r="G16" s="25"/>
      <c r="H16" s="25"/>
      <c r="I16" s="25"/>
      <c r="J16" s="95" t="s">
        <v>330</v>
      </c>
      <c r="K16" s="25"/>
      <c r="L16" s="25"/>
      <c r="M16" s="25"/>
      <c r="N16" s="25"/>
      <c r="O16" s="95" t="s">
        <v>331</v>
      </c>
      <c r="P16" s="27"/>
      <c r="Q16" s="27"/>
      <c r="R16" s="27"/>
      <c r="S16" s="25"/>
      <c r="T16" s="25"/>
    </row>
    <row r="17" spans="1:20" ht="14" customHeight="1" x14ac:dyDescent="0.65">
      <c r="A17" s="53"/>
      <c r="B17" s="145"/>
      <c r="C17" s="230"/>
      <c r="D17" s="27"/>
      <c r="E17" s="11"/>
      <c r="F17" s="27"/>
      <c r="G17" s="27"/>
      <c r="H17" s="27"/>
      <c r="I17" s="27"/>
      <c r="J17" s="11"/>
      <c r="K17" s="27"/>
      <c r="L17" s="27"/>
      <c r="M17" s="27"/>
      <c r="N17" s="27"/>
      <c r="O17" s="11"/>
      <c r="P17" s="27"/>
      <c r="Q17" s="27"/>
      <c r="R17" s="27"/>
      <c r="S17" s="27"/>
    </row>
    <row r="18" spans="1:20" ht="14" customHeight="1" x14ac:dyDescent="0.65">
      <c r="A18" s="53"/>
      <c r="B18" s="145"/>
      <c r="C18" s="145"/>
      <c r="D18" s="27"/>
      <c r="E18" s="11"/>
      <c r="F18" s="27"/>
      <c r="G18" s="27"/>
      <c r="H18" s="27"/>
      <c r="I18" s="27"/>
      <c r="J18" s="11"/>
      <c r="K18" s="27"/>
      <c r="L18" s="27"/>
      <c r="M18" s="27"/>
      <c r="N18" s="27"/>
      <c r="O18" s="11"/>
      <c r="P18" s="27"/>
      <c r="Q18" s="27"/>
      <c r="R18" s="27"/>
      <c r="S18" s="27"/>
      <c r="T18" s="27"/>
    </row>
    <row r="19" spans="1:20" ht="21" x14ac:dyDescent="0.65">
      <c r="A19" s="53"/>
      <c r="B19" s="145"/>
      <c r="C19" s="145"/>
      <c r="D19" s="27"/>
      <c r="E19" s="11"/>
      <c r="F19" s="27"/>
      <c r="G19" s="27"/>
      <c r="H19" s="27"/>
      <c r="I19" s="27"/>
      <c r="J19" s="11"/>
      <c r="K19" s="27"/>
      <c r="L19" s="27"/>
      <c r="M19" s="27"/>
      <c r="N19" s="27"/>
      <c r="O19" s="11"/>
      <c r="P19" s="27"/>
      <c r="Q19" s="27"/>
      <c r="R19" s="27"/>
      <c r="S19" s="27"/>
      <c r="T19" s="27"/>
    </row>
    <row r="20" spans="1:20" ht="17.649999999999999" x14ac:dyDescent="0.5">
      <c r="A20" s="25"/>
      <c r="B20" s="145"/>
      <c r="C20" s="145"/>
      <c r="D20" s="25"/>
      <c r="E20" s="12" t="s">
        <v>5</v>
      </c>
      <c r="F20" s="25"/>
      <c r="G20" s="25"/>
      <c r="H20" s="229" t="s">
        <v>6</v>
      </c>
      <c r="I20" s="25"/>
      <c r="J20" s="12" t="s">
        <v>5</v>
      </c>
      <c r="K20" s="25"/>
      <c r="L20" s="25"/>
      <c r="M20" s="229" t="s">
        <v>6</v>
      </c>
      <c r="N20" s="25"/>
      <c r="O20" s="12" t="s">
        <v>5</v>
      </c>
      <c r="P20" s="25"/>
      <c r="Q20" s="25"/>
      <c r="R20" s="229" t="s">
        <v>6</v>
      </c>
      <c r="S20" s="25"/>
      <c r="T20" s="25"/>
    </row>
    <row r="21" spans="1:20" ht="13.15" x14ac:dyDescent="0.4">
      <c r="A21" s="27"/>
      <c r="B21" s="145"/>
      <c r="C21" s="145"/>
      <c r="D21" s="27"/>
      <c r="E21" s="28" t="s">
        <v>66</v>
      </c>
      <c r="F21" s="96" t="s">
        <v>7</v>
      </c>
      <c r="G21" s="96" t="s">
        <v>7</v>
      </c>
      <c r="H21" s="96" t="s">
        <v>7</v>
      </c>
      <c r="I21" s="27"/>
      <c r="J21" s="28" t="s">
        <v>66</v>
      </c>
      <c r="K21" s="96" t="s">
        <v>7</v>
      </c>
      <c r="L21" s="96" t="s">
        <v>7</v>
      </c>
      <c r="M21" s="96" t="s">
        <v>7</v>
      </c>
      <c r="N21" s="27"/>
      <c r="O21" s="28" t="s">
        <v>66</v>
      </c>
      <c r="P21" s="96" t="s">
        <v>7</v>
      </c>
      <c r="Q21" s="96" t="s">
        <v>7</v>
      </c>
      <c r="R21" s="96" t="s">
        <v>7</v>
      </c>
      <c r="S21" s="27"/>
    </row>
    <row r="22" spans="1:20" ht="14.25" x14ac:dyDescent="0.45">
      <c r="A22" s="25"/>
      <c r="B22" s="145"/>
      <c r="C22" s="145"/>
      <c r="D22" s="27"/>
      <c r="E22" s="130" t="s">
        <v>8</v>
      </c>
      <c r="F22" s="189">
        <v>12</v>
      </c>
      <c r="G22" s="189">
        <v>12</v>
      </c>
      <c r="H22" s="189">
        <v>12</v>
      </c>
      <c r="I22" s="27"/>
      <c r="J22" s="130" t="s">
        <v>8</v>
      </c>
      <c r="K22" s="189">
        <v>12</v>
      </c>
      <c r="L22" s="189">
        <v>12</v>
      </c>
      <c r="M22" s="189">
        <v>12</v>
      </c>
      <c r="N22" s="27"/>
      <c r="O22" s="130" t="s">
        <v>8</v>
      </c>
      <c r="P22" s="189">
        <v>12</v>
      </c>
      <c r="Q22" s="189">
        <v>12</v>
      </c>
      <c r="R22" s="189">
        <v>12</v>
      </c>
      <c r="S22" s="27"/>
    </row>
    <row r="23" spans="1:20" ht="11.65" x14ac:dyDescent="0.35">
      <c r="A23" s="27"/>
      <c r="B23" s="145"/>
      <c r="C23" s="145"/>
      <c r="D23" s="27"/>
      <c r="E23" s="130" t="s">
        <v>9</v>
      </c>
      <c r="F23" s="95" t="s">
        <v>10</v>
      </c>
      <c r="G23" s="95" t="s">
        <v>10</v>
      </c>
      <c r="H23" s="95" t="s">
        <v>10</v>
      </c>
      <c r="I23" s="27"/>
      <c r="J23" s="130" t="s">
        <v>9</v>
      </c>
      <c r="K23" s="95" t="s">
        <v>10</v>
      </c>
      <c r="L23" s="95" t="s">
        <v>10</v>
      </c>
      <c r="M23" s="95" t="s">
        <v>10</v>
      </c>
      <c r="N23" s="27"/>
      <c r="O23" s="130" t="s">
        <v>9</v>
      </c>
      <c r="P23" s="95" t="s">
        <v>10</v>
      </c>
      <c r="Q23" s="95" t="s">
        <v>10</v>
      </c>
      <c r="R23" s="95" t="s">
        <v>10</v>
      </c>
      <c r="S23" s="27"/>
    </row>
    <row r="24" spans="1:20" ht="11.65" x14ac:dyDescent="0.35">
      <c r="A24" s="27"/>
      <c r="B24" s="145"/>
      <c r="C24" s="145"/>
      <c r="D24" s="27"/>
      <c r="E24" s="130" t="s">
        <v>150</v>
      </c>
      <c r="F24" s="233" t="s">
        <v>48</v>
      </c>
      <c r="G24" s="233" t="s">
        <v>48</v>
      </c>
      <c r="H24" s="233" t="s">
        <v>48</v>
      </c>
      <c r="I24" s="27"/>
      <c r="J24" s="130" t="s">
        <v>150</v>
      </c>
      <c r="K24" s="233" t="s">
        <v>48</v>
      </c>
      <c r="L24" s="233" t="s">
        <v>48</v>
      </c>
      <c r="M24" s="233" t="s">
        <v>48</v>
      </c>
      <c r="N24" s="27"/>
      <c r="O24" s="130" t="s">
        <v>150</v>
      </c>
      <c r="P24" s="233" t="s">
        <v>48</v>
      </c>
      <c r="Q24" s="233" t="s">
        <v>48</v>
      </c>
      <c r="R24" s="233" t="s">
        <v>48</v>
      </c>
      <c r="S24" s="27"/>
    </row>
    <row r="25" spans="1:20" ht="11.65" x14ac:dyDescent="0.35">
      <c r="A25" s="27"/>
      <c r="B25" s="145"/>
      <c r="C25" s="145"/>
      <c r="D25" s="27"/>
      <c r="E25" s="130" t="s">
        <v>384</v>
      </c>
      <c r="F25" s="95" t="s">
        <v>11</v>
      </c>
      <c r="G25" s="95" t="s">
        <v>11</v>
      </c>
      <c r="H25" s="95" t="s">
        <v>11</v>
      </c>
      <c r="I25" s="27"/>
      <c r="J25" s="130" t="s">
        <v>384</v>
      </c>
      <c r="K25" s="95" t="s">
        <v>11</v>
      </c>
      <c r="L25" s="95" t="s">
        <v>11</v>
      </c>
      <c r="M25" s="95" t="s">
        <v>11</v>
      </c>
      <c r="N25" s="27"/>
      <c r="O25" s="130" t="s">
        <v>384</v>
      </c>
      <c r="P25" s="95" t="s">
        <v>11</v>
      </c>
      <c r="Q25" s="95" t="s">
        <v>11</v>
      </c>
      <c r="R25" s="95" t="s">
        <v>11</v>
      </c>
      <c r="S25" s="27"/>
    </row>
    <row r="26" spans="1:20" ht="11.65" x14ac:dyDescent="0.35">
      <c r="A26" s="145">
        <f>IF(OR(F26&lt;0,G26&lt;0,H26&lt;0,K26&lt;0,L26&lt;0,M26&lt;0,P26&lt;0,Q26&lt;0,R26&lt;0),1,0)</f>
        <v>0</v>
      </c>
      <c r="C26" s="145"/>
      <c r="D26" s="27"/>
      <c r="E26" s="13" t="s">
        <v>4</v>
      </c>
      <c r="F26" s="132">
        <v>0</v>
      </c>
      <c r="G26" s="132">
        <v>0</v>
      </c>
      <c r="H26" s="132">
        <v>0</v>
      </c>
      <c r="I26" s="27"/>
      <c r="J26" s="13" t="s">
        <v>4</v>
      </c>
      <c r="K26" s="132">
        <v>0</v>
      </c>
      <c r="L26" s="132">
        <v>0</v>
      </c>
      <c r="M26" s="132">
        <v>0</v>
      </c>
      <c r="N26" s="27"/>
      <c r="O26" s="13" t="s">
        <v>4</v>
      </c>
      <c r="P26" s="132">
        <v>0</v>
      </c>
      <c r="Q26" s="132">
        <v>0</v>
      </c>
      <c r="R26" s="132">
        <v>0</v>
      </c>
      <c r="S26" s="27"/>
    </row>
    <row r="27" spans="1:20" ht="11.65" x14ac:dyDescent="0.35">
      <c r="A27" s="145">
        <f>IF(OR(F27&gt;0,G27&gt;0,H27&gt;0,K27&gt;0,L27&gt;0,M27&gt;0,P27&gt;0,Q27&gt;0,R27&gt;0),1,0)</f>
        <v>0</v>
      </c>
      <c r="C27" s="145"/>
      <c r="D27" s="27"/>
      <c r="E27" s="13" t="s">
        <v>12</v>
      </c>
      <c r="F27" s="132">
        <v>0</v>
      </c>
      <c r="G27" s="132">
        <v>0</v>
      </c>
      <c r="H27" s="132">
        <v>0</v>
      </c>
      <c r="I27" s="27"/>
      <c r="J27" s="13" t="s">
        <v>12</v>
      </c>
      <c r="K27" s="132">
        <v>0</v>
      </c>
      <c r="L27" s="132">
        <v>0</v>
      </c>
      <c r="M27" s="132">
        <v>0</v>
      </c>
      <c r="N27" s="27"/>
      <c r="O27" s="13" t="s">
        <v>12</v>
      </c>
      <c r="P27" s="132">
        <v>0</v>
      </c>
      <c r="Q27" s="132">
        <v>0</v>
      </c>
      <c r="R27" s="132">
        <v>0</v>
      </c>
      <c r="S27" s="27"/>
    </row>
    <row r="28" spans="1:20" ht="11.65" x14ac:dyDescent="0.35">
      <c r="A28" s="145"/>
      <c r="C28" s="145"/>
      <c r="D28" s="27"/>
      <c r="E28" s="14" t="s">
        <v>13</v>
      </c>
      <c r="F28" s="49">
        <f>F26+F27</f>
        <v>0</v>
      </c>
      <c r="G28" s="49">
        <f>G26+G27</f>
        <v>0</v>
      </c>
      <c r="H28" s="49">
        <f>H26+H27</f>
        <v>0</v>
      </c>
      <c r="I28" s="27"/>
      <c r="J28" s="14" t="s">
        <v>13</v>
      </c>
      <c r="K28" s="49">
        <f>K26+K27</f>
        <v>0</v>
      </c>
      <c r="L28" s="49">
        <f>L26+L27</f>
        <v>0</v>
      </c>
      <c r="M28" s="49">
        <f>M26+M27</f>
        <v>0</v>
      </c>
      <c r="N28" s="27"/>
      <c r="O28" s="14" t="s">
        <v>13</v>
      </c>
      <c r="P28" s="49">
        <f>P26+P27</f>
        <v>0</v>
      </c>
      <c r="Q28" s="49">
        <f>Q26+Q27</f>
        <v>0</v>
      </c>
      <c r="R28" s="49">
        <f>R26+R27</f>
        <v>0</v>
      </c>
      <c r="S28" s="27"/>
    </row>
    <row r="29" spans="1:20" ht="11.65" x14ac:dyDescent="0.35">
      <c r="A29" s="145"/>
      <c r="C29" s="145"/>
      <c r="D29" s="27"/>
      <c r="E29" s="13" t="s">
        <v>173</v>
      </c>
      <c r="F29" s="132">
        <v>0</v>
      </c>
      <c r="G29" s="132">
        <v>0</v>
      </c>
      <c r="H29" s="132">
        <v>0</v>
      </c>
      <c r="I29" s="27"/>
      <c r="J29" s="13" t="s">
        <v>173</v>
      </c>
      <c r="K29" s="132">
        <v>0</v>
      </c>
      <c r="L29" s="132">
        <v>0</v>
      </c>
      <c r="M29" s="132">
        <v>0</v>
      </c>
      <c r="N29" s="27"/>
      <c r="O29" s="13" t="s">
        <v>173</v>
      </c>
      <c r="P29" s="132">
        <v>0</v>
      </c>
      <c r="Q29" s="132">
        <v>0</v>
      </c>
      <c r="R29" s="132">
        <v>0</v>
      </c>
      <c r="S29" s="27"/>
    </row>
    <row r="30" spans="1:20" ht="11.65" x14ac:dyDescent="0.35">
      <c r="A30" s="145"/>
      <c r="C30" s="145"/>
      <c r="D30" s="27"/>
      <c r="E30" s="13" t="s">
        <v>174</v>
      </c>
      <c r="F30" s="132">
        <v>0</v>
      </c>
      <c r="G30" s="132">
        <v>0</v>
      </c>
      <c r="H30" s="132">
        <v>0</v>
      </c>
      <c r="I30" s="27"/>
      <c r="J30" s="13" t="s">
        <v>174</v>
      </c>
      <c r="K30" s="132">
        <v>0</v>
      </c>
      <c r="L30" s="132">
        <v>0</v>
      </c>
      <c r="M30" s="132">
        <v>0</v>
      </c>
      <c r="N30" s="27"/>
      <c r="O30" s="13" t="s">
        <v>174</v>
      </c>
      <c r="P30" s="132">
        <v>0</v>
      </c>
      <c r="Q30" s="132">
        <v>0</v>
      </c>
      <c r="R30" s="132">
        <v>0</v>
      </c>
      <c r="S30" s="27"/>
    </row>
    <row r="31" spans="1:20" ht="11.65" x14ac:dyDescent="0.35">
      <c r="A31" s="145">
        <f>IF(OR(F31&lt;0,G31&lt;0,H31&lt;0,K31&lt;0,L31&lt;0,M31&lt;0,P31&lt;0,Q31&lt;0,R31&lt;0),1,0)</f>
        <v>0</v>
      </c>
      <c r="C31" s="145"/>
      <c r="D31" s="27"/>
      <c r="E31" s="13" t="s">
        <v>254</v>
      </c>
      <c r="F31" s="132">
        <v>0</v>
      </c>
      <c r="G31" s="132">
        <v>0</v>
      </c>
      <c r="H31" s="132">
        <v>0</v>
      </c>
      <c r="I31" s="27"/>
      <c r="J31" s="13" t="s">
        <v>254</v>
      </c>
      <c r="K31" s="132">
        <v>0</v>
      </c>
      <c r="L31" s="132">
        <v>0</v>
      </c>
      <c r="M31" s="132">
        <v>0</v>
      </c>
      <c r="N31" s="27"/>
      <c r="O31" s="13" t="s">
        <v>254</v>
      </c>
      <c r="P31" s="132">
        <v>0</v>
      </c>
      <c r="Q31" s="132">
        <v>0</v>
      </c>
      <c r="R31" s="132">
        <v>0</v>
      </c>
      <c r="S31" s="27"/>
    </row>
    <row r="32" spans="1:20" ht="11.65" x14ac:dyDescent="0.35">
      <c r="A32" s="145"/>
      <c r="C32" s="145"/>
      <c r="D32" s="27"/>
      <c r="E32" s="13" t="s">
        <v>209</v>
      </c>
      <c r="F32" s="132">
        <v>0</v>
      </c>
      <c r="G32" s="132">
        <v>0</v>
      </c>
      <c r="H32" s="132">
        <v>0</v>
      </c>
      <c r="I32" s="27"/>
      <c r="J32" s="13" t="s">
        <v>209</v>
      </c>
      <c r="K32" s="132">
        <v>0</v>
      </c>
      <c r="L32" s="132">
        <v>0</v>
      </c>
      <c r="M32" s="132">
        <v>0</v>
      </c>
      <c r="N32" s="27"/>
      <c r="O32" s="13" t="s">
        <v>209</v>
      </c>
      <c r="P32" s="132">
        <v>0</v>
      </c>
      <c r="Q32" s="132">
        <v>0</v>
      </c>
      <c r="R32" s="132">
        <v>0</v>
      </c>
      <c r="S32" s="27"/>
    </row>
    <row r="33" spans="1:19" ht="11.65" x14ac:dyDescent="0.35">
      <c r="A33" s="145">
        <f>IF(OR(F33&gt;0,G33&gt;0,H33&gt;0,K33&gt;0,L33&gt;0,M33&gt;0,P33&gt;0,Q33&gt;0,R33&gt;0),1,0)</f>
        <v>0</v>
      </c>
      <c r="C33" s="145"/>
      <c r="D33" s="27"/>
      <c r="E33" s="13" t="s">
        <v>175</v>
      </c>
      <c r="F33" s="132">
        <v>0</v>
      </c>
      <c r="G33" s="132">
        <v>0</v>
      </c>
      <c r="H33" s="132">
        <v>0</v>
      </c>
      <c r="I33" s="27"/>
      <c r="J33" s="13" t="s">
        <v>175</v>
      </c>
      <c r="K33" s="132">
        <v>0</v>
      </c>
      <c r="L33" s="132">
        <v>0</v>
      </c>
      <c r="M33" s="132">
        <v>0</v>
      </c>
      <c r="N33" s="27"/>
      <c r="O33" s="13" t="s">
        <v>175</v>
      </c>
      <c r="P33" s="132">
        <v>0</v>
      </c>
      <c r="Q33" s="132">
        <v>0</v>
      </c>
      <c r="R33" s="132">
        <v>0</v>
      </c>
      <c r="S33" s="27"/>
    </row>
    <row r="34" spans="1:19" ht="11.65" x14ac:dyDescent="0.35">
      <c r="A34" s="145"/>
      <c r="C34" s="145"/>
      <c r="D34" s="27"/>
      <c r="E34" s="14" t="s">
        <v>14</v>
      </c>
      <c r="F34" s="49">
        <f>F28+F29+F30+F31+F32+F33</f>
        <v>0</v>
      </c>
      <c r="G34" s="49">
        <f t="shared" ref="G34:H34" si="0">G28+G29+G30+G31+G32+G33</f>
        <v>0</v>
      </c>
      <c r="H34" s="49">
        <f t="shared" si="0"/>
        <v>0</v>
      </c>
      <c r="I34" s="27"/>
      <c r="J34" s="14" t="s">
        <v>14</v>
      </c>
      <c r="K34" s="49">
        <f>K28+K29+K30+K31+K32+K33</f>
        <v>0</v>
      </c>
      <c r="L34" s="49">
        <f t="shared" ref="L34" si="1">L28+L29+L30+L31+L32+L33</f>
        <v>0</v>
      </c>
      <c r="M34" s="49">
        <f t="shared" ref="M34" si="2">M28+M29+M30+M31+M32+M33</f>
        <v>0</v>
      </c>
      <c r="N34" s="27"/>
      <c r="O34" s="14" t="s">
        <v>14</v>
      </c>
      <c r="P34" s="49">
        <f>P28+P29+P30+P31+P32+P33</f>
        <v>0</v>
      </c>
      <c r="Q34" s="49">
        <f t="shared" ref="Q34" si="3">Q28+Q29+Q30+Q31+Q32+Q33</f>
        <v>0</v>
      </c>
      <c r="R34" s="49">
        <f t="shared" ref="R34" si="4">R28+R29+R30+R31+R32+R33</f>
        <v>0</v>
      </c>
      <c r="S34" s="27"/>
    </row>
    <row r="35" spans="1:19" ht="11.65" x14ac:dyDescent="0.35">
      <c r="A35" s="145"/>
      <c r="C35" s="145"/>
      <c r="D35" s="27"/>
      <c r="E35" s="27"/>
      <c r="F35" s="15"/>
      <c r="G35" s="15"/>
      <c r="H35" s="15"/>
      <c r="I35" s="27"/>
      <c r="J35" s="27"/>
      <c r="K35" s="15"/>
      <c r="L35" s="15"/>
      <c r="M35" s="15"/>
      <c r="N35" s="27"/>
      <c r="O35" s="27"/>
      <c r="P35" s="15"/>
      <c r="Q35" s="15"/>
      <c r="R35" s="15"/>
      <c r="S35" s="27"/>
    </row>
    <row r="36" spans="1:19" ht="11.65" x14ac:dyDescent="0.35">
      <c r="A36" s="145"/>
      <c r="C36" s="145"/>
      <c r="D36" s="27"/>
      <c r="E36" s="13" t="s">
        <v>411</v>
      </c>
      <c r="F36" s="132">
        <v>0</v>
      </c>
      <c r="G36" s="132">
        <v>0</v>
      </c>
      <c r="H36" s="132">
        <v>0</v>
      </c>
      <c r="I36" s="27"/>
      <c r="J36" s="13" t="s">
        <v>411</v>
      </c>
      <c r="K36" s="132">
        <v>0</v>
      </c>
      <c r="L36" s="132">
        <v>0</v>
      </c>
      <c r="M36" s="132">
        <v>0</v>
      </c>
      <c r="N36" s="27"/>
      <c r="O36" s="13" t="s">
        <v>411</v>
      </c>
      <c r="P36" s="132">
        <v>0</v>
      </c>
      <c r="Q36" s="132">
        <v>0</v>
      </c>
      <c r="R36" s="132">
        <v>0</v>
      </c>
      <c r="S36" s="27"/>
    </row>
    <row r="37" spans="1:19" ht="11.65" x14ac:dyDescent="0.35">
      <c r="A37" s="145">
        <f>IF(OR(F37&lt;0,G37&lt;0,H37&lt;0,K37&lt;0,L37&lt;0,M37&lt;0,P37&lt;0,Q37&lt;0,R37&lt;0),1,0)</f>
        <v>0</v>
      </c>
      <c r="C37" s="145"/>
      <c r="D37" s="27"/>
      <c r="E37" s="13" t="s">
        <v>74</v>
      </c>
      <c r="F37" s="132">
        <v>0</v>
      </c>
      <c r="G37" s="132">
        <v>0</v>
      </c>
      <c r="H37" s="132">
        <v>0</v>
      </c>
      <c r="I37" s="27"/>
      <c r="J37" s="13" t="s">
        <v>74</v>
      </c>
      <c r="K37" s="132">
        <v>0</v>
      </c>
      <c r="L37" s="132">
        <v>0</v>
      </c>
      <c r="M37" s="132">
        <v>0</v>
      </c>
      <c r="N37" s="27"/>
      <c r="O37" s="13" t="s">
        <v>74</v>
      </c>
      <c r="P37" s="132">
        <v>0</v>
      </c>
      <c r="Q37" s="132">
        <v>0</v>
      </c>
      <c r="R37" s="132">
        <v>0</v>
      </c>
      <c r="S37" s="27"/>
    </row>
    <row r="38" spans="1:19" ht="11.65" x14ac:dyDescent="0.35">
      <c r="A38" s="145">
        <f>IF(OR(F38&gt;0,G38&gt;0,H38&gt;0,K38&gt;0,L38&gt;0,M38&gt;0,P38&gt;0,Q38&gt;0,R38&gt;0),1,0)</f>
        <v>0</v>
      </c>
      <c r="C38" s="145"/>
      <c r="D38" s="27"/>
      <c r="E38" s="13" t="s">
        <v>15</v>
      </c>
      <c r="F38" s="132">
        <v>0</v>
      </c>
      <c r="G38" s="132">
        <v>0</v>
      </c>
      <c r="H38" s="132">
        <v>0</v>
      </c>
      <c r="I38" s="27"/>
      <c r="J38" s="13" t="s">
        <v>15</v>
      </c>
      <c r="K38" s="132">
        <v>0</v>
      </c>
      <c r="L38" s="132">
        <v>0</v>
      </c>
      <c r="M38" s="132">
        <v>0</v>
      </c>
      <c r="N38" s="27"/>
      <c r="O38" s="13" t="s">
        <v>15</v>
      </c>
      <c r="P38" s="132">
        <v>0</v>
      </c>
      <c r="Q38" s="132">
        <v>0</v>
      </c>
      <c r="R38" s="132">
        <v>0</v>
      </c>
      <c r="S38" s="27"/>
    </row>
    <row r="39" spans="1:19" ht="11.65" x14ac:dyDescent="0.35">
      <c r="A39" s="145"/>
      <c r="C39" s="145"/>
      <c r="D39" s="27"/>
      <c r="E39" s="13" t="s">
        <v>176</v>
      </c>
      <c r="F39" s="132">
        <v>0</v>
      </c>
      <c r="G39" s="132">
        <v>0</v>
      </c>
      <c r="H39" s="132">
        <v>0</v>
      </c>
      <c r="I39" s="27"/>
      <c r="J39" s="13" t="s">
        <v>176</v>
      </c>
      <c r="K39" s="132">
        <v>0</v>
      </c>
      <c r="L39" s="132">
        <v>0</v>
      </c>
      <c r="M39" s="132">
        <v>0</v>
      </c>
      <c r="N39" s="27"/>
      <c r="O39" s="13" t="s">
        <v>176</v>
      </c>
      <c r="P39" s="132">
        <v>0</v>
      </c>
      <c r="Q39" s="132">
        <v>0</v>
      </c>
      <c r="R39" s="132">
        <v>0</v>
      </c>
      <c r="S39" s="27"/>
    </row>
    <row r="40" spans="1:19" ht="11.65" x14ac:dyDescent="0.35">
      <c r="A40" s="145"/>
      <c r="C40" s="145"/>
      <c r="D40" s="27"/>
      <c r="E40" s="13" t="s">
        <v>151</v>
      </c>
      <c r="F40" s="132">
        <v>0</v>
      </c>
      <c r="G40" s="132">
        <v>0</v>
      </c>
      <c r="H40" s="132">
        <v>0</v>
      </c>
      <c r="I40" s="27"/>
      <c r="J40" s="13" t="s">
        <v>151</v>
      </c>
      <c r="K40" s="132">
        <v>0</v>
      </c>
      <c r="L40" s="132">
        <v>0</v>
      </c>
      <c r="M40" s="132">
        <v>0</v>
      </c>
      <c r="N40" s="27"/>
      <c r="O40" s="13" t="s">
        <v>151</v>
      </c>
      <c r="P40" s="132">
        <v>0</v>
      </c>
      <c r="Q40" s="132">
        <v>0</v>
      </c>
      <c r="R40" s="132">
        <v>0</v>
      </c>
      <c r="S40" s="27"/>
    </row>
    <row r="41" spans="1:19" ht="11.65" x14ac:dyDescent="0.35">
      <c r="A41" s="145">
        <f>IF(OR(F41&lt;0,G41&lt;0,H41&lt;0,K41&lt;0,L41&lt;0,M41&lt;0,P41&lt;0,Q41&lt;0,R41&lt;0),1,0)</f>
        <v>0</v>
      </c>
      <c r="C41" s="145"/>
      <c r="D41" s="27"/>
      <c r="E41" s="13" t="s">
        <v>177</v>
      </c>
      <c r="F41" s="132">
        <v>0</v>
      </c>
      <c r="G41" s="132">
        <v>0</v>
      </c>
      <c r="H41" s="132">
        <v>0</v>
      </c>
      <c r="I41" s="27"/>
      <c r="J41" s="13" t="s">
        <v>177</v>
      </c>
      <c r="K41" s="132">
        <v>0</v>
      </c>
      <c r="L41" s="132">
        <v>0</v>
      </c>
      <c r="M41" s="132">
        <v>0</v>
      </c>
      <c r="N41" s="27"/>
      <c r="O41" s="13" t="s">
        <v>177</v>
      </c>
      <c r="P41" s="132">
        <v>0</v>
      </c>
      <c r="Q41" s="132">
        <v>0</v>
      </c>
      <c r="R41" s="132">
        <v>0</v>
      </c>
      <c r="S41" s="27"/>
    </row>
    <row r="42" spans="1:19" ht="11.65" x14ac:dyDescent="0.35">
      <c r="A42" s="145"/>
      <c r="C42" s="145"/>
      <c r="D42" s="27"/>
      <c r="E42" s="13" t="s">
        <v>138</v>
      </c>
      <c r="F42" s="132">
        <v>0</v>
      </c>
      <c r="G42" s="132">
        <v>0</v>
      </c>
      <c r="H42" s="132">
        <v>0</v>
      </c>
      <c r="I42" s="27"/>
      <c r="J42" s="13" t="s">
        <v>138</v>
      </c>
      <c r="K42" s="132">
        <v>0</v>
      </c>
      <c r="L42" s="132">
        <v>0</v>
      </c>
      <c r="M42" s="132">
        <v>0</v>
      </c>
      <c r="N42" s="27"/>
      <c r="O42" s="13" t="s">
        <v>138</v>
      </c>
      <c r="P42" s="132">
        <v>0</v>
      </c>
      <c r="Q42" s="132">
        <v>0</v>
      </c>
      <c r="R42" s="132">
        <v>0</v>
      </c>
      <c r="S42" s="27"/>
    </row>
    <row r="43" spans="1:19" ht="11.65" x14ac:dyDescent="0.35">
      <c r="A43" s="145"/>
      <c r="C43" s="145"/>
      <c r="D43" s="27"/>
      <c r="E43" s="14" t="s">
        <v>16</v>
      </c>
      <c r="F43" s="49">
        <f>F34+F36+F37+F38+F39+F40+F41+F42</f>
        <v>0</v>
      </c>
      <c r="G43" s="49">
        <f t="shared" ref="G43:H43" si="5">G34+G36+G37+G38+G39+G40+G41+G42</f>
        <v>0</v>
      </c>
      <c r="H43" s="49">
        <f t="shared" si="5"/>
        <v>0</v>
      </c>
      <c r="I43" s="27"/>
      <c r="J43" s="14" t="s">
        <v>16</v>
      </c>
      <c r="K43" s="49">
        <f>K34+K36+K37+K38+K39+K40+K41+K42</f>
        <v>0</v>
      </c>
      <c r="L43" s="49">
        <f t="shared" ref="L43" si="6">L34+L36+L37+L38+L39+L40+L41+L42</f>
        <v>0</v>
      </c>
      <c r="M43" s="49">
        <f t="shared" ref="M43" si="7">M34+M36+M37+M38+M39+M40+M41+M42</f>
        <v>0</v>
      </c>
      <c r="N43" s="27"/>
      <c r="O43" s="14" t="s">
        <v>16</v>
      </c>
      <c r="P43" s="49">
        <f>P34+P36+P37+P38+P39+P40+P41+P42</f>
        <v>0</v>
      </c>
      <c r="Q43" s="49">
        <f t="shared" ref="Q43" si="8">Q34+Q36+Q37+Q38+Q39+Q40+Q41+Q42</f>
        <v>0</v>
      </c>
      <c r="R43" s="49">
        <f t="shared" ref="R43" si="9">R34+R36+R37+R38+R39+R40+R41+R42</f>
        <v>0</v>
      </c>
      <c r="S43" s="27"/>
    </row>
    <row r="44" spans="1:19" ht="11.65" x14ac:dyDescent="0.35">
      <c r="A44" s="145"/>
      <c r="C44" s="145"/>
      <c r="D44" s="27"/>
      <c r="E44" s="27"/>
      <c r="F44" s="15"/>
      <c r="G44" s="15"/>
      <c r="H44" s="15"/>
      <c r="I44" s="27"/>
      <c r="J44" s="27"/>
      <c r="K44" s="15"/>
      <c r="L44" s="15"/>
      <c r="M44" s="15"/>
      <c r="N44" s="27"/>
      <c r="O44" s="27"/>
      <c r="P44" s="15"/>
      <c r="Q44" s="15"/>
      <c r="R44" s="15"/>
      <c r="S44" s="27"/>
    </row>
    <row r="45" spans="1:19" ht="11.65" x14ac:dyDescent="0.35">
      <c r="A45" s="145"/>
      <c r="C45" s="145"/>
      <c r="D45" s="27"/>
      <c r="E45" s="13" t="s">
        <v>178</v>
      </c>
      <c r="F45" s="132">
        <v>0</v>
      </c>
      <c r="G45" s="132">
        <v>0</v>
      </c>
      <c r="H45" s="132">
        <v>0</v>
      </c>
      <c r="I45" s="27"/>
      <c r="J45" s="13" t="s">
        <v>178</v>
      </c>
      <c r="K45" s="132">
        <v>0</v>
      </c>
      <c r="L45" s="132">
        <v>0</v>
      </c>
      <c r="M45" s="132">
        <v>0</v>
      </c>
      <c r="N45" s="27"/>
      <c r="O45" s="13" t="s">
        <v>178</v>
      </c>
      <c r="P45" s="132">
        <v>0</v>
      </c>
      <c r="Q45" s="132">
        <v>0</v>
      </c>
      <c r="R45" s="132">
        <v>0</v>
      </c>
      <c r="S45" s="27"/>
    </row>
    <row r="46" spans="1:19" ht="11.65" x14ac:dyDescent="0.35">
      <c r="A46" s="145"/>
      <c r="C46" s="145"/>
      <c r="D46" s="27"/>
      <c r="E46" s="13" t="s">
        <v>189</v>
      </c>
      <c r="F46" s="132">
        <v>0</v>
      </c>
      <c r="G46" s="132">
        <v>0</v>
      </c>
      <c r="H46" s="132">
        <v>0</v>
      </c>
      <c r="I46" s="27"/>
      <c r="J46" s="13" t="s">
        <v>189</v>
      </c>
      <c r="K46" s="132">
        <v>0</v>
      </c>
      <c r="L46" s="132">
        <v>0</v>
      </c>
      <c r="M46" s="132">
        <v>0</v>
      </c>
      <c r="N46" s="27"/>
      <c r="O46" s="13" t="s">
        <v>189</v>
      </c>
      <c r="P46" s="132">
        <v>0</v>
      </c>
      <c r="Q46" s="132">
        <v>0</v>
      </c>
      <c r="R46" s="132">
        <v>0</v>
      </c>
      <c r="S46" s="27"/>
    </row>
    <row r="47" spans="1:19" ht="11.65" x14ac:dyDescent="0.35">
      <c r="A47" s="145"/>
      <c r="C47" s="145"/>
      <c r="D47" s="27"/>
      <c r="E47" s="14" t="s">
        <v>17</v>
      </c>
      <c r="F47" s="49">
        <f>F43+F45+F46</f>
        <v>0</v>
      </c>
      <c r="G47" s="49">
        <f t="shared" ref="G47:H47" si="10">G43+G45+G46</f>
        <v>0</v>
      </c>
      <c r="H47" s="49">
        <f t="shared" si="10"/>
        <v>0</v>
      </c>
      <c r="I47" s="27"/>
      <c r="J47" s="14" t="s">
        <v>17</v>
      </c>
      <c r="K47" s="49">
        <f>K43+K45+K46</f>
        <v>0</v>
      </c>
      <c r="L47" s="49">
        <f t="shared" ref="L47" si="11">L43+L45+L46</f>
        <v>0</v>
      </c>
      <c r="M47" s="49">
        <f t="shared" ref="M47" si="12">M43+M45+M46</f>
        <v>0</v>
      </c>
      <c r="N47" s="27"/>
      <c r="O47" s="14" t="s">
        <v>17</v>
      </c>
      <c r="P47" s="49">
        <f>P43+P45+P46</f>
        <v>0</v>
      </c>
      <c r="Q47" s="49">
        <f t="shared" ref="Q47" si="13">Q43+Q45+Q46</f>
        <v>0</v>
      </c>
      <c r="R47" s="49">
        <f t="shared" ref="R47" si="14">R43+R45+R46</f>
        <v>0</v>
      </c>
      <c r="S47" s="27"/>
    </row>
    <row r="48" spans="1:19" ht="11.65" x14ac:dyDescent="0.35">
      <c r="A48" s="145"/>
      <c r="C48" s="145"/>
      <c r="D48" s="27"/>
      <c r="E48" s="13" t="s">
        <v>2</v>
      </c>
      <c r="F48" s="132">
        <v>0</v>
      </c>
      <c r="G48" s="132">
        <v>0</v>
      </c>
      <c r="H48" s="132">
        <v>0</v>
      </c>
      <c r="I48" s="27"/>
      <c r="J48" s="13" t="s">
        <v>2</v>
      </c>
      <c r="K48" s="132">
        <v>0</v>
      </c>
      <c r="L48" s="132">
        <v>0</v>
      </c>
      <c r="M48" s="132">
        <v>0</v>
      </c>
      <c r="N48" s="27"/>
      <c r="O48" s="13" t="s">
        <v>2</v>
      </c>
      <c r="P48" s="132">
        <v>0</v>
      </c>
      <c r="Q48" s="132">
        <v>0</v>
      </c>
      <c r="R48" s="132">
        <v>0</v>
      </c>
      <c r="S48" s="27"/>
    </row>
    <row r="49" spans="1:20" ht="11.65" x14ac:dyDescent="0.35">
      <c r="A49" s="145">
        <f>IF(OR(F49&gt;0,G49&gt;0,H49&gt;0,K49&gt;0,L49&gt;0,M49&gt;0,P49&gt;0,Q49&gt;0,R49&gt;0),1,0)</f>
        <v>0</v>
      </c>
      <c r="C49" s="145"/>
      <c r="D49" s="27"/>
      <c r="E49" s="13" t="s">
        <v>18</v>
      </c>
      <c r="F49" s="132">
        <v>0</v>
      </c>
      <c r="G49" s="132">
        <v>0</v>
      </c>
      <c r="H49" s="132">
        <v>0</v>
      </c>
      <c r="I49" s="27"/>
      <c r="J49" s="13" t="s">
        <v>18</v>
      </c>
      <c r="K49" s="132">
        <v>0</v>
      </c>
      <c r="L49" s="132">
        <v>0</v>
      </c>
      <c r="M49" s="132">
        <v>0</v>
      </c>
      <c r="N49" s="27"/>
      <c r="O49" s="13" t="s">
        <v>18</v>
      </c>
      <c r="P49" s="132">
        <v>0</v>
      </c>
      <c r="Q49" s="132">
        <v>0</v>
      </c>
      <c r="R49" s="132">
        <v>0</v>
      </c>
      <c r="S49" s="27"/>
    </row>
    <row r="50" spans="1:20" ht="11.65" x14ac:dyDescent="0.35">
      <c r="A50" s="145"/>
      <c r="C50" s="145"/>
      <c r="D50" s="27"/>
      <c r="E50" s="14" t="s">
        <v>19</v>
      </c>
      <c r="F50" s="49">
        <f>F47+F48+F49</f>
        <v>0</v>
      </c>
      <c r="G50" s="49">
        <f>G47+G48+G49</f>
        <v>0</v>
      </c>
      <c r="H50" s="49">
        <f>H47+H48+H49</f>
        <v>0</v>
      </c>
      <c r="I50" s="27"/>
      <c r="J50" s="14" t="s">
        <v>19</v>
      </c>
      <c r="K50" s="49">
        <f>K47+K48+K49</f>
        <v>0</v>
      </c>
      <c r="L50" s="49">
        <f>L47+L48+L49</f>
        <v>0</v>
      </c>
      <c r="M50" s="49">
        <f>M47+M48+M49</f>
        <v>0</v>
      </c>
      <c r="N50" s="27"/>
      <c r="O50" s="14" t="s">
        <v>19</v>
      </c>
      <c r="P50" s="49">
        <f>P47+P48+P49</f>
        <v>0</v>
      </c>
      <c r="Q50" s="49">
        <f>Q47+Q48+Q49</f>
        <v>0</v>
      </c>
      <c r="R50" s="49">
        <f>R47+R48+R49</f>
        <v>0</v>
      </c>
      <c r="S50" s="27"/>
    </row>
    <row r="51" spans="1:20" ht="11.65" x14ac:dyDescent="0.35">
      <c r="A51" s="145"/>
      <c r="C51" s="145"/>
      <c r="D51" s="27"/>
      <c r="E51" s="27"/>
      <c r="F51" s="15"/>
      <c r="G51" s="15"/>
      <c r="H51" s="15"/>
      <c r="I51" s="27"/>
      <c r="J51" s="27"/>
      <c r="K51" s="15"/>
      <c r="L51" s="15"/>
      <c r="M51" s="15"/>
      <c r="N51" s="27"/>
      <c r="O51" s="27"/>
      <c r="P51" s="15"/>
      <c r="Q51" s="15"/>
      <c r="R51" s="15"/>
      <c r="S51" s="27"/>
    </row>
    <row r="52" spans="1:20" ht="14.25" x14ac:dyDescent="0.45">
      <c r="A52" s="145">
        <f>IF(OR(F52&gt;0,G52&gt;0,H52&gt;0,K52&gt;0,L52&gt;0,M52&gt;0,P52&gt;0,Q52&gt;0,R52&gt;0),1,0)</f>
        <v>0</v>
      </c>
      <c r="C52" s="145"/>
      <c r="D52" s="38"/>
      <c r="E52" s="37" t="s">
        <v>20</v>
      </c>
      <c r="F52" s="132">
        <v>0</v>
      </c>
      <c r="G52" s="132">
        <v>0</v>
      </c>
      <c r="H52" s="132">
        <v>0</v>
      </c>
      <c r="I52" s="38"/>
      <c r="J52" s="37" t="s">
        <v>20</v>
      </c>
      <c r="K52" s="132">
        <v>0</v>
      </c>
      <c r="L52" s="132">
        <v>0</v>
      </c>
      <c r="M52" s="132">
        <v>0</v>
      </c>
      <c r="N52" s="38"/>
      <c r="O52" s="37" t="s">
        <v>20</v>
      </c>
      <c r="P52" s="132">
        <v>0</v>
      </c>
      <c r="Q52" s="132">
        <v>0</v>
      </c>
      <c r="R52" s="132">
        <v>0</v>
      </c>
      <c r="S52" s="38"/>
      <c r="T52" s="38"/>
    </row>
    <row r="53" spans="1:20" ht="14.25" x14ac:dyDescent="0.45">
      <c r="A53" s="145">
        <f>IF(OR(F53&gt;0,G53&gt;0,H53&gt;0,K53&gt;0,L53&gt;0,M53&gt;0,P53&gt;0,Q53&gt;0,R53&gt;0),1,0)</f>
        <v>0</v>
      </c>
      <c r="C53" s="145"/>
      <c r="D53" s="38"/>
      <c r="E53" s="37" t="s">
        <v>115</v>
      </c>
      <c r="F53" s="132">
        <v>0</v>
      </c>
      <c r="G53" s="132">
        <v>0</v>
      </c>
      <c r="H53" s="132">
        <v>0</v>
      </c>
      <c r="I53" s="38"/>
      <c r="J53" s="37" t="s">
        <v>115</v>
      </c>
      <c r="K53" s="132">
        <v>0</v>
      </c>
      <c r="L53" s="132">
        <v>0</v>
      </c>
      <c r="M53" s="132">
        <v>0</v>
      </c>
      <c r="N53" s="38"/>
      <c r="O53" s="37" t="s">
        <v>115</v>
      </c>
      <c r="P53" s="132">
        <v>0</v>
      </c>
      <c r="Q53" s="132">
        <v>0</v>
      </c>
      <c r="R53" s="132">
        <v>0</v>
      </c>
      <c r="S53" s="38"/>
      <c r="T53" s="38"/>
    </row>
    <row r="54" spans="1:20" ht="11.65" x14ac:dyDescent="0.35">
      <c r="A54" s="145"/>
      <c r="C54" s="145"/>
      <c r="D54" s="27"/>
      <c r="E54" s="27"/>
      <c r="F54" s="15"/>
      <c r="G54" s="15"/>
      <c r="H54" s="15"/>
      <c r="I54" s="27"/>
      <c r="J54" s="27"/>
      <c r="K54" s="15"/>
      <c r="L54" s="15"/>
      <c r="M54" s="15"/>
      <c r="N54" s="27"/>
      <c r="O54" s="27"/>
      <c r="P54" s="15"/>
      <c r="Q54" s="15"/>
      <c r="R54" s="15"/>
      <c r="S54" s="27"/>
    </row>
    <row r="55" spans="1:20" ht="13.15" x14ac:dyDescent="0.4">
      <c r="A55" s="145"/>
      <c r="C55" s="145"/>
      <c r="D55" s="27"/>
      <c r="E55" s="28" t="s">
        <v>21</v>
      </c>
      <c r="F55" s="149" t="str">
        <f>F21</f>
        <v>31/XX/20XX</v>
      </c>
      <c r="G55" s="149" t="str">
        <f>G21</f>
        <v>31/XX/20XX</v>
      </c>
      <c r="H55" s="149" t="str">
        <f>H21</f>
        <v>31/XX/20XX</v>
      </c>
      <c r="I55" s="27"/>
      <c r="J55" s="28" t="s">
        <v>21</v>
      </c>
      <c r="K55" s="149" t="str">
        <f>K21</f>
        <v>31/XX/20XX</v>
      </c>
      <c r="L55" s="149" t="str">
        <f>L21</f>
        <v>31/XX/20XX</v>
      </c>
      <c r="M55" s="149" t="str">
        <f>M21</f>
        <v>31/XX/20XX</v>
      </c>
      <c r="N55" s="27"/>
      <c r="O55" s="28" t="s">
        <v>21</v>
      </c>
      <c r="P55" s="149" t="str">
        <f>P21</f>
        <v>31/XX/20XX</v>
      </c>
      <c r="Q55" s="149" t="str">
        <f>Q21</f>
        <v>31/XX/20XX</v>
      </c>
      <c r="R55" s="149" t="str">
        <f>R21</f>
        <v>31/XX/20XX</v>
      </c>
      <c r="S55" s="27"/>
    </row>
    <row r="56" spans="1:20" ht="11.65" x14ac:dyDescent="0.35">
      <c r="A56" s="145"/>
      <c r="C56" s="145"/>
      <c r="D56" s="27"/>
      <c r="E56" s="13" t="s">
        <v>190</v>
      </c>
      <c r="F56" s="132">
        <v>0</v>
      </c>
      <c r="G56" s="132">
        <v>0</v>
      </c>
      <c r="H56" s="132">
        <v>0</v>
      </c>
      <c r="I56" s="27"/>
      <c r="J56" s="13" t="s">
        <v>190</v>
      </c>
      <c r="K56" s="132">
        <v>0</v>
      </c>
      <c r="L56" s="132">
        <v>0</v>
      </c>
      <c r="M56" s="132">
        <v>0</v>
      </c>
      <c r="N56" s="27"/>
      <c r="O56" s="13" t="s">
        <v>190</v>
      </c>
      <c r="P56" s="132">
        <v>0</v>
      </c>
      <c r="Q56" s="132">
        <v>0</v>
      </c>
      <c r="R56" s="132">
        <v>0</v>
      </c>
      <c r="S56" s="27"/>
    </row>
    <row r="57" spans="1:20" ht="11.65" x14ac:dyDescent="0.35">
      <c r="A57" s="145">
        <f>IF(OR(F57&lt;0,G57&lt;0,H57&lt;0,K57&lt;0,L57&lt;0,M57&lt;0,P57&lt;0,Q57&lt;0,R57&lt;0),1,0)</f>
        <v>0</v>
      </c>
      <c r="C57" s="145"/>
      <c r="D57" s="27"/>
      <c r="E57" s="13" t="s">
        <v>179</v>
      </c>
      <c r="F57" s="132">
        <v>0</v>
      </c>
      <c r="G57" s="132">
        <v>0</v>
      </c>
      <c r="H57" s="132">
        <v>0</v>
      </c>
      <c r="I57" s="27"/>
      <c r="J57" s="13" t="s">
        <v>179</v>
      </c>
      <c r="K57" s="132">
        <v>0</v>
      </c>
      <c r="L57" s="132">
        <v>0</v>
      </c>
      <c r="M57" s="132">
        <v>0</v>
      </c>
      <c r="N57" s="27"/>
      <c r="O57" s="13" t="s">
        <v>179</v>
      </c>
      <c r="P57" s="132">
        <v>0</v>
      </c>
      <c r="Q57" s="132">
        <v>0</v>
      </c>
      <c r="R57" s="132">
        <v>0</v>
      </c>
      <c r="S57" s="27"/>
    </row>
    <row r="58" spans="1:20" ht="11.65" x14ac:dyDescent="0.35">
      <c r="A58" s="145">
        <f>IF(OR(F58&lt;0,G58&lt;0,H58&lt;0,K58&lt;0,L58&lt;0,M58&lt;0,P58&lt;0,Q58&lt;0,R58&lt;0),1,0)</f>
        <v>0</v>
      </c>
      <c r="C58" s="145"/>
      <c r="D58" s="27"/>
      <c r="E58" s="13" t="s">
        <v>22</v>
      </c>
      <c r="F58" s="132">
        <v>0</v>
      </c>
      <c r="G58" s="132">
        <v>0</v>
      </c>
      <c r="H58" s="132">
        <v>0</v>
      </c>
      <c r="I58" s="27"/>
      <c r="J58" s="13" t="s">
        <v>22</v>
      </c>
      <c r="K58" s="132">
        <v>0</v>
      </c>
      <c r="L58" s="132">
        <v>0</v>
      </c>
      <c r="M58" s="132">
        <v>0</v>
      </c>
      <c r="N58" s="27"/>
      <c r="O58" s="13" t="s">
        <v>22</v>
      </c>
      <c r="P58" s="132">
        <v>0</v>
      </c>
      <c r="Q58" s="132">
        <v>0</v>
      </c>
      <c r="R58" s="132">
        <v>0</v>
      </c>
      <c r="S58" s="27"/>
    </row>
    <row r="59" spans="1:20" ht="11.65" x14ac:dyDescent="0.35">
      <c r="A59" s="145">
        <f>IF(OR(F59&lt;0,G59&lt;0,H59&lt;0,K59&lt;0,L59&lt;0,M59&lt;0,P59&lt;0,Q59&lt;0,R59&lt;0),1,0)</f>
        <v>0</v>
      </c>
      <c r="C59" s="145"/>
      <c r="D59" s="27"/>
      <c r="E59" s="13" t="s">
        <v>112</v>
      </c>
      <c r="F59" s="132">
        <v>0</v>
      </c>
      <c r="G59" s="132">
        <v>0</v>
      </c>
      <c r="H59" s="132">
        <v>0</v>
      </c>
      <c r="I59" s="27"/>
      <c r="J59" s="13" t="s">
        <v>112</v>
      </c>
      <c r="K59" s="132">
        <v>0</v>
      </c>
      <c r="L59" s="132">
        <v>0</v>
      </c>
      <c r="M59" s="132">
        <v>0</v>
      </c>
      <c r="N59" s="27"/>
      <c r="O59" s="13" t="s">
        <v>112</v>
      </c>
      <c r="P59" s="132">
        <v>0</v>
      </c>
      <c r="Q59" s="132">
        <v>0</v>
      </c>
      <c r="R59" s="132">
        <v>0</v>
      </c>
      <c r="S59" s="27"/>
    </row>
    <row r="60" spans="1:20" ht="11.65" x14ac:dyDescent="0.35">
      <c r="A60" s="145">
        <f>IF(OR(F60&lt;0,G60&lt;0,H60&lt;0,K60&lt;0,L60&lt;0,M60&lt;0,P60&lt;0,Q60&lt;0,R60&lt;0),1,0)</f>
        <v>0</v>
      </c>
      <c r="C60" s="145"/>
      <c r="D60" s="27"/>
      <c r="E60" s="13" t="s">
        <v>113</v>
      </c>
      <c r="F60" s="132">
        <v>0</v>
      </c>
      <c r="G60" s="132">
        <v>0</v>
      </c>
      <c r="H60" s="132">
        <v>0</v>
      </c>
      <c r="I60" s="27"/>
      <c r="J60" s="13" t="s">
        <v>113</v>
      </c>
      <c r="K60" s="132">
        <v>0</v>
      </c>
      <c r="L60" s="132">
        <v>0</v>
      </c>
      <c r="M60" s="132">
        <v>0</v>
      </c>
      <c r="N60" s="27"/>
      <c r="O60" s="13" t="s">
        <v>113</v>
      </c>
      <c r="P60" s="132">
        <v>0</v>
      </c>
      <c r="Q60" s="132">
        <v>0</v>
      </c>
      <c r="R60" s="132">
        <v>0</v>
      </c>
      <c r="S60" s="27"/>
    </row>
    <row r="61" spans="1:20" ht="11.65" x14ac:dyDescent="0.35">
      <c r="A61" s="145"/>
      <c r="C61" s="145"/>
      <c r="D61" s="27"/>
      <c r="E61" s="14" t="s">
        <v>23</v>
      </c>
      <c r="F61" s="49">
        <f>SUM(F56:F60)</f>
        <v>0</v>
      </c>
      <c r="G61" s="49">
        <f t="shared" ref="G61:H61" si="15">SUM(G56:G60)</f>
        <v>0</v>
      </c>
      <c r="H61" s="49">
        <f t="shared" si="15"/>
        <v>0</v>
      </c>
      <c r="I61" s="27"/>
      <c r="J61" s="14" t="s">
        <v>23</v>
      </c>
      <c r="K61" s="49">
        <f>SUM(K56:K60)</f>
        <v>0</v>
      </c>
      <c r="L61" s="49">
        <f t="shared" ref="L61" si="16">SUM(L56:L60)</f>
        <v>0</v>
      </c>
      <c r="M61" s="49">
        <f t="shared" ref="M61" si="17">SUM(M56:M60)</f>
        <v>0</v>
      </c>
      <c r="N61" s="27"/>
      <c r="O61" s="14" t="s">
        <v>23</v>
      </c>
      <c r="P61" s="49">
        <f>SUM(P56:P60)</f>
        <v>0</v>
      </c>
      <c r="Q61" s="49">
        <f t="shared" ref="Q61" si="18">SUM(Q56:Q60)</f>
        <v>0</v>
      </c>
      <c r="R61" s="49">
        <f t="shared" ref="R61" si="19">SUM(R56:R60)</f>
        <v>0</v>
      </c>
      <c r="S61" s="27"/>
    </row>
    <row r="62" spans="1:20" ht="11.65" x14ac:dyDescent="0.35">
      <c r="A62" s="145"/>
      <c r="C62" s="145"/>
      <c r="D62" s="27"/>
      <c r="E62" s="27"/>
      <c r="F62" s="17"/>
      <c r="G62" s="17"/>
      <c r="H62" s="17"/>
      <c r="I62" s="27"/>
      <c r="J62" s="27"/>
      <c r="K62" s="17"/>
      <c r="L62" s="17"/>
      <c r="M62" s="17"/>
      <c r="N62" s="27"/>
      <c r="O62" s="27"/>
      <c r="P62" s="17"/>
      <c r="Q62" s="17"/>
      <c r="R62" s="17"/>
      <c r="S62" s="27"/>
    </row>
    <row r="63" spans="1:20" ht="11.65" x14ac:dyDescent="0.35">
      <c r="A63" s="145">
        <f t="shared" ref="A63:A72" si="20">IF(OR(F63&lt;0,G63&lt;0,H63&lt;0,K63&lt;0,L63&lt;0,M63&lt;0,P63&lt;0,Q63&lt;0,R63&lt;0),1,0)</f>
        <v>0</v>
      </c>
      <c r="C63" s="145"/>
      <c r="D63" s="27"/>
      <c r="E63" s="18" t="s">
        <v>114</v>
      </c>
      <c r="F63" s="132">
        <v>0</v>
      </c>
      <c r="G63" s="132">
        <v>0</v>
      </c>
      <c r="H63" s="132">
        <v>0</v>
      </c>
      <c r="I63" s="27"/>
      <c r="J63" s="18" t="s">
        <v>114</v>
      </c>
      <c r="K63" s="132">
        <v>0</v>
      </c>
      <c r="L63" s="132">
        <v>0</v>
      </c>
      <c r="M63" s="132">
        <v>0</v>
      </c>
      <c r="N63" s="27"/>
      <c r="O63" s="18" t="s">
        <v>114</v>
      </c>
      <c r="P63" s="132">
        <v>0</v>
      </c>
      <c r="Q63" s="132">
        <v>0</v>
      </c>
      <c r="R63" s="132">
        <v>0</v>
      </c>
      <c r="S63" s="27"/>
    </row>
    <row r="64" spans="1:20" ht="11.65" x14ac:dyDescent="0.35">
      <c r="A64" s="145">
        <f t="shared" si="20"/>
        <v>0</v>
      </c>
      <c r="C64" s="145"/>
      <c r="D64" s="27"/>
      <c r="E64" s="18" t="s">
        <v>353</v>
      </c>
      <c r="F64" s="132">
        <v>0</v>
      </c>
      <c r="G64" s="132">
        <v>0</v>
      </c>
      <c r="H64" s="132">
        <v>0</v>
      </c>
      <c r="I64" s="27"/>
      <c r="J64" s="18" t="s">
        <v>353</v>
      </c>
      <c r="K64" s="132">
        <v>0</v>
      </c>
      <c r="L64" s="132">
        <v>0</v>
      </c>
      <c r="M64" s="132">
        <v>0</v>
      </c>
      <c r="N64" s="27"/>
      <c r="O64" s="18" t="s">
        <v>353</v>
      </c>
      <c r="P64" s="132">
        <v>0</v>
      </c>
      <c r="Q64" s="132">
        <v>0</v>
      </c>
      <c r="R64" s="132">
        <v>0</v>
      </c>
      <c r="S64" s="27"/>
    </row>
    <row r="65" spans="1:19" ht="11.65" x14ac:dyDescent="0.35">
      <c r="A65" s="145">
        <f t="shared" si="20"/>
        <v>0</v>
      </c>
      <c r="C65" s="145"/>
      <c r="D65" s="27"/>
      <c r="E65" s="18" t="s">
        <v>122</v>
      </c>
      <c r="F65" s="132">
        <v>0</v>
      </c>
      <c r="G65" s="132">
        <v>0</v>
      </c>
      <c r="H65" s="132">
        <v>0</v>
      </c>
      <c r="I65" s="27"/>
      <c r="J65" s="18" t="s">
        <v>122</v>
      </c>
      <c r="K65" s="132">
        <v>0</v>
      </c>
      <c r="L65" s="132">
        <v>0</v>
      </c>
      <c r="M65" s="132">
        <v>0</v>
      </c>
      <c r="N65" s="27"/>
      <c r="O65" s="18" t="s">
        <v>122</v>
      </c>
      <c r="P65" s="132">
        <v>0</v>
      </c>
      <c r="Q65" s="132">
        <v>0</v>
      </c>
      <c r="R65" s="132">
        <v>0</v>
      </c>
      <c r="S65" s="27"/>
    </row>
    <row r="66" spans="1:19" ht="11.65" x14ac:dyDescent="0.35">
      <c r="A66" s="145">
        <f t="shared" si="20"/>
        <v>0</v>
      </c>
      <c r="C66" s="145"/>
      <c r="D66" s="27"/>
      <c r="E66" s="18" t="s">
        <v>139</v>
      </c>
      <c r="F66" s="132">
        <v>0</v>
      </c>
      <c r="G66" s="132">
        <v>0</v>
      </c>
      <c r="H66" s="132">
        <v>0</v>
      </c>
      <c r="I66" s="27"/>
      <c r="J66" s="18" t="s">
        <v>139</v>
      </c>
      <c r="K66" s="132">
        <v>0</v>
      </c>
      <c r="L66" s="132">
        <v>0</v>
      </c>
      <c r="M66" s="132">
        <v>0</v>
      </c>
      <c r="N66" s="27"/>
      <c r="O66" s="18" t="s">
        <v>139</v>
      </c>
      <c r="P66" s="132">
        <v>0</v>
      </c>
      <c r="Q66" s="132">
        <v>0</v>
      </c>
      <c r="R66" s="132">
        <v>0</v>
      </c>
      <c r="S66" s="27"/>
    </row>
    <row r="67" spans="1:19" ht="11.65" x14ac:dyDescent="0.35">
      <c r="A67" s="145">
        <f t="shared" si="20"/>
        <v>0</v>
      </c>
      <c r="C67" s="145"/>
      <c r="D67" s="27"/>
      <c r="E67" s="18" t="s">
        <v>140</v>
      </c>
      <c r="F67" s="132">
        <v>0</v>
      </c>
      <c r="G67" s="132">
        <v>0</v>
      </c>
      <c r="H67" s="132">
        <v>0</v>
      </c>
      <c r="I67" s="27"/>
      <c r="J67" s="18" t="s">
        <v>140</v>
      </c>
      <c r="K67" s="132">
        <v>0</v>
      </c>
      <c r="L67" s="132">
        <v>0</v>
      </c>
      <c r="M67" s="132">
        <v>0</v>
      </c>
      <c r="N67" s="27"/>
      <c r="O67" s="18" t="s">
        <v>140</v>
      </c>
      <c r="P67" s="132">
        <v>0</v>
      </c>
      <c r="Q67" s="132">
        <v>0</v>
      </c>
      <c r="R67" s="132">
        <v>0</v>
      </c>
      <c r="S67" s="27"/>
    </row>
    <row r="68" spans="1:19" ht="11.65" x14ac:dyDescent="0.35">
      <c r="A68" s="145">
        <f t="shared" si="20"/>
        <v>0</v>
      </c>
      <c r="C68" s="145"/>
      <c r="D68" s="27"/>
      <c r="E68" s="18" t="s">
        <v>116</v>
      </c>
      <c r="F68" s="132">
        <v>0</v>
      </c>
      <c r="G68" s="132">
        <v>0</v>
      </c>
      <c r="H68" s="132">
        <v>0</v>
      </c>
      <c r="I68" s="27"/>
      <c r="J68" s="18" t="s">
        <v>116</v>
      </c>
      <c r="K68" s="132">
        <v>0</v>
      </c>
      <c r="L68" s="132">
        <v>0</v>
      </c>
      <c r="M68" s="132">
        <v>0</v>
      </c>
      <c r="N68" s="27"/>
      <c r="O68" s="18" t="s">
        <v>116</v>
      </c>
      <c r="P68" s="132">
        <v>0</v>
      </c>
      <c r="Q68" s="132">
        <v>0</v>
      </c>
      <c r="R68" s="132">
        <v>0</v>
      </c>
      <c r="S68" s="27"/>
    </row>
    <row r="69" spans="1:19" ht="11.65" x14ac:dyDescent="0.35">
      <c r="A69" s="145">
        <f t="shared" si="20"/>
        <v>0</v>
      </c>
      <c r="C69" s="145"/>
      <c r="D69" s="27"/>
      <c r="E69" s="18" t="s">
        <v>354</v>
      </c>
      <c r="F69" s="132">
        <v>0</v>
      </c>
      <c r="G69" s="132">
        <v>0</v>
      </c>
      <c r="H69" s="132">
        <v>0</v>
      </c>
      <c r="I69" s="27"/>
      <c r="J69" s="18" t="s">
        <v>354</v>
      </c>
      <c r="K69" s="132">
        <v>0</v>
      </c>
      <c r="L69" s="132">
        <v>0</v>
      </c>
      <c r="M69" s="132">
        <v>0</v>
      </c>
      <c r="N69" s="27"/>
      <c r="O69" s="18" t="s">
        <v>354</v>
      </c>
      <c r="P69" s="132">
        <v>0</v>
      </c>
      <c r="Q69" s="132">
        <v>0</v>
      </c>
      <c r="R69" s="132">
        <v>0</v>
      </c>
      <c r="S69" s="27"/>
    </row>
    <row r="70" spans="1:19" ht="11.65" x14ac:dyDescent="0.35">
      <c r="A70" s="145">
        <f t="shared" si="20"/>
        <v>0</v>
      </c>
      <c r="C70" s="145"/>
      <c r="D70" s="27"/>
      <c r="E70" s="18" t="s">
        <v>180</v>
      </c>
      <c r="F70" s="132">
        <v>0</v>
      </c>
      <c r="G70" s="132">
        <v>0</v>
      </c>
      <c r="H70" s="132">
        <v>0</v>
      </c>
      <c r="I70" s="27"/>
      <c r="J70" s="18" t="s">
        <v>180</v>
      </c>
      <c r="K70" s="132">
        <v>0</v>
      </c>
      <c r="L70" s="132">
        <v>0</v>
      </c>
      <c r="M70" s="132">
        <v>0</v>
      </c>
      <c r="N70" s="27"/>
      <c r="O70" s="18" t="s">
        <v>180</v>
      </c>
      <c r="P70" s="132">
        <v>0</v>
      </c>
      <c r="Q70" s="132">
        <v>0</v>
      </c>
      <c r="R70" s="132">
        <v>0</v>
      </c>
      <c r="S70" s="27"/>
    </row>
    <row r="71" spans="1:19" ht="11.65" x14ac:dyDescent="0.35">
      <c r="A71" s="145">
        <f t="shared" si="20"/>
        <v>0</v>
      </c>
      <c r="C71" s="145"/>
      <c r="D71" s="27"/>
      <c r="E71" s="18" t="s">
        <v>117</v>
      </c>
      <c r="F71" s="132">
        <v>0</v>
      </c>
      <c r="G71" s="132">
        <v>0</v>
      </c>
      <c r="H71" s="132">
        <v>0</v>
      </c>
      <c r="I71" s="27"/>
      <c r="J71" s="18" t="s">
        <v>117</v>
      </c>
      <c r="K71" s="132">
        <v>0</v>
      </c>
      <c r="L71" s="132">
        <v>0</v>
      </c>
      <c r="M71" s="132">
        <v>0</v>
      </c>
      <c r="N71" s="27"/>
      <c r="O71" s="18" t="s">
        <v>117</v>
      </c>
      <c r="P71" s="132">
        <v>0</v>
      </c>
      <c r="Q71" s="132">
        <v>0</v>
      </c>
      <c r="R71" s="132">
        <v>0</v>
      </c>
      <c r="S71" s="27"/>
    </row>
    <row r="72" spans="1:19" ht="11.65" x14ac:dyDescent="0.35">
      <c r="A72" s="145">
        <f t="shared" si="20"/>
        <v>0</v>
      </c>
      <c r="C72" s="145"/>
      <c r="D72" s="27"/>
      <c r="E72" s="18" t="s">
        <v>118</v>
      </c>
      <c r="F72" s="132">
        <v>0</v>
      </c>
      <c r="G72" s="132">
        <v>0</v>
      </c>
      <c r="H72" s="132">
        <v>0</v>
      </c>
      <c r="I72" s="27"/>
      <c r="J72" s="18" t="s">
        <v>118</v>
      </c>
      <c r="K72" s="132">
        <v>0</v>
      </c>
      <c r="L72" s="132">
        <v>0</v>
      </c>
      <c r="M72" s="132">
        <v>0</v>
      </c>
      <c r="N72" s="27"/>
      <c r="O72" s="18" t="s">
        <v>118</v>
      </c>
      <c r="P72" s="132">
        <v>0</v>
      </c>
      <c r="Q72" s="132">
        <v>0</v>
      </c>
      <c r="R72" s="132">
        <v>0</v>
      </c>
      <c r="S72" s="27"/>
    </row>
    <row r="73" spans="1:19" ht="11.65" x14ac:dyDescent="0.35">
      <c r="A73" s="145"/>
      <c r="C73" s="145"/>
      <c r="D73" s="27"/>
      <c r="E73" s="14" t="s">
        <v>24</v>
      </c>
      <c r="F73" s="49">
        <f>SUM(F63:F72)</f>
        <v>0</v>
      </c>
      <c r="G73" s="49">
        <f>SUM(G63:G72)</f>
        <v>0</v>
      </c>
      <c r="H73" s="49">
        <f>SUM(H63:H72)</f>
        <v>0</v>
      </c>
      <c r="I73" s="27"/>
      <c r="J73" s="14" t="s">
        <v>24</v>
      </c>
      <c r="K73" s="49">
        <f>SUM(K63:K72)</f>
        <v>0</v>
      </c>
      <c r="L73" s="49">
        <f>SUM(L63:L72)</f>
        <v>0</v>
      </c>
      <c r="M73" s="49">
        <f>SUM(M63:M72)</f>
        <v>0</v>
      </c>
      <c r="N73" s="27"/>
      <c r="O73" s="14" t="s">
        <v>24</v>
      </c>
      <c r="P73" s="49">
        <f>SUM(P63:P72)</f>
        <v>0</v>
      </c>
      <c r="Q73" s="49">
        <f>SUM(Q63:Q72)</f>
        <v>0</v>
      </c>
      <c r="R73" s="49">
        <f>SUM(R63:R72)</f>
        <v>0</v>
      </c>
      <c r="S73" s="27"/>
    </row>
    <row r="74" spans="1:19" ht="11.65" x14ac:dyDescent="0.35">
      <c r="A74" s="145"/>
      <c r="C74" s="145"/>
      <c r="D74" s="27"/>
      <c r="E74" s="27"/>
      <c r="F74" s="17"/>
      <c r="G74" s="17"/>
      <c r="H74" s="17"/>
      <c r="I74" s="27"/>
      <c r="J74" s="27"/>
      <c r="K74" s="17"/>
      <c r="L74" s="17"/>
      <c r="M74" s="17"/>
      <c r="N74" s="27"/>
      <c r="O74" s="27"/>
      <c r="P74" s="17"/>
      <c r="Q74" s="17"/>
      <c r="R74" s="17"/>
      <c r="S74" s="27"/>
    </row>
    <row r="75" spans="1:19" ht="11.65" x14ac:dyDescent="0.35">
      <c r="A75" s="145">
        <f t="shared" ref="A75:A90" si="21">IF(OR(F75&lt;0,G75&lt;0,H75&lt;0,K75&lt;0,L75&lt;0,M75&lt;0,P75&lt;0,Q75&lt;0,R75&lt;0),1,0)</f>
        <v>0</v>
      </c>
      <c r="C75" s="145"/>
      <c r="D75" s="27"/>
      <c r="E75" s="13" t="s">
        <v>25</v>
      </c>
      <c r="F75" s="132">
        <v>0</v>
      </c>
      <c r="G75" s="132">
        <v>0</v>
      </c>
      <c r="H75" s="132">
        <v>0</v>
      </c>
      <c r="I75" s="27"/>
      <c r="J75" s="13" t="s">
        <v>25</v>
      </c>
      <c r="K75" s="132">
        <v>0</v>
      </c>
      <c r="L75" s="132">
        <v>0</v>
      </c>
      <c r="M75" s="132">
        <v>0</v>
      </c>
      <c r="N75" s="27"/>
      <c r="O75" s="13" t="s">
        <v>25</v>
      </c>
      <c r="P75" s="132">
        <v>0</v>
      </c>
      <c r="Q75" s="132">
        <v>0</v>
      </c>
      <c r="R75" s="132">
        <v>0</v>
      </c>
      <c r="S75" s="27"/>
    </row>
    <row r="76" spans="1:19" ht="11.65" x14ac:dyDescent="0.35">
      <c r="A76" s="145">
        <f t="shared" si="21"/>
        <v>0</v>
      </c>
      <c r="C76" s="145"/>
      <c r="D76" s="27"/>
      <c r="E76" s="13" t="s">
        <v>119</v>
      </c>
      <c r="F76" s="132">
        <v>0</v>
      </c>
      <c r="G76" s="132">
        <v>0</v>
      </c>
      <c r="H76" s="132">
        <v>0</v>
      </c>
      <c r="I76" s="27"/>
      <c r="J76" s="13" t="s">
        <v>119</v>
      </c>
      <c r="K76" s="132">
        <v>0</v>
      </c>
      <c r="L76" s="132">
        <v>0</v>
      </c>
      <c r="M76" s="132">
        <v>0</v>
      </c>
      <c r="N76" s="27"/>
      <c r="O76" s="13" t="s">
        <v>119</v>
      </c>
      <c r="P76" s="132">
        <v>0</v>
      </c>
      <c r="Q76" s="132">
        <v>0</v>
      </c>
      <c r="R76" s="132">
        <v>0</v>
      </c>
      <c r="S76" s="27"/>
    </row>
    <row r="77" spans="1:19" ht="11.65" x14ac:dyDescent="0.35">
      <c r="A77" s="145">
        <f t="shared" si="21"/>
        <v>0</v>
      </c>
      <c r="C77" s="145"/>
      <c r="D77" s="27"/>
      <c r="E77" s="13" t="s">
        <v>120</v>
      </c>
      <c r="F77" s="132">
        <v>0</v>
      </c>
      <c r="G77" s="132">
        <v>0</v>
      </c>
      <c r="H77" s="132">
        <v>0</v>
      </c>
      <c r="I77" s="27"/>
      <c r="J77" s="13" t="s">
        <v>120</v>
      </c>
      <c r="K77" s="132">
        <v>0</v>
      </c>
      <c r="L77" s="132">
        <v>0</v>
      </c>
      <c r="M77" s="132">
        <v>0</v>
      </c>
      <c r="N77" s="27"/>
      <c r="O77" s="13" t="s">
        <v>120</v>
      </c>
      <c r="P77" s="132">
        <v>0</v>
      </c>
      <c r="Q77" s="132">
        <v>0</v>
      </c>
      <c r="R77" s="132">
        <v>0</v>
      </c>
      <c r="S77" s="27"/>
    </row>
    <row r="78" spans="1:19" ht="11.65" x14ac:dyDescent="0.35">
      <c r="A78" s="145">
        <f t="shared" si="21"/>
        <v>0</v>
      </c>
      <c r="C78" s="145"/>
      <c r="D78" s="27"/>
      <c r="E78" s="13" t="s">
        <v>118</v>
      </c>
      <c r="F78" s="132">
        <v>0</v>
      </c>
      <c r="G78" s="132">
        <v>0</v>
      </c>
      <c r="H78" s="132">
        <v>0</v>
      </c>
      <c r="I78" s="27"/>
      <c r="J78" s="13" t="s">
        <v>118</v>
      </c>
      <c r="K78" s="132">
        <v>0</v>
      </c>
      <c r="L78" s="132">
        <v>0</v>
      </c>
      <c r="M78" s="132">
        <v>0</v>
      </c>
      <c r="N78" s="27"/>
      <c r="O78" s="13" t="s">
        <v>118</v>
      </c>
      <c r="P78" s="132">
        <v>0</v>
      </c>
      <c r="Q78" s="132">
        <v>0</v>
      </c>
      <c r="R78" s="132">
        <v>0</v>
      </c>
      <c r="S78" s="27"/>
    </row>
    <row r="79" spans="1:19" ht="11.65" x14ac:dyDescent="0.35">
      <c r="A79" s="145">
        <f t="shared" si="21"/>
        <v>0</v>
      </c>
      <c r="C79" s="145"/>
      <c r="D79" s="27"/>
      <c r="E79" s="13" t="s">
        <v>122</v>
      </c>
      <c r="F79" s="132">
        <v>0</v>
      </c>
      <c r="G79" s="132">
        <v>0</v>
      </c>
      <c r="H79" s="132">
        <v>0</v>
      </c>
      <c r="I79" s="27"/>
      <c r="J79" s="13" t="s">
        <v>122</v>
      </c>
      <c r="K79" s="132">
        <v>0</v>
      </c>
      <c r="L79" s="132">
        <v>0</v>
      </c>
      <c r="M79" s="132">
        <v>0</v>
      </c>
      <c r="N79" s="27"/>
      <c r="O79" s="13" t="s">
        <v>122</v>
      </c>
      <c r="P79" s="132">
        <v>0</v>
      </c>
      <c r="Q79" s="132">
        <v>0</v>
      </c>
      <c r="R79" s="132">
        <v>0</v>
      </c>
      <c r="S79" s="27"/>
    </row>
    <row r="80" spans="1:19" ht="11.65" x14ac:dyDescent="0.35">
      <c r="A80" s="145">
        <f t="shared" si="21"/>
        <v>0</v>
      </c>
      <c r="C80" s="145"/>
      <c r="D80" s="27"/>
      <c r="E80" s="13" t="s">
        <v>121</v>
      </c>
      <c r="F80" s="132">
        <v>0</v>
      </c>
      <c r="G80" s="132">
        <v>0</v>
      </c>
      <c r="H80" s="132">
        <v>0</v>
      </c>
      <c r="I80" s="27"/>
      <c r="J80" s="13" t="s">
        <v>121</v>
      </c>
      <c r="K80" s="132">
        <v>0</v>
      </c>
      <c r="L80" s="132">
        <v>0</v>
      </c>
      <c r="M80" s="132">
        <v>0</v>
      </c>
      <c r="N80" s="27"/>
      <c r="O80" s="13" t="s">
        <v>121</v>
      </c>
      <c r="P80" s="132">
        <v>0</v>
      </c>
      <c r="Q80" s="132">
        <v>0</v>
      </c>
      <c r="R80" s="132">
        <v>0</v>
      </c>
      <c r="S80" s="27"/>
    </row>
    <row r="81" spans="1:19" ht="11.65" x14ac:dyDescent="0.35">
      <c r="A81" s="145">
        <f t="shared" si="21"/>
        <v>0</v>
      </c>
      <c r="C81" s="145"/>
      <c r="D81" s="27"/>
      <c r="E81" s="21" t="s">
        <v>230</v>
      </c>
      <c r="F81" s="132">
        <v>0</v>
      </c>
      <c r="G81" s="132">
        <v>0</v>
      </c>
      <c r="H81" s="132">
        <v>0</v>
      </c>
      <c r="I81" s="27"/>
      <c r="J81" s="21" t="s">
        <v>230</v>
      </c>
      <c r="K81" s="132">
        <v>0</v>
      </c>
      <c r="L81" s="132">
        <v>0</v>
      </c>
      <c r="M81" s="132">
        <v>0</v>
      </c>
      <c r="N81" s="27"/>
      <c r="O81" s="21" t="s">
        <v>230</v>
      </c>
      <c r="P81" s="132">
        <v>0</v>
      </c>
      <c r="Q81" s="132">
        <v>0</v>
      </c>
      <c r="R81" s="132">
        <v>0</v>
      </c>
      <c r="S81" s="27"/>
    </row>
    <row r="82" spans="1:19" ht="11.65" x14ac:dyDescent="0.35">
      <c r="A82" s="145">
        <f t="shared" si="21"/>
        <v>0</v>
      </c>
      <c r="C82" s="145"/>
      <c r="D82" s="27"/>
      <c r="E82" s="63" t="s">
        <v>140</v>
      </c>
      <c r="F82" s="132">
        <v>0</v>
      </c>
      <c r="G82" s="132">
        <v>0</v>
      </c>
      <c r="H82" s="132">
        <v>0</v>
      </c>
      <c r="I82" s="27"/>
      <c r="J82" s="63" t="s">
        <v>140</v>
      </c>
      <c r="K82" s="132">
        <v>0</v>
      </c>
      <c r="L82" s="132">
        <v>0</v>
      </c>
      <c r="M82" s="132">
        <v>0</v>
      </c>
      <c r="N82" s="27"/>
      <c r="O82" s="63" t="s">
        <v>140</v>
      </c>
      <c r="P82" s="132">
        <v>0</v>
      </c>
      <c r="Q82" s="132">
        <v>0</v>
      </c>
      <c r="R82" s="132">
        <v>0</v>
      </c>
      <c r="S82" s="27"/>
    </row>
    <row r="83" spans="1:19" ht="11.65" x14ac:dyDescent="0.35">
      <c r="A83" s="145">
        <f t="shared" si="21"/>
        <v>0</v>
      </c>
      <c r="C83" s="145"/>
      <c r="D83" s="27"/>
      <c r="E83" s="13" t="s">
        <v>32</v>
      </c>
      <c r="F83" s="132">
        <v>0</v>
      </c>
      <c r="G83" s="132">
        <v>0</v>
      </c>
      <c r="H83" s="132">
        <v>0</v>
      </c>
      <c r="I83" s="27"/>
      <c r="J83" s="13" t="s">
        <v>32</v>
      </c>
      <c r="K83" s="132">
        <v>0</v>
      </c>
      <c r="L83" s="132">
        <v>0</v>
      </c>
      <c r="M83" s="132">
        <v>0</v>
      </c>
      <c r="N83" s="27"/>
      <c r="O83" s="13" t="s">
        <v>32</v>
      </c>
      <c r="P83" s="132">
        <v>0</v>
      </c>
      <c r="Q83" s="132">
        <v>0</v>
      </c>
      <c r="R83" s="132">
        <v>0</v>
      </c>
      <c r="S83" s="27"/>
    </row>
    <row r="84" spans="1:19" ht="11.65" x14ac:dyDescent="0.35">
      <c r="A84" s="145">
        <f t="shared" si="21"/>
        <v>0</v>
      </c>
      <c r="C84" s="145"/>
      <c r="D84" s="27"/>
      <c r="E84" s="13" t="s">
        <v>28</v>
      </c>
      <c r="F84" s="132">
        <v>0</v>
      </c>
      <c r="G84" s="132">
        <v>0</v>
      </c>
      <c r="H84" s="132">
        <v>0</v>
      </c>
      <c r="I84" s="27"/>
      <c r="J84" s="13" t="s">
        <v>28</v>
      </c>
      <c r="K84" s="132">
        <v>0</v>
      </c>
      <c r="L84" s="132">
        <v>0</v>
      </c>
      <c r="M84" s="132">
        <v>0</v>
      </c>
      <c r="N84" s="27"/>
      <c r="O84" s="13" t="s">
        <v>28</v>
      </c>
      <c r="P84" s="132">
        <v>0</v>
      </c>
      <c r="Q84" s="132">
        <v>0</v>
      </c>
      <c r="R84" s="132">
        <v>0</v>
      </c>
      <c r="S84" s="27"/>
    </row>
    <row r="85" spans="1:19" ht="11.65" x14ac:dyDescent="0.35">
      <c r="A85" s="145">
        <f t="shared" si="21"/>
        <v>0</v>
      </c>
      <c r="C85" s="145"/>
      <c r="D85" s="27"/>
      <c r="E85" s="13" t="s">
        <v>70</v>
      </c>
      <c r="F85" s="132">
        <v>0</v>
      </c>
      <c r="G85" s="132">
        <v>0</v>
      </c>
      <c r="H85" s="132">
        <v>0</v>
      </c>
      <c r="I85" s="27"/>
      <c r="J85" s="13" t="s">
        <v>70</v>
      </c>
      <c r="K85" s="132">
        <v>0</v>
      </c>
      <c r="L85" s="132">
        <v>0</v>
      </c>
      <c r="M85" s="132">
        <v>0</v>
      </c>
      <c r="N85" s="27"/>
      <c r="O85" s="13" t="s">
        <v>70</v>
      </c>
      <c r="P85" s="132">
        <v>0</v>
      </c>
      <c r="Q85" s="132">
        <v>0</v>
      </c>
      <c r="R85" s="132">
        <v>0</v>
      </c>
      <c r="S85" s="27"/>
    </row>
    <row r="86" spans="1:19" ht="11.65" x14ac:dyDescent="0.35">
      <c r="A86" s="145">
        <f t="shared" si="21"/>
        <v>0</v>
      </c>
      <c r="C86" s="145"/>
      <c r="D86" s="27"/>
      <c r="E86" s="20" t="s">
        <v>71</v>
      </c>
      <c r="F86" s="132">
        <v>0</v>
      </c>
      <c r="G86" s="132">
        <v>0</v>
      </c>
      <c r="H86" s="132">
        <v>0</v>
      </c>
      <c r="I86" s="27"/>
      <c r="J86" s="20" t="s">
        <v>71</v>
      </c>
      <c r="K86" s="132">
        <v>0</v>
      </c>
      <c r="L86" s="132">
        <v>0</v>
      </c>
      <c r="M86" s="132">
        <v>0</v>
      </c>
      <c r="N86" s="27"/>
      <c r="O86" s="20" t="s">
        <v>71</v>
      </c>
      <c r="P86" s="132">
        <v>0</v>
      </c>
      <c r="Q86" s="132">
        <v>0</v>
      </c>
      <c r="R86" s="132">
        <v>0</v>
      </c>
      <c r="S86" s="27"/>
    </row>
    <row r="87" spans="1:19" ht="11.65" x14ac:dyDescent="0.35">
      <c r="A87" s="145">
        <f t="shared" si="21"/>
        <v>0</v>
      </c>
      <c r="C87" s="145"/>
      <c r="D87" s="27"/>
      <c r="E87" s="20" t="s">
        <v>116</v>
      </c>
      <c r="F87" s="132">
        <v>0</v>
      </c>
      <c r="G87" s="132">
        <v>0</v>
      </c>
      <c r="H87" s="132">
        <v>0</v>
      </c>
      <c r="I87" s="27"/>
      <c r="J87" s="20" t="s">
        <v>116</v>
      </c>
      <c r="K87" s="132">
        <v>0</v>
      </c>
      <c r="L87" s="132">
        <v>0</v>
      </c>
      <c r="M87" s="132">
        <v>0</v>
      </c>
      <c r="N87" s="27"/>
      <c r="O87" s="20" t="s">
        <v>116</v>
      </c>
      <c r="P87" s="132">
        <v>0</v>
      </c>
      <c r="Q87" s="132">
        <v>0</v>
      </c>
      <c r="R87" s="132">
        <v>0</v>
      </c>
      <c r="S87" s="27"/>
    </row>
    <row r="88" spans="1:19" ht="11.65" x14ac:dyDescent="0.35">
      <c r="A88" s="145">
        <f t="shared" si="21"/>
        <v>0</v>
      </c>
      <c r="C88" s="145"/>
      <c r="D88" s="27"/>
      <c r="E88" s="20" t="s">
        <v>123</v>
      </c>
      <c r="F88" s="132">
        <v>0</v>
      </c>
      <c r="G88" s="132">
        <v>0</v>
      </c>
      <c r="H88" s="132">
        <v>0</v>
      </c>
      <c r="I88" s="27"/>
      <c r="J88" s="20" t="s">
        <v>123</v>
      </c>
      <c r="K88" s="132">
        <v>0</v>
      </c>
      <c r="L88" s="132">
        <v>0</v>
      </c>
      <c r="M88" s="132">
        <v>0</v>
      </c>
      <c r="N88" s="27"/>
      <c r="O88" s="20" t="s">
        <v>123</v>
      </c>
      <c r="P88" s="132">
        <v>0</v>
      </c>
      <c r="Q88" s="132">
        <v>0</v>
      </c>
      <c r="R88" s="132">
        <v>0</v>
      </c>
      <c r="S88" s="27"/>
    </row>
    <row r="89" spans="1:19" ht="11.65" x14ac:dyDescent="0.35">
      <c r="A89" s="145">
        <f t="shared" si="21"/>
        <v>0</v>
      </c>
      <c r="C89" s="145"/>
      <c r="D89" s="27"/>
      <c r="E89" s="13" t="s">
        <v>191</v>
      </c>
      <c r="F89" s="132">
        <v>0</v>
      </c>
      <c r="G89" s="132">
        <v>0</v>
      </c>
      <c r="H89" s="132">
        <v>0</v>
      </c>
      <c r="I89" s="27"/>
      <c r="J89" s="13" t="s">
        <v>191</v>
      </c>
      <c r="K89" s="132">
        <v>0</v>
      </c>
      <c r="L89" s="132">
        <v>0</v>
      </c>
      <c r="M89" s="132">
        <v>0</v>
      </c>
      <c r="N89" s="27"/>
      <c r="O89" s="13" t="s">
        <v>191</v>
      </c>
      <c r="P89" s="132">
        <v>0</v>
      </c>
      <c r="Q89" s="132">
        <v>0</v>
      </c>
      <c r="R89" s="132">
        <v>0</v>
      </c>
      <c r="S89" s="27"/>
    </row>
    <row r="90" spans="1:19" ht="11.65" x14ac:dyDescent="0.35">
      <c r="A90" s="145">
        <f t="shared" si="21"/>
        <v>0</v>
      </c>
      <c r="C90" s="145"/>
      <c r="D90" s="27"/>
      <c r="E90" s="13" t="s">
        <v>124</v>
      </c>
      <c r="F90" s="132">
        <v>0</v>
      </c>
      <c r="G90" s="132">
        <v>0</v>
      </c>
      <c r="H90" s="132">
        <v>0</v>
      </c>
      <c r="I90" s="27"/>
      <c r="J90" s="13" t="s">
        <v>124</v>
      </c>
      <c r="K90" s="132">
        <v>0</v>
      </c>
      <c r="L90" s="132">
        <v>0</v>
      </c>
      <c r="M90" s="132">
        <v>0</v>
      </c>
      <c r="N90" s="27"/>
      <c r="O90" s="13" t="s">
        <v>124</v>
      </c>
      <c r="P90" s="132">
        <v>0</v>
      </c>
      <c r="Q90" s="132">
        <v>0</v>
      </c>
      <c r="R90" s="132">
        <v>0</v>
      </c>
      <c r="S90" s="27"/>
    </row>
    <row r="91" spans="1:19" ht="11.65" x14ac:dyDescent="0.35">
      <c r="A91" s="145"/>
      <c r="C91" s="145"/>
      <c r="D91" s="27"/>
      <c r="E91" s="14" t="s">
        <v>29</v>
      </c>
      <c r="F91" s="49">
        <f>SUM(F75:F90)</f>
        <v>0</v>
      </c>
      <c r="G91" s="49">
        <f>SUM(G75:G90)</f>
        <v>0</v>
      </c>
      <c r="H91" s="49">
        <f>SUM(H75:H90)</f>
        <v>0</v>
      </c>
      <c r="I91" s="27"/>
      <c r="J91" s="14" t="s">
        <v>29</v>
      </c>
      <c r="K91" s="49">
        <f>SUM(K75:K90)</f>
        <v>0</v>
      </c>
      <c r="L91" s="49">
        <f>SUM(L75:L90)</f>
        <v>0</v>
      </c>
      <c r="M91" s="49">
        <f>SUM(M75:M90)</f>
        <v>0</v>
      </c>
      <c r="N91" s="27"/>
      <c r="O91" s="14" t="s">
        <v>29</v>
      </c>
      <c r="P91" s="49">
        <f>SUM(P75:P90)</f>
        <v>0</v>
      </c>
      <c r="Q91" s="49">
        <f>SUM(Q75:Q90)</f>
        <v>0</v>
      </c>
      <c r="R91" s="49">
        <f>SUM(R75:R90)</f>
        <v>0</v>
      </c>
      <c r="S91" s="27"/>
    </row>
    <row r="92" spans="1:19" ht="11.65" x14ac:dyDescent="0.35">
      <c r="A92" s="145"/>
      <c r="C92" s="145"/>
      <c r="D92" s="27"/>
      <c r="E92" s="27"/>
      <c r="F92" s="17"/>
      <c r="G92" s="17"/>
      <c r="H92" s="17"/>
      <c r="I92" s="27"/>
      <c r="J92" s="27"/>
      <c r="K92" s="17"/>
      <c r="L92" s="17"/>
      <c r="M92" s="17"/>
      <c r="N92" s="27"/>
      <c r="O92" s="27"/>
      <c r="P92" s="17"/>
      <c r="Q92" s="17"/>
      <c r="R92" s="17"/>
      <c r="S92" s="27"/>
    </row>
    <row r="93" spans="1:19" ht="11.65" x14ac:dyDescent="0.35">
      <c r="A93" s="145">
        <f t="shared" ref="A93:A108" si="22">IF(OR(F93&lt;0,G93&lt;0,H93&lt;0,K93&lt;0,L93&lt;0,M93&lt;0,P93&lt;0,Q93&lt;0,R93&lt;0),1,0)</f>
        <v>0</v>
      </c>
      <c r="C93" s="145"/>
      <c r="D93" s="27"/>
      <c r="E93" s="19" t="s">
        <v>125</v>
      </c>
      <c r="F93" s="132">
        <v>0</v>
      </c>
      <c r="G93" s="132">
        <v>0</v>
      </c>
      <c r="H93" s="132">
        <v>0</v>
      </c>
      <c r="I93" s="27"/>
      <c r="J93" s="19" t="s">
        <v>125</v>
      </c>
      <c r="K93" s="132">
        <v>0</v>
      </c>
      <c r="L93" s="132">
        <v>0</v>
      </c>
      <c r="M93" s="132">
        <v>0</v>
      </c>
      <c r="N93" s="27"/>
      <c r="O93" s="19" t="s">
        <v>125</v>
      </c>
      <c r="P93" s="132">
        <v>0</v>
      </c>
      <c r="Q93" s="132">
        <v>0</v>
      </c>
      <c r="R93" s="132">
        <v>0</v>
      </c>
      <c r="S93" s="27"/>
    </row>
    <row r="94" spans="1:19" ht="11.65" x14ac:dyDescent="0.35">
      <c r="A94" s="145">
        <f t="shared" si="22"/>
        <v>0</v>
      </c>
      <c r="C94" s="145"/>
      <c r="D94" s="27"/>
      <c r="E94" s="19" t="s">
        <v>31</v>
      </c>
      <c r="F94" s="132">
        <v>0</v>
      </c>
      <c r="G94" s="132">
        <v>0</v>
      </c>
      <c r="H94" s="132">
        <v>0</v>
      </c>
      <c r="I94" s="27"/>
      <c r="J94" s="19" t="s">
        <v>31</v>
      </c>
      <c r="K94" s="132">
        <v>0</v>
      </c>
      <c r="L94" s="132">
        <v>0</v>
      </c>
      <c r="M94" s="132">
        <v>0</v>
      </c>
      <c r="N94" s="27"/>
      <c r="O94" s="19" t="s">
        <v>31</v>
      </c>
      <c r="P94" s="132">
        <v>0</v>
      </c>
      <c r="Q94" s="132">
        <v>0</v>
      </c>
      <c r="R94" s="132">
        <v>0</v>
      </c>
      <c r="S94" s="27"/>
    </row>
    <row r="95" spans="1:19" ht="11.65" x14ac:dyDescent="0.35">
      <c r="A95" s="145">
        <f t="shared" si="22"/>
        <v>0</v>
      </c>
      <c r="C95" s="145"/>
      <c r="D95" s="27"/>
      <c r="E95" s="19" t="s">
        <v>126</v>
      </c>
      <c r="F95" s="132">
        <v>0</v>
      </c>
      <c r="G95" s="132">
        <v>0</v>
      </c>
      <c r="H95" s="132">
        <v>0</v>
      </c>
      <c r="I95" s="27"/>
      <c r="J95" s="19" t="s">
        <v>126</v>
      </c>
      <c r="K95" s="132">
        <v>0</v>
      </c>
      <c r="L95" s="132">
        <v>0</v>
      </c>
      <c r="M95" s="132">
        <v>0</v>
      </c>
      <c r="N95" s="27"/>
      <c r="O95" s="19" t="s">
        <v>126</v>
      </c>
      <c r="P95" s="132">
        <v>0</v>
      </c>
      <c r="Q95" s="132">
        <v>0</v>
      </c>
      <c r="R95" s="132">
        <v>0</v>
      </c>
      <c r="S95" s="27"/>
    </row>
    <row r="96" spans="1:19" ht="11.65" x14ac:dyDescent="0.35">
      <c r="A96" s="145">
        <f t="shared" si="22"/>
        <v>0</v>
      </c>
      <c r="C96" s="145"/>
      <c r="D96" s="27"/>
      <c r="E96" s="19" t="s">
        <v>181</v>
      </c>
      <c r="F96" s="132">
        <v>0</v>
      </c>
      <c r="G96" s="132">
        <v>0</v>
      </c>
      <c r="H96" s="132">
        <v>0</v>
      </c>
      <c r="I96" s="27"/>
      <c r="J96" s="19" t="s">
        <v>181</v>
      </c>
      <c r="K96" s="132">
        <v>0</v>
      </c>
      <c r="L96" s="132">
        <v>0</v>
      </c>
      <c r="M96" s="132">
        <v>0</v>
      </c>
      <c r="N96" s="27"/>
      <c r="O96" s="19" t="s">
        <v>181</v>
      </c>
      <c r="P96" s="132">
        <v>0</v>
      </c>
      <c r="Q96" s="132">
        <v>0</v>
      </c>
      <c r="R96" s="132">
        <v>0</v>
      </c>
      <c r="S96" s="27"/>
    </row>
    <row r="97" spans="1:19" ht="11.65" x14ac:dyDescent="0.35">
      <c r="A97" s="145">
        <f t="shared" si="22"/>
        <v>0</v>
      </c>
      <c r="C97" s="145"/>
      <c r="D97" s="27"/>
      <c r="E97" s="21" t="s">
        <v>132</v>
      </c>
      <c r="F97" s="132">
        <v>0</v>
      </c>
      <c r="G97" s="132">
        <v>0</v>
      </c>
      <c r="H97" s="132">
        <v>0</v>
      </c>
      <c r="I97" s="27"/>
      <c r="J97" s="21" t="s">
        <v>132</v>
      </c>
      <c r="K97" s="132">
        <v>0</v>
      </c>
      <c r="L97" s="132">
        <v>0</v>
      </c>
      <c r="M97" s="132">
        <v>0</v>
      </c>
      <c r="N97" s="27"/>
      <c r="O97" s="21" t="s">
        <v>132</v>
      </c>
      <c r="P97" s="132">
        <v>0</v>
      </c>
      <c r="Q97" s="132">
        <v>0</v>
      </c>
      <c r="R97" s="132">
        <v>0</v>
      </c>
      <c r="S97" s="27"/>
    </row>
    <row r="98" spans="1:19" ht="11.65" x14ac:dyDescent="0.35">
      <c r="A98" s="145">
        <f t="shared" si="22"/>
        <v>0</v>
      </c>
      <c r="C98" s="145"/>
      <c r="D98" s="27"/>
      <c r="E98" s="19" t="s">
        <v>127</v>
      </c>
      <c r="F98" s="132">
        <v>0</v>
      </c>
      <c r="G98" s="132">
        <v>0</v>
      </c>
      <c r="H98" s="132">
        <v>0</v>
      </c>
      <c r="I98" s="27"/>
      <c r="J98" s="19" t="s">
        <v>127</v>
      </c>
      <c r="K98" s="132">
        <v>0</v>
      </c>
      <c r="L98" s="132">
        <v>0</v>
      </c>
      <c r="M98" s="132">
        <v>0</v>
      </c>
      <c r="N98" s="27"/>
      <c r="O98" s="19" t="s">
        <v>127</v>
      </c>
      <c r="P98" s="132">
        <v>0</v>
      </c>
      <c r="Q98" s="132">
        <v>0</v>
      </c>
      <c r="R98" s="132">
        <v>0</v>
      </c>
      <c r="S98" s="27"/>
    </row>
    <row r="99" spans="1:19" ht="11.65" x14ac:dyDescent="0.35">
      <c r="A99" s="145">
        <f t="shared" si="22"/>
        <v>0</v>
      </c>
      <c r="C99" s="145"/>
      <c r="D99" s="27"/>
      <c r="E99" s="19" t="s">
        <v>182</v>
      </c>
      <c r="F99" s="132">
        <v>0</v>
      </c>
      <c r="G99" s="132">
        <v>0</v>
      </c>
      <c r="H99" s="132">
        <v>0</v>
      </c>
      <c r="I99" s="27"/>
      <c r="J99" s="19" t="s">
        <v>182</v>
      </c>
      <c r="K99" s="132">
        <v>0</v>
      </c>
      <c r="L99" s="132">
        <v>0</v>
      </c>
      <c r="M99" s="132">
        <v>0</v>
      </c>
      <c r="N99" s="27"/>
      <c r="O99" s="19" t="s">
        <v>182</v>
      </c>
      <c r="P99" s="132">
        <v>0</v>
      </c>
      <c r="Q99" s="132">
        <v>0</v>
      </c>
      <c r="R99" s="132">
        <v>0</v>
      </c>
      <c r="S99" s="27"/>
    </row>
    <row r="100" spans="1:19" ht="11.65" x14ac:dyDescent="0.35">
      <c r="A100" s="145">
        <f t="shared" si="22"/>
        <v>0</v>
      </c>
      <c r="C100" s="145"/>
      <c r="D100" s="27"/>
      <c r="E100" s="19" t="s">
        <v>141</v>
      </c>
      <c r="F100" s="132">
        <v>0</v>
      </c>
      <c r="G100" s="132">
        <v>0</v>
      </c>
      <c r="H100" s="132">
        <v>0</v>
      </c>
      <c r="I100" s="27"/>
      <c r="J100" s="19" t="s">
        <v>141</v>
      </c>
      <c r="K100" s="132">
        <v>0</v>
      </c>
      <c r="L100" s="132">
        <v>0</v>
      </c>
      <c r="M100" s="132">
        <v>0</v>
      </c>
      <c r="N100" s="27"/>
      <c r="O100" s="19" t="s">
        <v>141</v>
      </c>
      <c r="P100" s="132">
        <v>0</v>
      </c>
      <c r="Q100" s="132">
        <v>0</v>
      </c>
      <c r="R100" s="132">
        <v>0</v>
      </c>
      <c r="S100" s="27"/>
    </row>
    <row r="101" spans="1:19" ht="11.65" x14ac:dyDescent="0.35">
      <c r="A101" s="145">
        <f t="shared" si="22"/>
        <v>0</v>
      </c>
      <c r="C101" s="145"/>
      <c r="D101" s="27"/>
      <c r="E101" s="21" t="s">
        <v>146</v>
      </c>
      <c r="F101" s="132">
        <v>0</v>
      </c>
      <c r="G101" s="132">
        <v>0</v>
      </c>
      <c r="H101" s="132">
        <v>0</v>
      </c>
      <c r="I101" s="27"/>
      <c r="J101" s="21" t="s">
        <v>146</v>
      </c>
      <c r="K101" s="132">
        <v>0</v>
      </c>
      <c r="L101" s="132">
        <v>0</v>
      </c>
      <c r="M101" s="132">
        <v>0</v>
      </c>
      <c r="N101" s="27"/>
      <c r="O101" s="21" t="s">
        <v>146</v>
      </c>
      <c r="P101" s="132">
        <v>0</v>
      </c>
      <c r="Q101" s="132">
        <v>0</v>
      </c>
      <c r="R101" s="132">
        <v>0</v>
      </c>
      <c r="S101" s="27"/>
    </row>
    <row r="102" spans="1:19" ht="11.65" x14ac:dyDescent="0.35">
      <c r="A102" s="145">
        <f t="shared" si="22"/>
        <v>0</v>
      </c>
      <c r="C102" s="145"/>
      <c r="D102" s="27"/>
      <c r="E102" s="65" t="s">
        <v>142</v>
      </c>
      <c r="F102" s="132">
        <v>0</v>
      </c>
      <c r="G102" s="132">
        <v>0</v>
      </c>
      <c r="H102" s="132">
        <v>0</v>
      </c>
      <c r="I102" s="27"/>
      <c r="J102" s="65" t="s">
        <v>142</v>
      </c>
      <c r="K102" s="132">
        <v>0</v>
      </c>
      <c r="L102" s="132">
        <v>0</v>
      </c>
      <c r="M102" s="132">
        <v>0</v>
      </c>
      <c r="N102" s="27"/>
      <c r="O102" s="65" t="s">
        <v>142</v>
      </c>
      <c r="P102" s="132">
        <v>0</v>
      </c>
      <c r="Q102" s="132">
        <v>0</v>
      </c>
      <c r="R102" s="132">
        <v>0</v>
      </c>
      <c r="S102" s="27"/>
    </row>
    <row r="103" spans="1:19" ht="11.65" x14ac:dyDescent="0.35">
      <c r="A103" s="145">
        <f t="shared" si="22"/>
        <v>0</v>
      </c>
      <c r="C103" s="145"/>
      <c r="D103" s="27"/>
      <c r="E103" s="19" t="s">
        <v>116</v>
      </c>
      <c r="F103" s="132">
        <v>0</v>
      </c>
      <c r="G103" s="132">
        <v>0</v>
      </c>
      <c r="H103" s="132">
        <v>0</v>
      </c>
      <c r="I103" s="27"/>
      <c r="J103" s="19" t="s">
        <v>116</v>
      </c>
      <c r="K103" s="132">
        <v>0</v>
      </c>
      <c r="L103" s="132">
        <v>0</v>
      </c>
      <c r="M103" s="132">
        <v>0</v>
      </c>
      <c r="N103" s="27"/>
      <c r="O103" s="19" t="s">
        <v>116</v>
      </c>
      <c r="P103" s="132">
        <v>0</v>
      </c>
      <c r="Q103" s="132">
        <v>0</v>
      </c>
      <c r="R103" s="132">
        <v>0</v>
      </c>
      <c r="S103" s="27"/>
    </row>
    <row r="104" spans="1:19" s="27" customFormat="1" ht="11.65" x14ac:dyDescent="0.35">
      <c r="A104" s="145">
        <f t="shared" si="22"/>
        <v>0</v>
      </c>
      <c r="C104" s="145"/>
      <c r="E104" s="19" t="s">
        <v>360</v>
      </c>
      <c r="F104" s="132">
        <v>0</v>
      </c>
      <c r="G104" s="132">
        <v>0</v>
      </c>
      <c r="H104" s="132">
        <v>0</v>
      </c>
      <c r="J104" s="19" t="s">
        <v>360</v>
      </c>
      <c r="K104" s="132">
        <v>0</v>
      </c>
      <c r="L104" s="132">
        <v>0</v>
      </c>
      <c r="M104" s="132">
        <v>0</v>
      </c>
      <c r="O104" s="19" t="s">
        <v>360</v>
      </c>
      <c r="P104" s="132">
        <v>0</v>
      </c>
      <c r="Q104" s="132">
        <v>0</v>
      </c>
      <c r="R104" s="132">
        <v>0</v>
      </c>
    </row>
    <row r="105" spans="1:19" ht="11.65" x14ac:dyDescent="0.35">
      <c r="A105" s="145">
        <f t="shared" si="22"/>
        <v>0</v>
      </c>
      <c r="C105" s="145"/>
      <c r="D105" s="27"/>
      <c r="E105" s="19" t="s">
        <v>34</v>
      </c>
      <c r="F105" s="132">
        <v>0</v>
      </c>
      <c r="G105" s="132">
        <v>0</v>
      </c>
      <c r="H105" s="132">
        <v>0</v>
      </c>
      <c r="I105" s="27"/>
      <c r="J105" s="19" t="s">
        <v>34</v>
      </c>
      <c r="K105" s="132">
        <v>0</v>
      </c>
      <c r="L105" s="132">
        <v>0</v>
      </c>
      <c r="M105" s="132">
        <v>0</v>
      </c>
      <c r="N105" s="27"/>
      <c r="O105" s="19" t="s">
        <v>34</v>
      </c>
      <c r="P105" s="132">
        <v>0</v>
      </c>
      <c r="Q105" s="132">
        <v>0</v>
      </c>
      <c r="R105" s="132">
        <v>0</v>
      </c>
      <c r="S105" s="27"/>
    </row>
    <row r="106" spans="1:19" ht="11.65" x14ac:dyDescent="0.35">
      <c r="A106" s="145">
        <f t="shared" si="22"/>
        <v>0</v>
      </c>
      <c r="C106" s="145"/>
      <c r="D106" s="27"/>
      <c r="E106" s="19" t="s">
        <v>33</v>
      </c>
      <c r="F106" s="132">
        <v>0</v>
      </c>
      <c r="G106" s="132">
        <v>0</v>
      </c>
      <c r="H106" s="132">
        <v>0</v>
      </c>
      <c r="I106" s="27"/>
      <c r="J106" s="19" t="s">
        <v>33</v>
      </c>
      <c r="K106" s="132">
        <v>0</v>
      </c>
      <c r="L106" s="132">
        <v>0</v>
      </c>
      <c r="M106" s="132">
        <v>0</v>
      </c>
      <c r="N106" s="27"/>
      <c r="O106" s="19" t="s">
        <v>33</v>
      </c>
      <c r="P106" s="132">
        <v>0</v>
      </c>
      <c r="Q106" s="132">
        <v>0</v>
      </c>
      <c r="R106" s="132">
        <v>0</v>
      </c>
      <c r="S106" s="27"/>
    </row>
    <row r="107" spans="1:19" ht="11.65" x14ac:dyDescent="0.35">
      <c r="A107" s="145">
        <f t="shared" si="22"/>
        <v>0</v>
      </c>
      <c r="C107" s="145"/>
      <c r="D107" s="27"/>
      <c r="E107" s="19" t="s">
        <v>128</v>
      </c>
      <c r="F107" s="132">
        <v>0</v>
      </c>
      <c r="G107" s="132">
        <v>0</v>
      </c>
      <c r="H107" s="132">
        <v>0</v>
      </c>
      <c r="I107" s="27"/>
      <c r="J107" s="19" t="s">
        <v>128</v>
      </c>
      <c r="K107" s="132">
        <v>0</v>
      </c>
      <c r="L107" s="132">
        <v>0</v>
      </c>
      <c r="M107" s="132">
        <v>0</v>
      </c>
      <c r="N107" s="27"/>
      <c r="O107" s="19" t="s">
        <v>128</v>
      </c>
      <c r="P107" s="132">
        <v>0</v>
      </c>
      <c r="Q107" s="132">
        <v>0</v>
      </c>
      <c r="R107" s="132">
        <v>0</v>
      </c>
      <c r="S107" s="27"/>
    </row>
    <row r="108" spans="1:19" ht="11.65" x14ac:dyDescent="0.35">
      <c r="A108" s="145">
        <f t="shared" si="22"/>
        <v>0</v>
      </c>
      <c r="C108" s="145"/>
      <c r="D108" s="27"/>
      <c r="E108" s="19" t="s">
        <v>129</v>
      </c>
      <c r="F108" s="132">
        <v>0</v>
      </c>
      <c r="G108" s="132">
        <v>0</v>
      </c>
      <c r="H108" s="132">
        <v>0</v>
      </c>
      <c r="I108" s="27"/>
      <c r="J108" s="19" t="s">
        <v>129</v>
      </c>
      <c r="K108" s="132">
        <v>0</v>
      </c>
      <c r="L108" s="132">
        <v>0</v>
      </c>
      <c r="M108" s="132">
        <v>0</v>
      </c>
      <c r="N108" s="27"/>
      <c r="O108" s="19" t="s">
        <v>129</v>
      </c>
      <c r="P108" s="132">
        <v>0</v>
      </c>
      <c r="Q108" s="132">
        <v>0</v>
      </c>
      <c r="R108" s="132">
        <v>0</v>
      </c>
      <c r="S108" s="27"/>
    </row>
    <row r="109" spans="1:19" ht="11.65" x14ac:dyDescent="0.35">
      <c r="A109" s="145"/>
      <c r="C109" s="145"/>
      <c r="D109" s="27"/>
      <c r="E109" s="14" t="s">
        <v>35</v>
      </c>
      <c r="F109" s="49">
        <f>SUM(F93:F108)</f>
        <v>0</v>
      </c>
      <c r="G109" s="49">
        <f>SUM(G93:G108)</f>
        <v>0</v>
      </c>
      <c r="H109" s="49">
        <f>SUM(H93:H108)</f>
        <v>0</v>
      </c>
      <c r="I109" s="27"/>
      <c r="J109" s="14" t="s">
        <v>35</v>
      </c>
      <c r="K109" s="49">
        <f>SUM(K93:K108)</f>
        <v>0</v>
      </c>
      <c r="L109" s="49">
        <f>SUM(L93:L108)</f>
        <v>0</v>
      </c>
      <c r="M109" s="49">
        <f>SUM(M93:M108)</f>
        <v>0</v>
      </c>
      <c r="N109" s="27"/>
      <c r="O109" s="14" t="s">
        <v>35</v>
      </c>
      <c r="P109" s="49">
        <f>SUM(P93:P108)</f>
        <v>0</v>
      </c>
      <c r="Q109" s="49">
        <f>SUM(Q93:Q108)</f>
        <v>0</v>
      </c>
      <c r="R109" s="49">
        <f>SUM(R93:R108)</f>
        <v>0</v>
      </c>
      <c r="S109" s="27"/>
    </row>
    <row r="110" spans="1:19" ht="11.65" x14ac:dyDescent="0.35">
      <c r="A110" s="145"/>
      <c r="C110" s="145"/>
      <c r="D110" s="27"/>
      <c r="E110" s="27"/>
      <c r="F110" s="17"/>
      <c r="G110" s="17"/>
      <c r="H110" s="17"/>
      <c r="I110" s="27"/>
      <c r="J110" s="27"/>
      <c r="K110" s="17"/>
      <c r="L110" s="17"/>
      <c r="M110" s="17"/>
      <c r="N110" s="27"/>
      <c r="O110" s="27"/>
      <c r="P110" s="17"/>
      <c r="Q110" s="17"/>
      <c r="R110" s="17"/>
      <c r="S110" s="27"/>
    </row>
    <row r="111" spans="1:19" ht="11.65" x14ac:dyDescent="0.35">
      <c r="A111" s="145"/>
      <c r="C111" s="145"/>
      <c r="D111" s="27"/>
      <c r="E111" s="14" t="s">
        <v>36</v>
      </c>
      <c r="F111" s="49">
        <f>F91-F109</f>
        <v>0</v>
      </c>
      <c r="G111" s="49">
        <f>G91-G109</f>
        <v>0</v>
      </c>
      <c r="H111" s="49">
        <f>H91-H109</f>
        <v>0</v>
      </c>
      <c r="I111" s="27"/>
      <c r="J111" s="14" t="s">
        <v>36</v>
      </c>
      <c r="K111" s="49">
        <f>K91-K109</f>
        <v>0</v>
      </c>
      <c r="L111" s="49">
        <f>L91-L109</f>
        <v>0</v>
      </c>
      <c r="M111" s="49">
        <f>M91-M109</f>
        <v>0</v>
      </c>
      <c r="N111" s="27"/>
      <c r="O111" s="14" t="s">
        <v>36</v>
      </c>
      <c r="P111" s="49">
        <f>P91-P109</f>
        <v>0</v>
      </c>
      <c r="Q111" s="49">
        <f>Q91-Q109</f>
        <v>0</v>
      </c>
      <c r="R111" s="49">
        <f>R91-R109</f>
        <v>0</v>
      </c>
      <c r="S111" s="27"/>
    </row>
    <row r="112" spans="1:19" ht="11.65" x14ac:dyDescent="0.35">
      <c r="A112" s="145"/>
      <c r="C112" s="145"/>
      <c r="D112" s="27"/>
      <c r="E112" s="27"/>
      <c r="F112" s="17"/>
      <c r="G112" s="17"/>
      <c r="H112" s="17"/>
      <c r="I112" s="27"/>
      <c r="J112" s="27"/>
      <c r="K112" s="17"/>
      <c r="L112" s="17"/>
      <c r="M112" s="17"/>
      <c r="N112" s="27"/>
      <c r="O112" s="27"/>
      <c r="P112" s="17"/>
      <c r="Q112" s="17"/>
      <c r="R112" s="17"/>
      <c r="S112" s="27"/>
    </row>
    <row r="113" spans="1:20" ht="11.65" x14ac:dyDescent="0.35">
      <c r="A113" s="145"/>
      <c r="C113" s="145"/>
      <c r="D113" s="27"/>
      <c r="E113" s="22" t="s">
        <v>241</v>
      </c>
      <c r="F113" s="50">
        <f>(F61+F91+F73)-F109</f>
        <v>0</v>
      </c>
      <c r="G113" s="50">
        <f>(G61+G91+G73)-G109</f>
        <v>0</v>
      </c>
      <c r="H113" s="50">
        <f>(H61+H91+H73)-H109</f>
        <v>0</v>
      </c>
      <c r="I113" s="27"/>
      <c r="J113" s="22" t="s">
        <v>241</v>
      </c>
      <c r="K113" s="50">
        <f>(K61+K91+K73)-K109</f>
        <v>0</v>
      </c>
      <c r="L113" s="50">
        <f>(L61+L91+L73)-L109</f>
        <v>0</v>
      </c>
      <c r="M113" s="50">
        <f>(M61+M91+M73)-M109</f>
        <v>0</v>
      </c>
      <c r="N113" s="27"/>
      <c r="O113" s="22" t="s">
        <v>241</v>
      </c>
      <c r="P113" s="50">
        <f>(P61+P91+P73)-P109</f>
        <v>0</v>
      </c>
      <c r="Q113" s="50">
        <f>(Q61+Q91+Q73)-Q109</f>
        <v>0</v>
      </c>
      <c r="R113" s="50">
        <f>(R61+R91+R73)-R109</f>
        <v>0</v>
      </c>
      <c r="S113" s="27"/>
    </row>
    <row r="114" spans="1:20" ht="11.65" x14ac:dyDescent="0.35">
      <c r="A114" s="145"/>
      <c r="C114" s="145"/>
      <c r="D114" s="27"/>
      <c r="E114" s="27"/>
      <c r="F114" s="17"/>
      <c r="G114" s="17"/>
      <c r="H114" s="17"/>
      <c r="I114" s="27"/>
      <c r="J114" s="27"/>
      <c r="K114" s="17"/>
      <c r="L114" s="17"/>
      <c r="M114" s="17"/>
      <c r="N114" s="27"/>
      <c r="O114" s="27"/>
      <c r="P114" s="17"/>
      <c r="Q114" s="17"/>
      <c r="R114" s="17"/>
      <c r="S114" s="27"/>
    </row>
    <row r="115" spans="1:20" ht="11.65" x14ac:dyDescent="0.35">
      <c r="A115" s="145">
        <f t="shared" ref="A115:A128" si="23">IF(OR(F115&lt;0,G115&lt;0,H115&lt;0,K115&lt;0,L115&lt;0,M115&lt;0,P115&lt;0,Q115&lt;0,R115&lt;0),1,0)</f>
        <v>0</v>
      </c>
      <c r="C115" s="145"/>
      <c r="D115" s="27"/>
      <c r="E115" s="19" t="s">
        <v>132</v>
      </c>
      <c r="F115" s="132">
        <v>0</v>
      </c>
      <c r="G115" s="132">
        <v>0</v>
      </c>
      <c r="H115" s="132">
        <v>0</v>
      </c>
      <c r="I115" s="27"/>
      <c r="J115" s="19" t="s">
        <v>132</v>
      </c>
      <c r="K115" s="132">
        <v>0</v>
      </c>
      <c r="L115" s="132">
        <v>0</v>
      </c>
      <c r="M115" s="132">
        <v>0</v>
      </c>
      <c r="N115" s="27"/>
      <c r="O115" s="19" t="s">
        <v>132</v>
      </c>
      <c r="P115" s="132">
        <v>0</v>
      </c>
      <c r="Q115" s="132">
        <v>0</v>
      </c>
      <c r="R115" s="132">
        <v>0</v>
      </c>
      <c r="S115" s="27"/>
    </row>
    <row r="116" spans="1:20" ht="11.65" x14ac:dyDescent="0.35">
      <c r="A116" s="145">
        <f t="shared" si="23"/>
        <v>0</v>
      </c>
      <c r="C116" s="145"/>
      <c r="D116" s="27"/>
      <c r="E116" s="64" t="s">
        <v>134</v>
      </c>
      <c r="F116" s="132">
        <v>0</v>
      </c>
      <c r="G116" s="132">
        <v>0</v>
      </c>
      <c r="H116" s="132">
        <v>0</v>
      </c>
      <c r="I116" s="27"/>
      <c r="J116" s="64" t="s">
        <v>134</v>
      </c>
      <c r="K116" s="132">
        <v>0</v>
      </c>
      <c r="L116" s="132">
        <v>0</v>
      </c>
      <c r="M116" s="132">
        <v>0</v>
      </c>
      <c r="N116" s="27"/>
      <c r="O116" s="64" t="s">
        <v>134</v>
      </c>
      <c r="P116" s="132">
        <v>0</v>
      </c>
      <c r="Q116" s="132">
        <v>0</v>
      </c>
      <c r="R116" s="132">
        <v>0</v>
      </c>
      <c r="S116" s="27"/>
    </row>
    <row r="117" spans="1:20" ht="11.65" x14ac:dyDescent="0.35">
      <c r="A117" s="145">
        <f t="shared" si="23"/>
        <v>0</v>
      </c>
      <c r="C117" s="145"/>
      <c r="D117" s="27"/>
      <c r="E117" s="21" t="s">
        <v>146</v>
      </c>
      <c r="F117" s="132">
        <v>0</v>
      </c>
      <c r="G117" s="132">
        <v>0</v>
      </c>
      <c r="H117" s="132">
        <v>0</v>
      </c>
      <c r="I117" s="27"/>
      <c r="J117" s="21" t="s">
        <v>146</v>
      </c>
      <c r="K117" s="132">
        <v>0</v>
      </c>
      <c r="L117" s="132">
        <v>0</v>
      </c>
      <c r="M117" s="132">
        <v>0</v>
      </c>
      <c r="N117" s="27"/>
      <c r="O117" s="21" t="s">
        <v>146</v>
      </c>
      <c r="P117" s="132">
        <v>0</v>
      </c>
      <c r="Q117" s="132">
        <v>0</v>
      </c>
      <c r="R117" s="132">
        <v>0</v>
      </c>
      <c r="S117" s="27"/>
    </row>
    <row r="118" spans="1:20" ht="11.65" x14ac:dyDescent="0.35">
      <c r="A118" s="145">
        <f t="shared" si="23"/>
        <v>0</v>
      </c>
      <c r="C118" s="145"/>
      <c r="D118" s="27"/>
      <c r="E118" s="13" t="s">
        <v>142</v>
      </c>
      <c r="F118" s="132">
        <v>0</v>
      </c>
      <c r="G118" s="132">
        <v>0</v>
      </c>
      <c r="H118" s="132">
        <v>0</v>
      </c>
      <c r="I118" s="27"/>
      <c r="J118" s="13" t="s">
        <v>142</v>
      </c>
      <c r="K118" s="132">
        <v>0</v>
      </c>
      <c r="L118" s="132">
        <v>0</v>
      </c>
      <c r="M118" s="132">
        <v>0</v>
      </c>
      <c r="N118" s="27"/>
      <c r="O118" s="13" t="s">
        <v>142</v>
      </c>
      <c r="P118" s="132">
        <v>0</v>
      </c>
      <c r="Q118" s="132">
        <v>0</v>
      </c>
      <c r="R118" s="132">
        <v>0</v>
      </c>
      <c r="S118" s="27"/>
    </row>
    <row r="119" spans="1:20" ht="11.65" x14ac:dyDescent="0.35">
      <c r="A119" s="145">
        <f t="shared" si="23"/>
        <v>0</v>
      </c>
      <c r="C119" s="145"/>
      <c r="D119" s="27"/>
      <c r="E119" s="13" t="s">
        <v>37</v>
      </c>
      <c r="F119" s="132">
        <v>0</v>
      </c>
      <c r="G119" s="132">
        <v>0</v>
      </c>
      <c r="H119" s="132">
        <v>0</v>
      </c>
      <c r="I119" s="27"/>
      <c r="J119" s="13" t="s">
        <v>37</v>
      </c>
      <c r="K119" s="132">
        <v>0</v>
      </c>
      <c r="L119" s="132">
        <v>0</v>
      </c>
      <c r="M119" s="132">
        <v>0</v>
      </c>
      <c r="N119" s="27"/>
      <c r="O119" s="13" t="s">
        <v>37</v>
      </c>
      <c r="P119" s="132">
        <v>0</v>
      </c>
      <c r="Q119" s="132">
        <v>0</v>
      </c>
      <c r="R119" s="132">
        <v>0</v>
      </c>
      <c r="S119" s="27"/>
    </row>
    <row r="120" spans="1:20" ht="11.65" x14ac:dyDescent="0.35">
      <c r="A120" s="145">
        <f t="shared" si="23"/>
        <v>0</v>
      </c>
      <c r="C120" s="145"/>
      <c r="D120" s="27"/>
      <c r="E120" s="13" t="s">
        <v>130</v>
      </c>
      <c r="F120" s="132">
        <v>0</v>
      </c>
      <c r="G120" s="132">
        <v>0</v>
      </c>
      <c r="H120" s="132">
        <v>0</v>
      </c>
      <c r="I120" s="27"/>
      <c r="J120" s="13" t="s">
        <v>130</v>
      </c>
      <c r="K120" s="132">
        <v>0</v>
      </c>
      <c r="L120" s="132">
        <v>0</v>
      </c>
      <c r="M120" s="132">
        <v>0</v>
      </c>
      <c r="N120" s="27"/>
      <c r="O120" s="13" t="s">
        <v>130</v>
      </c>
      <c r="P120" s="132">
        <v>0</v>
      </c>
      <c r="Q120" s="132">
        <v>0</v>
      </c>
      <c r="R120" s="132">
        <v>0</v>
      </c>
      <c r="S120" s="27"/>
    </row>
    <row r="121" spans="1:20" ht="11.65" x14ac:dyDescent="0.35">
      <c r="A121" s="145">
        <f t="shared" si="23"/>
        <v>0</v>
      </c>
      <c r="C121" s="145"/>
      <c r="D121" s="27"/>
      <c r="E121" s="13" t="s">
        <v>33</v>
      </c>
      <c r="F121" s="132">
        <v>0</v>
      </c>
      <c r="G121" s="132">
        <v>0</v>
      </c>
      <c r="H121" s="132">
        <v>0</v>
      </c>
      <c r="I121" s="27"/>
      <c r="J121" s="13" t="s">
        <v>33</v>
      </c>
      <c r="K121" s="132">
        <v>0</v>
      </c>
      <c r="L121" s="132">
        <v>0</v>
      </c>
      <c r="M121" s="132">
        <v>0</v>
      </c>
      <c r="N121" s="27"/>
      <c r="O121" s="13" t="s">
        <v>33</v>
      </c>
      <c r="P121" s="132">
        <v>0</v>
      </c>
      <c r="Q121" s="132">
        <v>0</v>
      </c>
      <c r="R121" s="132">
        <v>0</v>
      </c>
      <c r="S121" s="27"/>
    </row>
    <row r="122" spans="1:20" ht="11.65" x14ac:dyDescent="0.35">
      <c r="A122" s="145">
        <f t="shared" si="23"/>
        <v>0</v>
      </c>
      <c r="C122" s="145"/>
      <c r="D122" s="27"/>
      <c r="E122" s="13" t="s">
        <v>131</v>
      </c>
      <c r="F122" s="132">
        <v>0</v>
      </c>
      <c r="G122" s="132">
        <v>0</v>
      </c>
      <c r="H122" s="132">
        <v>0</v>
      </c>
      <c r="I122" s="27"/>
      <c r="J122" s="13" t="s">
        <v>131</v>
      </c>
      <c r="K122" s="132">
        <v>0</v>
      </c>
      <c r="L122" s="132">
        <v>0</v>
      </c>
      <c r="M122" s="132">
        <v>0</v>
      </c>
      <c r="N122" s="27"/>
      <c r="O122" s="13" t="s">
        <v>131</v>
      </c>
      <c r="P122" s="132">
        <v>0</v>
      </c>
      <c r="Q122" s="132">
        <v>0</v>
      </c>
      <c r="R122" s="132">
        <v>0</v>
      </c>
      <c r="S122" s="27"/>
    </row>
    <row r="123" spans="1:20" ht="11.65" x14ac:dyDescent="0.35">
      <c r="A123" s="145">
        <f t="shared" si="23"/>
        <v>0</v>
      </c>
      <c r="C123" s="145"/>
      <c r="D123" s="27"/>
      <c r="E123" s="19" t="s">
        <v>181</v>
      </c>
      <c r="F123" s="132">
        <v>0</v>
      </c>
      <c r="G123" s="132">
        <v>0</v>
      </c>
      <c r="H123" s="132">
        <v>0</v>
      </c>
      <c r="I123" s="27"/>
      <c r="J123" s="19" t="s">
        <v>181</v>
      </c>
      <c r="K123" s="132">
        <v>0</v>
      </c>
      <c r="L123" s="132">
        <v>0</v>
      </c>
      <c r="M123" s="132">
        <v>0</v>
      </c>
      <c r="N123" s="27"/>
      <c r="O123" s="19" t="s">
        <v>181</v>
      </c>
      <c r="P123" s="132">
        <v>0</v>
      </c>
      <c r="Q123" s="132">
        <v>0</v>
      </c>
      <c r="R123" s="132">
        <v>0</v>
      </c>
      <c r="S123" s="27"/>
    </row>
    <row r="124" spans="1:20" ht="11.65" x14ac:dyDescent="0.35">
      <c r="A124" s="145">
        <f t="shared" si="23"/>
        <v>0</v>
      </c>
      <c r="C124" s="145"/>
      <c r="D124" s="27"/>
      <c r="E124" s="19" t="s">
        <v>141</v>
      </c>
      <c r="F124" s="132">
        <v>0</v>
      </c>
      <c r="G124" s="132">
        <v>0</v>
      </c>
      <c r="H124" s="132">
        <v>0</v>
      </c>
      <c r="I124" s="27"/>
      <c r="J124" s="19" t="s">
        <v>141</v>
      </c>
      <c r="K124" s="132">
        <v>0</v>
      </c>
      <c r="L124" s="132">
        <v>0</v>
      </c>
      <c r="M124" s="132">
        <v>0</v>
      </c>
      <c r="N124" s="27"/>
      <c r="O124" s="19" t="s">
        <v>141</v>
      </c>
      <c r="P124" s="132">
        <v>0</v>
      </c>
      <c r="Q124" s="132">
        <v>0</v>
      </c>
      <c r="R124" s="132">
        <v>0</v>
      </c>
      <c r="S124" s="27"/>
    </row>
    <row r="125" spans="1:20" ht="11.65" x14ac:dyDescent="0.35">
      <c r="A125" s="145">
        <f t="shared" si="23"/>
        <v>0</v>
      </c>
      <c r="C125" s="145"/>
      <c r="D125" s="27"/>
      <c r="E125" s="19" t="s">
        <v>143</v>
      </c>
      <c r="F125" s="132">
        <v>0</v>
      </c>
      <c r="G125" s="132">
        <v>0</v>
      </c>
      <c r="H125" s="132">
        <v>0</v>
      </c>
      <c r="I125" s="27"/>
      <c r="J125" s="19" t="s">
        <v>143</v>
      </c>
      <c r="K125" s="132">
        <v>0</v>
      </c>
      <c r="L125" s="132">
        <v>0</v>
      </c>
      <c r="M125" s="132">
        <v>0</v>
      </c>
      <c r="N125" s="27"/>
      <c r="O125" s="19" t="s">
        <v>143</v>
      </c>
      <c r="P125" s="132">
        <v>0</v>
      </c>
      <c r="Q125" s="132">
        <v>0</v>
      </c>
      <c r="R125" s="132">
        <v>0</v>
      </c>
      <c r="S125" s="27"/>
    </row>
    <row r="126" spans="1:20" ht="11.65" x14ac:dyDescent="0.35">
      <c r="A126" s="145">
        <f t="shared" si="23"/>
        <v>0</v>
      </c>
      <c r="C126" s="145"/>
      <c r="D126" s="27"/>
      <c r="E126" s="19" t="s">
        <v>116</v>
      </c>
      <c r="F126" s="132">
        <v>0</v>
      </c>
      <c r="G126" s="132">
        <v>0</v>
      </c>
      <c r="H126" s="132">
        <v>0</v>
      </c>
      <c r="I126" s="27"/>
      <c r="J126" s="19" t="s">
        <v>116</v>
      </c>
      <c r="K126" s="132">
        <v>0</v>
      </c>
      <c r="L126" s="132">
        <v>0</v>
      </c>
      <c r="M126" s="132">
        <v>0</v>
      </c>
      <c r="N126" s="27"/>
      <c r="O126" s="19" t="s">
        <v>116</v>
      </c>
      <c r="P126" s="132">
        <v>0</v>
      </c>
      <c r="Q126" s="132">
        <v>0</v>
      </c>
      <c r="R126" s="132">
        <v>0</v>
      </c>
      <c r="S126" s="27"/>
      <c r="T126" s="27"/>
    </row>
    <row r="127" spans="1:20" s="27" customFormat="1" ht="11.65" x14ac:dyDescent="0.35">
      <c r="A127" s="145">
        <f t="shared" si="23"/>
        <v>0</v>
      </c>
      <c r="C127" s="145"/>
      <c r="E127" s="19" t="s">
        <v>360</v>
      </c>
      <c r="F127" s="132">
        <v>0</v>
      </c>
      <c r="G127" s="132">
        <v>0</v>
      </c>
      <c r="H127" s="132">
        <v>0</v>
      </c>
      <c r="J127" s="19" t="s">
        <v>360</v>
      </c>
      <c r="K127" s="132">
        <v>0</v>
      </c>
      <c r="L127" s="132">
        <v>0</v>
      </c>
      <c r="M127" s="132">
        <v>0</v>
      </c>
      <c r="O127" s="19" t="s">
        <v>360</v>
      </c>
      <c r="P127" s="132">
        <v>0</v>
      </c>
      <c r="Q127" s="132">
        <v>0</v>
      </c>
      <c r="R127" s="132">
        <v>0</v>
      </c>
    </row>
    <row r="128" spans="1:20" ht="11.65" x14ac:dyDescent="0.35">
      <c r="A128" s="145">
        <f t="shared" si="23"/>
        <v>0</v>
      </c>
      <c r="C128" s="145"/>
      <c r="D128" s="27"/>
      <c r="E128" s="13" t="s">
        <v>355</v>
      </c>
      <c r="F128" s="132">
        <v>0</v>
      </c>
      <c r="G128" s="132">
        <v>0</v>
      </c>
      <c r="H128" s="132">
        <v>0</v>
      </c>
      <c r="I128" s="27"/>
      <c r="J128" s="13" t="s">
        <v>355</v>
      </c>
      <c r="K128" s="132">
        <v>0</v>
      </c>
      <c r="L128" s="132">
        <v>0</v>
      </c>
      <c r="M128" s="132">
        <v>0</v>
      </c>
      <c r="N128" s="27"/>
      <c r="O128" s="13" t="s">
        <v>355</v>
      </c>
      <c r="P128" s="132">
        <v>0</v>
      </c>
      <c r="Q128" s="132">
        <v>0</v>
      </c>
      <c r="R128" s="132">
        <v>0</v>
      </c>
      <c r="S128" s="27"/>
    </row>
    <row r="129" spans="1:20" ht="11.65" x14ac:dyDescent="0.35">
      <c r="A129" s="145"/>
      <c r="C129" s="145"/>
      <c r="D129" s="27"/>
      <c r="E129" s="14" t="s">
        <v>357</v>
      </c>
      <c r="F129" s="49">
        <f>SUM(F115:F128)</f>
        <v>0</v>
      </c>
      <c r="G129" s="49">
        <f>SUM(G115:G128)</f>
        <v>0</v>
      </c>
      <c r="H129" s="49">
        <f>SUM(H115:H128)</f>
        <v>0</v>
      </c>
      <c r="I129" s="27"/>
      <c r="J129" s="14" t="s">
        <v>357</v>
      </c>
      <c r="K129" s="49">
        <f>SUM(K115:K128)</f>
        <v>0</v>
      </c>
      <c r="L129" s="49">
        <f>SUM(L115:L128)</f>
        <v>0</v>
      </c>
      <c r="M129" s="49">
        <f>SUM(M115:M128)</f>
        <v>0</v>
      </c>
      <c r="N129" s="27"/>
      <c r="O129" s="14" t="s">
        <v>357</v>
      </c>
      <c r="P129" s="49">
        <f>SUM(P115:P128)</f>
        <v>0</v>
      </c>
      <c r="Q129" s="49">
        <f>SUM(Q115:Q128)</f>
        <v>0</v>
      </c>
      <c r="R129" s="49">
        <f>SUM(R115:R128)</f>
        <v>0</v>
      </c>
      <c r="S129" s="27"/>
    </row>
    <row r="130" spans="1:20" ht="11.65" x14ac:dyDescent="0.35">
      <c r="A130" s="145"/>
      <c r="C130" s="145"/>
      <c r="D130" s="27"/>
      <c r="E130" s="27"/>
      <c r="F130" s="17"/>
      <c r="G130" s="17"/>
      <c r="H130" s="17"/>
      <c r="I130" s="27"/>
      <c r="J130" s="27"/>
      <c r="K130" s="17"/>
      <c r="L130" s="17"/>
      <c r="M130" s="17"/>
      <c r="N130" s="27"/>
      <c r="O130" s="27"/>
      <c r="P130" s="17"/>
      <c r="Q130" s="17"/>
      <c r="R130" s="17"/>
      <c r="S130" s="27"/>
    </row>
    <row r="131" spans="1:20" ht="11.65" x14ac:dyDescent="0.35">
      <c r="B131" s="145"/>
      <c r="C131" s="145"/>
      <c r="D131" s="27"/>
      <c r="E131" s="13" t="s">
        <v>513</v>
      </c>
      <c r="F131" s="132">
        <v>0</v>
      </c>
      <c r="G131" s="132">
        <v>0</v>
      </c>
      <c r="H131" s="132">
        <v>0</v>
      </c>
      <c r="I131" s="27"/>
      <c r="J131" s="13" t="s">
        <v>513</v>
      </c>
      <c r="K131" s="132">
        <v>0</v>
      </c>
      <c r="L131" s="132">
        <v>0</v>
      </c>
      <c r="M131" s="132">
        <v>0</v>
      </c>
      <c r="N131" s="27"/>
      <c r="O131" s="13" t="s">
        <v>513</v>
      </c>
      <c r="P131" s="132">
        <v>0</v>
      </c>
      <c r="Q131" s="132">
        <v>0</v>
      </c>
      <c r="R131" s="132">
        <v>0</v>
      </c>
      <c r="S131" s="27"/>
    </row>
    <row r="132" spans="1:20" ht="11.65" x14ac:dyDescent="0.35">
      <c r="B132" s="145"/>
      <c r="C132" s="145"/>
      <c r="D132" s="27"/>
      <c r="E132" s="13" t="s">
        <v>183</v>
      </c>
      <c r="F132" s="132">
        <v>0</v>
      </c>
      <c r="G132" s="132">
        <v>0</v>
      </c>
      <c r="H132" s="132">
        <v>0</v>
      </c>
      <c r="I132" s="27"/>
      <c r="J132" s="13" t="s">
        <v>183</v>
      </c>
      <c r="K132" s="132">
        <v>0</v>
      </c>
      <c r="L132" s="132">
        <v>0</v>
      </c>
      <c r="M132" s="132">
        <v>0</v>
      </c>
      <c r="N132" s="27"/>
      <c r="O132" s="13" t="s">
        <v>183</v>
      </c>
      <c r="P132" s="132">
        <v>0</v>
      </c>
      <c r="Q132" s="132">
        <v>0</v>
      </c>
      <c r="R132" s="132">
        <v>0</v>
      </c>
      <c r="S132" s="27"/>
    </row>
    <row r="133" spans="1:20" ht="11.65" x14ac:dyDescent="0.35">
      <c r="B133" s="145"/>
      <c r="C133" s="145"/>
      <c r="D133" s="27"/>
      <c r="E133" s="13" t="s">
        <v>133</v>
      </c>
      <c r="F133" s="132">
        <v>0</v>
      </c>
      <c r="G133" s="132">
        <v>0</v>
      </c>
      <c r="H133" s="132">
        <v>0</v>
      </c>
      <c r="I133" s="27"/>
      <c r="J133" s="13" t="s">
        <v>133</v>
      </c>
      <c r="K133" s="132">
        <v>0</v>
      </c>
      <c r="L133" s="132">
        <v>0</v>
      </c>
      <c r="M133" s="132">
        <v>0</v>
      </c>
      <c r="N133" s="27"/>
      <c r="O133" s="13" t="s">
        <v>133</v>
      </c>
      <c r="P133" s="132">
        <v>0</v>
      </c>
      <c r="Q133" s="132">
        <v>0</v>
      </c>
      <c r="R133" s="132">
        <v>0</v>
      </c>
      <c r="S133" s="27"/>
    </row>
    <row r="134" spans="1:20" ht="11.65" x14ac:dyDescent="0.35">
      <c r="A134" s="145"/>
      <c r="C134" s="145"/>
      <c r="D134" s="27"/>
      <c r="E134" s="14" t="s">
        <v>38</v>
      </c>
      <c r="F134" s="49">
        <f>SUM(F131:F133)</f>
        <v>0</v>
      </c>
      <c r="G134" s="49">
        <f t="shared" ref="G134:H134" si="24">SUM(G131:G133)</f>
        <v>0</v>
      </c>
      <c r="H134" s="49">
        <f t="shared" si="24"/>
        <v>0</v>
      </c>
      <c r="I134" s="27"/>
      <c r="J134" s="14" t="s">
        <v>38</v>
      </c>
      <c r="K134" s="49">
        <f>SUM(K131:K133)</f>
        <v>0</v>
      </c>
      <c r="L134" s="49">
        <f t="shared" ref="L134" si="25">SUM(L131:L133)</f>
        <v>0</v>
      </c>
      <c r="M134" s="49">
        <f t="shared" ref="M134" si="26">SUM(M131:M133)</f>
        <v>0</v>
      </c>
      <c r="N134" s="27"/>
      <c r="O134" s="14" t="s">
        <v>38</v>
      </c>
      <c r="P134" s="49">
        <f>SUM(P131:P133)</f>
        <v>0</v>
      </c>
      <c r="Q134" s="49">
        <f t="shared" ref="Q134" si="27">SUM(Q131:Q133)</f>
        <v>0</v>
      </c>
      <c r="R134" s="49">
        <f t="shared" ref="R134" si="28">SUM(R131:R133)</f>
        <v>0</v>
      </c>
      <c r="S134" s="27"/>
    </row>
    <row r="135" spans="1:20" ht="11.65" x14ac:dyDescent="0.35">
      <c r="A135" s="145"/>
      <c r="C135" s="145"/>
      <c r="D135" s="27"/>
      <c r="E135" s="27"/>
      <c r="F135" s="17"/>
      <c r="G135" s="17"/>
      <c r="H135" s="17"/>
      <c r="I135" s="27"/>
      <c r="J135" s="27"/>
      <c r="K135" s="17"/>
      <c r="L135" s="17"/>
      <c r="M135" s="17"/>
      <c r="N135" s="27"/>
      <c r="O135" s="27"/>
      <c r="P135" s="17"/>
      <c r="Q135" s="17"/>
      <c r="R135" s="17"/>
      <c r="S135" s="27"/>
    </row>
    <row r="136" spans="1:20" ht="11.65" x14ac:dyDescent="0.35">
      <c r="A136" s="145"/>
      <c r="C136" s="145"/>
      <c r="D136" s="27"/>
      <c r="E136" s="22" t="s">
        <v>39</v>
      </c>
      <c r="F136" s="50">
        <f>F129+F134</f>
        <v>0</v>
      </c>
      <c r="G136" s="50">
        <f>G129+G134</f>
        <v>0</v>
      </c>
      <c r="H136" s="50">
        <f>H129+H134</f>
        <v>0</v>
      </c>
      <c r="I136" s="27"/>
      <c r="J136" s="22" t="s">
        <v>39</v>
      </c>
      <c r="K136" s="50">
        <f>K129+K134</f>
        <v>0</v>
      </c>
      <c r="L136" s="50">
        <f>L129+L134</f>
        <v>0</v>
      </c>
      <c r="M136" s="50">
        <f>M129+M134</f>
        <v>0</v>
      </c>
      <c r="N136" s="27"/>
      <c r="O136" s="22" t="s">
        <v>39</v>
      </c>
      <c r="P136" s="50">
        <f>P129+P134</f>
        <v>0</v>
      </c>
      <c r="Q136" s="50">
        <f>Q129+Q134</f>
        <v>0</v>
      </c>
      <c r="R136" s="50">
        <f>R129+R134</f>
        <v>0</v>
      </c>
      <c r="S136" s="27"/>
    </row>
    <row r="137" spans="1:20" ht="11.65" x14ac:dyDescent="0.35">
      <c r="A137" s="145"/>
      <c r="C137" s="145"/>
      <c r="D137" s="44"/>
      <c r="E137" s="46"/>
      <c r="F137" s="47"/>
      <c r="G137" s="47"/>
      <c r="H137" s="47"/>
      <c r="I137" s="44"/>
      <c r="J137" s="46"/>
      <c r="K137" s="47"/>
      <c r="L137" s="47"/>
      <c r="M137" s="47"/>
      <c r="N137" s="44"/>
      <c r="O137" s="46"/>
      <c r="P137" s="47"/>
      <c r="Q137" s="47"/>
      <c r="R137" s="47"/>
      <c r="S137" s="44"/>
      <c r="T137" s="44"/>
    </row>
    <row r="138" spans="1:20" ht="11.65" x14ac:dyDescent="0.35">
      <c r="A138" s="145">
        <f>IF(OR(F138&lt;0,G138&lt;0,H138&lt;0,K138&lt;0,L138&lt;0,M138&lt;0,P138&lt;0,Q138&lt;0,R138&lt;0),1,0)</f>
        <v>0</v>
      </c>
      <c r="C138" s="145"/>
      <c r="D138" s="44"/>
      <c r="E138" s="37" t="s">
        <v>184</v>
      </c>
      <c r="F138" s="132">
        <v>0</v>
      </c>
      <c r="G138" s="132">
        <v>0</v>
      </c>
      <c r="H138" s="132">
        <v>0</v>
      </c>
      <c r="I138" s="44"/>
      <c r="J138" s="37" t="s">
        <v>184</v>
      </c>
      <c r="K138" s="132">
        <v>0</v>
      </c>
      <c r="L138" s="132">
        <v>0</v>
      </c>
      <c r="M138" s="132">
        <v>0</v>
      </c>
      <c r="N138" s="44"/>
      <c r="O138" s="37" t="s">
        <v>184</v>
      </c>
      <c r="P138" s="132">
        <v>0</v>
      </c>
      <c r="Q138" s="132">
        <v>0</v>
      </c>
      <c r="R138" s="132">
        <v>0</v>
      </c>
      <c r="S138" s="44"/>
      <c r="T138" s="44"/>
    </row>
    <row r="139" spans="1:20" ht="11.65" x14ac:dyDescent="0.35">
      <c r="A139" s="145"/>
      <c r="C139" s="145"/>
      <c r="D139" s="44"/>
      <c r="E139" s="37" t="s">
        <v>185</v>
      </c>
      <c r="F139" s="94" t="s">
        <v>145</v>
      </c>
      <c r="G139" s="94" t="s">
        <v>145</v>
      </c>
      <c r="H139" s="94" t="s">
        <v>145</v>
      </c>
      <c r="I139" s="44"/>
      <c r="J139" s="37" t="s">
        <v>185</v>
      </c>
      <c r="K139" s="94" t="s">
        <v>145</v>
      </c>
      <c r="L139" s="94" t="s">
        <v>145</v>
      </c>
      <c r="M139" s="94" t="s">
        <v>145</v>
      </c>
      <c r="N139" s="44"/>
      <c r="O139" s="37" t="s">
        <v>185</v>
      </c>
      <c r="P139" s="94" t="s">
        <v>145</v>
      </c>
      <c r="Q139" s="94" t="s">
        <v>145</v>
      </c>
      <c r="R139" s="94" t="s">
        <v>145</v>
      </c>
      <c r="S139" s="44"/>
      <c r="T139" s="44"/>
    </row>
    <row r="140" spans="1:20" ht="11.65" x14ac:dyDescent="0.35">
      <c r="A140" s="145"/>
      <c r="C140" s="145"/>
      <c r="D140" s="27"/>
      <c r="E140" s="23" t="s">
        <v>40</v>
      </c>
      <c r="F140" s="27"/>
      <c r="G140" s="27"/>
      <c r="H140" s="27"/>
      <c r="I140" s="27"/>
      <c r="J140" s="23" t="s">
        <v>40</v>
      </c>
      <c r="K140" s="27"/>
      <c r="L140" s="27"/>
      <c r="M140" s="27"/>
      <c r="N140" s="27"/>
      <c r="O140" s="23" t="s">
        <v>40</v>
      </c>
      <c r="P140" s="27"/>
      <c r="Q140" s="27"/>
      <c r="R140" s="27"/>
      <c r="S140" s="27"/>
    </row>
    <row r="141" spans="1:20" ht="11.65" x14ac:dyDescent="0.35">
      <c r="A141" s="145"/>
      <c r="C141" s="145"/>
      <c r="D141" s="145"/>
      <c r="E141" s="145"/>
      <c r="F141" s="145"/>
      <c r="G141" s="145"/>
      <c r="H141" s="145"/>
      <c r="I141" s="145"/>
      <c r="J141" s="145"/>
      <c r="K141" s="145"/>
      <c r="L141" s="145"/>
      <c r="M141" s="145"/>
      <c r="N141" s="145"/>
      <c r="O141" s="145"/>
      <c r="P141" s="145"/>
      <c r="Q141" s="145"/>
      <c r="R141" s="145"/>
      <c r="S141" s="145"/>
    </row>
    <row r="142" spans="1:20" ht="11.65" x14ac:dyDescent="0.35">
      <c r="B142" s="145">
        <f>1-(F142*G142*H142*K142*L142*M142*P142*Q142*R142)</f>
        <v>0</v>
      </c>
      <c r="C142" s="145"/>
      <c r="D142" s="27"/>
      <c r="E142" s="24" t="s">
        <v>186</v>
      </c>
      <c r="F142" s="121" t="b">
        <f>ABS(  (F61+F73+F91)-(F109+F129+F134)  ) &lt; eTol</f>
        <v>1</v>
      </c>
      <c r="G142" s="121" t="b">
        <f>ABS(  (G61+G73+G91)-(G109+G129+G134)  ) &lt; eTol</f>
        <v>1</v>
      </c>
      <c r="H142" s="121" t="b">
        <f>ABS(  (H61+H73+H91)-(H109+H129+H134)  ) &lt; eTol</f>
        <v>1</v>
      </c>
      <c r="I142" s="27"/>
      <c r="J142" s="24" t="s">
        <v>186</v>
      </c>
      <c r="K142" s="121" t="b">
        <f>ABS(  (K61+K73+K91)-(K109+K129+K134)  ) &lt; eTol</f>
        <v>1</v>
      </c>
      <c r="L142" s="121" t="b">
        <f>ABS(  (L61+L73+L91)-(L109+L129+L134)  ) &lt; eTol</f>
        <v>1</v>
      </c>
      <c r="M142" s="121" t="b">
        <f>ABS(  (M61+M73+M91)-(M109+M129+M134)  ) &lt; eTol</f>
        <v>1</v>
      </c>
      <c r="N142" s="27"/>
      <c r="O142" s="24" t="s">
        <v>186</v>
      </c>
      <c r="P142" s="121" t="b">
        <f>ABS(  (P61+P73+P91)-(P109+P129+P134)  ) &lt; eTol</f>
        <v>1</v>
      </c>
      <c r="Q142" s="121" t="b">
        <f>ABS(  (Q61+Q73+Q91)-(Q109+Q129+Q134)  ) &lt; eTol</f>
        <v>1</v>
      </c>
      <c r="R142" s="121" t="b">
        <f>ABS(  (R61+R73+R91)-(R109+R129+R134)  ) &lt; eTol</f>
        <v>1</v>
      </c>
      <c r="S142" s="27"/>
    </row>
    <row r="143" spans="1:20" ht="11.65" x14ac:dyDescent="0.35">
      <c r="A143" s="145"/>
      <c r="C143" s="145"/>
      <c r="D143" s="27"/>
      <c r="E143" s="23"/>
      <c r="F143" s="27"/>
      <c r="G143" s="27"/>
      <c r="H143" s="27"/>
      <c r="I143" s="27"/>
      <c r="J143" s="23"/>
      <c r="K143" s="27"/>
      <c r="L143" s="27"/>
      <c r="M143" s="27"/>
      <c r="N143" s="27"/>
      <c r="O143" s="23"/>
      <c r="P143" s="27"/>
      <c r="Q143" s="27"/>
      <c r="R143" s="27"/>
      <c r="S143" s="27"/>
    </row>
    <row r="144" spans="1:20" ht="13.15" x14ac:dyDescent="0.4">
      <c r="A144" s="145"/>
      <c r="C144" s="145"/>
      <c r="D144" s="27"/>
      <c r="E144" s="28" t="s">
        <v>247</v>
      </c>
      <c r="F144" s="149" t="str">
        <f>F21</f>
        <v>31/XX/20XX</v>
      </c>
      <c r="G144" s="149" t="str">
        <f>G21</f>
        <v>31/XX/20XX</v>
      </c>
      <c r="H144" s="149" t="str">
        <f>H21</f>
        <v>31/XX/20XX</v>
      </c>
      <c r="I144" s="27"/>
      <c r="J144" s="28" t="s">
        <v>247</v>
      </c>
      <c r="K144" s="149" t="str">
        <f>K21</f>
        <v>31/XX/20XX</v>
      </c>
      <c r="L144" s="149" t="str">
        <f>L21</f>
        <v>31/XX/20XX</v>
      </c>
      <c r="M144" s="149" t="str">
        <f>M21</f>
        <v>31/XX/20XX</v>
      </c>
      <c r="N144" s="27"/>
      <c r="O144" s="28" t="s">
        <v>247</v>
      </c>
      <c r="P144" s="149" t="str">
        <f>P21</f>
        <v>31/XX/20XX</v>
      </c>
      <c r="Q144" s="149" t="str">
        <f>Q21</f>
        <v>31/XX/20XX</v>
      </c>
      <c r="R144" s="149" t="str">
        <f>R21</f>
        <v>31/XX/20XX</v>
      </c>
      <c r="S144" s="27"/>
    </row>
    <row r="145" spans="1:20" ht="11.65" x14ac:dyDescent="0.35">
      <c r="A145" s="145"/>
      <c r="C145" s="145"/>
      <c r="D145" s="27"/>
      <c r="E145" s="13" t="s">
        <v>250</v>
      </c>
      <c r="F145" s="132">
        <v>0</v>
      </c>
      <c r="G145" s="132">
        <v>0</v>
      </c>
      <c r="H145" s="132">
        <v>0</v>
      </c>
      <c r="I145" s="27"/>
      <c r="J145" s="13" t="s">
        <v>250</v>
      </c>
      <c r="K145" s="132">
        <v>0</v>
      </c>
      <c r="L145" s="132">
        <v>0</v>
      </c>
      <c r="M145" s="132">
        <v>0</v>
      </c>
      <c r="N145" s="27"/>
      <c r="O145" s="13" t="s">
        <v>250</v>
      </c>
      <c r="P145" s="132">
        <v>0</v>
      </c>
      <c r="Q145" s="132">
        <v>0</v>
      </c>
      <c r="R145" s="132">
        <v>0</v>
      </c>
      <c r="S145" s="27"/>
    </row>
    <row r="146" spans="1:20" ht="11.65" x14ac:dyDescent="0.35">
      <c r="A146" s="145"/>
      <c r="C146" s="145"/>
      <c r="D146" s="27"/>
      <c r="E146" s="13" t="s">
        <v>192</v>
      </c>
      <c r="F146" s="132">
        <v>0</v>
      </c>
      <c r="G146" s="132">
        <v>0</v>
      </c>
      <c r="H146" s="132">
        <v>0</v>
      </c>
      <c r="I146" s="27"/>
      <c r="J146" s="13" t="s">
        <v>192</v>
      </c>
      <c r="K146" s="132">
        <v>0</v>
      </c>
      <c r="L146" s="132">
        <v>0</v>
      </c>
      <c r="M146" s="132">
        <v>0</v>
      </c>
      <c r="N146" s="27"/>
      <c r="O146" s="13" t="s">
        <v>192</v>
      </c>
      <c r="P146" s="132">
        <v>0</v>
      </c>
      <c r="Q146" s="132">
        <v>0</v>
      </c>
      <c r="R146" s="132">
        <v>0</v>
      </c>
      <c r="S146" s="27"/>
    </row>
    <row r="147" spans="1:20" ht="11.65" x14ac:dyDescent="0.35">
      <c r="A147" s="145"/>
      <c r="C147" s="145"/>
      <c r="D147" s="27"/>
      <c r="E147" s="14" t="s">
        <v>251</v>
      </c>
      <c r="F147" s="49">
        <f>SUM(F145:F146)</f>
        <v>0</v>
      </c>
      <c r="G147" s="49">
        <f>SUM(G145:G146)</f>
        <v>0</v>
      </c>
      <c r="H147" s="49">
        <f>SUM(H145:H146)</f>
        <v>0</v>
      </c>
      <c r="I147" s="27"/>
      <c r="J147" s="14" t="s">
        <v>251</v>
      </c>
      <c r="K147" s="49">
        <f>SUM(K145:K146)</f>
        <v>0</v>
      </c>
      <c r="L147" s="49">
        <f>SUM(L145:L146)</f>
        <v>0</v>
      </c>
      <c r="M147" s="49">
        <f>SUM(M145:M146)</f>
        <v>0</v>
      </c>
      <c r="N147" s="27"/>
      <c r="O147" s="14" t="s">
        <v>251</v>
      </c>
      <c r="P147" s="49">
        <f>SUM(P145:P146)</f>
        <v>0</v>
      </c>
      <c r="Q147" s="49">
        <f>SUM(Q145:Q146)</f>
        <v>0</v>
      </c>
      <c r="R147" s="49">
        <f>SUM(R145:R146)</f>
        <v>0</v>
      </c>
      <c r="S147" s="27"/>
    </row>
    <row r="148" spans="1:20" ht="11.65" x14ac:dyDescent="0.35">
      <c r="A148" s="145"/>
      <c r="C148" s="145"/>
      <c r="D148" s="27"/>
      <c r="E148" s="16"/>
      <c r="F148" s="27"/>
      <c r="G148" s="27"/>
      <c r="H148" s="27"/>
      <c r="I148" s="27"/>
      <c r="J148" s="16"/>
      <c r="K148" s="27"/>
      <c r="L148" s="27"/>
      <c r="M148" s="27"/>
      <c r="N148" s="27"/>
      <c r="O148" s="16"/>
      <c r="P148" s="27"/>
      <c r="Q148" s="27"/>
      <c r="R148" s="27"/>
      <c r="S148" s="27"/>
    </row>
    <row r="149" spans="1:20" ht="11.65" x14ac:dyDescent="0.35">
      <c r="A149" s="145"/>
      <c r="C149" s="145"/>
      <c r="D149" s="27"/>
      <c r="E149" s="13" t="s">
        <v>187</v>
      </c>
      <c r="F149" s="132"/>
      <c r="G149" s="132"/>
      <c r="H149" s="132"/>
      <c r="I149" s="27"/>
      <c r="J149" s="13" t="s">
        <v>187</v>
      </c>
      <c r="K149" s="132"/>
      <c r="L149" s="132"/>
      <c r="M149" s="132"/>
      <c r="N149" s="27"/>
      <c r="O149" s="13" t="s">
        <v>187</v>
      </c>
      <c r="P149" s="132"/>
      <c r="Q149" s="132"/>
      <c r="R149" s="132"/>
      <c r="S149" s="27"/>
    </row>
    <row r="150" spans="1:20" ht="11.65" x14ac:dyDescent="0.35">
      <c r="A150" s="145"/>
      <c r="C150" s="145"/>
      <c r="D150" s="27"/>
      <c r="E150" s="16"/>
      <c r="F150" s="16"/>
      <c r="G150" s="16"/>
      <c r="H150" s="16"/>
      <c r="I150" s="27"/>
      <c r="J150" s="16"/>
      <c r="K150" s="16"/>
      <c r="L150" s="16"/>
      <c r="M150" s="16"/>
      <c r="N150" s="27"/>
      <c r="O150" s="16"/>
      <c r="P150" s="16"/>
      <c r="Q150" s="16"/>
      <c r="R150" s="16"/>
      <c r="S150" s="27"/>
    </row>
    <row r="151" spans="1:20" ht="13.15" x14ac:dyDescent="0.4">
      <c r="A151" s="145"/>
      <c r="C151" s="145"/>
      <c r="D151" s="27"/>
      <c r="E151" s="67" t="s">
        <v>188</v>
      </c>
      <c r="F151" s="49">
        <f>F117+F116+F123+F115 +F118 +F126+  F101+F96+F97+F94+F102+F103 - F89-F88-F85-F87</f>
        <v>0</v>
      </c>
      <c r="G151" s="49">
        <f t="shared" ref="G151:H151" si="29">G117+G116+G123+G115 +G118 +G126+  G101+G96+G97+G94+G102+G103 - G89-G88-G85-G87</f>
        <v>0</v>
      </c>
      <c r="H151" s="49">
        <f t="shared" si="29"/>
        <v>0</v>
      </c>
      <c r="I151" s="27"/>
      <c r="J151" s="67" t="s">
        <v>188</v>
      </c>
      <c r="K151" s="49">
        <f t="shared" ref="K151:M151" si="30">K117+K116+K123+K115 +K118 +K126+  K101+K96+K97+K94+K102+K103 - K89-K88-K85-K87</f>
        <v>0</v>
      </c>
      <c r="L151" s="49">
        <f t="shared" si="30"/>
        <v>0</v>
      </c>
      <c r="M151" s="49">
        <f t="shared" si="30"/>
        <v>0</v>
      </c>
      <c r="N151" s="27"/>
      <c r="O151" s="67" t="s">
        <v>188</v>
      </c>
      <c r="P151" s="49">
        <f t="shared" ref="P151:R151" si="31">P117+P116+P123+P115 +P118 +P126+  P101+P96+P97+P94+P102+P103 - P89-P88-P85-P87</f>
        <v>0</v>
      </c>
      <c r="Q151" s="49">
        <f t="shared" si="31"/>
        <v>0</v>
      </c>
      <c r="R151" s="49">
        <f t="shared" si="31"/>
        <v>0</v>
      </c>
      <c r="S151" s="27"/>
    </row>
    <row r="152" spans="1:20" ht="13.15" x14ac:dyDescent="0.4">
      <c r="A152" s="145"/>
      <c r="C152" s="145"/>
      <c r="D152" s="27"/>
      <c r="E152" s="67" t="s">
        <v>323</v>
      </c>
      <c r="F152" s="49">
        <f>'Authority RAG Thresholds'!$F$26</f>
        <v>1700</v>
      </c>
      <c r="G152" s="49">
        <f>'Authority RAG Thresholds'!$F$26</f>
        <v>1700</v>
      </c>
      <c r="H152" s="49">
        <f>'Authority RAG Thresholds'!$F$26</f>
        <v>1700</v>
      </c>
      <c r="I152" s="27"/>
      <c r="J152" s="67" t="s">
        <v>323</v>
      </c>
      <c r="K152" s="49">
        <f>'Authority RAG Thresholds'!$F$26</f>
        <v>1700</v>
      </c>
      <c r="L152" s="49">
        <f>'Authority RAG Thresholds'!$F$26</f>
        <v>1700</v>
      </c>
      <c r="M152" s="49">
        <f>'Authority RAG Thresholds'!$F$26</f>
        <v>1700</v>
      </c>
      <c r="N152" s="27"/>
      <c r="O152" s="67" t="s">
        <v>323</v>
      </c>
      <c r="P152" s="49">
        <f>'Authority RAG Thresholds'!$F$26</f>
        <v>1700</v>
      </c>
      <c r="Q152" s="49">
        <f>'Authority RAG Thresholds'!$F$26</f>
        <v>1700</v>
      </c>
      <c r="R152" s="49">
        <f>'Authority RAG Thresholds'!$F$26</f>
        <v>1700</v>
      </c>
      <c r="S152" s="27"/>
    </row>
    <row r="153" spans="1:20" ht="11.65" x14ac:dyDescent="0.35">
      <c r="A153" s="145"/>
      <c r="C153" s="145"/>
      <c r="D153" s="27"/>
      <c r="E153" s="27"/>
      <c r="F153" s="27"/>
      <c r="G153" s="27"/>
      <c r="H153" s="27"/>
      <c r="I153" s="27"/>
      <c r="J153" s="27"/>
      <c r="K153" s="27"/>
      <c r="L153" s="27"/>
      <c r="M153" s="27"/>
      <c r="N153" s="27"/>
      <c r="O153" s="27"/>
      <c r="P153" s="27"/>
      <c r="Q153" s="27"/>
      <c r="R153" s="27"/>
      <c r="S153" s="27"/>
    </row>
    <row r="154" spans="1:20" ht="11.65" x14ac:dyDescent="0.35">
      <c r="A154" s="145"/>
      <c r="C154" s="145"/>
      <c r="D154" s="44"/>
      <c r="E154" s="44"/>
      <c r="F154" s="45"/>
      <c r="G154" s="45"/>
      <c r="H154" s="45"/>
      <c r="I154" s="44"/>
      <c r="J154" s="44"/>
      <c r="K154" s="45"/>
      <c r="L154" s="45"/>
      <c r="M154" s="45"/>
      <c r="N154" s="44"/>
      <c r="O154" s="44"/>
      <c r="P154" s="45"/>
      <c r="Q154" s="45"/>
      <c r="R154" s="45"/>
      <c r="S154" s="44"/>
      <c r="T154" s="44"/>
    </row>
    <row r="155" spans="1:20" ht="11.65" x14ac:dyDescent="0.35">
      <c r="A155" s="145"/>
      <c r="C155" s="145"/>
      <c r="D155" s="27"/>
      <c r="E155" s="147" t="s">
        <v>64</v>
      </c>
      <c r="F155" s="27"/>
      <c r="G155" s="27"/>
      <c r="H155" s="27"/>
      <c r="I155" s="27"/>
      <c r="J155" s="147" t="s">
        <v>64</v>
      </c>
      <c r="K155" s="27"/>
      <c r="L155" s="27"/>
      <c r="M155" s="27"/>
      <c r="N155" s="27"/>
      <c r="O155" s="147" t="s">
        <v>64</v>
      </c>
      <c r="P155" s="27"/>
      <c r="Q155" s="27"/>
      <c r="R155" s="27"/>
      <c r="S155" s="27"/>
    </row>
    <row r="156" spans="1:20" ht="11.65" x14ac:dyDescent="0.35">
      <c r="A156" s="145"/>
      <c r="C156" s="145"/>
      <c r="D156" s="27"/>
      <c r="E156" s="91" t="s">
        <v>167</v>
      </c>
      <c r="F156" s="151">
        <f>F26/F152</f>
        <v>0</v>
      </c>
      <c r="G156" s="151">
        <f t="shared" ref="G156:H156" si="32">G26/G152</f>
        <v>0</v>
      </c>
      <c r="H156" s="151">
        <f t="shared" si="32"/>
        <v>0</v>
      </c>
      <c r="I156" s="27"/>
      <c r="J156" s="91" t="s">
        <v>167</v>
      </c>
      <c r="K156" s="151">
        <f t="shared" ref="K156:M156" si="33">K26/K152</f>
        <v>0</v>
      </c>
      <c r="L156" s="151">
        <f t="shared" si="33"/>
        <v>0</v>
      </c>
      <c r="M156" s="151">
        <f t="shared" si="33"/>
        <v>0</v>
      </c>
      <c r="N156" s="27"/>
      <c r="O156" s="91" t="s">
        <v>167</v>
      </c>
      <c r="P156" s="151">
        <f t="shared" ref="P156:R156" si="34">P26/P152</f>
        <v>0</v>
      </c>
      <c r="Q156" s="151">
        <f t="shared" si="34"/>
        <v>0</v>
      </c>
      <c r="R156" s="151">
        <f t="shared" si="34"/>
        <v>0</v>
      </c>
      <c r="S156" s="27"/>
    </row>
    <row r="157" spans="1:20" ht="11.65" x14ac:dyDescent="0.35">
      <c r="A157" s="145"/>
      <c r="C157" s="145"/>
      <c r="D157" s="27"/>
      <c r="E157" s="91" t="s">
        <v>68</v>
      </c>
      <c r="F157" s="152">
        <f>IF(F26=0,0,IF(F36&lt;0,(F34+F36)/F26,F34/F26))</f>
        <v>0</v>
      </c>
      <c r="G157" s="152">
        <f t="shared" ref="G157:H157" si="35">IF(G26=0,0,IF(G36&lt;0,(G34+G36)/G26,G34/G26))</f>
        <v>0</v>
      </c>
      <c r="H157" s="152">
        <f t="shared" si="35"/>
        <v>0</v>
      </c>
      <c r="I157" s="27"/>
      <c r="J157" s="91" t="s">
        <v>68</v>
      </c>
      <c r="K157" s="152">
        <f t="shared" ref="K157:M157" si="36">IF(K26=0,0,IF(K36&lt;0,(K34+K36)/K26,K34/K26))</f>
        <v>0</v>
      </c>
      <c r="L157" s="152">
        <f t="shared" si="36"/>
        <v>0</v>
      </c>
      <c r="M157" s="152">
        <f t="shared" si="36"/>
        <v>0</v>
      </c>
      <c r="N157" s="27"/>
      <c r="O157" s="91" t="s">
        <v>68</v>
      </c>
      <c r="P157" s="152">
        <f t="shared" ref="P157:R157" si="37">IF(P26=0,0,IF(P36&lt;0,(P34+P36)/P26,P34/P26))</f>
        <v>0</v>
      </c>
      <c r="Q157" s="152">
        <f t="shared" si="37"/>
        <v>0</v>
      </c>
      <c r="R157" s="152">
        <f t="shared" si="37"/>
        <v>0</v>
      </c>
      <c r="S157" s="27"/>
    </row>
    <row r="158" spans="1:20" ht="11.65" x14ac:dyDescent="0.35">
      <c r="A158" s="145"/>
      <c r="C158" s="145"/>
      <c r="D158" s="27"/>
      <c r="E158" s="91" t="s">
        <v>253</v>
      </c>
      <c r="F158" s="152" t="str">
        <f t="shared" ref="F158" si="38">IF(OR(F147=0,F151=0),"N/A",IF((F147/(F117+F116+F123+F115 +F118 +F126+  F101+F96+F97+F94+F102+F103 - F89-F88-F85-F87))&lt;0,0,((F147/(F117+F116+F123+F115 +F118 +F126+  F101+F96+F97+F94+F102+F103 - F89-F88-F85-F87)))))</f>
        <v>N/A</v>
      </c>
      <c r="G158" s="152" t="str">
        <f t="shared" ref="G158:H158" si="39">IF(OR(G147=0,G151=0),"N/A",IF((G147/(G117+G116+G123+G115 +G118 +G126+  G101+G96+G97+G94+G102+G103 - G89-G88-G85-G87))&lt;0,0,((G147/(G117+G116+G123+G115 +G118 +G126+  G101+G96+G97+G94+G102+G103 - G89-G88-G85-G87)))))</f>
        <v>N/A</v>
      </c>
      <c r="H158" s="152" t="str">
        <f t="shared" si="39"/>
        <v>N/A</v>
      </c>
      <c r="I158" s="27"/>
      <c r="J158" s="91" t="s">
        <v>253</v>
      </c>
      <c r="K158" s="152" t="str">
        <f t="shared" ref="K158:M158" si="40">IF(OR(K147=0,K151=0),"N/A",IF((K147/(K117+K116+K123+K115 +K118 +K126+  K101+K96+K97+K94+K102+K103 - K89-K88-K85-K87))&lt;0,0,((K147/(K117+K116+K123+K115 +K118 +K126+  K101+K96+K97+K94+K102+K103 - K89-K88-K85-K87)))))</f>
        <v>N/A</v>
      </c>
      <c r="L158" s="152" t="str">
        <f t="shared" si="40"/>
        <v>N/A</v>
      </c>
      <c r="M158" s="152" t="str">
        <f t="shared" si="40"/>
        <v>N/A</v>
      </c>
      <c r="N158" s="27"/>
      <c r="O158" s="91" t="s">
        <v>253</v>
      </c>
      <c r="P158" s="152" t="str">
        <f t="shared" ref="P158:R158" si="41">IF(OR(P147=0,P151=0),"N/A",IF((P147/(P117+P116+P123+P115 +P118 +P126+  P101+P96+P97+P94+P102+P103 - P89-P88-P85-P87))&lt;0,0,((P147/(P117+P116+P123+P115 +P118 +P126+  P101+P96+P97+P94+P102+P103 - P89-P88-P85-P87)))))</f>
        <v>N/A</v>
      </c>
      <c r="Q158" s="152" t="str">
        <f t="shared" si="41"/>
        <v>N/A</v>
      </c>
      <c r="R158" s="152" t="str">
        <f t="shared" si="41"/>
        <v>N/A</v>
      </c>
      <c r="S158" s="27"/>
    </row>
    <row r="159" spans="1:20" ht="11.65" x14ac:dyDescent="0.35">
      <c r="A159" s="145"/>
      <c r="C159" s="145"/>
      <c r="D159" s="27"/>
      <c r="E159" s="91" t="s">
        <v>77</v>
      </c>
      <c r="F159" s="151" t="e">
        <f>IF((F117+F116+F123+F115 +F118 +F126+  F101+F96+F97+F94+F102+F103 - F89-F88-F85-F87)/(F34 +IF(F36&lt;0,F36,0)-F52)&lt;0,0,(F117+F116+F123+F115 +F118 + F126+ F101+F96+F97+F94+F102+F103 - F89-F88-F85-F87)/(F34+IF(F36&lt;0,F36,0)-F52))</f>
        <v>#DIV/0!</v>
      </c>
      <c r="G159" s="151" t="e">
        <f t="shared" ref="G159:H159" si="42">IF((G117+G116+G123+G115 +G118 +G126+  G101+G96+G97+G94+G102+G103 - G89-G88-G85-G87)/(G34 +IF(G36&lt;0,G36,0)-G52)&lt;0,0,(G117+G116+G123+G115 +G118 + G126+ G101+G96+G97+G94+G102+G103 - G89-G88-G85-G87)/(G34+IF(G36&lt;0,G36,0)-G52))</f>
        <v>#DIV/0!</v>
      </c>
      <c r="H159" s="151" t="e">
        <f t="shared" si="42"/>
        <v>#DIV/0!</v>
      </c>
      <c r="I159" s="27"/>
      <c r="J159" s="91" t="s">
        <v>77</v>
      </c>
      <c r="K159" s="151" t="e">
        <f t="shared" ref="K159:M159" si="43">IF((K117+K116+K123+K115 +K118 +K126+  K101+K96+K97+K94+K102+K103 - K89-K88-K85-K87)/(K34 +IF(K36&lt;0,K36,0)-K52)&lt;0,0,(K117+K116+K123+K115 +K118 + K126+ K101+K96+K97+K94+K102+K103 - K89-K88-K85-K87)/(K34+IF(K36&lt;0,K36,0)-K52))</f>
        <v>#DIV/0!</v>
      </c>
      <c r="L159" s="151" t="e">
        <f t="shared" si="43"/>
        <v>#DIV/0!</v>
      </c>
      <c r="M159" s="151" t="e">
        <f t="shared" si="43"/>
        <v>#DIV/0!</v>
      </c>
      <c r="N159" s="27"/>
      <c r="O159" s="91" t="s">
        <v>77</v>
      </c>
      <c r="P159" s="151" t="e">
        <f t="shared" ref="P159:R159" si="44">IF((P117+P116+P123+P115 +P118 +P126+  P101+P96+P97+P94+P102+P103 - P89-P88-P85-P87)/(P34 +IF(P36&lt;0,P36,0)-P52)&lt;0,0,(P117+P116+P123+P115 +P118 + P126+ P101+P96+P97+P94+P102+P103 - P89-P88-P85-P87)/(P34+IF(P36&lt;0,P36,0)-P52))</f>
        <v>#DIV/0!</v>
      </c>
      <c r="Q159" s="151" t="e">
        <f t="shared" si="44"/>
        <v>#DIV/0!</v>
      </c>
      <c r="R159" s="151" t="e">
        <f t="shared" si="44"/>
        <v>#DIV/0!</v>
      </c>
      <c r="S159" s="27"/>
    </row>
    <row r="160" spans="1:20" ht="11.65" x14ac:dyDescent="0.35">
      <c r="A160" s="145"/>
      <c r="C160" s="145"/>
      <c r="D160" s="27"/>
      <c r="E160" s="91" t="s">
        <v>82</v>
      </c>
      <c r="F160" s="151" t="e">
        <f>IF(((F117+F116+F123+F115 +F118 +F126+  F101+F96+F97+F94+F102+F103 - F89-F88-F85-F87)-(F70-F119))/(F34+IF(F36&lt;0,F36,0)-F52)&lt;0,0,((F117+F116+F123+F115 +F118 +F126+  F101+F96+F97+F94+F102+F103 - F89-F88-F85-F87)-(F70-F119))/(F34+IF(F36&lt;0,F36,0)-F52))</f>
        <v>#DIV/0!</v>
      </c>
      <c r="G160" s="151" t="e">
        <f t="shared" ref="G160:H160" si="45">IF(((G117+G116+G123+G115 +G118 +G126+  G101+G96+G97+G94+G102+G103 - G89-G88-G85-G87)-(G70-G119))/(G34+IF(G36&lt;0,G36,0)-G52)&lt;0,0,((G117+G116+G123+G115 +G118 +G126+  G101+G96+G97+G94+G102+G103 - G89-G88-G85-G87)-(G70-G119))/(G34+IF(G36&lt;0,G36,0)-G52))</f>
        <v>#DIV/0!</v>
      </c>
      <c r="H160" s="151" t="e">
        <f t="shared" si="45"/>
        <v>#DIV/0!</v>
      </c>
      <c r="I160" s="27"/>
      <c r="J160" s="91" t="s">
        <v>82</v>
      </c>
      <c r="K160" s="151" t="e">
        <f>IF(((K117+K116+K123+K115 +K118 +K126+  K101+K96+K97+K94+K102+K103 - K89-K88-K85-K87)-(K70-K119))/(K34+IF(K36&lt;0,K36,0)-K52)&lt;0,0,((K117+K116+K123+K115 +K118 +K126+  K101+K96+K97+K94+K102+K103 - K89-K88-K85-K87)-(K70-K119))/(K34+IF(K36&lt;0,K36,0)-K52))</f>
        <v>#DIV/0!</v>
      </c>
      <c r="L160" s="151" t="e">
        <f t="shared" ref="L160:M160" si="46">IF(((L117+L116+L123+L115 +L118 +L126+  L101+L96+L97+L94+L102+L103 - L89-L88-L85-L87)-(L70-L119))/(L34+IF(L36&lt;0,L36,0)-L52)&lt;0,0,((L117+L116+L123+L115 +L118 +L126+  L101+L96+L97+L94+L102+L103 - L89-L88-L85-L87)-(L70-L119))/(L34+IF(L36&lt;0,L36,0)-L52))</f>
        <v>#DIV/0!</v>
      </c>
      <c r="M160" s="151" t="e">
        <f t="shared" si="46"/>
        <v>#DIV/0!</v>
      </c>
      <c r="N160" s="27"/>
      <c r="O160" s="91" t="s">
        <v>82</v>
      </c>
      <c r="P160" s="151" t="e">
        <f>IF(((P117+P116+P123+P115 +P118 +P126+  P101+P96+P97+P94+P102+P103 - P89-P88-P85-P87)-(P70-P119))/(P34+IF(P36&lt;0,P36,0)-P52)&lt;0,0,((P117+P116+P123+P115 +P118 +P126+  P101+P96+P97+P94+P102+P103 - P89-P88-P85-P87)-(P70-P119))/(P34+IF(P36&lt;0,P36,0)-P52))</f>
        <v>#DIV/0!</v>
      </c>
      <c r="Q160" s="151" t="e">
        <f t="shared" ref="Q160:R160" si="47">IF(((Q117+Q116+Q123+Q115 +Q118 +Q126+  Q101+Q96+Q97+Q94+Q102+Q103 - Q89-Q88-Q85-Q87)-(Q70-Q119))/(Q34+IF(Q36&lt;0,Q36,0)-Q52)&lt;0,0,((Q117+Q116+Q123+Q115 +Q118 +Q126+  Q101+Q96+Q97+Q94+Q102+Q103 - Q89-Q88-Q85-Q87)-(Q70-Q119))/(Q34+IF(Q36&lt;0,Q36,0)-Q52))</f>
        <v>#DIV/0!</v>
      </c>
      <c r="R160" s="151" t="e">
        <f t="shared" si="47"/>
        <v>#DIV/0!</v>
      </c>
      <c r="S160" s="27"/>
    </row>
    <row r="161" spans="1:19" ht="11.65" x14ac:dyDescent="0.35">
      <c r="A161" s="145"/>
      <c r="C161" s="145"/>
      <c r="D161" s="27"/>
      <c r="E161" s="91" t="s">
        <v>75</v>
      </c>
      <c r="F161" s="151" t="e">
        <f>(F34+ IF(F36&lt;0,F36,0)+F40)/-(F37+F38)</f>
        <v>#DIV/0!</v>
      </c>
      <c r="G161" s="151" t="e">
        <f t="shared" ref="G161:H161" si="48">(G34+ IF(G36&lt;0,G36,0)+G40)/-(G37+G38)</f>
        <v>#DIV/0!</v>
      </c>
      <c r="H161" s="151" t="e">
        <f t="shared" si="48"/>
        <v>#DIV/0!</v>
      </c>
      <c r="I161" s="27"/>
      <c r="J161" s="91" t="s">
        <v>75</v>
      </c>
      <c r="K161" s="151" t="e">
        <f>(K34+ IF(K36&lt;0,K36,0)+K40)/-(K37+K38)</f>
        <v>#DIV/0!</v>
      </c>
      <c r="L161" s="151" t="e">
        <f t="shared" ref="L161:M161" si="49">(L34+ IF(L36&lt;0,L36,0)+L40)/-(L37+L38)</f>
        <v>#DIV/0!</v>
      </c>
      <c r="M161" s="151" t="e">
        <f t="shared" si="49"/>
        <v>#DIV/0!</v>
      </c>
      <c r="N161" s="27"/>
      <c r="O161" s="91" t="s">
        <v>75</v>
      </c>
      <c r="P161" s="151" t="e">
        <f>(P34+ IF(P36&lt;0,P36,0)+P40)/-(P37+P38)</f>
        <v>#DIV/0!</v>
      </c>
      <c r="Q161" s="151" t="e">
        <f t="shared" ref="Q161:R161" si="50">(Q34+ IF(Q36&lt;0,Q36,0)+Q40)/-(Q37+Q38)</f>
        <v>#DIV/0!</v>
      </c>
      <c r="R161" s="151" t="e">
        <f t="shared" si="50"/>
        <v>#DIV/0!</v>
      </c>
      <c r="S161" s="27"/>
    </row>
    <row r="162" spans="1:19" ht="11.65" x14ac:dyDescent="0.35">
      <c r="A162" s="145"/>
      <c r="C162" s="145"/>
      <c r="D162" s="27"/>
      <c r="E162" s="91" t="s">
        <v>78</v>
      </c>
      <c r="F162" s="151" t="e">
        <f>(F91-F75)/F109</f>
        <v>#DIV/0!</v>
      </c>
      <c r="G162" s="151" t="e">
        <f t="shared" ref="G162:H162" si="51">(G91-G75)/G109</f>
        <v>#DIV/0!</v>
      </c>
      <c r="H162" s="151" t="e">
        <f t="shared" si="51"/>
        <v>#DIV/0!</v>
      </c>
      <c r="I162" s="27"/>
      <c r="J162" s="91" t="s">
        <v>78</v>
      </c>
      <c r="K162" s="151" t="e">
        <f t="shared" ref="K162:M162" si="52">(K91-K75)/K109</f>
        <v>#DIV/0!</v>
      </c>
      <c r="L162" s="151" t="e">
        <f t="shared" si="52"/>
        <v>#DIV/0!</v>
      </c>
      <c r="M162" s="151" t="e">
        <f t="shared" si="52"/>
        <v>#DIV/0!</v>
      </c>
      <c r="N162" s="27"/>
      <c r="O162" s="91" t="s">
        <v>78</v>
      </c>
      <c r="P162" s="151" t="e">
        <f t="shared" ref="P162:R162" si="53">(P91-P75)/P109</f>
        <v>#DIV/0!</v>
      </c>
      <c r="Q162" s="151" t="e">
        <f t="shared" si="53"/>
        <v>#DIV/0!</v>
      </c>
      <c r="R162" s="151" t="e">
        <f t="shared" si="53"/>
        <v>#DIV/0!</v>
      </c>
      <c r="S162" s="27"/>
    </row>
    <row r="163" spans="1:19" ht="11.65" x14ac:dyDescent="0.35">
      <c r="A163" s="145"/>
      <c r="C163" s="145"/>
      <c r="D163" s="27"/>
      <c r="E163" s="91" t="s">
        <v>79</v>
      </c>
      <c r="F163" s="151">
        <f>F134</f>
        <v>0</v>
      </c>
      <c r="G163" s="151">
        <f t="shared" ref="G163:H163" si="54">G134</f>
        <v>0</v>
      </c>
      <c r="H163" s="151">
        <f t="shared" si="54"/>
        <v>0</v>
      </c>
      <c r="I163" s="27"/>
      <c r="J163" s="91" t="s">
        <v>79</v>
      </c>
      <c r="K163" s="151">
        <f t="shared" ref="K163:M163" si="55">K134</f>
        <v>0</v>
      </c>
      <c r="L163" s="151">
        <f t="shared" si="55"/>
        <v>0</v>
      </c>
      <c r="M163" s="151">
        <f t="shared" si="55"/>
        <v>0</v>
      </c>
      <c r="N163" s="27"/>
      <c r="O163" s="91" t="s">
        <v>79</v>
      </c>
      <c r="P163" s="151">
        <f t="shared" ref="P163:R163" si="56">P134</f>
        <v>0</v>
      </c>
      <c r="Q163" s="151">
        <f t="shared" si="56"/>
        <v>0</v>
      </c>
      <c r="R163" s="151">
        <f t="shared" si="56"/>
        <v>0</v>
      </c>
      <c r="S163" s="27"/>
    </row>
    <row r="164" spans="1:19" ht="11.65" x14ac:dyDescent="0.35">
      <c r="A164" s="145"/>
      <c r="C164" s="145"/>
      <c r="D164" s="27"/>
      <c r="E164" s="91" t="s">
        <v>80</v>
      </c>
      <c r="F164" s="152" t="e">
        <f>(F81+F82+F66+F67+F138)/(F58+F57+F59+F60+F91)</f>
        <v>#DIV/0!</v>
      </c>
      <c r="G164" s="152" t="e">
        <f t="shared" ref="G164:H164" si="57">(G81+G82+G66+G67+G138)/(G58+G57+G59+G60+G91)</f>
        <v>#DIV/0!</v>
      </c>
      <c r="H164" s="152" t="e">
        <f t="shared" si="57"/>
        <v>#DIV/0!</v>
      </c>
      <c r="I164" s="27"/>
      <c r="J164" s="91" t="s">
        <v>80</v>
      </c>
      <c r="K164" s="152" t="e">
        <f t="shared" ref="K164:M164" si="58">(K81+K82+K66+K67+K138)/(K58+K57+K59+K60+K91)</f>
        <v>#DIV/0!</v>
      </c>
      <c r="L164" s="152" t="e">
        <f t="shared" si="58"/>
        <v>#DIV/0!</v>
      </c>
      <c r="M164" s="152" t="e">
        <f t="shared" si="58"/>
        <v>#DIV/0!</v>
      </c>
      <c r="N164" s="27"/>
      <c r="O164" s="91" t="s">
        <v>80</v>
      </c>
      <c r="P164" s="152" t="e">
        <f t="shared" ref="P164:R164" si="59">(P81+P82+P66+P67+P138)/(P58+P57+P59+P60+P91)</f>
        <v>#DIV/0!</v>
      </c>
      <c r="Q164" s="152" t="e">
        <f t="shared" si="59"/>
        <v>#DIV/0!</v>
      </c>
      <c r="R164" s="152" t="e">
        <f t="shared" si="59"/>
        <v>#DIV/0!</v>
      </c>
      <c r="S164" s="27"/>
    </row>
    <row r="165" spans="1:19" ht="11.65" x14ac:dyDescent="0.35">
      <c r="A165" s="145"/>
      <c r="C165" s="145"/>
      <c r="D165" s="27"/>
      <c r="E165" s="42"/>
      <c r="F165" s="48"/>
      <c r="G165" s="48"/>
      <c r="H165" s="48"/>
      <c r="I165" s="27"/>
      <c r="J165" s="42"/>
      <c r="K165" s="48"/>
      <c r="L165" s="48"/>
      <c r="M165" s="48"/>
      <c r="N165" s="27"/>
      <c r="O165" s="42"/>
      <c r="P165" s="48"/>
      <c r="Q165" s="48"/>
      <c r="R165" s="48"/>
      <c r="S165" s="27"/>
    </row>
    <row r="166" spans="1:19" ht="11.65" x14ac:dyDescent="0.35">
      <c r="A166" s="145"/>
      <c r="C166" s="145"/>
      <c r="D166" s="27"/>
      <c r="E166" s="42"/>
      <c r="F166" s="43"/>
      <c r="G166" s="43"/>
      <c r="H166" s="43"/>
      <c r="I166" s="27"/>
      <c r="J166" s="42"/>
      <c r="K166" s="43"/>
      <c r="L166" s="43"/>
      <c r="M166" s="43"/>
      <c r="N166" s="27"/>
      <c r="O166" s="42"/>
      <c r="P166" s="43"/>
      <c r="Q166" s="43"/>
      <c r="R166" s="43"/>
      <c r="S166" s="27"/>
    </row>
    <row r="167" spans="1:19" ht="11.65" x14ac:dyDescent="0.35">
      <c r="A167" s="145"/>
      <c r="C167" s="145"/>
      <c r="D167" s="27"/>
      <c r="E167" s="147" t="s">
        <v>44</v>
      </c>
      <c r="F167" s="27"/>
      <c r="G167" s="27"/>
      <c r="H167" s="27"/>
      <c r="I167" s="27"/>
      <c r="J167" s="147" t="s">
        <v>44</v>
      </c>
      <c r="K167" s="27"/>
      <c r="L167" s="27"/>
      <c r="M167" s="27"/>
      <c r="N167" s="27"/>
      <c r="O167" s="147" t="s">
        <v>44</v>
      </c>
      <c r="P167" s="27"/>
      <c r="Q167" s="27"/>
      <c r="R167" s="27"/>
      <c r="S167" s="27"/>
    </row>
    <row r="168" spans="1:19" ht="11.65" x14ac:dyDescent="0.35">
      <c r="A168" s="145"/>
      <c r="C168" s="145"/>
      <c r="D168" s="27"/>
      <c r="E168" s="91" t="s">
        <v>167</v>
      </c>
      <c r="F168" s="153" t="str">
        <f>IF(F156&gt;'Authority RAG Thresholds'!$I$15,"G",IF(F156&lt;'Authority RAG Thresholds'!$G$15,"R","A"))</f>
        <v>R</v>
      </c>
      <c r="G168" s="153" t="str">
        <f>IF(G156&gt;'Authority RAG Thresholds'!$I$15,"G",IF(G156&lt;'Authority RAG Thresholds'!$G$15,"R","A"))</f>
        <v>R</v>
      </c>
      <c r="H168" s="153" t="str">
        <f>IF(H156&gt;'Authority RAG Thresholds'!$I$15,"G",IF(H156&lt;'Authority RAG Thresholds'!$G$15,"R","A"))</f>
        <v>R</v>
      </c>
      <c r="I168" s="27"/>
      <c r="J168" s="91" t="s">
        <v>167</v>
      </c>
      <c r="K168" s="153" t="str">
        <f>IF(K156&gt;'Authority RAG Thresholds'!$I$15,"G",IF(K156&lt;'Authority RAG Thresholds'!$G$15,"R","A"))</f>
        <v>R</v>
      </c>
      <c r="L168" s="153" t="str">
        <f>IF(L156&gt;'Authority RAG Thresholds'!$I$15,"G",IF(L156&lt;'Authority RAG Thresholds'!$G$15,"R","A"))</f>
        <v>R</v>
      </c>
      <c r="M168" s="153" t="str">
        <f>IF(M156&gt;'Authority RAG Thresholds'!$I$15,"G",IF(M156&lt;'Authority RAG Thresholds'!$G$15,"R","A"))</f>
        <v>R</v>
      </c>
      <c r="N168" s="27"/>
      <c r="O168" s="91" t="s">
        <v>167</v>
      </c>
      <c r="P168" s="153" t="str">
        <f>IF(P156&gt;'Authority RAG Thresholds'!$I$15,"G",IF(P156&lt;'Authority RAG Thresholds'!$G$15,"R","A"))</f>
        <v>R</v>
      </c>
      <c r="Q168" s="153" t="str">
        <f>IF(Q156&gt;'Authority RAG Thresholds'!$I$15,"G",IF(Q156&lt;'Authority RAG Thresholds'!$G$15,"R","A"))</f>
        <v>R</v>
      </c>
      <c r="R168" s="153" t="str">
        <f>IF(R156&gt;'Authority RAG Thresholds'!$I$15,"G",IF(R156&lt;'Authority RAG Thresholds'!$G$15,"R","A"))</f>
        <v>R</v>
      </c>
      <c r="S168" s="27"/>
    </row>
    <row r="169" spans="1:19" ht="11.65" x14ac:dyDescent="0.35">
      <c r="A169" s="145"/>
      <c r="C169" s="145"/>
      <c r="D169" s="27"/>
      <c r="E169" s="27" t="s">
        <v>68</v>
      </c>
      <c r="F169" s="153" t="str">
        <f>IF(F157&gt;'Authority RAG Thresholds'!$I$16,"G",IF(F157&lt;'Authority RAG Thresholds'!$G$16,"R","A"))</f>
        <v>R</v>
      </c>
      <c r="G169" s="153" t="str">
        <f>IF(G157&gt;'Authority RAG Thresholds'!$I$16,"G",IF(G157&lt;'Authority RAG Thresholds'!$G$16,"R","A"))</f>
        <v>R</v>
      </c>
      <c r="H169" s="153" t="str">
        <f>IF(H157&gt;'Authority RAG Thresholds'!$I$16,"G",IF(H157&lt;'Authority RAG Thresholds'!$G$16,"R","A"))</f>
        <v>R</v>
      </c>
      <c r="I169" s="27"/>
      <c r="J169" s="27" t="s">
        <v>68</v>
      </c>
      <c r="K169" s="153" t="str">
        <f>IF(K157&gt;'Authority RAG Thresholds'!$I$16,"G",IF(K157&lt;'Authority RAG Thresholds'!$G$16,"R","A"))</f>
        <v>R</v>
      </c>
      <c r="L169" s="153" t="str">
        <f>IF(L157&gt;'Authority RAG Thresholds'!$I$16,"G",IF(L157&lt;'Authority RAG Thresholds'!$G$16,"R","A"))</f>
        <v>R</v>
      </c>
      <c r="M169" s="153" t="str">
        <f>IF(M157&gt;'Authority RAG Thresholds'!$I$16,"G",IF(M157&lt;'Authority RAG Thresholds'!$G$16,"R","A"))</f>
        <v>R</v>
      </c>
      <c r="N169" s="27"/>
      <c r="O169" s="27" t="s">
        <v>68</v>
      </c>
      <c r="P169" s="153" t="str">
        <f>IF(P157&gt;'Authority RAG Thresholds'!$I$16,"G",IF(P157&lt;'Authority RAG Thresholds'!$G$16,"R","A"))</f>
        <v>R</v>
      </c>
      <c r="Q169" s="153" t="str">
        <f>IF(Q157&gt;'Authority RAG Thresholds'!$I$16,"G",IF(Q157&lt;'Authority RAG Thresholds'!$G$16,"R","A"))</f>
        <v>R</v>
      </c>
      <c r="R169" s="153" t="str">
        <f>IF(R157&gt;'Authority RAG Thresholds'!$I$16,"G",IF(R157&lt;'Authority RAG Thresholds'!$G$16,"R","A"))</f>
        <v>R</v>
      </c>
      <c r="S169" s="27"/>
    </row>
    <row r="170" spans="1:19" ht="11.65" x14ac:dyDescent="0.35">
      <c r="A170" s="145"/>
      <c r="C170" s="145"/>
      <c r="D170" s="27"/>
      <c r="E170" s="27" t="s">
        <v>253</v>
      </c>
      <c r="F170" s="153" t="str">
        <f>IF(F158="N/A","N/A",IF(F147&lt;0,"R",IF((F117+F116+F123+F115 +F118 +F126+  F101+F96+F97+F94+F102+F103 - F89-F88-F85-F87)&lt;0,"G",IF(F158&gt;'Authority RAG Thresholds'!$I$17,"G",IF(F158&lt;'Authority RAG Thresholds'!$G$17,"R","A")))))</f>
        <v>N/A</v>
      </c>
      <c r="G170" s="153" t="str">
        <f>IF(G158="N/A","N/A",IF(G147&lt;0,"R",IF((G117+G116+G123+G115 +G118 +G126+  G101+G96+G97+G94+G102+G103 - G89-G88-G85-G87)&lt;0,"G",IF(G158&gt;'Authority RAG Thresholds'!$I$17,"G",IF(G158&lt;'Authority RAG Thresholds'!$G$17,"R","A")))))</f>
        <v>N/A</v>
      </c>
      <c r="H170" s="153" t="str">
        <f>IF(H158="N/A","N/A",IF(H147&lt;0,"R",IF((H117+H116+H123+H115 +H118 +H126+  H101+H96+H97+H94+H102+H103 - H89-H88-H85-H87)&lt;0,"G",IF(H158&gt;'Authority RAG Thresholds'!$I$17,"G",IF(H158&lt;'Authority RAG Thresholds'!$G$17,"R","A")))))</f>
        <v>N/A</v>
      </c>
      <c r="I170" s="27"/>
      <c r="J170" s="27" t="s">
        <v>253</v>
      </c>
      <c r="K170" s="153" t="str">
        <f>IF(K158="N/A","N/A",IF(K147&lt;0,"R",IF((K117+K116+K123+K115 +K118 +K126+  K101+K96+K97+K94+K102+K103 - K89-K88-K85-K87)&lt;0,"G",IF(K158&gt;'Authority RAG Thresholds'!$I$17,"G",IF(K158&lt;'Authority RAG Thresholds'!$G$17,"R","A")))))</f>
        <v>N/A</v>
      </c>
      <c r="L170" s="153" t="str">
        <f>IF(L158="N/A","N/A",IF(L147&lt;0,"R",IF((L117+L116+L123+L115 +L118 +L126+  L101+L96+L97+L94+L102+L103 - L89-L88-L85-L87)&lt;0,"G",IF(L158&gt;'Authority RAG Thresholds'!$I$17,"G",IF(L158&lt;'Authority RAG Thresholds'!$G$17,"R","A")))))</f>
        <v>N/A</v>
      </c>
      <c r="M170" s="153" t="str">
        <f>IF(M158="N/A","N/A",IF(M147&lt;0,"R",IF((M117+M116+M123+M115 +M118 +M126+  M101+M96+M97+M94+M102+M103 - M89-M88-M85-M87)&lt;0,"G",IF(M158&gt;'Authority RAG Thresholds'!$I$17,"G",IF(M158&lt;'Authority RAG Thresholds'!$G$17,"R","A")))))</f>
        <v>N/A</v>
      </c>
      <c r="N170" s="27"/>
      <c r="O170" s="27" t="s">
        <v>253</v>
      </c>
      <c r="P170" s="153" t="str">
        <f>IF(P158="N/A","N/A",IF(P147&lt;0,"R",IF((P117+P116+P123+P115 +P118 +P126+  P101+P96+P97+P94+P102+P103 - P89-P88-P85-P87)&lt;0,"G",IF(P158&gt;'Authority RAG Thresholds'!$I$17,"G",IF(P158&lt;'Authority RAG Thresholds'!$G$17,"R","A")))))</f>
        <v>N/A</v>
      </c>
      <c r="Q170" s="153" t="str">
        <f>IF(Q158="N/A","N/A",IF(Q147&lt;0,"R",IF((Q117+Q116+Q123+Q115 +Q118 +Q126+  Q101+Q96+Q97+Q94+Q102+Q103 - Q89-Q88-Q85-Q87)&lt;0,"G",IF(Q158&gt;'Authority RAG Thresholds'!$I$17,"G",IF(Q158&lt;'Authority RAG Thresholds'!$G$17,"R","A")))))</f>
        <v>N/A</v>
      </c>
      <c r="R170" s="153" t="str">
        <f>IF(R158="N/A","N/A",IF(R147&lt;0,"R",IF((R117+R116+R123+R115 +R118 +R126+  R101+R96+R97+R94+R102+R103 - R89-R88-R85-R87)&lt;0,"G",IF(R158&gt;'Authority RAG Thresholds'!$I$17,"G",IF(R158&lt;'Authority RAG Thresholds'!$G$17,"R","A")))))</f>
        <v>N/A</v>
      </c>
      <c r="S170" s="27"/>
    </row>
    <row r="171" spans="1:19" ht="11.65" x14ac:dyDescent="0.35">
      <c r="A171" s="145"/>
      <c r="C171" s="145"/>
      <c r="D171" s="27"/>
      <c r="E171" s="27" t="s">
        <v>77</v>
      </c>
      <c r="F171" s="153" t="e">
        <f>IF((F34+IF(F36&lt;0,F36,0)-F52)&lt;0,"R",IF(((F117+F116+F123+F115 +F118 +F126+  F101+F96+F97+F94+F102+F103 - F89-F88-F85-F87)&lt;0),"G",IF(F159&lt;'Authority RAG Thresholds'!$I$18,"G",IF(F159&gt;'Authority RAG Thresholds'!$G$18,"R","A"))))</f>
        <v>#DIV/0!</v>
      </c>
      <c r="G171" s="153" t="e">
        <f>IF((G34+IF(G36&lt;0,G36,0)-G52)&lt;0,"R",IF(((G117+G116+G123+G115 +G118 +G126+  G101+G96+G97+G94+G102+G103 - G89-G88-G85-G87)&lt;0),"G",IF(G159&lt;'Authority RAG Thresholds'!$I$18,"G",IF(G159&gt;'Authority RAG Thresholds'!$G$18,"R","A"))))</f>
        <v>#DIV/0!</v>
      </c>
      <c r="H171" s="153" t="e">
        <f>IF((H34+IF(H36&lt;0,H36,0)-H52)&lt;0,"R",IF(((H117+H116+H123+H115 +H118 +H126+  H101+H96+H97+H94+H102+H103 - H89-H88-H85-H87)&lt;0),"G",IF(H159&lt;'Authority RAG Thresholds'!$I$18,"G",IF(H159&gt;'Authority RAG Thresholds'!$G$18,"R","A"))))</f>
        <v>#DIV/0!</v>
      </c>
      <c r="I171" s="27"/>
      <c r="J171" s="27" t="s">
        <v>77</v>
      </c>
      <c r="K171" s="153" t="e">
        <f>IF((K34+IF(K36&lt;0,K36,0)-K52)&lt;0,"R",IF(((K117+K116+K123+K115 +K118 +K126+  K101+K96+K97+K94+K102+K103 - K89-K88-K85-K87)&lt;0),"G",IF(K159&lt;'Authority RAG Thresholds'!$I$18,"G",IF(K159&gt;'Authority RAG Thresholds'!$G$18,"R","A"))))</f>
        <v>#DIV/0!</v>
      </c>
      <c r="L171" s="153" t="e">
        <f>IF((L34+IF(L36&lt;0,L36,0)-L52)&lt;0,"R",IF(((L117+L116+L123+L115 +L118 +L126+  L101+L96+L97+L94+L102+L103 - L89-L88-L85-L87)&lt;0),"G",IF(L159&lt;'Authority RAG Thresholds'!$I$18,"G",IF(L159&gt;'Authority RAG Thresholds'!$G$18,"R","A"))))</f>
        <v>#DIV/0!</v>
      </c>
      <c r="M171" s="153" t="e">
        <f>IF((M34+IF(M36&lt;0,M36,0)-M52)&lt;0,"R",IF(((M117+M116+M123+M115 +M118 +M126+  M101+M96+M97+M94+M102+M103 - M89-M88-M85-M87)&lt;0),"G",IF(M159&lt;'Authority RAG Thresholds'!$I$18,"G",IF(M159&gt;'Authority RAG Thresholds'!$G$18,"R","A"))))</f>
        <v>#DIV/0!</v>
      </c>
      <c r="N171" s="27"/>
      <c r="O171" s="27" t="s">
        <v>77</v>
      </c>
      <c r="P171" s="153" t="e">
        <f>IF((P34+IF(P36&lt;0,P36,0)-P52)&lt;0,"R",IF(((P117+P116+P123+P115 +P118 +P126+  P101+P96+P97+P94+P102+P103 - P89-P88-P85-P87)&lt;0),"G",IF(P159&lt;'Authority RAG Thresholds'!$I$18,"G",IF(P159&gt;'Authority RAG Thresholds'!$G$18,"R","A"))))</f>
        <v>#DIV/0!</v>
      </c>
      <c r="Q171" s="153" t="e">
        <f>IF((Q34+IF(Q36&lt;0,Q36,0)-Q52)&lt;0,"R",IF(((Q117+Q116+Q123+Q115 +Q118 +Q126+  Q101+Q96+Q97+Q94+Q102+Q103 - Q89-Q88-Q85-Q87)&lt;0),"G",IF(Q159&lt;'Authority RAG Thresholds'!$I$18,"G",IF(Q159&gt;'Authority RAG Thresholds'!$G$18,"R","A"))))</f>
        <v>#DIV/0!</v>
      </c>
      <c r="R171" s="153" t="e">
        <f>IF((R34+IF(R36&lt;0,R36,0)-R52)&lt;0,"R",IF(((R117+R116+R123+R115 +R118 +R126+  R101+R96+R97+R94+R102+R103 - R89-R88-R85-R87)&lt;0),"G",IF(R159&lt;'Authority RAG Thresholds'!$I$18,"G",IF(R159&gt;'Authority RAG Thresholds'!$G$18,"R","A"))))</f>
        <v>#DIV/0!</v>
      </c>
      <c r="S171" s="27"/>
    </row>
    <row r="172" spans="1:19" ht="11.65" x14ac:dyDescent="0.35">
      <c r="A172" s="145"/>
      <c r="C172" s="145"/>
      <c r="D172" s="27"/>
      <c r="E172" s="27" t="s">
        <v>82</v>
      </c>
      <c r="F172" s="153" t="e">
        <f>IF((F34+IF(F36&lt;0,F36,0)-F52)&lt;0,"R",IF(( ((F117+F116+F123+F115 +F118 +F126+  F101+F96+F97+F94+F102+F103 - F89-F88-F85-F87)-(F70-F119) )&lt;0),"G",IF(F160&lt;'Authority RAG Thresholds'!$I$19,"G",IF(F160&gt;'Authority RAG Thresholds'!$G$19,"R","A"))))</f>
        <v>#DIV/0!</v>
      </c>
      <c r="G172" s="153" t="e">
        <f>IF((G34+IF(G36&lt;0,G36,0)-G52)&lt;0,"R",IF(( ((G117+G116+G123+G115 +G118 +G126+  G101+G96+G97+G94+G102+G103 - G89-G88-G85-G87)-(G70-G119) )&lt;0),"G",IF(G160&lt;'Authority RAG Thresholds'!$I$19,"G",IF(G160&gt;'Authority RAG Thresholds'!$G$19,"R","A"))))</f>
        <v>#DIV/0!</v>
      </c>
      <c r="H172" s="153" t="e">
        <f>IF((H34+IF(H36&lt;0,H36,0)-H52)&lt;0,"R",IF(( ((H117+H116+H123+H115 +H118 +H126+  H101+H96+H97+H94+H102+H103 - H89-H88-H85-H87)-(H70-H119) )&lt;0),"G",IF(H160&lt;'Authority RAG Thresholds'!$I$19,"G",IF(H160&gt;'Authority RAG Thresholds'!$G$19,"R","A"))))</f>
        <v>#DIV/0!</v>
      </c>
      <c r="I172" s="27"/>
      <c r="J172" s="27" t="s">
        <v>82</v>
      </c>
      <c r="K172" s="153" t="e">
        <f>IF((K34+IF(K36&lt;0,K36,0)-K52)&lt;0,"R",IF(( ((K117+K116+K123+K115 +K118 +K126+  K101+K96+K97+K94+K102+K103 - K89-K88-K85-K87)-(K70-K119) )&lt;0),"G",IF(K160&lt;'Authority RAG Thresholds'!$I$19,"G",IF(K160&gt;'Authority RAG Thresholds'!$G$19,"R","A"))))</f>
        <v>#DIV/0!</v>
      </c>
      <c r="L172" s="153" t="e">
        <f>IF((L34+IF(L36&lt;0,L36,0)-L52)&lt;0,"R",IF(( ((L117+L116+L123+L115 +L118 +L126+  L101+L96+L97+L94+L102+L103 - L89-L88-L85-L87)-(L70-L119) )&lt;0),"G",IF(L160&lt;'Authority RAG Thresholds'!$I$19,"G",IF(L160&gt;'Authority RAG Thresholds'!$G$19,"R","A"))))</f>
        <v>#DIV/0!</v>
      </c>
      <c r="M172" s="153" t="e">
        <f>IF((M34+IF(M36&lt;0,M36,0)-M52)&lt;0,"R",IF(( ((M117+M116+M123+M115 +M118 +M126+  M101+M96+M97+M94+M102+M103 - M89-M88-M85-M87)-(M70-M119) )&lt;0),"G",IF(M160&lt;'Authority RAG Thresholds'!$I$19,"G",IF(M160&gt;'Authority RAG Thresholds'!$G$19,"R","A"))))</f>
        <v>#DIV/0!</v>
      </c>
      <c r="N172" s="27"/>
      <c r="O172" s="27" t="s">
        <v>82</v>
      </c>
      <c r="P172" s="153" t="e">
        <f>IF((P34+IF(P36&lt;0,P36,0)-P52)&lt;0,"R",IF(( ((P117+P116+P123+P115 +P118 +P126+  P101+P96+P97+P94+P102+P103 - P89-P88-P85-P87)-(P70-P119) )&lt;0),"G",IF(P160&lt;'Authority RAG Thresholds'!$I$19,"G",IF(P160&gt;'Authority RAG Thresholds'!$G$19,"R","A"))))</f>
        <v>#DIV/0!</v>
      </c>
      <c r="Q172" s="153" t="e">
        <f>IF((Q34+IF(Q36&lt;0,Q36,0)-Q52)&lt;0,"R",IF(( ((Q117+Q116+Q123+Q115 +Q118 +Q126+  Q101+Q96+Q97+Q94+Q102+Q103 - Q89-Q88-Q85-Q87)-(Q70-Q119) )&lt;0),"G",IF(Q160&lt;'Authority RAG Thresholds'!$I$19,"G",IF(Q160&gt;'Authority RAG Thresholds'!$G$19,"R","A"))))</f>
        <v>#DIV/0!</v>
      </c>
      <c r="R172" s="153" t="e">
        <f>IF((R34+IF(R36&lt;0,R36,0)-R52)&lt;0,"R",IF(( ((R117+R116+R123+R115 +R118 +R126+  R101+R96+R97+R94+R102+R103 - R89-R88-R85-R87)-(R70-R119) )&lt;0),"G",IF(R160&lt;'Authority RAG Thresholds'!$I$19,"G",IF(R160&gt;'Authority RAG Thresholds'!$G$19,"R","A"))))</f>
        <v>#DIV/0!</v>
      </c>
      <c r="S172" s="27"/>
    </row>
    <row r="173" spans="1:19" ht="11.65" x14ac:dyDescent="0.35">
      <c r="A173" s="145"/>
      <c r="C173" s="145"/>
      <c r="D173" s="27"/>
      <c r="E173" s="27" t="s">
        <v>75</v>
      </c>
      <c r="F173" s="153" t="str">
        <f>IF(-(F37+F38)&lt;=0,"G",IF(  (F34+ IF(F36&lt;0,F36,0)+F40)  &lt;0,"R",IF(F161&gt;'Authority RAG Thresholds'!$I$20,"G",IF(F161&lt;'Authority RAG Thresholds'!$G$20,"R","A"))))</f>
        <v>G</v>
      </c>
      <c r="G173" s="153" t="str">
        <f>IF(-(G37+G38)&lt;=0,"G",IF(  (G34+ IF(G36&lt;0,G36,0)+G40)  &lt;0,"R",IF(G161&gt;'Authority RAG Thresholds'!$I$20,"G",IF(G161&lt;'Authority RAG Thresholds'!$G$20,"R","A"))))</f>
        <v>G</v>
      </c>
      <c r="H173" s="153" t="str">
        <f>IF(-(H37+H38)&lt;=0,"G",IF(  (H34+ IF(H36&lt;0,H36,0)+H40)  &lt;0,"R",IF(H161&gt;'Authority RAG Thresholds'!$I$20,"G",IF(H161&lt;'Authority RAG Thresholds'!$G$20,"R","A"))))</f>
        <v>G</v>
      </c>
      <c r="I173" s="27"/>
      <c r="J173" s="27" t="s">
        <v>75</v>
      </c>
      <c r="K173" s="153" t="str">
        <f>IF(-(K37+K38)&lt;=0,"G",IF(  (K34+ IF(K36&lt;0,K36,0)+K40)  &lt;0,"R",IF(K161&gt;'Authority RAG Thresholds'!$I$20,"G",IF(K161&lt;'Authority RAG Thresholds'!$G$20,"R","A"))))</f>
        <v>G</v>
      </c>
      <c r="L173" s="153" t="str">
        <f>IF(-(L37+L38)&lt;=0,"G",IF(  (L34+ IF(L36&lt;0,L36,0)+L40)  &lt;0,"R",IF(L161&gt;'Authority RAG Thresholds'!$I$20,"G",IF(L161&lt;'Authority RAG Thresholds'!$G$20,"R","A"))))</f>
        <v>G</v>
      </c>
      <c r="M173" s="153" t="str">
        <f>IF(-(M37+M38)&lt;=0,"G",IF(  (M34+ IF(M36&lt;0,M36,0)+M40)  &lt;0,"R",IF(M161&gt;'Authority RAG Thresholds'!$I$20,"G",IF(M161&lt;'Authority RAG Thresholds'!$G$20,"R","A"))))</f>
        <v>G</v>
      </c>
      <c r="N173" s="27"/>
      <c r="O173" s="27" t="s">
        <v>75</v>
      </c>
      <c r="P173" s="153" t="str">
        <f>IF(-(P37+P38)&lt;=0,"G",IF(  (P34+ IF(P36&lt;0,P36,0)+P40)  &lt;0,"R",IF(P161&gt;'Authority RAG Thresholds'!$I$20,"G",IF(P161&lt;'Authority RAG Thresholds'!$G$20,"R","A"))))</f>
        <v>G</v>
      </c>
      <c r="Q173" s="153" t="str">
        <f>IF(-(Q37+Q38)&lt;=0,"G",IF(  (Q34+ IF(Q36&lt;0,Q36,0)+Q40)  &lt;0,"R",IF(Q161&gt;'Authority RAG Thresholds'!$I$20,"G",IF(Q161&lt;'Authority RAG Thresholds'!$G$20,"R","A"))))</f>
        <v>G</v>
      </c>
      <c r="R173" s="153" t="str">
        <f>IF(-(R37+R38)&lt;=0,"G",IF(  (R34+ IF(R36&lt;0,R36,0)+R40)  &lt;0,"R",IF(R161&gt;'Authority RAG Thresholds'!$I$20,"G",IF(R161&lt;'Authority RAG Thresholds'!$G$20,"R","A"))))</f>
        <v>G</v>
      </c>
      <c r="S173" s="27"/>
    </row>
    <row r="174" spans="1:19" ht="11.65" x14ac:dyDescent="0.35">
      <c r="A174" s="145"/>
      <c r="C174" s="145"/>
      <c r="D174" s="27"/>
      <c r="E174" s="27" t="s">
        <v>78</v>
      </c>
      <c r="F174" s="153" t="e">
        <f>IF(F162&gt;'Authority RAG Thresholds'!$I$21,"G",IF(F162&lt;'Authority RAG Thresholds'!$G$21,"R","A"))</f>
        <v>#DIV/0!</v>
      </c>
      <c r="G174" s="153" t="e">
        <f>IF(G162&gt;'Authority RAG Thresholds'!$I$21,"G",IF(G162&lt;'Authority RAG Thresholds'!$G$21,"R","A"))</f>
        <v>#DIV/0!</v>
      </c>
      <c r="H174" s="153" t="e">
        <f>IF(H162&gt;'Authority RAG Thresholds'!$I$21,"G",IF(H162&lt;'Authority RAG Thresholds'!$G$21,"R","A"))</f>
        <v>#DIV/0!</v>
      </c>
      <c r="I174" s="27"/>
      <c r="J174" s="27" t="s">
        <v>78</v>
      </c>
      <c r="K174" s="153" t="e">
        <f>IF(K162&gt;'Authority RAG Thresholds'!$I$21,"G",IF(K162&lt;'Authority RAG Thresholds'!$G$21,"R","A"))</f>
        <v>#DIV/0!</v>
      </c>
      <c r="L174" s="153" t="e">
        <f>IF(L162&gt;'Authority RAG Thresholds'!$I$21,"G",IF(L162&lt;'Authority RAG Thresholds'!$G$21,"R","A"))</f>
        <v>#DIV/0!</v>
      </c>
      <c r="M174" s="153" t="e">
        <f>IF(M162&gt;'Authority RAG Thresholds'!$I$21,"G",IF(M162&lt;'Authority RAG Thresholds'!$G$21,"R","A"))</f>
        <v>#DIV/0!</v>
      </c>
      <c r="N174" s="27"/>
      <c r="O174" s="27" t="s">
        <v>78</v>
      </c>
      <c r="P174" s="153" t="e">
        <f>IF(P162&gt;'Authority RAG Thresholds'!$I$21,"G",IF(P162&lt;'Authority RAG Thresholds'!$G$21,"R","A"))</f>
        <v>#DIV/0!</v>
      </c>
      <c r="Q174" s="153" t="e">
        <f>IF(Q162&gt;'Authority RAG Thresholds'!$I$21,"G",IF(Q162&lt;'Authority RAG Thresholds'!$G$21,"R","A"))</f>
        <v>#DIV/0!</v>
      </c>
      <c r="R174" s="153" t="e">
        <f>IF(R162&gt;'Authority RAG Thresholds'!$I$21,"G",IF(R162&lt;'Authority RAG Thresholds'!$G$21,"R","A"))</f>
        <v>#DIV/0!</v>
      </c>
      <c r="S174" s="27"/>
    </row>
    <row r="175" spans="1:19" ht="11.65" x14ac:dyDescent="0.35">
      <c r="A175" s="145"/>
      <c r="C175" s="145"/>
      <c r="D175" s="27"/>
      <c r="E175" s="27" t="s">
        <v>79</v>
      </c>
      <c r="F175" s="153" t="str">
        <f>IF(F163&gt;'Authority RAG Thresholds'!$G$22,"G","R")</f>
        <v>R</v>
      </c>
      <c r="G175" s="153" t="str">
        <f>IF(G163&gt;'Authority RAG Thresholds'!$G$22,"G","R")</f>
        <v>R</v>
      </c>
      <c r="H175" s="153" t="str">
        <f>IF(H163&gt;'Authority RAG Thresholds'!$G$22,"G","R")</f>
        <v>R</v>
      </c>
      <c r="I175" s="27"/>
      <c r="J175" s="27" t="s">
        <v>79</v>
      </c>
      <c r="K175" s="153" t="str">
        <f>IF(K163&gt;'Authority RAG Thresholds'!$G$22,"G","R")</f>
        <v>R</v>
      </c>
      <c r="L175" s="153" t="str">
        <f>IF(L163&gt;'Authority RAG Thresholds'!$G$22,"G","R")</f>
        <v>R</v>
      </c>
      <c r="M175" s="153" t="str">
        <f>IF(M163&gt;'Authority RAG Thresholds'!$G$22,"G","R")</f>
        <v>R</v>
      </c>
      <c r="N175" s="27"/>
      <c r="O175" s="27" t="s">
        <v>79</v>
      </c>
      <c r="P175" s="153" t="str">
        <f>IF(P163&gt;'Authority RAG Thresholds'!$G$22,"G","R")</f>
        <v>R</v>
      </c>
      <c r="Q175" s="153" t="str">
        <f>IF(Q163&gt;'Authority RAG Thresholds'!$G$22,"G","R")</f>
        <v>R</v>
      </c>
      <c r="R175" s="153" t="str">
        <f>IF(R163&gt;'Authority RAG Thresholds'!$G$22,"G","R")</f>
        <v>R</v>
      </c>
      <c r="S175" s="27"/>
    </row>
    <row r="176" spans="1:19" ht="11.65" x14ac:dyDescent="0.35">
      <c r="A176" s="145"/>
      <c r="C176" s="145"/>
      <c r="D176" s="27"/>
      <c r="E176" s="27" t="s">
        <v>80</v>
      </c>
      <c r="F176" s="153" t="e">
        <f>IF(F139=SysConfig!$F$43,"R",IF((F81+F82+F66+F67+F138)&lt;0,"G",IF(F164&lt;'Authority RAG Thresholds'!$I$23,"G",IF(F164&gt;'Authority RAG Thresholds'!$G$23,"R","A"))))</f>
        <v>#DIV/0!</v>
      </c>
      <c r="G176" s="153" t="e">
        <f>IF(G139=SysConfig!$F$43,"R",IF((G81+G82+G66+G67+G138)&lt;0,"G",IF(G164&lt;'Authority RAG Thresholds'!$I$23,"G",IF(G164&gt;'Authority RAG Thresholds'!$G$23,"R","A"))))</f>
        <v>#DIV/0!</v>
      </c>
      <c r="H176" s="153" t="e">
        <f>IF(H139=SysConfig!$F$43,"R",IF((H81+H82+H66+H67+H138)&lt;0,"G",IF(H164&lt;'Authority RAG Thresholds'!$I$23,"G",IF(H164&gt;'Authority RAG Thresholds'!$G$23,"R","A"))))</f>
        <v>#DIV/0!</v>
      </c>
      <c r="I176" s="27"/>
      <c r="J176" s="27" t="s">
        <v>80</v>
      </c>
      <c r="K176" s="153" t="e">
        <f>IF(K139=SysConfig!$F$43,"R",IF((K81+K82+K66+K67+K138)&lt;0,"G",IF(K164&lt;'Authority RAG Thresholds'!$I$23,"G",IF(K164&gt;'Authority RAG Thresholds'!$G$23,"R","A"))))</f>
        <v>#DIV/0!</v>
      </c>
      <c r="L176" s="153" t="e">
        <f>IF(L139=SysConfig!$F$43,"R",IF((L81+L82+L66+L67+L138)&lt;0,"G",IF(L164&lt;'Authority RAG Thresholds'!$I$23,"G",IF(L164&gt;'Authority RAG Thresholds'!$G$23,"R","A"))))</f>
        <v>#DIV/0!</v>
      </c>
      <c r="M176" s="153" t="e">
        <f>IF(M139=SysConfig!$F$43,"R",IF((M81+M82+M66+M67+M138)&lt;0,"G",IF(M164&lt;'Authority RAG Thresholds'!$I$23,"G",IF(M164&gt;'Authority RAG Thresholds'!$G$23,"R","A"))))</f>
        <v>#DIV/0!</v>
      </c>
      <c r="N176" s="27"/>
      <c r="O176" s="27" t="s">
        <v>80</v>
      </c>
      <c r="P176" s="153" t="e">
        <f>IF(P139=SysConfig!$F$43,"R",IF((P81+P82+P66+P67+P138)&lt;0,"G",IF(P164&lt;'Authority RAG Thresholds'!$I$23,"G",IF(P164&gt;'Authority RAG Thresholds'!$G$23,"R","A"))))</f>
        <v>#DIV/0!</v>
      </c>
      <c r="Q176" s="153" t="e">
        <f>IF(Q139=SysConfig!$F$43,"R",IF((Q81+Q82+Q66+Q67+Q138)&lt;0,"G",IF(Q164&lt;'Authority RAG Thresholds'!$I$23,"G",IF(Q164&gt;'Authority RAG Thresholds'!$G$23,"R","A"))))</f>
        <v>#DIV/0!</v>
      </c>
      <c r="R176" s="153" t="e">
        <f>IF(R139=SysConfig!$F$43,"R",IF((R81+R82+R66+R67+R138)&lt;0,"G",IF(R164&lt;'Authority RAG Thresholds'!$I$23,"G",IF(R164&gt;'Authority RAG Thresholds'!$G$23,"R","A"))))</f>
        <v>#DIV/0!</v>
      </c>
      <c r="S176" s="27"/>
    </row>
    <row r="177" spans="1:20" ht="11.65" x14ac:dyDescent="0.35">
      <c r="A177" s="145"/>
      <c r="C177" s="145"/>
      <c r="D177" s="27"/>
      <c r="E177" s="27"/>
      <c r="F177" s="27"/>
      <c r="G177" s="27"/>
      <c r="H177" s="27"/>
      <c r="I177" s="27"/>
      <c r="J177" s="27"/>
      <c r="K177" s="27"/>
      <c r="L177" s="27"/>
      <c r="M177" s="27"/>
      <c r="N177" s="27"/>
      <c r="O177" s="27"/>
      <c r="P177" s="27"/>
      <c r="Q177" s="27"/>
      <c r="R177" s="27"/>
      <c r="S177" s="27"/>
    </row>
    <row r="178" spans="1:20" ht="11.65" x14ac:dyDescent="0.35">
      <c r="A178" s="145"/>
      <c r="C178" s="145"/>
      <c r="D178" s="27"/>
      <c r="E178" s="27"/>
      <c r="F178" s="27"/>
      <c r="G178" s="27"/>
      <c r="H178" s="27"/>
      <c r="I178" s="27"/>
      <c r="J178" s="27"/>
      <c r="K178" s="27"/>
      <c r="L178" s="27"/>
      <c r="M178" s="27"/>
      <c r="N178" s="27"/>
      <c r="O178" s="27"/>
      <c r="P178" s="27"/>
      <c r="Q178" s="27"/>
      <c r="R178" s="27"/>
      <c r="S178" s="27"/>
    </row>
    <row r="179" spans="1:20" ht="11.65" x14ac:dyDescent="0.35">
      <c r="A179" s="145"/>
      <c r="C179" s="145"/>
      <c r="D179" s="27"/>
      <c r="E179" s="27"/>
      <c r="F179" s="27"/>
      <c r="G179" s="27"/>
      <c r="H179" s="27"/>
      <c r="I179" s="27"/>
      <c r="J179" s="27"/>
      <c r="K179" s="27"/>
      <c r="L179" s="27"/>
      <c r="M179" s="27"/>
      <c r="N179" s="27"/>
      <c r="O179" s="27"/>
      <c r="P179" s="27"/>
      <c r="Q179" s="27"/>
      <c r="R179" s="27"/>
      <c r="S179" s="27"/>
    </row>
    <row r="180" spans="1:20" ht="11.65" x14ac:dyDescent="0.35">
      <c r="A180" s="145"/>
      <c r="C180" s="145"/>
      <c r="D180" s="27"/>
      <c r="E180" s="27"/>
      <c r="F180" s="27"/>
      <c r="G180" s="27"/>
      <c r="H180" s="27"/>
      <c r="I180" s="27"/>
      <c r="J180" s="27"/>
      <c r="K180" s="27"/>
      <c r="L180" s="27"/>
      <c r="M180" s="27"/>
      <c r="N180" s="27"/>
      <c r="O180" s="27"/>
      <c r="P180" s="27"/>
      <c r="Q180" s="27"/>
      <c r="R180" s="27"/>
      <c r="S180" s="27"/>
    </row>
    <row r="181" spans="1:20" ht="11.65" x14ac:dyDescent="0.35">
      <c r="A181" s="145"/>
      <c r="C181" s="145"/>
      <c r="D181" s="27"/>
      <c r="E181" s="27"/>
      <c r="F181" s="27"/>
      <c r="G181" s="27"/>
      <c r="H181" s="27"/>
      <c r="I181" s="27"/>
      <c r="J181" s="27"/>
      <c r="K181" s="27"/>
      <c r="L181" s="27"/>
      <c r="M181" s="27"/>
      <c r="N181" s="27"/>
      <c r="O181" s="27"/>
      <c r="P181" s="27"/>
      <c r="Q181" s="27"/>
      <c r="R181" s="27"/>
      <c r="S181" s="27"/>
    </row>
    <row r="182" spans="1:20" ht="11.65" x14ac:dyDescent="0.35">
      <c r="A182" s="145"/>
      <c r="C182" s="145"/>
      <c r="D182" s="27"/>
      <c r="E182" s="27"/>
      <c r="F182" s="27"/>
      <c r="G182" s="27"/>
      <c r="H182" s="27"/>
      <c r="I182" s="27"/>
      <c r="J182" s="27"/>
      <c r="K182" s="27"/>
      <c r="L182" s="27"/>
      <c r="M182" s="27"/>
      <c r="N182" s="27"/>
      <c r="O182" s="27"/>
      <c r="P182" s="27"/>
      <c r="Q182" s="27"/>
      <c r="R182" s="27"/>
      <c r="S182" s="27"/>
    </row>
    <row r="183" spans="1:20" ht="11.65" x14ac:dyDescent="0.35">
      <c r="A183" s="145"/>
      <c r="C183" s="145"/>
      <c r="D183" s="27"/>
      <c r="E183" s="27"/>
      <c r="F183" s="27"/>
      <c r="G183" s="27"/>
      <c r="H183" s="27"/>
      <c r="I183" s="27"/>
      <c r="J183" s="27"/>
      <c r="K183" s="27"/>
      <c r="L183" s="27"/>
      <c r="M183" s="27"/>
      <c r="N183" s="27"/>
      <c r="O183" s="27"/>
      <c r="P183" s="27"/>
      <c r="Q183" s="27"/>
      <c r="R183" s="27"/>
      <c r="S183" s="27"/>
    </row>
    <row r="184" spans="1:20" ht="15" x14ac:dyDescent="0.4">
      <c r="A184" s="90" t="s">
        <v>158</v>
      </c>
      <c r="B184" s="90"/>
      <c r="C184" s="90"/>
      <c r="D184" s="90"/>
      <c r="E184" s="90"/>
      <c r="F184" s="90"/>
      <c r="G184" s="90"/>
      <c r="H184" s="90"/>
      <c r="I184" s="90"/>
      <c r="J184" s="90"/>
      <c r="K184" s="90"/>
      <c r="L184" s="90"/>
      <c r="M184" s="90"/>
      <c r="N184" s="90"/>
      <c r="O184" s="90"/>
      <c r="P184" s="90"/>
      <c r="Q184" s="90"/>
      <c r="R184" s="90"/>
      <c r="S184" s="90"/>
      <c r="T184" s="90"/>
    </row>
    <row r="185" spans="1:20" ht="14.55" customHeight="1" x14ac:dyDescent="0.35"/>
  </sheetData>
  <sheetProtection password="D565" sheet="1" objects="1" scenarios="1"/>
  <protectedRanges>
    <protectedRange sqref="P21:R23 P131:R132 P45:R45 P48:R49 P56:R59 P64:R64 P101:R101 P123:R123 P138:R138 P146:R146 P25:R27 P29:R33 P69:R70 P36:R39 P84:R86 P96:R96 P94:R94 P66:R66 P119:R119 P81:R81 P117:R117 P75:R75" name="Sub Supplier 3"/>
    <protectedRange sqref="K21:M23 K119:M119 K45:M45 K48:M49 K56:M59 K64:M64 K101:M101 K123:M123 K131:M132 K138:M138 K146:M146 K25:M27 K29:M33 K69:M70 K36:M39 K84:M86 K96:M96 K94:M94 K66:M66 K81:M81 K117:M117 K75:M75" name="Sub Suppllier 2"/>
    <protectedRange sqref="F21:H23 F42:H42 F45:H45 F48:H49 F56:H59 F64:H64 F101:H101 F123:H123 F131:H132 F138:H138 F146:H146 F25:H27 F29:H33 K42:M42 P42:R42 F69:H70 F36:H39 F84:H86 F96:H96 F94:H94 F66:H66 F119:H119 F81:H81 F117:H117 F75:H75" name="Sub Supplier 1"/>
    <protectedRange sqref="E16 J16 O16" name="Sub Supplier Names"/>
    <protectedRange sqref="F41:H41" name="Lead Financial Input_2"/>
    <protectedRange sqref="K41:M41" name="Lead Financial Input 2_1"/>
    <protectedRange sqref="P41:R41" name="Lead Financial Inpit 3_1"/>
    <protectedRange sqref="F46:H46" name="Lead Financial Input_3"/>
    <protectedRange sqref="K46:M46" name="Lead Financial Input 2_2"/>
    <protectedRange sqref="P46:R46" name="Lead Financial Inpit 3_2"/>
    <protectedRange sqref="F60:H60 K60:M60 P60:R60" name="Lead Financial Input"/>
    <protectedRange sqref="F63:H63 K63:M63 P63:R63" name="Lead Financial Input_4"/>
    <protectedRange sqref="F68:H68 K68:M68 P68:R68" name="Lead Financial Input_5"/>
    <protectedRange sqref="F71:H72 K71:M72 P71:R72" name="Lead Financial Input_6"/>
    <protectedRange sqref="K65:M65 P65:R65 F65:H65" name="Lead Financial Input_7"/>
    <protectedRange sqref="F76:H77 F79:H80" name="Lead Financial Input_8"/>
    <protectedRange sqref="K76:M77 K79:M80" name="Lead Financial Input 2"/>
    <protectedRange sqref="P76:R77 P79:R80" name="Lead Financial Inpit 3"/>
    <protectedRange sqref="F83:H83" name="Lead Financial Input_9"/>
    <protectedRange sqref="K83:M83" name="Lead Financial Input 2_3"/>
    <protectedRange sqref="P83:R83" name="Lead Financial Inpit 3_3"/>
    <protectedRange sqref="F89:H89" name="Lead Financial Input_11"/>
    <protectedRange sqref="K89:M89" name="Lead Financial Input 2_5"/>
    <protectedRange sqref="P89:R89" name="Lead Financial Inpit 3_5"/>
    <protectedRange sqref="F87:H88" name="Lead Financial Input_12"/>
    <protectedRange sqref="K87:M88" name="Lead Financial Input 2_6"/>
    <protectedRange sqref="P87:R88" name="Lead Financial Inpit 3_6"/>
    <protectedRange sqref="F90:H90 K90:M90 P90:R90" name="Lead Financial Input_13"/>
    <protectedRange sqref="F93:H93" name="Lead Financial Input_10"/>
    <protectedRange sqref="K93:M93" name="Lead Financial Input 2_4"/>
    <protectedRange sqref="P93:R93" name="Lead Financial Inpit 3_4"/>
    <protectedRange sqref="F95:H95" name="Lead Financial Input_14"/>
    <protectedRange sqref="K95:M95" name="Lead Financial Input 2_7"/>
    <protectedRange sqref="P95:R95" name="Lead Financial Inpit 3_7"/>
    <protectedRange sqref="F97:H97 K97:M97 P97:R97" name="Lead Financial Input_15"/>
    <protectedRange sqref="P98:R98 K98:M98 F98:H98" name="Lead Financial Input_16"/>
    <protectedRange sqref="F103:H108 K103:M108 P103:R108 F126:H127 K126:M127 P126:R127" name="Lead Financial Input_17"/>
    <protectedRange sqref="F116:H116 K116:M116 P116:R116" name="Lead Financial Input_18"/>
    <protectedRange sqref="F120:H120" name="Lead Financial Input_20"/>
    <protectedRange sqref="K120:M120" name="Lead Financial Input 2_10"/>
    <protectedRange sqref="P120:R120" name="Lead Financial Inpit 3_10"/>
    <protectedRange sqref="F121:H122" name="Lead Financial Input_21"/>
    <protectedRange sqref="K121:M122" name="Lead Financial Input 2_11"/>
    <protectedRange sqref="P121:R122" name="Lead Financial Inpit 3_11"/>
    <protectedRange sqref="F115:H115" name="Lead Financial Input_22"/>
    <protectedRange sqref="K115:M115" name="Lead Financial Input 2_12"/>
    <protectedRange sqref="P115:R115" name="Lead Financial Inpit 3_12"/>
    <protectedRange sqref="F133:H133 K133:M133 P133:R133" name="Sub Supplier 1_2"/>
    <protectedRange sqref="F82:H82 K82:M82 P82:R82" name="Lead Financial Input_27"/>
    <protectedRange sqref="F99:H99 K99:M99 P99:R99" name="Lead Financial Input_28"/>
    <protectedRange sqref="F100:H100 K100:M100 P100:R100" name="Lead Financial Input_29"/>
    <protectedRange sqref="F102:H102 K102:M102 P102:R102" name="Lead Financial Input_30"/>
    <protectedRange sqref="F67:H67 K67:M67 P67:R67" name="Lead Financial Input_31"/>
    <protectedRange sqref="F118:H118 K118:M118 P118:R118" name="Lead Financial Input_32"/>
    <protectedRange sqref="F124:H124" name="Lead Financial Input_33"/>
    <protectedRange sqref="K124:M124" name="Lead Financial Input 2_14"/>
    <protectedRange sqref="P124:R124" name="Lead Financial Inpit 3_14"/>
    <protectedRange sqref="F125:H125" name="Lead Financial Input_34"/>
    <protectedRange sqref="K125:M125" name="Lead Financial Input 2_15"/>
    <protectedRange sqref="P125:R125" name="Lead Financial Inpit 3_15"/>
    <protectedRange sqref="F128:H128" name="Lead Financial Input_35"/>
    <protectedRange sqref="K128:M128" name="Lead Financial Input 2_16"/>
    <protectedRange sqref="P128:R128" name="Lead Financial Inpit 3_16"/>
    <protectedRange sqref="F145:H145" name="Lead Financial Input_37"/>
    <protectedRange sqref="K145:M145" name="Lead Financial Input 2_17"/>
    <protectedRange sqref="P145:R145" name="Lead Financial Inpit 3_17"/>
    <protectedRange sqref="F40:H40" name="Lead Financial Input_24"/>
    <protectedRange sqref="K40:M40" name="Lead Financial Input 2_8"/>
    <protectedRange sqref="P40:R40" name="Lead Financial Inpit 3_8"/>
    <protectedRange sqref="F78:H78" name="Lead Financial Input_25"/>
    <protectedRange sqref="K78:M78" name="Lead Financial Input 2_9"/>
    <protectedRange sqref="P78:R78" name="Lead Financial Inpit 3_9"/>
  </protectedRanges>
  <mergeCells count="1">
    <mergeCell ref="C6:D6"/>
  </mergeCells>
  <conditionalFormatting sqref="K171:M171 K174:M176">
    <cfRule type="expression" dxfId="281" priority="83" stopIfTrue="1">
      <formula>K171="R"</formula>
    </cfRule>
    <cfRule type="expression" dxfId="280" priority="84" stopIfTrue="1">
      <formula>K171="A"</formula>
    </cfRule>
    <cfRule type="expression" dxfId="279" priority="85" stopIfTrue="1">
      <formula>K171="G"</formula>
    </cfRule>
  </conditionalFormatting>
  <conditionalFormatting sqref="F168:H174">
    <cfRule type="expression" dxfId="278" priority="119" stopIfTrue="1">
      <formula>F168="R"</formula>
    </cfRule>
    <cfRule type="expression" dxfId="277" priority="120" stopIfTrue="1">
      <formula>F168="A"</formula>
    </cfRule>
    <cfRule type="expression" dxfId="276" priority="121" stopIfTrue="1">
      <formula>F168="G"</formula>
    </cfRule>
  </conditionalFormatting>
  <conditionalFormatting sqref="F172:H174">
    <cfRule type="expression" dxfId="275" priority="125" stopIfTrue="1">
      <formula>F172="R"</formula>
    </cfRule>
    <cfRule type="expression" dxfId="274" priority="126" stopIfTrue="1">
      <formula>F172="A"</formula>
    </cfRule>
    <cfRule type="expression" dxfId="273" priority="127" stopIfTrue="1">
      <formula>F172="G"</formula>
    </cfRule>
  </conditionalFormatting>
  <conditionalFormatting sqref="G172:H174">
    <cfRule type="expression" dxfId="272" priority="122" stopIfTrue="1">
      <formula>G172="R"</formula>
    </cfRule>
    <cfRule type="expression" dxfId="271" priority="123" stopIfTrue="1">
      <formula>G172="A"</formula>
    </cfRule>
    <cfRule type="expression" dxfId="270" priority="124" stopIfTrue="1">
      <formula>G172="G"</formula>
    </cfRule>
  </conditionalFormatting>
  <conditionalFormatting sqref="F171:H176">
    <cfRule type="expression" dxfId="269" priority="131" stopIfTrue="1">
      <formula>F171="R"</formula>
    </cfRule>
    <cfRule type="expression" dxfId="268" priority="132" stopIfTrue="1">
      <formula>F171="A"</formula>
    </cfRule>
    <cfRule type="expression" dxfId="267" priority="133" stopIfTrue="1">
      <formula>F171="G"</formula>
    </cfRule>
  </conditionalFormatting>
  <conditionalFormatting sqref="F170:H174">
    <cfRule type="expression" dxfId="266" priority="128" stopIfTrue="1">
      <formula>F170="R"</formula>
    </cfRule>
    <cfRule type="expression" dxfId="265" priority="129" stopIfTrue="1">
      <formula>F170="A"</formula>
    </cfRule>
    <cfRule type="expression" dxfId="264" priority="130" stopIfTrue="1">
      <formula>F170="G"</formula>
    </cfRule>
  </conditionalFormatting>
  <conditionalFormatting sqref="K170:M171 K174:M174">
    <cfRule type="expression" dxfId="263" priority="80" stopIfTrue="1">
      <formula>K170="R"</formula>
    </cfRule>
    <cfRule type="expression" dxfId="262" priority="81" stopIfTrue="1">
      <formula>K170="A"</formula>
    </cfRule>
    <cfRule type="expression" dxfId="261" priority="82" stopIfTrue="1">
      <formula>K170="G"</formula>
    </cfRule>
  </conditionalFormatting>
  <conditionalFormatting sqref="K174:M174">
    <cfRule type="expression" dxfId="260" priority="77" stopIfTrue="1">
      <formula>K174="R"</formula>
    </cfRule>
    <cfRule type="expression" dxfId="259" priority="78" stopIfTrue="1">
      <formula>K174="A"</formula>
    </cfRule>
    <cfRule type="expression" dxfId="258" priority="79" stopIfTrue="1">
      <formula>K174="G"</formula>
    </cfRule>
  </conditionalFormatting>
  <conditionalFormatting sqref="C5:D5">
    <cfRule type="expression" dxfId="257" priority="86">
      <formula>IF(AND(sysChk=0,sysWarn=0),1,0)</formula>
    </cfRule>
    <cfRule type="expression" dxfId="256" priority="87">
      <formula>IF(AND(sysChk=0,sysWarn&lt;&gt;0),1,0)</formula>
    </cfRule>
    <cfRule type="expression" dxfId="255" priority="88">
      <formula>IF(sysChk&lt;&gt;0,1,0)</formula>
    </cfRule>
  </conditionalFormatting>
  <conditionalFormatting sqref="K168:M171 K174:M174">
    <cfRule type="expression" dxfId="254" priority="74" stopIfTrue="1">
      <formula>K168="R"</formula>
    </cfRule>
    <cfRule type="expression" dxfId="253" priority="75" stopIfTrue="1">
      <formula>K168="A"</formula>
    </cfRule>
    <cfRule type="expression" dxfId="252" priority="76" stopIfTrue="1">
      <formula>K168="G"</formula>
    </cfRule>
  </conditionalFormatting>
  <conditionalFormatting sqref="P168:R171 P174:R174">
    <cfRule type="expression" dxfId="251" priority="62" stopIfTrue="1">
      <formula>P168="R"</formula>
    </cfRule>
    <cfRule type="expression" dxfId="250" priority="63" stopIfTrue="1">
      <formula>P168="A"</formula>
    </cfRule>
    <cfRule type="expression" dxfId="249" priority="64" stopIfTrue="1">
      <formula>P168="G"</formula>
    </cfRule>
  </conditionalFormatting>
  <conditionalFormatting sqref="P174:R174">
    <cfRule type="expression" dxfId="248" priority="65" stopIfTrue="1">
      <formula>P174="R"</formula>
    </cfRule>
    <cfRule type="expression" dxfId="247" priority="66" stopIfTrue="1">
      <formula>P174="A"</formula>
    </cfRule>
    <cfRule type="expression" dxfId="246" priority="67" stopIfTrue="1">
      <formula>P174="G"</formula>
    </cfRule>
  </conditionalFormatting>
  <conditionalFormatting sqref="P171:R171 P174:R176">
    <cfRule type="expression" dxfId="245" priority="71" stopIfTrue="1">
      <formula>P171="R"</formula>
    </cfRule>
    <cfRule type="expression" dxfId="244" priority="72" stopIfTrue="1">
      <formula>P171="A"</formula>
    </cfRule>
    <cfRule type="expression" dxfId="243" priority="73" stopIfTrue="1">
      <formula>P171="G"</formula>
    </cfRule>
  </conditionalFormatting>
  <conditionalFormatting sqref="P170:R171 P174:R174">
    <cfRule type="expression" dxfId="242" priority="68" stopIfTrue="1">
      <formula>P170="R"</formula>
    </cfRule>
    <cfRule type="expression" dxfId="241" priority="69" stopIfTrue="1">
      <formula>P170="A"</formula>
    </cfRule>
    <cfRule type="expression" dxfId="240" priority="70" stopIfTrue="1">
      <formula>P170="G"</formula>
    </cfRule>
  </conditionalFormatting>
  <conditionalFormatting sqref="K172:M172">
    <cfRule type="expression" dxfId="239" priority="47" stopIfTrue="1">
      <formula>K172="R"</formula>
    </cfRule>
    <cfRule type="expression" dxfId="238" priority="48" stopIfTrue="1">
      <formula>K172="A"</formula>
    </cfRule>
    <cfRule type="expression" dxfId="237" priority="49" stopIfTrue="1">
      <formula>K172="G"</formula>
    </cfRule>
  </conditionalFormatting>
  <conditionalFormatting sqref="K172:M172">
    <cfRule type="expression" dxfId="236" priority="53" stopIfTrue="1">
      <formula>K172="R"</formula>
    </cfRule>
    <cfRule type="expression" dxfId="235" priority="54" stopIfTrue="1">
      <formula>K172="A"</formula>
    </cfRule>
    <cfRule type="expression" dxfId="234" priority="55" stopIfTrue="1">
      <formula>K172="G"</formula>
    </cfRule>
  </conditionalFormatting>
  <conditionalFormatting sqref="L172:M172">
    <cfRule type="expression" dxfId="233" priority="50" stopIfTrue="1">
      <formula>L172="R"</formula>
    </cfRule>
    <cfRule type="expression" dxfId="232" priority="51" stopIfTrue="1">
      <formula>L172="A"</formula>
    </cfRule>
    <cfRule type="expression" dxfId="231" priority="52" stopIfTrue="1">
      <formula>L172="G"</formula>
    </cfRule>
  </conditionalFormatting>
  <conditionalFormatting sqref="K172:M172">
    <cfRule type="expression" dxfId="230" priority="59" stopIfTrue="1">
      <formula>K172="R"</formula>
    </cfRule>
    <cfRule type="expression" dxfId="229" priority="60" stopIfTrue="1">
      <formula>K172="A"</formula>
    </cfRule>
    <cfRule type="expression" dxfId="228" priority="61" stopIfTrue="1">
      <formula>K172="G"</formula>
    </cfRule>
  </conditionalFormatting>
  <conditionalFormatting sqref="K172:M172">
    <cfRule type="expression" dxfId="227" priority="56" stopIfTrue="1">
      <formula>K172="R"</formula>
    </cfRule>
    <cfRule type="expression" dxfId="226" priority="57" stopIfTrue="1">
      <formula>K172="A"</formula>
    </cfRule>
    <cfRule type="expression" dxfId="225" priority="58" stopIfTrue="1">
      <formula>K172="G"</formula>
    </cfRule>
  </conditionalFormatting>
  <conditionalFormatting sqref="P172:R172">
    <cfRule type="expression" dxfId="224" priority="32" stopIfTrue="1">
      <formula>P172="R"</formula>
    </cfRule>
    <cfRule type="expression" dxfId="223" priority="33" stopIfTrue="1">
      <formula>P172="A"</formula>
    </cfRule>
    <cfRule type="expression" dxfId="222" priority="34" stopIfTrue="1">
      <formula>P172="G"</formula>
    </cfRule>
  </conditionalFormatting>
  <conditionalFormatting sqref="P172:R172">
    <cfRule type="expression" dxfId="221" priority="38" stopIfTrue="1">
      <formula>P172="R"</formula>
    </cfRule>
    <cfRule type="expression" dxfId="220" priority="39" stopIfTrue="1">
      <formula>P172="A"</formula>
    </cfRule>
    <cfRule type="expression" dxfId="219" priority="40" stopIfTrue="1">
      <formula>P172="G"</formula>
    </cfRule>
  </conditionalFormatting>
  <conditionalFormatting sqref="Q172:R172">
    <cfRule type="expression" dxfId="218" priority="35" stopIfTrue="1">
      <formula>Q172="R"</formula>
    </cfRule>
    <cfRule type="expression" dxfId="217" priority="36" stopIfTrue="1">
      <formula>Q172="A"</formula>
    </cfRule>
    <cfRule type="expression" dxfId="216" priority="37" stopIfTrue="1">
      <formula>Q172="G"</formula>
    </cfRule>
  </conditionalFormatting>
  <conditionalFormatting sqref="P172:R172">
    <cfRule type="expression" dxfId="215" priority="44" stopIfTrue="1">
      <formula>P172="R"</formula>
    </cfRule>
    <cfRule type="expression" dxfId="214" priority="45" stopIfTrue="1">
      <formula>P172="A"</formula>
    </cfRule>
    <cfRule type="expression" dxfId="213" priority="46" stopIfTrue="1">
      <formula>P172="G"</formula>
    </cfRule>
  </conditionalFormatting>
  <conditionalFormatting sqref="P172:R172">
    <cfRule type="expression" dxfId="212" priority="41" stopIfTrue="1">
      <formula>P172="R"</formula>
    </cfRule>
    <cfRule type="expression" dxfId="211" priority="42" stopIfTrue="1">
      <formula>P172="A"</formula>
    </cfRule>
    <cfRule type="expression" dxfId="210" priority="43" stopIfTrue="1">
      <formula>P172="G"</formula>
    </cfRule>
  </conditionalFormatting>
  <conditionalFormatting sqref="K173:M173">
    <cfRule type="expression" dxfId="209" priority="17" stopIfTrue="1">
      <formula>K173="R"</formula>
    </cfRule>
    <cfRule type="expression" dxfId="208" priority="18" stopIfTrue="1">
      <formula>K173="A"</formula>
    </cfRule>
    <cfRule type="expression" dxfId="207" priority="19" stopIfTrue="1">
      <formula>K173="G"</formula>
    </cfRule>
  </conditionalFormatting>
  <conditionalFormatting sqref="K173:M173">
    <cfRule type="expression" dxfId="206" priority="23" stopIfTrue="1">
      <formula>K173="R"</formula>
    </cfRule>
    <cfRule type="expression" dxfId="205" priority="24" stopIfTrue="1">
      <formula>K173="A"</formula>
    </cfRule>
    <cfRule type="expression" dxfId="204" priority="25" stopIfTrue="1">
      <formula>K173="G"</formula>
    </cfRule>
  </conditionalFormatting>
  <conditionalFormatting sqref="L173:M173">
    <cfRule type="expression" dxfId="203" priority="20" stopIfTrue="1">
      <formula>L173="R"</formula>
    </cfRule>
    <cfRule type="expression" dxfId="202" priority="21" stopIfTrue="1">
      <formula>L173="A"</formula>
    </cfRule>
    <cfRule type="expression" dxfId="201" priority="22" stopIfTrue="1">
      <formula>L173="G"</formula>
    </cfRule>
  </conditionalFormatting>
  <conditionalFormatting sqref="K173:M173">
    <cfRule type="expression" dxfId="200" priority="29" stopIfTrue="1">
      <formula>K173="R"</formula>
    </cfRule>
    <cfRule type="expression" dxfId="199" priority="30" stopIfTrue="1">
      <formula>K173="A"</formula>
    </cfRule>
    <cfRule type="expression" dxfId="198" priority="31" stopIfTrue="1">
      <formula>K173="G"</formula>
    </cfRule>
  </conditionalFormatting>
  <conditionalFormatting sqref="K173:M173">
    <cfRule type="expression" dxfId="197" priority="26" stopIfTrue="1">
      <formula>K173="R"</formula>
    </cfRule>
    <cfRule type="expression" dxfId="196" priority="27" stopIfTrue="1">
      <formula>K173="A"</formula>
    </cfRule>
    <cfRule type="expression" dxfId="195" priority="28" stopIfTrue="1">
      <formula>K173="G"</formula>
    </cfRule>
  </conditionalFormatting>
  <conditionalFormatting sqref="P173:R173">
    <cfRule type="expression" dxfId="194" priority="2" stopIfTrue="1">
      <formula>P173="R"</formula>
    </cfRule>
    <cfRule type="expression" dxfId="193" priority="3" stopIfTrue="1">
      <formula>P173="A"</formula>
    </cfRule>
    <cfRule type="expression" dxfId="192" priority="4" stopIfTrue="1">
      <formula>P173="G"</formula>
    </cfRule>
  </conditionalFormatting>
  <conditionalFormatting sqref="P173:R173">
    <cfRule type="expression" dxfId="191" priority="8" stopIfTrue="1">
      <formula>P173="R"</formula>
    </cfRule>
    <cfRule type="expression" dxfId="190" priority="9" stopIfTrue="1">
      <formula>P173="A"</formula>
    </cfRule>
    <cfRule type="expression" dxfId="189" priority="10" stopIfTrue="1">
      <formula>P173="G"</formula>
    </cfRule>
  </conditionalFormatting>
  <conditionalFormatting sqref="Q173:R173">
    <cfRule type="expression" dxfId="188" priority="5" stopIfTrue="1">
      <formula>Q173="R"</formula>
    </cfRule>
    <cfRule type="expression" dxfId="187" priority="6" stopIfTrue="1">
      <formula>Q173="A"</formula>
    </cfRule>
    <cfRule type="expression" dxfId="186" priority="7" stopIfTrue="1">
      <formula>Q173="G"</formula>
    </cfRule>
  </conditionalFormatting>
  <conditionalFormatting sqref="P173:R173">
    <cfRule type="expression" dxfId="185" priority="14" stopIfTrue="1">
      <formula>P173="R"</formula>
    </cfRule>
    <cfRule type="expression" dxfId="184" priority="15" stopIfTrue="1">
      <formula>P173="A"</formula>
    </cfRule>
    <cfRule type="expression" dxfId="183" priority="16" stopIfTrue="1">
      <formula>P173="G"</formula>
    </cfRule>
  </conditionalFormatting>
  <conditionalFormatting sqref="P173:R173">
    <cfRule type="expression" dxfId="182" priority="11" stopIfTrue="1">
      <formula>P173="R"</formula>
    </cfRule>
    <cfRule type="expression" dxfId="181" priority="12" stopIfTrue="1">
      <formula>P173="A"</formula>
    </cfRule>
    <cfRule type="expression" dxfId="180" priority="13" stopIfTrue="1">
      <formula>P173="G"</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4" max="17" man="1"/>
  </rowBreaks>
  <legacyDrawing r:id="rId2"/>
  <extLst>
    <ext xmlns:x14="http://schemas.microsoft.com/office/spreadsheetml/2009/9/main" uri="{CCE6A557-97BC-4b89-ADB6-D9C93CAAB3DF}">
      <x14:dataValidations xmlns:xm="http://schemas.microsoft.com/office/excel/2006/main" count="5">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6EBA5A90-0BC3-194A-8150-A7226D48CD2A}">
          <x14:formula1>
            <xm:f>AND('Bidder Instructions'!$G$40=SysConfig!$F$36,F57&gt;=0)</xm:f>
          </x14:formula1>
          <xm:sqref>F57:H60 P138:R138 P57:R60 F63:H72 K63:M72 P63:R72 F75:H90 K75:M90 P75:R90 F93:H108 K93:M108 P93:R108 F115:H128 K115:M128 P115:R128 F138:H138 K138:M138 K57:M60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37DDA7CE-642E-1A4F-8D27-FCFFB2635413}">
          <x14:formula1>
            <xm:f>SysConfig!$F$43:$F$44</xm:f>
          </x14:formula1>
          <xm:sqref>F139:H139 K139:M139 P139:R139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2E58A6C2-6339-9B46-8BE8-7A71075AF5D5}">
          <x14:formula1>
            <xm:f>AND('Bidder Instructions'!$G$40=SysConfig!$F$36,F52&lt;=0)</xm:f>
          </x14:formula1>
          <xm:sqref>F52:H53 K52:M53 P52:R53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D459C117-EBE3-4AE6-8D79-9EE1B0CAA21B}">
          <x14:formula1>
            <xm:f>'Bidder Instructions'!$G$40=SysConfig!$F$36</xm:f>
          </x14:formula1>
          <xm:sqref>E16 F36:H42 F29:H33 P149:R149 P36:R42 K25:M27 K29:M33 K45:M46 F45:H46 F48:H49 P29:R33 P45:R46 K36:M42 P48:R49 K48:M49 K149:M149 F131:H133 K131:M133 P131:R133 K56:M56 P56:R56 F56:H56 F149:H149 O16 F25:H27 P145:R146 K145:M146 F145:H146 J16 F21:H23 K21:M23 P21:R23 P25:R27</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239E09BE-5803-4756-A712-5EB2B4DC9CED}">
          <x14:formula1>
            <xm:f>SysConfig!$F$20:$F$27</xm:f>
          </x14:formula1>
          <xm:sqref>F24:H24 K24:M24 P24:R24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0070C0"/>
  </sheetPr>
  <dimension ref="A1:AU157"/>
  <sheetViews>
    <sheetView showGridLines="0" zoomScale="55" zoomScaleNormal="55" zoomScaleSheetLayoutView="80" workbookViewId="0">
      <pane ySplit="8" topLeftCell="A9" activePane="bottomLeft" state="frozen"/>
      <selection activeCell="A9" sqref="A9"/>
      <selection pane="bottomLeft" activeCell="E10" sqref="E10"/>
    </sheetView>
  </sheetViews>
  <sheetFormatPr defaultColWidth="0" defaultRowHeight="14.55" customHeight="1" zeroHeight="1" x14ac:dyDescent="0.35"/>
  <cols>
    <col min="1" max="1" width="4.23046875" customWidth="1"/>
    <col min="2" max="2" width="6" customWidth="1"/>
    <col min="3" max="3" width="34.3828125" customWidth="1"/>
    <col min="4" max="4" width="1.765625" customWidth="1"/>
    <col min="5" max="5" width="71.3828125" customWidth="1"/>
    <col min="6" max="14" width="26.4609375" customWidth="1"/>
    <col min="15" max="15" width="3.765625" customWidth="1"/>
    <col min="16" max="16" width="71.3828125" customWidth="1"/>
    <col min="17" max="25" width="26.4609375" customWidth="1"/>
    <col min="26" max="26" width="3.765625" customWidth="1"/>
    <col min="27" max="27" width="71.3828125" customWidth="1"/>
    <col min="28" max="36" width="26.61328125" customWidth="1"/>
    <col min="37" max="37" width="9.23046875" customWidth="1"/>
    <col min="38" max="16384" width="9.23046875" hidden="1"/>
  </cols>
  <sheetData>
    <row r="1" spans="1:37" ht="11.65" x14ac:dyDescent="0.35">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ht="13.15" x14ac:dyDescent="0.35">
      <c r="A2" s="109"/>
      <c r="B2" s="109"/>
      <c r="C2" s="111" t="str">
        <f>cstProjectName</f>
        <v>DfE National Education Nature Park and Climate Leaders Award</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ht="12.75" x14ac:dyDescent="0.35">
      <c r="A3" s="109"/>
      <c r="B3" s="109"/>
      <c r="C3" s="112" t="str">
        <f ca="1">MID(CELL("filename",A1),FIND("]",CELL("filename",A1))+1,256)&amp;" Sheet"</f>
        <v>1.2b Subcontractor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ht="11.65" x14ac:dyDescent="0.3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row>
    <row r="5" spans="1:37" ht="11.65" x14ac:dyDescent="0.3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7" ht="12.75" x14ac:dyDescent="0.35">
      <c r="A6" s="109"/>
      <c r="B6" s="114"/>
      <c r="C6" s="241" t="str">
        <f>HYPERLINK("#'Contents'!A1","Click for Contents")</f>
        <v>Click for Contents</v>
      </c>
      <c r="D6" s="241"/>
      <c r="E6" s="113"/>
      <c r="F6" s="113"/>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1:37" ht="11.65" x14ac:dyDescent="0.3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row>
    <row r="8" spans="1:37" ht="11.65" x14ac:dyDescent="0.35">
      <c r="A8" s="186">
        <f>SUM(A9:A156)</f>
        <v>0</v>
      </c>
      <c r="B8" s="186">
        <f>SUM(B9:B156)</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row>
    <row r="9" spans="1:37" ht="14.25" x14ac:dyDescent="0.4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row>
    <row r="10" spans="1:37" ht="14.25" x14ac:dyDescent="0.45">
      <c r="B10" s="25"/>
      <c r="C10" s="25"/>
      <c r="D10" s="25"/>
      <c r="E10" s="25" t="s">
        <v>103</v>
      </c>
      <c r="F10" s="25"/>
      <c r="G10" s="25"/>
      <c r="H10" s="25"/>
      <c r="I10" s="25"/>
      <c r="J10" s="25"/>
      <c r="K10" s="25"/>
      <c r="L10" s="25"/>
      <c r="M10" s="25"/>
      <c r="N10" s="25"/>
      <c r="O10" s="25"/>
      <c r="P10" s="54"/>
      <c r="Q10" s="25"/>
      <c r="R10" s="25"/>
      <c r="S10" s="25"/>
      <c r="T10" s="25"/>
      <c r="U10" s="25"/>
      <c r="V10" s="25"/>
      <c r="W10" s="25"/>
      <c r="X10" s="25"/>
      <c r="Y10" s="25"/>
      <c r="Z10" s="25"/>
      <c r="AA10" s="25"/>
      <c r="AB10" s="25"/>
      <c r="AC10" s="25"/>
      <c r="AD10" s="25"/>
      <c r="AE10" s="25"/>
      <c r="AF10" s="25"/>
      <c r="AG10" s="25"/>
      <c r="AH10" s="25"/>
      <c r="AI10" s="25"/>
      <c r="AJ10" s="25"/>
    </row>
    <row r="11" spans="1:37" ht="14.25" x14ac:dyDescent="0.45">
      <c r="A11" s="27"/>
      <c r="B11" s="25"/>
      <c r="C11" s="25"/>
      <c r="D11" s="25"/>
      <c r="E11" s="25"/>
      <c r="F11" s="25"/>
      <c r="G11" s="25"/>
      <c r="H11" s="25"/>
      <c r="I11" s="25"/>
      <c r="J11" s="25"/>
      <c r="K11" s="25"/>
      <c r="L11" s="25"/>
      <c r="M11" s="25"/>
      <c r="N11" s="25"/>
      <c r="O11" s="25"/>
      <c r="P11" s="54"/>
      <c r="Q11" s="25"/>
      <c r="R11" s="25"/>
      <c r="S11" s="25"/>
      <c r="T11" s="25"/>
      <c r="U11" s="25"/>
      <c r="V11" s="25"/>
      <c r="W11" s="25"/>
      <c r="X11" s="25"/>
      <c r="Y11" s="25"/>
      <c r="Z11" s="25"/>
      <c r="AA11" s="25"/>
      <c r="AB11" s="25"/>
      <c r="AC11" s="25"/>
      <c r="AD11" s="25"/>
      <c r="AE11" s="25"/>
      <c r="AF11" s="25"/>
      <c r="AG11" s="25"/>
      <c r="AH11" s="25"/>
      <c r="AI11" s="25"/>
      <c r="AJ11" s="25"/>
    </row>
    <row r="12" spans="1:37" ht="21" x14ac:dyDescent="0.65">
      <c r="A12" s="27"/>
      <c r="B12" s="25"/>
      <c r="C12" s="25"/>
      <c r="D12" s="25"/>
      <c r="E12" s="55" t="s">
        <v>409</v>
      </c>
      <c r="F12" s="25"/>
      <c r="G12" s="25"/>
      <c r="H12" s="25"/>
      <c r="I12" s="25"/>
      <c r="J12" s="25"/>
      <c r="K12" s="25"/>
      <c r="L12" s="25"/>
      <c r="M12" s="25"/>
      <c r="N12" s="25"/>
      <c r="O12" s="25"/>
      <c r="P12" s="54"/>
      <c r="Q12" s="25"/>
      <c r="R12" s="25"/>
      <c r="S12" s="25"/>
      <c r="T12" s="25"/>
      <c r="U12" s="25"/>
      <c r="V12" s="25"/>
      <c r="W12" s="25"/>
      <c r="X12" s="25"/>
      <c r="Y12" s="25"/>
      <c r="Z12" s="25"/>
      <c r="AA12" s="25"/>
      <c r="AB12" s="25"/>
      <c r="AC12" s="25"/>
      <c r="AD12" s="25"/>
      <c r="AE12" s="25"/>
      <c r="AF12" s="25"/>
      <c r="AG12" s="25"/>
      <c r="AH12" s="25"/>
      <c r="AI12" s="25"/>
      <c r="AJ12" s="25"/>
    </row>
    <row r="13" spans="1:37" ht="14.25" x14ac:dyDescent="0.45">
      <c r="A13" s="27"/>
      <c r="B13" s="25"/>
      <c r="C13" s="25"/>
      <c r="D13" s="25"/>
      <c r="E13" s="97" t="s">
        <v>433</v>
      </c>
      <c r="F13" s="25"/>
      <c r="G13" s="25"/>
      <c r="H13" s="25"/>
      <c r="I13" s="25"/>
      <c r="J13" s="25"/>
      <c r="K13" s="25"/>
      <c r="L13" s="25"/>
      <c r="M13" s="25"/>
      <c r="N13" s="25"/>
      <c r="O13" s="25"/>
      <c r="P13" s="54"/>
      <c r="Q13" s="25"/>
      <c r="R13" s="25"/>
      <c r="S13" s="25"/>
      <c r="T13" s="25"/>
      <c r="U13" s="25"/>
      <c r="V13" s="25"/>
      <c r="W13" s="25"/>
      <c r="X13" s="25"/>
      <c r="Y13" s="25"/>
      <c r="Z13" s="25"/>
      <c r="AA13" s="25"/>
      <c r="AB13" s="25"/>
      <c r="AC13" s="25"/>
      <c r="AD13" s="25"/>
      <c r="AE13" s="25"/>
      <c r="AF13" s="25"/>
      <c r="AG13" s="25"/>
      <c r="AH13" s="25"/>
      <c r="AI13" s="25"/>
      <c r="AJ13" s="25"/>
    </row>
    <row r="14" spans="1:37" ht="14.25" x14ac:dyDescent="0.45">
      <c r="A14" s="27"/>
      <c r="B14" s="25"/>
      <c r="C14" s="25"/>
      <c r="D14" s="25"/>
      <c r="E14" s="146" t="s">
        <v>326</v>
      </c>
      <c r="F14" s="146"/>
      <c r="G14" s="146"/>
      <c r="H14" s="146"/>
      <c r="I14" s="146"/>
      <c r="J14" s="146"/>
      <c r="K14" s="146"/>
      <c r="L14" s="146"/>
      <c r="M14" s="146"/>
      <c r="N14" s="146"/>
      <c r="O14" s="146"/>
      <c r="P14" s="146" t="s">
        <v>327</v>
      </c>
      <c r="Q14" s="146"/>
      <c r="R14" s="146"/>
      <c r="S14" s="146"/>
      <c r="T14" s="146"/>
      <c r="U14" s="146"/>
      <c r="V14" s="146"/>
      <c r="W14" s="146"/>
      <c r="X14" s="146"/>
      <c r="Y14" s="146"/>
      <c r="Z14" s="146"/>
      <c r="AA14" s="146" t="s">
        <v>328</v>
      </c>
      <c r="AB14" s="146"/>
      <c r="AC14" s="146"/>
      <c r="AD14" s="146"/>
      <c r="AE14" s="146"/>
      <c r="AF14" s="146"/>
      <c r="AG14" s="146"/>
      <c r="AH14" s="146"/>
      <c r="AI14" s="146"/>
      <c r="AJ14" s="146"/>
    </row>
    <row r="15" spans="1:37" s="27" customFormat="1" ht="14.25" x14ac:dyDescent="0.45">
      <c r="B15" s="25"/>
      <c r="C15" s="25"/>
      <c r="D15" s="25"/>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row>
    <row r="16" spans="1:37" ht="21" x14ac:dyDescent="0.65">
      <c r="A16" s="27"/>
      <c r="B16" s="25"/>
      <c r="C16" s="25"/>
      <c r="D16" s="25"/>
      <c r="E16" s="95" t="s">
        <v>326</v>
      </c>
      <c r="F16" s="25"/>
      <c r="G16" s="25"/>
      <c r="H16" s="25"/>
      <c r="I16" s="25"/>
      <c r="J16" s="25"/>
      <c r="K16" s="25"/>
      <c r="L16" s="25"/>
      <c r="M16" s="25"/>
      <c r="N16" s="25"/>
      <c r="O16" s="25"/>
      <c r="P16" s="95" t="s">
        <v>327</v>
      </c>
      <c r="Q16" s="25"/>
      <c r="R16" s="25"/>
      <c r="S16" s="25"/>
      <c r="T16" s="25"/>
      <c r="U16" s="25"/>
      <c r="V16" s="25"/>
      <c r="W16" s="25"/>
      <c r="X16" s="25"/>
      <c r="Y16" s="25"/>
      <c r="Z16" s="25"/>
      <c r="AA16" s="95" t="s">
        <v>328</v>
      </c>
      <c r="AB16" s="25"/>
      <c r="AC16" s="25"/>
      <c r="AD16" s="25"/>
      <c r="AE16" s="25"/>
      <c r="AF16" s="25"/>
      <c r="AG16" s="53"/>
      <c r="AH16" s="25"/>
      <c r="AI16" s="25"/>
      <c r="AJ16" s="53"/>
    </row>
    <row r="17" spans="1:36" ht="20.25" x14ac:dyDescent="0.55000000000000004">
      <c r="A17" s="27"/>
      <c r="B17" s="145"/>
      <c r="C17" s="145"/>
      <c r="D17" s="27"/>
      <c r="E17" s="11"/>
      <c r="F17" s="26" t="s">
        <v>160</v>
      </c>
      <c r="G17" s="26" t="s">
        <v>164</v>
      </c>
      <c r="H17" s="25" t="s">
        <v>161</v>
      </c>
      <c r="I17" s="26" t="s">
        <v>160</v>
      </c>
      <c r="J17" s="26" t="s">
        <v>164</v>
      </c>
      <c r="K17" s="25" t="s">
        <v>161</v>
      </c>
      <c r="L17" s="26" t="s">
        <v>160</v>
      </c>
      <c r="M17" s="26" t="s">
        <v>164</v>
      </c>
      <c r="N17" s="25" t="s">
        <v>161</v>
      </c>
      <c r="O17" s="27"/>
      <c r="P17" s="11"/>
      <c r="Q17" s="26" t="s">
        <v>160</v>
      </c>
      <c r="R17" s="26" t="s">
        <v>164</v>
      </c>
      <c r="S17" s="25" t="s">
        <v>161</v>
      </c>
      <c r="T17" s="26" t="s">
        <v>160</v>
      </c>
      <c r="U17" s="26" t="s">
        <v>164</v>
      </c>
      <c r="V17" s="25" t="s">
        <v>161</v>
      </c>
      <c r="W17" s="26" t="s">
        <v>160</v>
      </c>
      <c r="X17" s="26" t="s">
        <v>164</v>
      </c>
      <c r="Y17" s="25" t="s">
        <v>161</v>
      </c>
      <c r="Z17" s="27"/>
      <c r="AA17" s="11"/>
      <c r="AB17" s="26" t="s">
        <v>160</v>
      </c>
      <c r="AC17" s="26" t="s">
        <v>164</v>
      </c>
      <c r="AD17" s="25" t="s">
        <v>161</v>
      </c>
      <c r="AE17" s="26" t="s">
        <v>160</v>
      </c>
      <c r="AF17" s="26" t="s">
        <v>164</v>
      </c>
      <c r="AG17" s="25" t="s">
        <v>161</v>
      </c>
      <c r="AH17" s="26" t="s">
        <v>160</v>
      </c>
      <c r="AI17" s="26" t="s">
        <v>164</v>
      </c>
      <c r="AJ17" s="25" t="s">
        <v>161</v>
      </c>
    </row>
    <row r="18" spans="1:36" ht="12.5" customHeight="1" x14ac:dyDescent="0.55000000000000004">
      <c r="A18" s="27"/>
      <c r="B18" s="145"/>
      <c r="C18" s="145"/>
      <c r="D18" s="27"/>
      <c r="E18" s="11"/>
      <c r="F18" s="26"/>
      <c r="G18" s="26"/>
      <c r="H18" s="25"/>
      <c r="I18" s="26"/>
      <c r="J18" s="26"/>
      <c r="K18" s="25"/>
      <c r="L18" s="26"/>
      <c r="M18" s="26"/>
      <c r="N18" s="25"/>
      <c r="O18" s="27"/>
      <c r="P18" s="11"/>
      <c r="Q18" s="26"/>
      <c r="R18" s="26"/>
      <c r="S18" s="25"/>
      <c r="T18" s="26"/>
      <c r="U18" s="26"/>
      <c r="V18" s="25"/>
      <c r="W18" s="26"/>
      <c r="X18" s="26"/>
      <c r="Y18" s="25"/>
      <c r="Z18" s="27"/>
      <c r="AA18" s="11"/>
      <c r="AB18" s="26"/>
      <c r="AC18" s="26"/>
      <c r="AD18" s="25"/>
      <c r="AE18" s="26"/>
      <c r="AF18" s="26"/>
      <c r="AG18" s="25"/>
      <c r="AH18" s="26"/>
      <c r="AI18" s="26"/>
      <c r="AJ18" s="25"/>
    </row>
    <row r="19" spans="1:36" ht="12.5" customHeight="1" x14ac:dyDescent="0.55000000000000004">
      <c r="A19" s="27"/>
      <c r="B19" s="145"/>
      <c r="C19" s="145"/>
      <c r="D19" s="27"/>
      <c r="E19" s="11"/>
      <c r="F19" s="26"/>
      <c r="G19" s="26"/>
      <c r="H19" s="25"/>
      <c r="I19" s="26"/>
      <c r="J19" s="26"/>
      <c r="K19" s="25"/>
      <c r="L19" s="26"/>
      <c r="M19" s="26"/>
      <c r="N19" s="25"/>
      <c r="O19" s="27"/>
      <c r="P19" s="11"/>
      <c r="Q19" s="26"/>
      <c r="R19" s="26"/>
      <c r="S19" s="25"/>
      <c r="T19" s="26"/>
      <c r="U19" s="26"/>
      <c r="V19" s="25"/>
      <c r="W19" s="26"/>
      <c r="X19" s="26"/>
      <c r="Y19" s="25"/>
      <c r="Z19" s="27"/>
      <c r="AA19" s="11"/>
      <c r="AB19" s="26"/>
      <c r="AC19" s="26"/>
      <c r="AD19" s="25"/>
      <c r="AE19" s="26"/>
      <c r="AF19" s="26"/>
      <c r="AG19" s="25"/>
      <c r="AH19" s="26"/>
      <c r="AI19" s="26"/>
      <c r="AJ19" s="25"/>
    </row>
    <row r="20" spans="1:36" ht="17.649999999999999" x14ac:dyDescent="0.5">
      <c r="A20" s="25"/>
      <c r="B20" s="145"/>
      <c r="C20" s="145"/>
      <c r="D20" s="25"/>
      <c r="E20" s="12" t="s">
        <v>5</v>
      </c>
      <c r="F20" s="25"/>
      <c r="G20" s="25"/>
      <c r="H20" s="25"/>
      <c r="I20" s="25"/>
      <c r="J20" s="25"/>
      <c r="K20" s="25"/>
      <c r="L20" s="25"/>
      <c r="M20" s="25"/>
      <c r="N20" s="229" t="s">
        <v>6</v>
      </c>
      <c r="O20" s="25"/>
      <c r="P20" s="12" t="s">
        <v>5</v>
      </c>
      <c r="Q20" s="25"/>
      <c r="R20" s="25"/>
      <c r="S20" s="25"/>
      <c r="T20" s="25"/>
      <c r="U20" s="25"/>
      <c r="V20" s="25"/>
      <c r="W20" s="25"/>
      <c r="X20" s="25"/>
      <c r="Y20" s="229" t="s">
        <v>6</v>
      </c>
      <c r="Z20" s="25"/>
      <c r="AA20" s="12" t="s">
        <v>5</v>
      </c>
      <c r="AB20" s="25"/>
      <c r="AC20" s="25"/>
      <c r="AD20" s="25"/>
      <c r="AE20" s="25"/>
      <c r="AF20" s="25"/>
      <c r="AG20" s="25"/>
      <c r="AH20" s="25"/>
      <c r="AI20" s="25"/>
      <c r="AJ20" s="229" t="s">
        <v>6</v>
      </c>
    </row>
    <row r="21" spans="1:36" ht="13.15" x14ac:dyDescent="0.4">
      <c r="A21" s="145"/>
      <c r="C21" s="145"/>
      <c r="D21" s="27"/>
      <c r="E21" s="28" t="s">
        <v>210</v>
      </c>
      <c r="F21" s="149" t="str">
        <f>H21</f>
        <v>31/XX/20XX</v>
      </c>
      <c r="G21" s="149" t="str">
        <f>H21</f>
        <v>31/XX/20XX</v>
      </c>
      <c r="H21" s="96" t="s">
        <v>7</v>
      </c>
      <c r="I21" s="149" t="str">
        <f>K21</f>
        <v>31/XX/20XX</v>
      </c>
      <c r="J21" s="149" t="str">
        <f>K21</f>
        <v>31/XX/20XX</v>
      </c>
      <c r="K21" s="96" t="s">
        <v>7</v>
      </c>
      <c r="L21" s="149" t="str">
        <f>N21</f>
        <v>31/XX/20XX</v>
      </c>
      <c r="M21" s="149" t="str">
        <f>N21</f>
        <v>31/XX/20XX</v>
      </c>
      <c r="N21" s="96" t="s">
        <v>7</v>
      </c>
      <c r="O21" s="27"/>
      <c r="P21" s="28" t="s">
        <v>210</v>
      </c>
      <c r="Q21" s="149" t="str">
        <f>S21</f>
        <v>31/XX/20XX</v>
      </c>
      <c r="R21" s="149" t="str">
        <f>S21</f>
        <v>31/XX/20XX</v>
      </c>
      <c r="S21" s="96" t="s">
        <v>7</v>
      </c>
      <c r="T21" s="149" t="str">
        <f>V21</f>
        <v>31/XX/20XX</v>
      </c>
      <c r="U21" s="149" t="str">
        <f>V21</f>
        <v>31/XX/20XX</v>
      </c>
      <c r="V21" s="96" t="s">
        <v>7</v>
      </c>
      <c r="W21" s="149" t="str">
        <f>Y21</f>
        <v>31/XX/20XX</v>
      </c>
      <c r="X21" s="149" t="str">
        <f>Y21</f>
        <v>31/XX/20XX</v>
      </c>
      <c r="Y21" s="96" t="s">
        <v>7</v>
      </c>
      <c r="Z21" s="27"/>
      <c r="AA21" s="28" t="s">
        <v>210</v>
      </c>
      <c r="AB21" s="149" t="str">
        <f>AD21</f>
        <v>31/XX/20XX</v>
      </c>
      <c r="AC21" s="149" t="str">
        <f>AD21</f>
        <v>31/XX/20XX</v>
      </c>
      <c r="AD21" s="96" t="s">
        <v>7</v>
      </c>
      <c r="AE21" s="149" t="str">
        <f>AG21</f>
        <v>31/XX/20XX</v>
      </c>
      <c r="AF21" s="149" t="str">
        <f>AG21</f>
        <v>31/XX/20XX</v>
      </c>
      <c r="AG21" s="96" t="s">
        <v>7</v>
      </c>
      <c r="AH21" s="149" t="str">
        <f>AJ21</f>
        <v>31/XX/20XX</v>
      </c>
      <c r="AI21" s="149" t="str">
        <f>AJ21</f>
        <v>31/XX/20XX</v>
      </c>
      <c r="AJ21" s="96" t="s">
        <v>7</v>
      </c>
    </row>
    <row r="22" spans="1:36" ht="11.65" x14ac:dyDescent="0.35">
      <c r="A22" s="145"/>
      <c r="C22" s="145"/>
      <c r="D22" s="27"/>
      <c r="E22" s="130" t="s">
        <v>8</v>
      </c>
      <c r="F22" s="148">
        <f>H22</f>
        <v>12</v>
      </c>
      <c r="G22" s="148">
        <f>H22</f>
        <v>12</v>
      </c>
      <c r="H22" s="189">
        <v>12</v>
      </c>
      <c r="I22" s="148">
        <f>K22</f>
        <v>12</v>
      </c>
      <c r="J22" s="148">
        <f>K22</f>
        <v>12</v>
      </c>
      <c r="K22" s="189">
        <v>12</v>
      </c>
      <c r="L22" s="148">
        <f>N22</f>
        <v>12</v>
      </c>
      <c r="M22" s="148">
        <f>N22</f>
        <v>12</v>
      </c>
      <c r="N22" s="189">
        <v>12</v>
      </c>
      <c r="O22" s="27"/>
      <c r="P22" s="130" t="s">
        <v>8</v>
      </c>
      <c r="Q22" s="148">
        <f>S22</f>
        <v>12</v>
      </c>
      <c r="R22" s="148">
        <f>S22</f>
        <v>12</v>
      </c>
      <c r="S22" s="189">
        <v>12</v>
      </c>
      <c r="T22" s="148">
        <f>V22</f>
        <v>12</v>
      </c>
      <c r="U22" s="148">
        <f>V22</f>
        <v>12</v>
      </c>
      <c r="V22" s="189">
        <v>12</v>
      </c>
      <c r="W22" s="148">
        <f>Y22</f>
        <v>12</v>
      </c>
      <c r="X22" s="148">
        <f>Y22</f>
        <v>12</v>
      </c>
      <c r="Y22" s="189">
        <v>12</v>
      </c>
      <c r="Z22" s="27"/>
      <c r="AA22" s="130" t="s">
        <v>8</v>
      </c>
      <c r="AB22" s="148">
        <f>AD22</f>
        <v>12</v>
      </c>
      <c r="AC22" s="148">
        <f>AD22</f>
        <v>12</v>
      </c>
      <c r="AD22" s="189">
        <v>12</v>
      </c>
      <c r="AE22" s="148">
        <f>AG22</f>
        <v>12</v>
      </c>
      <c r="AF22" s="148">
        <f>AG22</f>
        <v>12</v>
      </c>
      <c r="AG22" s="189">
        <v>12</v>
      </c>
      <c r="AH22" s="148">
        <f>AJ22</f>
        <v>12</v>
      </c>
      <c r="AI22" s="148">
        <f>AJ22</f>
        <v>12</v>
      </c>
      <c r="AJ22" s="189">
        <v>12</v>
      </c>
    </row>
    <row r="23" spans="1:36" ht="11.65" x14ac:dyDescent="0.35">
      <c r="A23" s="145"/>
      <c r="C23" s="145"/>
      <c r="D23" s="27"/>
      <c r="E23" s="130" t="s">
        <v>9</v>
      </c>
      <c r="F23" s="148" t="str">
        <f t="shared" ref="F23:F25" si="0">H23</f>
        <v>N</v>
      </c>
      <c r="G23" s="148" t="str">
        <f t="shared" ref="G23:G25" si="1">H23</f>
        <v>N</v>
      </c>
      <c r="H23" s="95" t="s">
        <v>10</v>
      </c>
      <c r="I23" s="148" t="str">
        <f t="shared" ref="I23:I25" si="2">K23</f>
        <v>N</v>
      </c>
      <c r="J23" s="148" t="str">
        <f t="shared" ref="J23:J25" si="3">K23</f>
        <v>N</v>
      </c>
      <c r="K23" s="95" t="s">
        <v>10</v>
      </c>
      <c r="L23" s="148" t="str">
        <f t="shared" ref="L23:L25" si="4">N23</f>
        <v>N</v>
      </c>
      <c r="M23" s="148" t="str">
        <f t="shared" ref="M23:M25" si="5">N23</f>
        <v>N</v>
      </c>
      <c r="N23" s="95" t="s">
        <v>10</v>
      </c>
      <c r="O23" s="27"/>
      <c r="P23" s="130" t="s">
        <v>9</v>
      </c>
      <c r="Q23" s="148" t="str">
        <f t="shared" ref="Q23:Q25" si="6">S23</f>
        <v>N</v>
      </c>
      <c r="R23" s="148" t="str">
        <f t="shared" ref="R23:R25" si="7">S23</f>
        <v>N</v>
      </c>
      <c r="S23" s="95" t="s">
        <v>10</v>
      </c>
      <c r="T23" s="148" t="str">
        <f t="shared" ref="T23:T25" si="8">V23</f>
        <v>N</v>
      </c>
      <c r="U23" s="148" t="str">
        <f t="shared" ref="U23:U25" si="9">V23</f>
        <v>N</v>
      </c>
      <c r="V23" s="95" t="s">
        <v>10</v>
      </c>
      <c r="W23" s="148" t="str">
        <f t="shared" ref="W23:W25" si="10">Y23</f>
        <v>N</v>
      </c>
      <c r="X23" s="148" t="str">
        <f t="shared" ref="X23:X25" si="11">Y23</f>
        <v>N</v>
      </c>
      <c r="Y23" s="95" t="s">
        <v>10</v>
      </c>
      <c r="Z23" s="27"/>
      <c r="AA23" s="130" t="s">
        <v>9</v>
      </c>
      <c r="AB23" s="148" t="str">
        <f t="shared" ref="AB23:AB25" si="12">AD23</f>
        <v>N</v>
      </c>
      <c r="AC23" s="148" t="str">
        <f t="shared" ref="AC23:AC25" si="13">AD23</f>
        <v>N</v>
      </c>
      <c r="AD23" s="95" t="s">
        <v>10</v>
      </c>
      <c r="AE23" s="148" t="str">
        <f t="shared" ref="AE23:AE25" si="14">AG23</f>
        <v>N</v>
      </c>
      <c r="AF23" s="148" t="str">
        <f t="shared" ref="AF23:AF25" si="15">AG23</f>
        <v>N</v>
      </c>
      <c r="AG23" s="95" t="s">
        <v>10</v>
      </c>
      <c r="AH23" s="148" t="str">
        <f t="shared" ref="AH23:AH25" si="16">AJ23</f>
        <v>N</v>
      </c>
      <c r="AI23" s="148" t="str">
        <f t="shared" ref="AI23:AI25" si="17">AJ23</f>
        <v>N</v>
      </c>
      <c r="AJ23" s="95" t="s">
        <v>10</v>
      </c>
    </row>
    <row r="24" spans="1:36" ht="11.65" x14ac:dyDescent="0.35">
      <c r="A24" s="145"/>
      <c r="C24" s="145"/>
      <c r="D24" s="27"/>
      <c r="E24" s="130" t="s">
        <v>150</v>
      </c>
      <c r="F24" s="148" t="str">
        <f t="shared" si="0"/>
        <v>N/A</v>
      </c>
      <c r="G24" s="148" t="str">
        <f t="shared" si="1"/>
        <v>N/A</v>
      </c>
      <c r="H24" s="94" t="s">
        <v>48</v>
      </c>
      <c r="I24" s="148" t="str">
        <f t="shared" si="2"/>
        <v>N/A</v>
      </c>
      <c r="J24" s="148" t="str">
        <f t="shared" si="3"/>
        <v>N/A</v>
      </c>
      <c r="K24" s="94" t="s">
        <v>48</v>
      </c>
      <c r="L24" s="148" t="str">
        <f t="shared" si="4"/>
        <v>N/A</v>
      </c>
      <c r="M24" s="148" t="str">
        <f t="shared" si="5"/>
        <v>N/A</v>
      </c>
      <c r="N24" s="94" t="s">
        <v>48</v>
      </c>
      <c r="O24" s="27"/>
      <c r="P24" s="130" t="s">
        <v>150</v>
      </c>
      <c r="Q24" s="148" t="str">
        <f t="shared" si="6"/>
        <v>N/A</v>
      </c>
      <c r="R24" s="148" t="str">
        <f t="shared" si="7"/>
        <v>N/A</v>
      </c>
      <c r="S24" s="94" t="s">
        <v>48</v>
      </c>
      <c r="T24" s="148" t="str">
        <f t="shared" si="8"/>
        <v>N/A</v>
      </c>
      <c r="U24" s="148" t="str">
        <f t="shared" si="9"/>
        <v>N/A</v>
      </c>
      <c r="V24" s="94" t="s">
        <v>48</v>
      </c>
      <c r="W24" s="148" t="str">
        <f t="shared" si="10"/>
        <v>N/A</v>
      </c>
      <c r="X24" s="148" t="str">
        <f t="shared" si="11"/>
        <v>N/A</v>
      </c>
      <c r="Y24" s="94" t="s">
        <v>48</v>
      </c>
      <c r="Z24" s="27"/>
      <c r="AA24" s="130" t="s">
        <v>150</v>
      </c>
      <c r="AB24" s="148" t="str">
        <f t="shared" si="12"/>
        <v>N/A</v>
      </c>
      <c r="AC24" s="148" t="str">
        <f t="shared" si="13"/>
        <v>N/A</v>
      </c>
      <c r="AD24" s="94" t="s">
        <v>48</v>
      </c>
      <c r="AE24" s="148" t="str">
        <f t="shared" si="14"/>
        <v>N/A</v>
      </c>
      <c r="AF24" s="148" t="str">
        <f t="shared" si="15"/>
        <v>N/A</v>
      </c>
      <c r="AG24" s="94" t="s">
        <v>48</v>
      </c>
      <c r="AH24" s="148" t="str">
        <f t="shared" si="16"/>
        <v>N/A</v>
      </c>
      <c r="AI24" s="148" t="str">
        <f t="shared" si="17"/>
        <v>N/A</v>
      </c>
      <c r="AJ24" s="94" t="s">
        <v>48</v>
      </c>
    </row>
    <row r="25" spans="1:36" ht="11.65" x14ac:dyDescent="0.35">
      <c r="A25" s="145"/>
      <c r="C25" s="145"/>
      <c r="D25" s="27"/>
      <c r="E25" s="130" t="s">
        <v>384</v>
      </c>
      <c r="F25" s="148" t="str">
        <f t="shared" si="0"/>
        <v>Annual</v>
      </c>
      <c r="G25" s="148" t="str">
        <f t="shared" si="1"/>
        <v>Annual</v>
      </c>
      <c r="H25" s="95" t="s">
        <v>11</v>
      </c>
      <c r="I25" s="148" t="str">
        <f t="shared" si="2"/>
        <v>Annual</v>
      </c>
      <c r="J25" s="148" t="str">
        <f t="shared" si="3"/>
        <v>Annual</v>
      </c>
      <c r="K25" s="95" t="s">
        <v>11</v>
      </c>
      <c r="L25" s="148" t="str">
        <f t="shared" si="4"/>
        <v>Annual</v>
      </c>
      <c r="M25" s="148" t="str">
        <f t="shared" si="5"/>
        <v>Annual</v>
      </c>
      <c r="N25" s="95" t="s">
        <v>11</v>
      </c>
      <c r="O25" s="27"/>
      <c r="P25" s="130" t="s">
        <v>384</v>
      </c>
      <c r="Q25" s="148" t="str">
        <f t="shared" si="6"/>
        <v>Annual</v>
      </c>
      <c r="R25" s="148" t="str">
        <f t="shared" si="7"/>
        <v>Annual</v>
      </c>
      <c r="S25" s="95" t="s">
        <v>11</v>
      </c>
      <c r="T25" s="148" t="str">
        <f t="shared" si="8"/>
        <v>Annual</v>
      </c>
      <c r="U25" s="148" t="str">
        <f t="shared" si="9"/>
        <v>Annual</v>
      </c>
      <c r="V25" s="95" t="s">
        <v>11</v>
      </c>
      <c r="W25" s="148" t="str">
        <f t="shared" si="10"/>
        <v>Annual</v>
      </c>
      <c r="X25" s="148" t="str">
        <f t="shared" si="11"/>
        <v>Annual</v>
      </c>
      <c r="Y25" s="95" t="s">
        <v>11</v>
      </c>
      <c r="Z25" s="27"/>
      <c r="AA25" s="130" t="s">
        <v>384</v>
      </c>
      <c r="AB25" s="148" t="str">
        <f t="shared" si="12"/>
        <v>Annual</v>
      </c>
      <c r="AC25" s="148" t="str">
        <f t="shared" si="13"/>
        <v>Annual</v>
      </c>
      <c r="AD25" s="95" t="s">
        <v>11</v>
      </c>
      <c r="AE25" s="148" t="str">
        <f t="shared" si="14"/>
        <v>Annual</v>
      </c>
      <c r="AF25" s="148" t="str">
        <f t="shared" si="15"/>
        <v>Annual</v>
      </c>
      <c r="AG25" s="95" t="s">
        <v>11</v>
      </c>
      <c r="AH25" s="148" t="str">
        <f t="shared" si="16"/>
        <v>Annual</v>
      </c>
      <c r="AI25" s="148" t="str">
        <f t="shared" si="17"/>
        <v>Annual</v>
      </c>
      <c r="AJ25" s="95" t="s">
        <v>11</v>
      </c>
    </row>
    <row r="26" spans="1:36" ht="11.65" x14ac:dyDescent="0.35">
      <c r="A26" s="145">
        <f>IF(OR(H26&lt;0,K26&lt;0,N26&lt;0,S26&lt;0,V26&lt;0,Y26&lt;0,AD26&lt;0,AG26&lt;0,AJ26&lt;0),1,0)</f>
        <v>0</v>
      </c>
      <c r="C26" s="145"/>
      <c r="D26" s="27"/>
      <c r="E26" s="13" t="s">
        <v>195</v>
      </c>
      <c r="F26" s="132">
        <v>0</v>
      </c>
      <c r="G26" s="132">
        <v>0</v>
      </c>
      <c r="H26" s="150">
        <f>SUM(F26:G26)</f>
        <v>0</v>
      </c>
      <c r="I26" s="132">
        <v>0</v>
      </c>
      <c r="J26" s="132">
        <v>0</v>
      </c>
      <c r="K26" s="150">
        <f>SUM(I26:J26)</f>
        <v>0</v>
      </c>
      <c r="L26" s="132">
        <v>0</v>
      </c>
      <c r="M26" s="132">
        <v>0</v>
      </c>
      <c r="N26" s="150">
        <f>SUM(L26:M26)</f>
        <v>0</v>
      </c>
      <c r="O26" s="27"/>
      <c r="P26" s="13" t="s">
        <v>195</v>
      </c>
      <c r="Q26" s="132">
        <v>0</v>
      </c>
      <c r="R26" s="132">
        <v>0</v>
      </c>
      <c r="S26" s="150">
        <f>SUM(Q26:R26)</f>
        <v>0</v>
      </c>
      <c r="T26" s="132">
        <v>0</v>
      </c>
      <c r="U26" s="132">
        <v>0</v>
      </c>
      <c r="V26" s="150">
        <f>SUM(T26:U26)</f>
        <v>0</v>
      </c>
      <c r="W26" s="132">
        <v>0</v>
      </c>
      <c r="X26" s="132">
        <v>0</v>
      </c>
      <c r="Y26" s="150">
        <f>SUM(W26:X26)</f>
        <v>0</v>
      </c>
      <c r="Z26" s="27"/>
      <c r="AA26" s="13" t="s">
        <v>195</v>
      </c>
      <c r="AB26" s="132">
        <v>0</v>
      </c>
      <c r="AC26" s="132">
        <v>0</v>
      </c>
      <c r="AD26" s="150">
        <f>SUM(AB26:AC26)</f>
        <v>0</v>
      </c>
      <c r="AE26" s="132">
        <v>0</v>
      </c>
      <c r="AF26" s="132">
        <v>0</v>
      </c>
      <c r="AG26" s="150">
        <f>SUM(AE26:AF26)</f>
        <v>0</v>
      </c>
      <c r="AH26" s="132">
        <v>0</v>
      </c>
      <c r="AI26" s="132">
        <v>0</v>
      </c>
      <c r="AJ26" s="150">
        <f>SUM(AH26:AI26)</f>
        <v>0</v>
      </c>
    </row>
    <row r="27" spans="1:36" ht="23.25" x14ac:dyDescent="0.35">
      <c r="A27" s="145">
        <f>IF(OR(H27&lt;0,K27&lt;0,N27&lt;0,S27&lt;0,V27&lt;0,Y27&lt;0,AD27&lt;0,AG27&lt;0,AJ27&lt;0),1,0)</f>
        <v>0</v>
      </c>
      <c r="C27" s="145"/>
      <c r="D27" s="27"/>
      <c r="E27" s="19" t="s">
        <v>212</v>
      </c>
      <c r="F27" s="132">
        <v>0</v>
      </c>
      <c r="G27" s="132">
        <v>0</v>
      </c>
      <c r="H27" s="150">
        <f t="shared" ref="H27:H41" si="18">SUM(F27:G27)</f>
        <v>0</v>
      </c>
      <c r="I27" s="132">
        <v>0</v>
      </c>
      <c r="J27" s="132">
        <v>0</v>
      </c>
      <c r="K27" s="150">
        <f t="shared" ref="K27:K41" si="19">SUM(I27:J27)</f>
        <v>0</v>
      </c>
      <c r="L27" s="132">
        <v>0</v>
      </c>
      <c r="M27" s="132">
        <v>0</v>
      </c>
      <c r="N27" s="150">
        <f t="shared" ref="N27:N41" si="20">SUM(L27:M27)</f>
        <v>0</v>
      </c>
      <c r="O27" s="27"/>
      <c r="P27" s="19" t="s">
        <v>212</v>
      </c>
      <c r="Q27" s="132">
        <v>0</v>
      </c>
      <c r="R27" s="132">
        <v>0</v>
      </c>
      <c r="S27" s="150">
        <f t="shared" ref="S27:S41" si="21">SUM(Q27:R27)</f>
        <v>0</v>
      </c>
      <c r="T27" s="132">
        <v>0</v>
      </c>
      <c r="U27" s="132">
        <v>0</v>
      </c>
      <c r="V27" s="150">
        <f t="shared" ref="V27:V41" si="22">SUM(T27:U27)</f>
        <v>0</v>
      </c>
      <c r="W27" s="132">
        <v>0</v>
      </c>
      <c r="X27" s="132">
        <v>0</v>
      </c>
      <c r="Y27" s="150">
        <f t="shared" ref="Y27:Y41" si="23">SUM(W27:X27)</f>
        <v>0</v>
      </c>
      <c r="Z27" s="27"/>
      <c r="AA27" s="19" t="s">
        <v>212</v>
      </c>
      <c r="AB27" s="132">
        <v>0</v>
      </c>
      <c r="AC27" s="132">
        <v>0</v>
      </c>
      <c r="AD27" s="150">
        <f t="shared" ref="AD27:AD41" si="24">SUM(AB27:AC27)</f>
        <v>0</v>
      </c>
      <c r="AE27" s="132">
        <v>0</v>
      </c>
      <c r="AF27" s="132">
        <v>0</v>
      </c>
      <c r="AG27" s="150">
        <f t="shared" ref="AG27:AG41" si="25">SUM(AE27:AF27)</f>
        <v>0</v>
      </c>
      <c r="AH27" s="132">
        <v>0</v>
      </c>
      <c r="AI27" s="132">
        <v>0</v>
      </c>
      <c r="AJ27" s="150">
        <f t="shared" ref="AJ27:AJ41" si="26">SUM(AH27:AI27)</f>
        <v>0</v>
      </c>
    </row>
    <row r="28" spans="1:36" ht="11.65" x14ac:dyDescent="0.35">
      <c r="A28" s="145"/>
      <c r="C28" s="145"/>
      <c r="D28" s="27"/>
      <c r="E28" s="19" t="s">
        <v>213</v>
      </c>
      <c r="F28" s="132">
        <v>0</v>
      </c>
      <c r="G28" s="132">
        <v>0</v>
      </c>
      <c r="H28" s="150">
        <f t="shared" ref="H28" si="27">SUM(F28:G28)</f>
        <v>0</v>
      </c>
      <c r="I28" s="132">
        <v>0</v>
      </c>
      <c r="J28" s="132">
        <v>0</v>
      </c>
      <c r="K28" s="150">
        <f t="shared" ref="K28" si="28">SUM(I28:J28)</f>
        <v>0</v>
      </c>
      <c r="L28" s="132">
        <v>0</v>
      </c>
      <c r="M28" s="132">
        <v>0</v>
      </c>
      <c r="N28" s="150">
        <f t="shared" ref="N28" si="29">SUM(L28:M28)</f>
        <v>0</v>
      </c>
      <c r="O28" s="27"/>
      <c r="P28" s="19" t="s">
        <v>213</v>
      </c>
      <c r="Q28" s="132">
        <v>0</v>
      </c>
      <c r="R28" s="132">
        <v>0</v>
      </c>
      <c r="S28" s="150">
        <f t="shared" ref="S28" si="30">SUM(Q28:R28)</f>
        <v>0</v>
      </c>
      <c r="T28" s="132">
        <v>0</v>
      </c>
      <c r="U28" s="132">
        <v>0</v>
      </c>
      <c r="V28" s="150">
        <f t="shared" ref="V28" si="31">SUM(T28:U28)</f>
        <v>0</v>
      </c>
      <c r="W28" s="132">
        <v>0</v>
      </c>
      <c r="X28" s="132">
        <v>0</v>
      </c>
      <c r="Y28" s="150">
        <f t="shared" ref="Y28" si="32">SUM(W28:X28)</f>
        <v>0</v>
      </c>
      <c r="Z28" s="27"/>
      <c r="AA28" s="19" t="s">
        <v>213</v>
      </c>
      <c r="AB28" s="132">
        <v>0</v>
      </c>
      <c r="AC28" s="132">
        <v>0</v>
      </c>
      <c r="AD28" s="150">
        <f t="shared" ref="AD28" si="33">SUM(AB28:AC28)</f>
        <v>0</v>
      </c>
      <c r="AE28" s="132">
        <v>0</v>
      </c>
      <c r="AF28" s="132">
        <v>0</v>
      </c>
      <c r="AG28" s="150">
        <f t="shared" ref="AG28" si="34">SUM(AE28:AF28)</f>
        <v>0</v>
      </c>
      <c r="AH28" s="132">
        <v>0</v>
      </c>
      <c r="AI28" s="132">
        <v>0</v>
      </c>
      <c r="AJ28" s="150">
        <f t="shared" ref="AJ28" si="35">SUM(AH28:AI28)</f>
        <v>0</v>
      </c>
    </row>
    <row r="29" spans="1:36" ht="11.65" x14ac:dyDescent="0.35">
      <c r="A29" s="145">
        <f>IF(OR(H29&lt;0,K29&lt;0,N29&lt;0,S29&lt;0,V29&lt;0,Y29&lt;0,AD29&lt;0,AG29&lt;0,AJ29&lt;0),1,0)</f>
        <v>0</v>
      </c>
      <c r="C29" s="145"/>
      <c r="D29" s="27"/>
      <c r="E29" s="13" t="s">
        <v>197</v>
      </c>
      <c r="F29" s="132">
        <v>0</v>
      </c>
      <c r="G29" s="132">
        <v>0</v>
      </c>
      <c r="H29" s="150">
        <f t="shared" si="18"/>
        <v>0</v>
      </c>
      <c r="I29" s="132">
        <v>0</v>
      </c>
      <c r="J29" s="132">
        <v>0</v>
      </c>
      <c r="K29" s="150">
        <f t="shared" si="19"/>
        <v>0</v>
      </c>
      <c r="L29" s="132">
        <v>0</v>
      </c>
      <c r="M29" s="132">
        <v>0</v>
      </c>
      <c r="N29" s="150">
        <f t="shared" si="20"/>
        <v>0</v>
      </c>
      <c r="O29" s="27"/>
      <c r="P29" s="13" t="s">
        <v>197</v>
      </c>
      <c r="Q29" s="132">
        <v>0</v>
      </c>
      <c r="R29" s="132">
        <v>0</v>
      </c>
      <c r="S29" s="150">
        <f t="shared" si="21"/>
        <v>0</v>
      </c>
      <c r="T29" s="132">
        <v>0</v>
      </c>
      <c r="U29" s="132">
        <v>0</v>
      </c>
      <c r="V29" s="150">
        <f t="shared" si="22"/>
        <v>0</v>
      </c>
      <c r="W29" s="132">
        <v>0</v>
      </c>
      <c r="X29" s="132">
        <v>0</v>
      </c>
      <c r="Y29" s="150">
        <f t="shared" si="23"/>
        <v>0</v>
      </c>
      <c r="Z29" s="27"/>
      <c r="AA29" s="13" t="s">
        <v>197</v>
      </c>
      <c r="AB29" s="132">
        <v>0</v>
      </c>
      <c r="AC29" s="132">
        <v>0</v>
      </c>
      <c r="AD29" s="150">
        <f t="shared" si="24"/>
        <v>0</v>
      </c>
      <c r="AE29" s="132">
        <v>0</v>
      </c>
      <c r="AF29" s="132">
        <v>0</v>
      </c>
      <c r="AG29" s="150">
        <f t="shared" si="25"/>
        <v>0</v>
      </c>
      <c r="AH29" s="132">
        <v>0</v>
      </c>
      <c r="AI29" s="132">
        <v>0</v>
      </c>
      <c r="AJ29" s="150">
        <f t="shared" si="26"/>
        <v>0</v>
      </c>
    </row>
    <row r="30" spans="1:36" ht="11.65" x14ac:dyDescent="0.35">
      <c r="A30" s="145">
        <f>IF(OR(H30&lt;0,K30&lt;0,N30&lt;0,S30&lt;0,V30&lt;0,Y30&lt;0,AD30&lt;0,AG30&lt;0,AJ30&lt;0),1,0)</f>
        <v>0</v>
      </c>
      <c r="C30" s="145"/>
      <c r="D30" s="27"/>
      <c r="E30" s="13" t="s">
        <v>198</v>
      </c>
      <c r="F30" s="132">
        <v>0</v>
      </c>
      <c r="G30" s="132">
        <v>0</v>
      </c>
      <c r="H30" s="150">
        <f t="shared" si="18"/>
        <v>0</v>
      </c>
      <c r="I30" s="132">
        <v>0</v>
      </c>
      <c r="J30" s="132">
        <v>0</v>
      </c>
      <c r="K30" s="150">
        <f t="shared" si="19"/>
        <v>0</v>
      </c>
      <c r="L30" s="132">
        <v>0</v>
      </c>
      <c r="M30" s="132">
        <v>0</v>
      </c>
      <c r="N30" s="150">
        <f t="shared" si="20"/>
        <v>0</v>
      </c>
      <c r="O30" s="27"/>
      <c r="P30" s="13" t="s">
        <v>198</v>
      </c>
      <c r="Q30" s="132">
        <v>0</v>
      </c>
      <c r="R30" s="132">
        <v>0</v>
      </c>
      <c r="S30" s="150">
        <f t="shared" si="21"/>
        <v>0</v>
      </c>
      <c r="T30" s="132">
        <v>0</v>
      </c>
      <c r="U30" s="132">
        <v>0</v>
      </c>
      <c r="V30" s="150">
        <f t="shared" si="22"/>
        <v>0</v>
      </c>
      <c r="W30" s="132">
        <v>0</v>
      </c>
      <c r="X30" s="132">
        <v>0</v>
      </c>
      <c r="Y30" s="150">
        <f t="shared" si="23"/>
        <v>0</v>
      </c>
      <c r="Z30" s="27"/>
      <c r="AA30" s="13" t="s">
        <v>198</v>
      </c>
      <c r="AB30" s="132">
        <v>0</v>
      </c>
      <c r="AC30" s="132">
        <v>0</v>
      </c>
      <c r="AD30" s="150">
        <f t="shared" si="24"/>
        <v>0</v>
      </c>
      <c r="AE30" s="132">
        <v>0</v>
      </c>
      <c r="AF30" s="132">
        <v>0</v>
      </c>
      <c r="AG30" s="150">
        <f t="shared" si="25"/>
        <v>0</v>
      </c>
      <c r="AH30" s="132">
        <v>0</v>
      </c>
      <c r="AI30" s="132">
        <v>0</v>
      </c>
      <c r="AJ30" s="150">
        <f t="shared" si="26"/>
        <v>0</v>
      </c>
    </row>
    <row r="31" spans="1:36" ht="11.65" x14ac:dyDescent="0.35">
      <c r="A31" s="145">
        <f>IF(OR(H31&lt;0,K31&lt;0,N31&lt;0,S31&lt;0,V31&lt;0,Y31&lt;0,AD31&lt;0,AG31&lt;0,AJ31&lt;0),1,0)</f>
        <v>0</v>
      </c>
      <c r="C31" s="145"/>
      <c r="D31" s="27"/>
      <c r="E31" s="13" t="s">
        <v>214</v>
      </c>
      <c r="F31" s="132">
        <v>0</v>
      </c>
      <c r="G31" s="132">
        <v>0</v>
      </c>
      <c r="H31" s="150">
        <f t="shared" ref="H31" si="36">SUM(F31:G31)</f>
        <v>0</v>
      </c>
      <c r="I31" s="132">
        <v>0</v>
      </c>
      <c r="J31" s="132">
        <v>0</v>
      </c>
      <c r="K31" s="150">
        <f t="shared" ref="K31" si="37">SUM(I31:J31)</f>
        <v>0</v>
      </c>
      <c r="L31" s="132">
        <v>0</v>
      </c>
      <c r="M31" s="132">
        <v>0</v>
      </c>
      <c r="N31" s="150">
        <f t="shared" ref="N31" si="38">SUM(L31:M31)</f>
        <v>0</v>
      </c>
      <c r="O31" s="27"/>
      <c r="P31" s="13" t="s">
        <v>214</v>
      </c>
      <c r="Q31" s="132">
        <v>0</v>
      </c>
      <c r="R31" s="132">
        <v>0</v>
      </c>
      <c r="S31" s="150">
        <f t="shared" ref="S31" si="39">SUM(Q31:R31)</f>
        <v>0</v>
      </c>
      <c r="T31" s="132">
        <v>0</v>
      </c>
      <c r="U31" s="132">
        <v>0</v>
      </c>
      <c r="V31" s="150">
        <f t="shared" si="22"/>
        <v>0</v>
      </c>
      <c r="W31" s="132">
        <v>0</v>
      </c>
      <c r="X31" s="132">
        <v>0</v>
      </c>
      <c r="Y31" s="150">
        <f t="shared" si="23"/>
        <v>0</v>
      </c>
      <c r="Z31" s="27"/>
      <c r="AA31" s="13" t="s">
        <v>214</v>
      </c>
      <c r="AB31" s="132">
        <v>0</v>
      </c>
      <c r="AC31" s="132">
        <v>0</v>
      </c>
      <c r="AD31" s="150">
        <f t="shared" ref="AD31" si="40">SUM(AB31:AC31)</f>
        <v>0</v>
      </c>
      <c r="AE31" s="132">
        <v>0</v>
      </c>
      <c r="AF31" s="132">
        <v>0</v>
      </c>
      <c r="AG31" s="150">
        <f t="shared" si="25"/>
        <v>0</v>
      </c>
      <c r="AH31" s="132">
        <v>0</v>
      </c>
      <c r="AI31" s="132">
        <v>0</v>
      </c>
      <c r="AJ31" s="150">
        <f t="shared" si="26"/>
        <v>0</v>
      </c>
    </row>
    <row r="32" spans="1:36" ht="11.65" x14ac:dyDescent="0.35">
      <c r="A32" s="145"/>
      <c r="C32" s="145"/>
      <c r="D32" s="27"/>
      <c r="E32" s="14" t="s">
        <v>215</v>
      </c>
      <c r="F32" s="49">
        <f t="shared" ref="F32:G32" si="41">SUM(F$26:F$31)</f>
        <v>0</v>
      </c>
      <c r="G32" s="49">
        <f t="shared" si="41"/>
        <v>0</v>
      </c>
      <c r="H32" s="49">
        <f>SUM(H$26:H$31)</f>
        <v>0</v>
      </c>
      <c r="I32" s="49">
        <f t="shared" ref="I32:N32" si="42">SUM(I$26:I$31)</f>
        <v>0</v>
      </c>
      <c r="J32" s="49">
        <f t="shared" si="42"/>
        <v>0</v>
      </c>
      <c r="K32" s="49">
        <f t="shared" si="42"/>
        <v>0</v>
      </c>
      <c r="L32" s="49">
        <f t="shared" si="42"/>
        <v>0</v>
      </c>
      <c r="M32" s="49">
        <f t="shared" si="42"/>
        <v>0</v>
      </c>
      <c r="N32" s="49">
        <f t="shared" si="42"/>
        <v>0</v>
      </c>
      <c r="O32" s="27"/>
      <c r="P32" s="14" t="s">
        <v>215</v>
      </c>
      <c r="Q32" s="49">
        <f t="shared" ref="Q32:R32" si="43">SUM(Q$26:Q$31)</f>
        <v>0</v>
      </c>
      <c r="R32" s="49">
        <f t="shared" si="43"/>
        <v>0</v>
      </c>
      <c r="S32" s="49">
        <f>SUM(S$26:S$31)</f>
        <v>0</v>
      </c>
      <c r="T32" s="49">
        <f t="shared" ref="T32:Y32" si="44">SUM(T$26:T$31)</f>
        <v>0</v>
      </c>
      <c r="U32" s="49">
        <f t="shared" si="44"/>
        <v>0</v>
      </c>
      <c r="V32" s="49">
        <f t="shared" si="44"/>
        <v>0</v>
      </c>
      <c r="W32" s="49">
        <f t="shared" si="44"/>
        <v>0</v>
      </c>
      <c r="X32" s="49">
        <f t="shared" si="44"/>
        <v>0</v>
      </c>
      <c r="Y32" s="49">
        <f t="shared" si="44"/>
        <v>0</v>
      </c>
      <c r="Z32" s="27"/>
      <c r="AA32" s="14" t="s">
        <v>215</v>
      </c>
      <c r="AB32" s="49">
        <f t="shared" ref="AB32:AC32" si="45">SUM(AB$26:AB$31)</f>
        <v>0</v>
      </c>
      <c r="AC32" s="49">
        <f t="shared" si="45"/>
        <v>0</v>
      </c>
      <c r="AD32" s="49">
        <f>SUM(AD$26:AD$31)</f>
        <v>0</v>
      </c>
      <c r="AE32" s="49">
        <f t="shared" ref="AE32:AJ32" si="46">SUM(AE$26:AE$31)</f>
        <v>0</v>
      </c>
      <c r="AF32" s="49">
        <f t="shared" si="46"/>
        <v>0</v>
      </c>
      <c r="AG32" s="49">
        <f t="shared" si="46"/>
        <v>0</v>
      </c>
      <c r="AH32" s="49">
        <f t="shared" si="46"/>
        <v>0</v>
      </c>
      <c r="AI32" s="49">
        <f t="shared" si="46"/>
        <v>0</v>
      </c>
      <c r="AJ32" s="49">
        <f t="shared" si="46"/>
        <v>0</v>
      </c>
    </row>
    <row r="33" spans="1:36" ht="11.65" x14ac:dyDescent="0.35">
      <c r="A33" s="145">
        <f>IF(OR(H33&gt;0,K33&gt;0,N33&gt;0,S33&gt;0,V33&gt;0,Y33&gt;0,AD33&gt;0,AG33&gt;0,AJ33&gt;0),1,0)</f>
        <v>0</v>
      </c>
      <c r="C33" s="145"/>
      <c r="D33" s="27"/>
      <c r="E33" s="13" t="s">
        <v>216</v>
      </c>
      <c r="F33" s="132">
        <v>0</v>
      </c>
      <c r="G33" s="132">
        <v>0</v>
      </c>
      <c r="H33" s="150">
        <f t="shared" si="18"/>
        <v>0</v>
      </c>
      <c r="I33" s="132">
        <v>0</v>
      </c>
      <c r="J33" s="132">
        <v>0</v>
      </c>
      <c r="K33" s="150">
        <f t="shared" si="19"/>
        <v>0</v>
      </c>
      <c r="L33" s="132">
        <v>0</v>
      </c>
      <c r="M33" s="132">
        <v>0</v>
      </c>
      <c r="N33" s="150">
        <f t="shared" si="20"/>
        <v>0</v>
      </c>
      <c r="O33" s="27"/>
      <c r="P33" s="13" t="s">
        <v>216</v>
      </c>
      <c r="Q33" s="132">
        <v>0</v>
      </c>
      <c r="R33" s="132">
        <v>0</v>
      </c>
      <c r="S33" s="150">
        <f t="shared" ref="S33:S37" si="47">SUM(Q33:R33)</f>
        <v>0</v>
      </c>
      <c r="T33" s="132">
        <v>0</v>
      </c>
      <c r="U33" s="132">
        <v>0</v>
      </c>
      <c r="V33" s="150">
        <f t="shared" ref="V33:V37" si="48">SUM(T33:U33)</f>
        <v>0</v>
      </c>
      <c r="W33" s="132">
        <v>0</v>
      </c>
      <c r="X33" s="132">
        <v>0</v>
      </c>
      <c r="Y33" s="150">
        <f t="shared" ref="Y33:Y37" si="49">SUM(W33:X33)</f>
        <v>0</v>
      </c>
      <c r="Z33" s="27"/>
      <c r="AA33" s="13" t="s">
        <v>216</v>
      </c>
      <c r="AB33" s="132">
        <v>0</v>
      </c>
      <c r="AC33" s="132">
        <v>0</v>
      </c>
      <c r="AD33" s="150">
        <f t="shared" ref="AD33:AD37" si="50">SUM(AB33:AC33)</f>
        <v>0</v>
      </c>
      <c r="AE33" s="132">
        <v>0</v>
      </c>
      <c r="AF33" s="132">
        <v>0</v>
      </c>
      <c r="AG33" s="150">
        <f t="shared" ref="AG33:AG37" si="51">SUM(AE33:AF33)</f>
        <v>0</v>
      </c>
      <c r="AH33" s="132">
        <v>0</v>
      </c>
      <c r="AI33" s="132">
        <v>0</v>
      </c>
      <c r="AJ33" s="150">
        <f t="shared" ref="AJ33:AJ37" si="52">SUM(AH33:AI33)</f>
        <v>0</v>
      </c>
    </row>
    <row r="34" spans="1:36" ht="11.65" x14ac:dyDescent="0.35">
      <c r="A34" s="145">
        <f>IF(OR(H34&gt;0,K34&gt;0,N34&gt;0,S34&gt;0,V34&gt;0,Y34&gt;0,AD34&gt;0,AG34&gt;0,AJ34&gt;0),1,0)</f>
        <v>0</v>
      </c>
      <c r="C34" s="145"/>
      <c r="D34" s="27"/>
      <c r="E34" s="13" t="s">
        <v>217</v>
      </c>
      <c r="F34" s="132">
        <v>0</v>
      </c>
      <c r="G34" s="132">
        <v>0</v>
      </c>
      <c r="H34" s="150">
        <f t="shared" ref="H34:H37" si="53">SUM(F34:G34)</f>
        <v>0</v>
      </c>
      <c r="I34" s="132">
        <v>0</v>
      </c>
      <c r="J34" s="132">
        <v>0</v>
      </c>
      <c r="K34" s="150">
        <f t="shared" ref="K34:K37" si="54">SUM(I34:J34)</f>
        <v>0</v>
      </c>
      <c r="L34" s="132">
        <v>0</v>
      </c>
      <c r="M34" s="132">
        <v>0</v>
      </c>
      <c r="N34" s="150">
        <f t="shared" ref="N34:N37" si="55">SUM(L34:M34)</f>
        <v>0</v>
      </c>
      <c r="O34" s="27"/>
      <c r="P34" s="13" t="s">
        <v>217</v>
      </c>
      <c r="Q34" s="132">
        <v>0</v>
      </c>
      <c r="R34" s="132">
        <v>0</v>
      </c>
      <c r="S34" s="150">
        <f t="shared" si="47"/>
        <v>0</v>
      </c>
      <c r="T34" s="132">
        <v>0</v>
      </c>
      <c r="U34" s="132">
        <v>0</v>
      </c>
      <c r="V34" s="150">
        <f t="shared" si="48"/>
        <v>0</v>
      </c>
      <c r="W34" s="132">
        <v>0</v>
      </c>
      <c r="X34" s="132">
        <v>0</v>
      </c>
      <c r="Y34" s="150">
        <f t="shared" si="49"/>
        <v>0</v>
      </c>
      <c r="Z34" s="27"/>
      <c r="AA34" s="13" t="s">
        <v>217</v>
      </c>
      <c r="AB34" s="132">
        <v>0</v>
      </c>
      <c r="AC34" s="132">
        <v>0</v>
      </c>
      <c r="AD34" s="150">
        <f t="shared" si="50"/>
        <v>0</v>
      </c>
      <c r="AE34" s="132">
        <v>0</v>
      </c>
      <c r="AF34" s="132">
        <v>0</v>
      </c>
      <c r="AG34" s="150">
        <f t="shared" si="51"/>
        <v>0</v>
      </c>
      <c r="AH34" s="132">
        <v>0</v>
      </c>
      <c r="AI34" s="132">
        <v>0</v>
      </c>
      <c r="AJ34" s="150">
        <f t="shared" si="52"/>
        <v>0</v>
      </c>
    </row>
    <row r="35" spans="1:36" ht="11.65" x14ac:dyDescent="0.35">
      <c r="A35" s="145">
        <f>IF(OR(H35&gt;0,K35&gt;0,N35&gt;0,S35&gt;0,V35&gt;0,Y35&gt;0,AD35&gt;0,AG35&gt;0,AJ35&gt;0),1,0)</f>
        <v>0</v>
      </c>
      <c r="C35" s="145"/>
      <c r="D35" s="27"/>
      <c r="E35" s="13" t="s">
        <v>218</v>
      </c>
      <c r="F35" s="132">
        <v>0</v>
      </c>
      <c r="G35" s="132">
        <v>0</v>
      </c>
      <c r="H35" s="150">
        <f t="shared" si="53"/>
        <v>0</v>
      </c>
      <c r="I35" s="132">
        <v>0</v>
      </c>
      <c r="J35" s="132">
        <v>0</v>
      </c>
      <c r="K35" s="150">
        <f t="shared" si="54"/>
        <v>0</v>
      </c>
      <c r="L35" s="132">
        <v>0</v>
      </c>
      <c r="M35" s="132">
        <v>0</v>
      </c>
      <c r="N35" s="150">
        <f t="shared" si="55"/>
        <v>0</v>
      </c>
      <c r="O35" s="27"/>
      <c r="P35" s="13" t="s">
        <v>218</v>
      </c>
      <c r="Q35" s="132">
        <v>0</v>
      </c>
      <c r="R35" s="132">
        <v>0</v>
      </c>
      <c r="S35" s="150">
        <f t="shared" si="47"/>
        <v>0</v>
      </c>
      <c r="T35" s="132">
        <v>0</v>
      </c>
      <c r="U35" s="132">
        <v>0</v>
      </c>
      <c r="V35" s="150">
        <f t="shared" si="48"/>
        <v>0</v>
      </c>
      <c r="W35" s="132">
        <v>0</v>
      </c>
      <c r="X35" s="132">
        <v>0</v>
      </c>
      <c r="Y35" s="150">
        <f t="shared" si="49"/>
        <v>0</v>
      </c>
      <c r="Z35" s="27"/>
      <c r="AA35" s="13" t="s">
        <v>218</v>
      </c>
      <c r="AB35" s="132">
        <v>0</v>
      </c>
      <c r="AC35" s="132">
        <v>0</v>
      </c>
      <c r="AD35" s="150">
        <f t="shared" si="50"/>
        <v>0</v>
      </c>
      <c r="AE35" s="132">
        <v>0</v>
      </c>
      <c r="AF35" s="132">
        <v>0</v>
      </c>
      <c r="AG35" s="150">
        <f t="shared" si="51"/>
        <v>0</v>
      </c>
      <c r="AH35" s="132">
        <v>0</v>
      </c>
      <c r="AI35" s="132">
        <v>0</v>
      </c>
      <c r="AJ35" s="150">
        <f t="shared" si="52"/>
        <v>0</v>
      </c>
    </row>
    <row r="36" spans="1:36" ht="11.65" x14ac:dyDescent="0.35">
      <c r="A36" s="145">
        <f>IF(OR(H36&gt;0,K36&gt;0,N36&gt;0,S36&gt;0,V36&gt;0,Y36&gt;0,AD36&gt;0,AG36&gt;0,AJ36&gt;0),1,0)</f>
        <v>0</v>
      </c>
      <c r="C36" s="145"/>
      <c r="D36" s="27"/>
      <c r="E36" s="13" t="s">
        <v>219</v>
      </c>
      <c r="F36" s="132">
        <v>0</v>
      </c>
      <c r="G36" s="132">
        <v>0</v>
      </c>
      <c r="H36" s="150">
        <f t="shared" si="53"/>
        <v>0</v>
      </c>
      <c r="I36" s="132">
        <v>0</v>
      </c>
      <c r="J36" s="132">
        <v>0</v>
      </c>
      <c r="K36" s="150">
        <f t="shared" si="54"/>
        <v>0</v>
      </c>
      <c r="L36" s="132">
        <v>0</v>
      </c>
      <c r="M36" s="132">
        <v>0</v>
      </c>
      <c r="N36" s="150">
        <f t="shared" si="55"/>
        <v>0</v>
      </c>
      <c r="O36" s="27"/>
      <c r="P36" s="13" t="s">
        <v>219</v>
      </c>
      <c r="Q36" s="132">
        <v>0</v>
      </c>
      <c r="R36" s="132">
        <v>0</v>
      </c>
      <c r="S36" s="150">
        <f t="shared" si="47"/>
        <v>0</v>
      </c>
      <c r="T36" s="132">
        <v>0</v>
      </c>
      <c r="U36" s="132">
        <v>0</v>
      </c>
      <c r="V36" s="150">
        <f t="shared" si="48"/>
        <v>0</v>
      </c>
      <c r="W36" s="132">
        <v>0</v>
      </c>
      <c r="X36" s="132">
        <v>0</v>
      </c>
      <c r="Y36" s="150">
        <f t="shared" si="49"/>
        <v>0</v>
      </c>
      <c r="Z36" s="27"/>
      <c r="AA36" s="13" t="s">
        <v>219</v>
      </c>
      <c r="AB36" s="132">
        <v>0</v>
      </c>
      <c r="AC36" s="132">
        <v>0</v>
      </c>
      <c r="AD36" s="150">
        <f t="shared" si="50"/>
        <v>0</v>
      </c>
      <c r="AE36" s="132">
        <v>0</v>
      </c>
      <c r="AF36" s="132">
        <v>0</v>
      </c>
      <c r="AG36" s="150">
        <f t="shared" si="51"/>
        <v>0</v>
      </c>
      <c r="AH36" s="132">
        <v>0</v>
      </c>
      <c r="AI36" s="132">
        <v>0</v>
      </c>
      <c r="AJ36" s="150">
        <f t="shared" si="52"/>
        <v>0</v>
      </c>
    </row>
    <row r="37" spans="1:36" ht="11.65" x14ac:dyDescent="0.35">
      <c r="A37" s="145">
        <f>IF(OR(H37&gt;0,K37&gt;0,N37&gt;0,S37&gt;0,V37&gt;0,Y37&gt;0,AD37&gt;0,AG37&gt;0,AJ37&gt;0),1,0)</f>
        <v>0</v>
      </c>
      <c r="C37" s="145"/>
      <c r="D37" s="27"/>
      <c r="E37" s="13" t="s">
        <v>220</v>
      </c>
      <c r="F37" s="132">
        <v>0</v>
      </c>
      <c r="G37" s="132">
        <v>0</v>
      </c>
      <c r="H37" s="150">
        <f t="shared" si="53"/>
        <v>0</v>
      </c>
      <c r="I37" s="132">
        <v>0</v>
      </c>
      <c r="J37" s="132">
        <v>0</v>
      </c>
      <c r="K37" s="150">
        <f t="shared" si="54"/>
        <v>0</v>
      </c>
      <c r="L37" s="132">
        <v>0</v>
      </c>
      <c r="M37" s="132">
        <v>0</v>
      </c>
      <c r="N37" s="150">
        <f t="shared" si="55"/>
        <v>0</v>
      </c>
      <c r="O37" s="27"/>
      <c r="P37" s="13" t="s">
        <v>220</v>
      </c>
      <c r="Q37" s="132">
        <v>0</v>
      </c>
      <c r="R37" s="132">
        <v>0</v>
      </c>
      <c r="S37" s="150">
        <f t="shared" si="47"/>
        <v>0</v>
      </c>
      <c r="T37" s="132">
        <v>0</v>
      </c>
      <c r="U37" s="132">
        <v>0</v>
      </c>
      <c r="V37" s="150">
        <f t="shared" si="48"/>
        <v>0</v>
      </c>
      <c r="W37" s="132">
        <v>0</v>
      </c>
      <c r="X37" s="132">
        <v>0</v>
      </c>
      <c r="Y37" s="150">
        <f t="shared" si="49"/>
        <v>0</v>
      </c>
      <c r="Z37" s="27"/>
      <c r="AA37" s="13" t="s">
        <v>220</v>
      </c>
      <c r="AB37" s="132">
        <v>0</v>
      </c>
      <c r="AC37" s="132">
        <v>0</v>
      </c>
      <c r="AD37" s="150">
        <f t="shared" si="50"/>
        <v>0</v>
      </c>
      <c r="AE37" s="132">
        <v>0</v>
      </c>
      <c r="AF37" s="132">
        <v>0</v>
      </c>
      <c r="AG37" s="150">
        <f t="shared" si="51"/>
        <v>0</v>
      </c>
      <c r="AH37" s="132">
        <v>0</v>
      </c>
      <c r="AI37" s="132">
        <v>0</v>
      </c>
      <c r="AJ37" s="150">
        <f t="shared" si="52"/>
        <v>0</v>
      </c>
    </row>
    <row r="38" spans="1:36" ht="11.65" x14ac:dyDescent="0.35">
      <c r="A38" s="145"/>
      <c r="C38" s="145"/>
      <c r="D38" s="27"/>
      <c r="E38" s="14" t="s">
        <v>221</v>
      </c>
      <c r="F38" s="49">
        <f t="shared" ref="F38:G38" si="56">SUM(F33:F37)</f>
        <v>0</v>
      </c>
      <c r="G38" s="49">
        <f t="shared" si="56"/>
        <v>0</v>
      </c>
      <c r="H38" s="49">
        <f>SUM(H33:H37)</f>
        <v>0</v>
      </c>
      <c r="I38" s="49">
        <f t="shared" ref="I38:N38" si="57">SUM(I33:I37)</f>
        <v>0</v>
      </c>
      <c r="J38" s="49">
        <f t="shared" si="57"/>
        <v>0</v>
      </c>
      <c r="K38" s="49">
        <f t="shared" si="57"/>
        <v>0</v>
      </c>
      <c r="L38" s="49">
        <f t="shared" si="57"/>
        <v>0</v>
      </c>
      <c r="M38" s="49">
        <f t="shared" si="57"/>
        <v>0</v>
      </c>
      <c r="N38" s="49">
        <f t="shared" si="57"/>
        <v>0</v>
      </c>
      <c r="O38" s="27"/>
      <c r="P38" s="14" t="s">
        <v>221</v>
      </c>
      <c r="Q38" s="49">
        <f t="shared" ref="Q38:R38" si="58">SUM(Q33:Q37)</f>
        <v>0</v>
      </c>
      <c r="R38" s="49">
        <f t="shared" si="58"/>
        <v>0</v>
      </c>
      <c r="S38" s="49">
        <f>SUM(S33:S37)</f>
        <v>0</v>
      </c>
      <c r="T38" s="49">
        <f t="shared" ref="T38" si="59">SUM(T33:T37)</f>
        <v>0</v>
      </c>
      <c r="U38" s="49">
        <f t="shared" ref="U38" si="60">SUM(U33:U37)</f>
        <v>0</v>
      </c>
      <c r="V38" s="49">
        <f t="shared" ref="V38" si="61">SUM(V33:V37)</f>
        <v>0</v>
      </c>
      <c r="W38" s="49">
        <f t="shared" ref="W38" si="62">SUM(W33:W37)</f>
        <v>0</v>
      </c>
      <c r="X38" s="49">
        <f t="shared" ref="X38" si="63">SUM(X33:X37)</f>
        <v>0</v>
      </c>
      <c r="Y38" s="49">
        <f t="shared" ref="Y38" si="64">SUM(Y33:Y37)</f>
        <v>0</v>
      </c>
      <c r="Z38" s="27"/>
      <c r="AA38" s="14" t="s">
        <v>221</v>
      </c>
      <c r="AB38" s="49">
        <f t="shared" ref="AB38:AC38" si="65">SUM(AB33:AB37)</f>
        <v>0</v>
      </c>
      <c r="AC38" s="49">
        <f t="shared" si="65"/>
        <v>0</v>
      </c>
      <c r="AD38" s="49">
        <f>SUM(AD33:AD37)</f>
        <v>0</v>
      </c>
      <c r="AE38" s="49">
        <f t="shared" ref="AE38" si="66">SUM(AE33:AE37)</f>
        <v>0</v>
      </c>
      <c r="AF38" s="49">
        <f t="shared" ref="AF38" si="67">SUM(AF33:AF37)</f>
        <v>0</v>
      </c>
      <c r="AG38" s="49">
        <f t="shared" ref="AG38" si="68">SUM(AG33:AG37)</f>
        <v>0</v>
      </c>
      <c r="AH38" s="49">
        <f t="shared" ref="AH38" si="69">SUM(AH33:AH37)</f>
        <v>0</v>
      </c>
      <c r="AI38" s="49">
        <f t="shared" ref="AI38" si="70">SUM(AI33:AI37)</f>
        <v>0</v>
      </c>
      <c r="AJ38" s="49">
        <f t="shared" ref="AJ38" si="71">SUM(AJ33:AJ37)</f>
        <v>0</v>
      </c>
    </row>
    <row r="39" spans="1:36" ht="11.65" x14ac:dyDescent="0.35">
      <c r="A39" s="145"/>
      <c r="C39" s="145"/>
      <c r="D39" s="27"/>
      <c r="E39" s="14" t="s">
        <v>222</v>
      </c>
      <c r="F39" s="49">
        <f t="shared" ref="F39:G39" si="72">F32+F38</f>
        <v>0</v>
      </c>
      <c r="G39" s="49">
        <f t="shared" si="72"/>
        <v>0</v>
      </c>
      <c r="H39" s="49">
        <f>H32+H38</f>
        <v>0</v>
      </c>
      <c r="I39" s="49">
        <f t="shared" ref="I39:N39" si="73">I32+I38</f>
        <v>0</v>
      </c>
      <c r="J39" s="49">
        <f t="shared" si="73"/>
        <v>0</v>
      </c>
      <c r="K39" s="49">
        <f t="shared" si="73"/>
        <v>0</v>
      </c>
      <c r="L39" s="49">
        <f t="shared" si="73"/>
        <v>0</v>
      </c>
      <c r="M39" s="49">
        <f t="shared" si="73"/>
        <v>0</v>
      </c>
      <c r="N39" s="49">
        <f t="shared" si="73"/>
        <v>0</v>
      </c>
      <c r="O39" s="27"/>
      <c r="P39" s="14" t="s">
        <v>222</v>
      </c>
      <c r="Q39" s="49">
        <f t="shared" ref="Q39:R39" si="74">Q32+Q38</f>
        <v>0</v>
      </c>
      <c r="R39" s="49">
        <f t="shared" si="74"/>
        <v>0</v>
      </c>
      <c r="S39" s="49">
        <f>S32+S38</f>
        <v>0</v>
      </c>
      <c r="T39" s="49">
        <f t="shared" ref="T39" si="75">T32+T38</f>
        <v>0</v>
      </c>
      <c r="U39" s="49">
        <f t="shared" ref="U39" si="76">U32+U38</f>
        <v>0</v>
      </c>
      <c r="V39" s="49">
        <f t="shared" ref="V39" si="77">V32+V38</f>
        <v>0</v>
      </c>
      <c r="W39" s="49">
        <f t="shared" ref="W39" si="78">W32+W38</f>
        <v>0</v>
      </c>
      <c r="X39" s="49">
        <f t="shared" ref="X39" si="79">X32+X38</f>
        <v>0</v>
      </c>
      <c r="Y39" s="49">
        <f t="shared" ref="Y39" si="80">Y32+Y38</f>
        <v>0</v>
      </c>
      <c r="Z39" s="27"/>
      <c r="AA39" s="14" t="s">
        <v>222</v>
      </c>
      <c r="AB39" s="49">
        <f t="shared" ref="AB39:AC39" si="81">AB32+AB38</f>
        <v>0</v>
      </c>
      <c r="AC39" s="49">
        <f t="shared" si="81"/>
        <v>0</v>
      </c>
      <c r="AD39" s="49">
        <f>AD32+AD38</f>
        <v>0</v>
      </c>
      <c r="AE39" s="49">
        <f t="shared" ref="AE39" si="82">AE32+AE38</f>
        <v>0</v>
      </c>
      <c r="AF39" s="49">
        <f t="shared" ref="AF39" si="83">AF32+AF38</f>
        <v>0</v>
      </c>
      <c r="AG39" s="49">
        <f t="shared" ref="AG39" si="84">AG32+AG38</f>
        <v>0</v>
      </c>
      <c r="AH39" s="49">
        <f t="shared" ref="AH39" si="85">AH32+AH38</f>
        <v>0</v>
      </c>
      <c r="AI39" s="49">
        <f t="shared" ref="AI39" si="86">AI32+AI38</f>
        <v>0</v>
      </c>
      <c r="AJ39" s="49">
        <f t="shared" ref="AJ39" si="87">AJ32+AJ38</f>
        <v>0</v>
      </c>
    </row>
    <row r="40" spans="1:36" ht="11.65" x14ac:dyDescent="0.35">
      <c r="A40" s="145"/>
      <c r="C40" s="145"/>
      <c r="D40" s="27"/>
      <c r="E40" s="13" t="s">
        <v>325</v>
      </c>
      <c r="F40" s="132">
        <v>0</v>
      </c>
      <c r="G40" s="132">
        <v>0</v>
      </c>
      <c r="H40" s="150">
        <f t="shared" si="18"/>
        <v>0</v>
      </c>
      <c r="I40" s="132">
        <v>0</v>
      </c>
      <c r="J40" s="132">
        <v>0</v>
      </c>
      <c r="K40" s="150">
        <f t="shared" si="19"/>
        <v>0</v>
      </c>
      <c r="L40" s="132">
        <v>0</v>
      </c>
      <c r="M40" s="132">
        <v>0</v>
      </c>
      <c r="N40" s="150">
        <f t="shared" si="20"/>
        <v>0</v>
      </c>
      <c r="O40" s="27"/>
      <c r="P40" s="13" t="s">
        <v>325</v>
      </c>
      <c r="Q40" s="132">
        <v>0</v>
      </c>
      <c r="R40" s="132">
        <v>0</v>
      </c>
      <c r="S40" s="150">
        <f t="shared" si="21"/>
        <v>0</v>
      </c>
      <c r="T40" s="132">
        <v>0</v>
      </c>
      <c r="U40" s="132">
        <v>0</v>
      </c>
      <c r="V40" s="150">
        <f t="shared" si="22"/>
        <v>0</v>
      </c>
      <c r="W40" s="132">
        <v>0</v>
      </c>
      <c r="X40" s="132">
        <v>0</v>
      </c>
      <c r="Y40" s="150">
        <f t="shared" si="23"/>
        <v>0</v>
      </c>
      <c r="Z40" s="27"/>
      <c r="AA40" s="13" t="s">
        <v>325</v>
      </c>
      <c r="AB40" s="132">
        <v>0</v>
      </c>
      <c r="AC40" s="132">
        <v>0</v>
      </c>
      <c r="AD40" s="150">
        <f t="shared" si="24"/>
        <v>0</v>
      </c>
      <c r="AE40" s="132">
        <v>0</v>
      </c>
      <c r="AF40" s="132">
        <v>0</v>
      </c>
      <c r="AG40" s="150">
        <f t="shared" si="25"/>
        <v>0</v>
      </c>
      <c r="AH40" s="132">
        <v>0</v>
      </c>
      <c r="AI40" s="132">
        <v>0</v>
      </c>
      <c r="AJ40" s="150">
        <f t="shared" si="26"/>
        <v>0</v>
      </c>
    </row>
    <row r="41" spans="1:36" ht="11.65" x14ac:dyDescent="0.35">
      <c r="A41" s="145"/>
      <c r="C41" s="145"/>
      <c r="D41" s="27"/>
      <c r="E41" s="13" t="s">
        <v>223</v>
      </c>
      <c r="F41" s="132">
        <v>0</v>
      </c>
      <c r="G41" s="132">
        <v>0</v>
      </c>
      <c r="H41" s="150">
        <f t="shared" si="18"/>
        <v>0</v>
      </c>
      <c r="I41" s="132">
        <v>0</v>
      </c>
      <c r="J41" s="132">
        <v>0</v>
      </c>
      <c r="K41" s="150">
        <f t="shared" si="19"/>
        <v>0</v>
      </c>
      <c r="L41" s="132">
        <v>0</v>
      </c>
      <c r="M41" s="132">
        <v>0</v>
      </c>
      <c r="N41" s="150">
        <f t="shared" si="20"/>
        <v>0</v>
      </c>
      <c r="O41" s="27"/>
      <c r="P41" s="13" t="s">
        <v>223</v>
      </c>
      <c r="Q41" s="132">
        <v>0</v>
      </c>
      <c r="R41" s="132">
        <v>0</v>
      </c>
      <c r="S41" s="150">
        <f t="shared" si="21"/>
        <v>0</v>
      </c>
      <c r="T41" s="132">
        <v>0</v>
      </c>
      <c r="U41" s="132">
        <v>0</v>
      </c>
      <c r="V41" s="150">
        <f t="shared" si="22"/>
        <v>0</v>
      </c>
      <c r="W41" s="132">
        <v>0</v>
      </c>
      <c r="X41" s="132">
        <v>0</v>
      </c>
      <c r="Y41" s="150">
        <f t="shared" si="23"/>
        <v>0</v>
      </c>
      <c r="Z41" s="27"/>
      <c r="AA41" s="13" t="s">
        <v>223</v>
      </c>
      <c r="AB41" s="132">
        <v>0</v>
      </c>
      <c r="AC41" s="132">
        <v>0</v>
      </c>
      <c r="AD41" s="150">
        <f t="shared" si="24"/>
        <v>0</v>
      </c>
      <c r="AE41" s="132">
        <v>0</v>
      </c>
      <c r="AF41" s="132">
        <v>0</v>
      </c>
      <c r="AG41" s="150">
        <f t="shared" si="25"/>
        <v>0</v>
      </c>
      <c r="AH41" s="132">
        <v>0</v>
      </c>
      <c r="AI41" s="132">
        <v>0</v>
      </c>
      <c r="AJ41" s="150">
        <f t="shared" si="26"/>
        <v>0</v>
      </c>
    </row>
    <row r="42" spans="1:36" ht="11.65" x14ac:dyDescent="0.35">
      <c r="A42" s="145"/>
      <c r="C42" s="145"/>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row>
    <row r="43" spans="1:36" ht="11.65" x14ac:dyDescent="0.35">
      <c r="A43" s="145"/>
      <c r="C43" s="145"/>
      <c r="D43" s="27"/>
      <c r="E43" s="14" t="s">
        <v>224</v>
      </c>
      <c r="F43" s="49">
        <f t="shared" ref="F43:G43" si="88">SUM(F39,F40,F41)</f>
        <v>0</v>
      </c>
      <c r="G43" s="49">
        <f t="shared" si="88"/>
        <v>0</v>
      </c>
      <c r="H43" s="49">
        <f>SUM(H39,H40,H41)</f>
        <v>0</v>
      </c>
      <c r="I43" s="49">
        <f t="shared" ref="I43:N43" si="89">SUM(I39,I40,I41)</f>
        <v>0</v>
      </c>
      <c r="J43" s="49">
        <f t="shared" si="89"/>
        <v>0</v>
      </c>
      <c r="K43" s="49">
        <f t="shared" si="89"/>
        <v>0</v>
      </c>
      <c r="L43" s="49">
        <f t="shared" si="89"/>
        <v>0</v>
      </c>
      <c r="M43" s="49">
        <f t="shared" si="89"/>
        <v>0</v>
      </c>
      <c r="N43" s="49">
        <f t="shared" si="89"/>
        <v>0</v>
      </c>
      <c r="O43" s="27"/>
      <c r="P43" s="14" t="s">
        <v>224</v>
      </c>
      <c r="Q43" s="49">
        <f t="shared" ref="Q43:R43" si="90">SUM(Q39,Q40,Q41)</f>
        <v>0</v>
      </c>
      <c r="R43" s="49">
        <f t="shared" si="90"/>
        <v>0</v>
      </c>
      <c r="S43" s="49">
        <f>SUM(S39,S40,S41)</f>
        <v>0</v>
      </c>
      <c r="T43" s="49">
        <f t="shared" ref="T43:Y43" si="91">SUM(T39,T40,T41)</f>
        <v>0</v>
      </c>
      <c r="U43" s="49">
        <f t="shared" si="91"/>
        <v>0</v>
      </c>
      <c r="V43" s="49">
        <f t="shared" si="91"/>
        <v>0</v>
      </c>
      <c r="W43" s="49">
        <f t="shared" si="91"/>
        <v>0</v>
      </c>
      <c r="X43" s="49">
        <f t="shared" si="91"/>
        <v>0</v>
      </c>
      <c r="Y43" s="49">
        <f t="shared" si="91"/>
        <v>0</v>
      </c>
      <c r="Z43" s="27"/>
      <c r="AA43" s="14" t="s">
        <v>224</v>
      </c>
      <c r="AB43" s="49">
        <f t="shared" ref="AB43:AC43" si="92">SUM(AB39,AB40,AB41)</f>
        <v>0</v>
      </c>
      <c r="AC43" s="49">
        <f t="shared" si="92"/>
        <v>0</v>
      </c>
      <c r="AD43" s="49">
        <f>SUM(AD39,AD40,AD41)</f>
        <v>0</v>
      </c>
      <c r="AE43" s="49">
        <f t="shared" ref="AE43:AJ43" si="93">SUM(AE39,AE40,AE41)</f>
        <v>0</v>
      </c>
      <c r="AF43" s="49">
        <f t="shared" si="93"/>
        <v>0</v>
      </c>
      <c r="AG43" s="49">
        <f t="shared" si="93"/>
        <v>0</v>
      </c>
      <c r="AH43" s="49">
        <f t="shared" si="93"/>
        <v>0</v>
      </c>
      <c r="AI43" s="49">
        <f t="shared" si="93"/>
        <v>0</v>
      </c>
      <c r="AJ43" s="49">
        <f t="shared" si="93"/>
        <v>0</v>
      </c>
    </row>
    <row r="44" spans="1:36" ht="11.65" x14ac:dyDescent="0.35">
      <c r="A44" s="145"/>
      <c r="C44" s="145"/>
      <c r="D44" s="27"/>
      <c r="E44" s="27"/>
      <c r="F44" s="15"/>
      <c r="G44" s="15"/>
      <c r="H44" s="15"/>
      <c r="I44" s="15"/>
      <c r="J44" s="15"/>
      <c r="K44" s="15"/>
      <c r="L44" s="15"/>
      <c r="M44" s="15"/>
      <c r="N44" s="15"/>
      <c r="O44" s="27"/>
      <c r="P44" s="27"/>
      <c r="Q44" s="15"/>
      <c r="R44" s="15"/>
      <c r="S44" s="15"/>
      <c r="T44" s="15"/>
      <c r="U44" s="15"/>
      <c r="V44" s="15"/>
      <c r="W44" s="15"/>
      <c r="X44" s="15"/>
      <c r="Y44" s="15"/>
      <c r="Z44" s="27"/>
      <c r="AA44" s="27"/>
      <c r="AB44" s="15"/>
      <c r="AC44" s="15"/>
      <c r="AD44" s="15"/>
      <c r="AE44" s="15"/>
      <c r="AF44" s="15"/>
      <c r="AG44" s="15"/>
      <c r="AH44" s="15"/>
      <c r="AI44" s="15"/>
      <c r="AJ44" s="15"/>
    </row>
    <row r="45" spans="1:36" ht="11.65" x14ac:dyDescent="0.35">
      <c r="A45" s="145"/>
      <c r="C45" s="145"/>
      <c r="D45" s="27"/>
      <c r="E45" s="13" t="s">
        <v>225</v>
      </c>
      <c r="F45" s="132">
        <v>0</v>
      </c>
      <c r="G45" s="132">
        <v>0</v>
      </c>
      <c r="H45" s="150">
        <f t="shared" ref="H45:H49" si="94">SUM(F45:G45)</f>
        <v>0</v>
      </c>
      <c r="I45" s="132">
        <v>0</v>
      </c>
      <c r="J45" s="132">
        <v>0</v>
      </c>
      <c r="K45" s="150">
        <f t="shared" ref="K45:K49" si="95">SUM(I45:J45)</f>
        <v>0</v>
      </c>
      <c r="L45" s="132">
        <v>0</v>
      </c>
      <c r="M45" s="132">
        <v>0</v>
      </c>
      <c r="N45" s="150">
        <f t="shared" ref="N45:N49" si="96">SUM(L45:M45)</f>
        <v>0</v>
      </c>
      <c r="O45" s="27"/>
      <c r="P45" s="13" t="s">
        <v>225</v>
      </c>
      <c r="Q45" s="132">
        <v>0</v>
      </c>
      <c r="R45" s="132">
        <v>0</v>
      </c>
      <c r="S45" s="150">
        <f t="shared" ref="S45:S48" si="97">SUM(Q45:R45)</f>
        <v>0</v>
      </c>
      <c r="T45" s="132">
        <v>0</v>
      </c>
      <c r="U45" s="132">
        <v>0</v>
      </c>
      <c r="V45" s="150">
        <f t="shared" ref="V45:V48" si="98">SUM(T45:U45)</f>
        <v>0</v>
      </c>
      <c r="W45" s="132">
        <v>0</v>
      </c>
      <c r="X45" s="132">
        <v>0</v>
      </c>
      <c r="Y45" s="150">
        <f t="shared" ref="Y45:Y48" si="99">SUM(W45:X45)</f>
        <v>0</v>
      </c>
      <c r="Z45" s="27"/>
      <c r="AA45" s="13" t="s">
        <v>225</v>
      </c>
      <c r="AB45" s="132">
        <v>0</v>
      </c>
      <c r="AC45" s="132">
        <v>0</v>
      </c>
      <c r="AD45" s="150">
        <f t="shared" ref="AD45:AD48" si="100">SUM(AB45:AC45)</f>
        <v>0</v>
      </c>
      <c r="AE45" s="132">
        <v>0</v>
      </c>
      <c r="AF45" s="132">
        <v>0</v>
      </c>
      <c r="AG45" s="150">
        <f t="shared" ref="AG45:AG48" si="101">SUM(AE45:AF45)</f>
        <v>0</v>
      </c>
      <c r="AH45" s="132">
        <v>0</v>
      </c>
      <c r="AI45" s="132">
        <v>0</v>
      </c>
      <c r="AJ45" s="150">
        <f t="shared" ref="AJ45:AJ48" si="102">SUM(AH45:AI45)</f>
        <v>0</v>
      </c>
    </row>
    <row r="46" spans="1:36" ht="11.65" x14ac:dyDescent="0.35">
      <c r="A46" s="145"/>
      <c r="C46" s="145"/>
      <c r="D46" s="27"/>
      <c r="E46" s="13" t="s">
        <v>226</v>
      </c>
      <c r="F46" s="132">
        <v>0</v>
      </c>
      <c r="G46" s="132">
        <v>0</v>
      </c>
      <c r="H46" s="150">
        <f t="shared" si="94"/>
        <v>0</v>
      </c>
      <c r="I46" s="132">
        <v>0</v>
      </c>
      <c r="J46" s="132">
        <v>0</v>
      </c>
      <c r="K46" s="150">
        <f t="shared" si="95"/>
        <v>0</v>
      </c>
      <c r="L46" s="132">
        <v>0</v>
      </c>
      <c r="M46" s="132">
        <v>0</v>
      </c>
      <c r="N46" s="150">
        <f t="shared" si="96"/>
        <v>0</v>
      </c>
      <c r="O46" s="27"/>
      <c r="P46" s="13" t="s">
        <v>226</v>
      </c>
      <c r="Q46" s="132">
        <v>0</v>
      </c>
      <c r="R46" s="132">
        <v>0</v>
      </c>
      <c r="S46" s="150">
        <f t="shared" si="97"/>
        <v>0</v>
      </c>
      <c r="T46" s="132">
        <v>0</v>
      </c>
      <c r="U46" s="132">
        <v>0</v>
      </c>
      <c r="V46" s="150">
        <f t="shared" si="98"/>
        <v>0</v>
      </c>
      <c r="W46" s="132">
        <v>0</v>
      </c>
      <c r="X46" s="132">
        <v>0</v>
      </c>
      <c r="Y46" s="150">
        <f t="shared" si="99"/>
        <v>0</v>
      </c>
      <c r="Z46" s="27"/>
      <c r="AA46" s="13" t="s">
        <v>226</v>
      </c>
      <c r="AB46" s="132">
        <v>0</v>
      </c>
      <c r="AC46" s="132">
        <v>0</v>
      </c>
      <c r="AD46" s="150">
        <f t="shared" si="100"/>
        <v>0</v>
      </c>
      <c r="AE46" s="132">
        <v>0</v>
      </c>
      <c r="AF46" s="132">
        <v>0</v>
      </c>
      <c r="AG46" s="150">
        <f t="shared" si="101"/>
        <v>0</v>
      </c>
      <c r="AH46" s="132">
        <v>0</v>
      </c>
      <c r="AI46" s="132">
        <v>0</v>
      </c>
      <c r="AJ46" s="150">
        <f t="shared" si="102"/>
        <v>0</v>
      </c>
    </row>
    <row r="47" spans="1:36" ht="11.65" x14ac:dyDescent="0.35">
      <c r="A47" s="145"/>
      <c r="C47" s="145"/>
      <c r="D47" s="27"/>
      <c r="E47" s="13" t="s">
        <v>227</v>
      </c>
      <c r="F47" s="132">
        <v>0</v>
      </c>
      <c r="G47" s="132">
        <v>0</v>
      </c>
      <c r="H47" s="150">
        <f t="shared" ref="H47:H48" si="103">SUM(F47:G47)</f>
        <v>0</v>
      </c>
      <c r="I47" s="132">
        <v>0</v>
      </c>
      <c r="J47" s="132">
        <v>0</v>
      </c>
      <c r="K47" s="150">
        <f t="shared" ref="K47:K48" si="104">SUM(I47:J47)</f>
        <v>0</v>
      </c>
      <c r="L47" s="132">
        <v>0</v>
      </c>
      <c r="M47" s="132">
        <v>0</v>
      </c>
      <c r="N47" s="150">
        <f t="shared" ref="N47:N48" si="105">SUM(L47:M47)</f>
        <v>0</v>
      </c>
      <c r="O47" s="27"/>
      <c r="P47" s="13" t="s">
        <v>227</v>
      </c>
      <c r="Q47" s="132">
        <v>0</v>
      </c>
      <c r="R47" s="132">
        <v>0</v>
      </c>
      <c r="S47" s="150">
        <f t="shared" si="97"/>
        <v>0</v>
      </c>
      <c r="T47" s="132">
        <v>0</v>
      </c>
      <c r="U47" s="132">
        <v>0</v>
      </c>
      <c r="V47" s="150">
        <f t="shared" si="98"/>
        <v>0</v>
      </c>
      <c r="W47" s="132">
        <v>0</v>
      </c>
      <c r="X47" s="132">
        <v>0</v>
      </c>
      <c r="Y47" s="150">
        <f t="shared" si="99"/>
        <v>0</v>
      </c>
      <c r="Z47" s="27"/>
      <c r="AA47" s="13" t="s">
        <v>227</v>
      </c>
      <c r="AB47" s="132">
        <v>0</v>
      </c>
      <c r="AC47" s="132">
        <v>0</v>
      </c>
      <c r="AD47" s="150">
        <f t="shared" si="100"/>
        <v>0</v>
      </c>
      <c r="AE47" s="132">
        <v>0</v>
      </c>
      <c r="AF47" s="132">
        <v>0</v>
      </c>
      <c r="AG47" s="150">
        <f t="shared" si="101"/>
        <v>0</v>
      </c>
      <c r="AH47" s="132">
        <v>0</v>
      </c>
      <c r="AI47" s="132">
        <v>0</v>
      </c>
      <c r="AJ47" s="150">
        <f t="shared" si="102"/>
        <v>0</v>
      </c>
    </row>
    <row r="48" spans="1:36" ht="11.65" x14ac:dyDescent="0.35">
      <c r="A48" s="145"/>
      <c r="C48" s="145"/>
      <c r="D48" s="27"/>
      <c r="E48" s="13" t="s">
        <v>228</v>
      </c>
      <c r="F48" s="132">
        <v>0</v>
      </c>
      <c r="G48" s="132">
        <v>0</v>
      </c>
      <c r="H48" s="150">
        <f t="shared" si="103"/>
        <v>0</v>
      </c>
      <c r="I48" s="132">
        <v>0</v>
      </c>
      <c r="J48" s="132">
        <v>0</v>
      </c>
      <c r="K48" s="150">
        <f t="shared" si="104"/>
        <v>0</v>
      </c>
      <c r="L48" s="132">
        <v>0</v>
      </c>
      <c r="M48" s="132">
        <v>0</v>
      </c>
      <c r="N48" s="150">
        <f t="shared" si="105"/>
        <v>0</v>
      </c>
      <c r="O48" s="27"/>
      <c r="P48" s="13" t="s">
        <v>228</v>
      </c>
      <c r="Q48" s="132">
        <v>0</v>
      </c>
      <c r="R48" s="132">
        <v>0</v>
      </c>
      <c r="S48" s="150">
        <f t="shared" si="97"/>
        <v>0</v>
      </c>
      <c r="T48" s="132">
        <v>0</v>
      </c>
      <c r="U48" s="132">
        <v>0</v>
      </c>
      <c r="V48" s="150">
        <f t="shared" si="98"/>
        <v>0</v>
      </c>
      <c r="W48" s="132">
        <v>0</v>
      </c>
      <c r="X48" s="132">
        <v>0</v>
      </c>
      <c r="Y48" s="150">
        <f t="shared" si="99"/>
        <v>0</v>
      </c>
      <c r="Z48" s="27"/>
      <c r="AA48" s="13" t="s">
        <v>228</v>
      </c>
      <c r="AB48" s="132">
        <v>0</v>
      </c>
      <c r="AC48" s="132">
        <v>0</v>
      </c>
      <c r="AD48" s="150">
        <f t="shared" si="100"/>
        <v>0</v>
      </c>
      <c r="AE48" s="132">
        <v>0</v>
      </c>
      <c r="AF48" s="132">
        <v>0</v>
      </c>
      <c r="AG48" s="150">
        <f t="shared" si="101"/>
        <v>0</v>
      </c>
      <c r="AH48" s="132">
        <v>0</v>
      </c>
      <c r="AI48" s="132">
        <v>0</v>
      </c>
      <c r="AJ48" s="150">
        <f t="shared" si="102"/>
        <v>0</v>
      </c>
    </row>
    <row r="49" spans="1:36" ht="11.65" x14ac:dyDescent="0.35">
      <c r="A49" s="145"/>
      <c r="C49" s="145"/>
      <c r="D49" s="27"/>
      <c r="E49" s="63" t="s">
        <v>159</v>
      </c>
      <c r="F49" s="132">
        <v>0</v>
      </c>
      <c r="G49" s="150">
        <f>-F49</f>
        <v>0</v>
      </c>
      <c r="H49" s="150">
        <f t="shared" si="94"/>
        <v>0</v>
      </c>
      <c r="I49" s="132">
        <v>0</v>
      </c>
      <c r="J49" s="150">
        <f>-I49</f>
        <v>0</v>
      </c>
      <c r="K49" s="150">
        <f t="shared" si="95"/>
        <v>0</v>
      </c>
      <c r="L49" s="132">
        <v>0</v>
      </c>
      <c r="M49" s="150">
        <f>-L49</f>
        <v>0</v>
      </c>
      <c r="N49" s="150">
        <f t="shared" si="96"/>
        <v>0</v>
      </c>
      <c r="O49" s="27"/>
      <c r="P49" s="63" t="s">
        <v>159</v>
      </c>
      <c r="Q49" s="132">
        <v>0</v>
      </c>
      <c r="R49" s="150">
        <f>-Q49</f>
        <v>0</v>
      </c>
      <c r="S49" s="150">
        <f t="shared" ref="S49" si="106">SUM(Q49:R49)</f>
        <v>0</v>
      </c>
      <c r="T49" s="132">
        <v>0</v>
      </c>
      <c r="U49" s="150">
        <f>-T49</f>
        <v>0</v>
      </c>
      <c r="V49" s="150">
        <f t="shared" ref="V49" si="107">SUM(T49:U49)</f>
        <v>0</v>
      </c>
      <c r="W49" s="132">
        <v>0</v>
      </c>
      <c r="X49" s="150">
        <f>-W49</f>
        <v>0</v>
      </c>
      <c r="Y49" s="150">
        <f t="shared" ref="Y49" si="108">SUM(W49:X49)</f>
        <v>0</v>
      </c>
      <c r="Z49" s="27"/>
      <c r="AA49" s="63" t="s">
        <v>159</v>
      </c>
      <c r="AB49" s="132">
        <v>0</v>
      </c>
      <c r="AC49" s="150">
        <f>-AB49</f>
        <v>0</v>
      </c>
      <c r="AD49" s="150">
        <f t="shared" ref="AD49" si="109">SUM(AB49:AC49)</f>
        <v>0</v>
      </c>
      <c r="AE49" s="132">
        <v>0</v>
      </c>
      <c r="AF49" s="150">
        <f>-AE49</f>
        <v>0</v>
      </c>
      <c r="AG49" s="150">
        <f t="shared" ref="AG49" si="110">SUM(AE49:AF49)</f>
        <v>0</v>
      </c>
      <c r="AH49" s="132">
        <v>0</v>
      </c>
      <c r="AI49" s="150">
        <f>-AH49</f>
        <v>0</v>
      </c>
      <c r="AJ49" s="150">
        <f t="shared" ref="AJ49" si="111">SUM(AH49:AI49)</f>
        <v>0</v>
      </c>
    </row>
    <row r="50" spans="1:36" ht="11.65" x14ac:dyDescent="0.35">
      <c r="A50" s="145"/>
      <c r="C50" s="145"/>
      <c r="D50" s="27"/>
      <c r="E50" s="14" t="s">
        <v>86</v>
      </c>
      <c r="F50" s="49">
        <f t="shared" ref="F50:G50" si="112">F43+F45+F46+F49+F47+F48</f>
        <v>0</v>
      </c>
      <c r="G50" s="49">
        <f t="shared" si="112"/>
        <v>0</v>
      </c>
      <c r="H50" s="49">
        <f>H43+H45+H46+H49+H47+H48</f>
        <v>0</v>
      </c>
      <c r="I50" s="49">
        <f t="shared" ref="I50:N50" si="113">I43+I45+I46+I49+I47+I48</f>
        <v>0</v>
      </c>
      <c r="J50" s="49">
        <f t="shared" si="113"/>
        <v>0</v>
      </c>
      <c r="K50" s="49">
        <f t="shared" si="113"/>
        <v>0</v>
      </c>
      <c r="L50" s="49">
        <f t="shared" si="113"/>
        <v>0</v>
      </c>
      <c r="M50" s="49">
        <f t="shared" si="113"/>
        <v>0</v>
      </c>
      <c r="N50" s="49">
        <f t="shared" si="113"/>
        <v>0</v>
      </c>
      <c r="O50" s="27"/>
      <c r="P50" s="14" t="s">
        <v>86</v>
      </c>
      <c r="Q50" s="49">
        <f t="shared" ref="Q50:R50" si="114">Q43+Q45+Q46+Q49+Q47+Q48</f>
        <v>0</v>
      </c>
      <c r="R50" s="49">
        <f t="shared" si="114"/>
        <v>0</v>
      </c>
      <c r="S50" s="49">
        <f>S43+S45+S46+S49+S47+S48</f>
        <v>0</v>
      </c>
      <c r="T50" s="49">
        <f t="shared" ref="T50" si="115">T43+T45+T46+T49+T47+T48</f>
        <v>0</v>
      </c>
      <c r="U50" s="49">
        <f t="shared" ref="U50" si="116">U43+U45+U46+U49+U47+U48</f>
        <v>0</v>
      </c>
      <c r="V50" s="49">
        <f t="shared" ref="V50" si="117">V43+V45+V46+V49+V47+V48</f>
        <v>0</v>
      </c>
      <c r="W50" s="49">
        <f t="shared" ref="W50" si="118">W43+W45+W46+W49+W47+W48</f>
        <v>0</v>
      </c>
      <c r="X50" s="49">
        <f t="shared" ref="X50" si="119">X43+X45+X46+X49+X47+X48</f>
        <v>0</v>
      </c>
      <c r="Y50" s="49">
        <f t="shared" ref="Y50" si="120">Y43+Y45+Y46+Y49+Y47+Y48</f>
        <v>0</v>
      </c>
      <c r="Z50" s="27"/>
      <c r="AA50" s="14" t="s">
        <v>86</v>
      </c>
      <c r="AB50" s="49">
        <f t="shared" ref="AB50:AC50" si="121">AB43+AB45+AB46+AB49+AB47+AB48</f>
        <v>0</v>
      </c>
      <c r="AC50" s="49">
        <f t="shared" si="121"/>
        <v>0</v>
      </c>
      <c r="AD50" s="49">
        <f>AD43+AD45+AD46+AD49+AD47+AD48</f>
        <v>0</v>
      </c>
      <c r="AE50" s="49">
        <f t="shared" ref="AE50" si="122">AE43+AE45+AE46+AE49+AE47+AE48</f>
        <v>0</v>
      </c>
      <c r="AF50" s="49">
        <f t="shared" ref="AF50" si="123">AF43+AF45+AF46+AF49+AF47+AF48</f>
        <v>0</v>
      </c>
      <c r="AG50" s="49">
        <f t="shared" ref="AG50" si="124">AG43+AG45+AG46+AG49+AG47+AG48</f>
        <v>0</v>
      </c>
      <c r="AH50" s="49">
        <f t="shared" ref="AH50" si="125">AH43+AH45+AH46+AH49+AH47+AH48</f>
        <v>0</v>
      </c>
      <c r="AI50" s="49">
        <f t="shared" ref="AI50" si="126">AI43+AI45+AI46+AI49+AI47+AI48</f>
        <v>0</v>
      </c>
      <c r="AJ50" s="49">
        <f t="shared" ref="AJ50" si="127">AJ43+AJ45+AJ46+AJ49+AJ47+AJ48</f>
        <v>0</v>
      </c>
    </row>
    <row r="51" spans="1:36" ht="11.65" x14ac:dyDescent="0.35">
      <c r="A51" s="145"/>
      <c r="C51" s="145"/>
      <c r="D51" s="27"/>
      <c r="E51" s="27"/>
      <c r="F51" s="15"/>
      <c r="G51" s="15"/>
      <c r="H51" s="15"/>
      <c r="I51" s="15"/>
      <c r="J51" s="15"/>
      <c r="K51" s="15"/>
      <c r="L51" s="15"/>
      <c r="M51" s="15"/>
      <c r="N51" s="15"/>
      <c r="O51" s="27"/>
      <c r="P51" s="27"/>
      <c r="Q51" s="15"/>
      <c r="R51" s="15"/>
      <c r="S51" s="15"/>
      <c r="T51" s="15"/>
      <c r="U51" s="15"/>
      <c r="V51" s="15"/>
      <c r="W51" s="15"/>
      <c r="X51" s="15"/>
      <c r="Y51" s="15"/>
      <c r="Z51" s="27"/>
      <c r="AA51" s="27"/>
      <c r="AB51" s="15"/>
      <c r="AC51" s="15"/>
      <c r="AD51" s="15"/>
      <c r="AE51" s="15"/>
      <c r="AF51" s="15"/>
      <c r="AG51" s="15"/>
      <c r="AH51" s="15"/>
      <c r="AI51" s="15"/>
      <c r="AJ51" s="15"/>
    </row>
    <row r="52" spans="1:36" ht="11.65" x14ac:dyDescent="0.35">
      <c r="A52" s="145"/>
      <c r="C52" s="145"/>
      <c r="D52" s="27"/>
      <c r="E52" s="13" t="s">
        <v>199</v>
      </c>
      <c r="F52" s="132">
        <v>0</v>
      </c>
      <c r="G52" s="132">
        <v>0</v>
      </c>
      <c r="H52" s="150">
        <f t="shared" ref="H52" si="128">SUM(F52:G52)</f>
        <v>0</v>
      </c>
      <c r="I52" s="132">
        <v>0</v>
      </c>
      <c r="J52" s="132">
        <v>0</v>
      </c>
      <c r="K52" s="150">
        <f t="shared" ref="K52" si="129">SUM(I52:J52)</f>
        <v>0</v>
      </c>
      <c r="L52" s="132">
        <v>0</v>
      </c>
      <c r="M52" s="132">
        <v>0</v>
      </c>
      <c r="N52" s="150">
        <f t="shared" ref="N52" si="130">SUM(L52:M52)</f>
        <v>0</v>
      </c>
      <c r="O52" s="27"/>
      <c r="P52" s="13" t="s">
        <v>199</v>
      </c>
      <c r="Q52" s="132">
        <v>0</v>
      </c>
      <c r="R52" s="132">
        <v>0</v>
      </c>
      <c r="S52" s="150">
        <f t="shared" ref="S52" si="131">SUM(Q52:R52)</f>
        <v>0</v>
      </c>
      <c r="T52" s="132">
        <v>0</v>
      </c>
      <c r="U52" s="132">
        <v>0</v>
      </c>
      <c r="V52" s="150">
        <f t="shared" ref="V52" si="132">SUM(T52:U52)</f>
        <v>0</v>
      </c>
      <c r="W52" s="132">
        <v>0</v>
      </c>
      <c r="X52" s="132">
        <v>0</v>
      </c>
      <c r="Y52" s="150">
        <f t="shared" ref="Y52" si="133">SUM(W52:X52)</f>
        <v>0</v>
      </c>
      <c r="Z52" s="27"/>
      <c r="AA52" s="13" t="s">
        <v>199</v>
      </c>
      <c r="AB52" s="132">
        <v>0</v>
      </c>
      <c r="AC52" s="132">
        <v>0</v>
      </c>
      <c r="AD52" s="150">
        <f t="shared" ref="AD52" si="134">SUM(AB52:AC52)</f>
        <v>0</v>
      </c>
      <c r="AE52" s="132">
        <v>0</v>
      </c>
      <c r="AF52" s="132">
        <v>0</v>
      </c>
      <c r="AG52" s="150">
        <f t="shared" ref="AG52" si="135">SUM(AE52:AF52)</f>
        <v>0</v>
      </c>
      <c r="AH52" s="132">
        <v>0</v>
      </c>
      <c r="AI52" s="132">
        <v>0</v>
      </c>
      <c r="AJ52" s="150">
        <f t="shared" ref="AJ52" si="136">SUM(AH52:AI52)</f>
        <v>0</v>
      </c>
    </row>
    <row r="53" spans="1:36" ht="11.65" x14ac:dyDescent="0.35">
      <c r="A53" s="145"/>
      <c r="C53" s="145"/>
      <c r="D53" s="27"/>
      <c r="E53" s="14" t="s">
        <v>200</v>
      </c>
      <c r="F53" s="49">
        <f t="shared" ref="F53:G53" si="137">F52+F50</f>
        <v>0</v>
      </c>
      <c r="G53" s="49">
        <f t="shared" si="137"/>
        <v>0</v>
      </c>
      <c r="H53" s="49">
        <f>H52+H50</f>
        <v>0</v>
      </c>
      <c r="I53" s="49">
        <f t="shared" ref="I53:J53" si="138">I52+I50</f>
        <v>0</v>
      </c>
      <c r="J53" s="49">
        <f t="shared" si="138"/>
        <v>0</v>
      </c>
      <c r="K53" s="49">
        <f>K52+K50</f>
        <v>0</v>
      </c>
      <c r="L53" s="49">
        <f t="shared" ref="L53:M53" si="139">L52+L50</f>
        <v>0</v>
      </c>
      <c r="M53" s="49">
        <f t="shared" si="139"/>
        <v>0</v>
      </c>
      <c r="N53" s="49">
        <f>N52+N50</f>
        <v>0</v>
      </c>
      <c r="O53" s="27"/>
      <c r="P53" s="14" t="s">
        <v>200</v>
      </c>
      <c r="Q53" s="49">
        <f t="shared" ref="Q53:R53" si="140">Q52+Q50</f>
        <v>0</v>
      </c>
      <c r="R53" s="49">
        <f t="shared" si="140"/>
        <v>0</v>
      </c>
      <c r="S53" s="49">
        <f>S52+S50</f>
        <v>0</v>
      </c>
      <c r="T53" s="49">
        <f t="shared" ref="T53:Y53" si="141">T52+T50</f>
        <v>0</v>
      </c>
      <c r="U53" s="49">
        <f t="shared" si="141"/>
        <v>0</v>
      </c>
      <c r="V53" s="49">
        <f t="shared" si="141"/>
        <v>0</v>
      </c>
      <c r="W53" s="49">
        <f t="shared" si="141"/>
        <v>0</v>
      </c>
      <c r="X53" s="49">
        <f t="shared" si="141"/>
        <v>0</v>
      </c>
      <c r="Y53" s="49">
        <f t="shared" si="141"/>
        <v>0</v>
      </c>
      <c r="Z53" s="27"/>
      <c r="AA53" s="14" t="s">
        <v>200</v>
      </c>
      <c r="AB53" s="49">
        <f t="shared" ref="AB53:AC53" si="142">AB52+AB50</f>
        <v>0</v>
      </c>
      <c r="AC53" s="49">
        <f t="shared" si="142"/>
        <v>0</v>
      </c>
      <c r="AD53" s="49">
        <f>AD52+AD50</f>
        <v>0</v>
      </c>
      <c r="AE53" s="49">
        <f t="shared" ref="AE53:AJ53" si="143">AE52+AE50</f>
        <v>0</v>
      </c>
      <c r="AF53" s="49">
        <f t="shared" si="143"/>
        <v>0</v>
      </c>
      <c r="AG53" s="49">
        <f t="shared" si="143"/>
        <v>0</v>
      </c>
      <c r="AH53" s="49">
        <f t="shared" si="143"/>
        <v>0</v>
      </c>
      <c r="AI53" s="49">
        <f t="shared" si="143"/>
        <v>0</v>
      </c>
      <c r="AJ53" s="49">
        <f t="shared" si="143"/>
        <v>0</v>
      </c>
    </row>
    <row r="54" spans="1:36" ht="11.65" x14ac:dyDescent="0.35">
      <c r="A54" s="145"/>
      <c r="C54" s="145"/>
      <c r="D54" s="27"/>
      <c r="E54" s="27"/>
      <c r="F54" s="15"/>
      <c r="G54" s="15"/>
      <c r="H54" s="15"/>
      <c r="I54" s="15"/>
      <c r="J54" s="15"/>
      <c r="K54" s="15"/>
      <c r="L54" s="15"/>
      <c r="M54" s="15"/>
      <c r="N54" s="15"/>
      <c r="O54" s="27"/>
      <c r="P54" s="27"/>
      <c r="Q54" s="15"/>
      <c r="R54" s="15"/>
      <c r="S54" s="15"/>
      <c r="T54" s="15"/>
      <c r="U54" s="15"/>
      <c r="V54" s="15"/>
      <c r="W54" s="15"/>
      <c r="X54" s="15"/>
      <c r="Y54" s="15"/>
      <c r="Z54" s="27"/>
      <c r="AA54" s="27"/>
      <c r="AB54" s="15"/>
      <c r="AC54" s="15"/>
      <c r="AD54" s="15"/>
      <c r="AE54" s="15"/>
      <c r="AF54" s="15"/>
      <c r="AG54" s="15"/>
      <c r="AH54" s="15"/>
      <c r="AI54" s="15"/>
      <c r="AJ54" s="15"/>
    </row>
    <row r="55" spans="1:36" ht="14.25" x14ac:dyDescent="0.45">
      <c r="A55" s="145">
        <f>IF(OR(H55&gt;0,K55&gt;0,N55&gt;0,S55&gt;0,V55&gt;0,Y55&gt;0,AD55&gt;0,AG55&gt;0,AJ55&gt;0),1,0)</f>
        <v>0</v>
      </c>
      <c r="C55" s="145"/>
      <c r="D55" s="38"/>
      <c r="E55" s="37" t="s">
        <v>20</v>
      </c>
      <c r="F55" s="132">
        <v>0</v>
      </c>
      <c r="G55" s="132">
        <v>0</v>
      </c>
      <c r="H55" s="72">
        <f t="shared" ref="H55" si="144">SUM(F55:G55)</f>
        <v>0</v>
      </c>
      <c r="I55" s="132">
        <v>0</v>
      </c>
      <c r="J55" s="132">
        <v>0</v>
      </c>
      <c r="K55" s="72">
        <f t="shared" ref="K55" si="145">SUM(I55:J55)</f>
        <v>0</v>
      </c>
      <c r="L55" s="132">
        <v>0</v>
      </c>
      <c r="M55" s="132">
        <v>0</v>
      </c>
      <c r="N55" s="72">
        <f t="shared" ref="N55" si="146">SUM(L55:M55)</f>
        <v>0</v>
      </c>
      <c r="O55" s="38"/>
      <c r="P55" s="37" t="s">
        <v>20</v>
      </c>
      <c r="Q55" s="132">
        <v>0</v>
      </c>
      <c r="R55" s="132">
        <v>0</v>
      </c>
      <c r="S55" s="72">
        <f t="shared" ref="S55" si="147">SUM(Q55:R55)</f>
        <v>0</v>
      </c>
      <c r="T55" s="132">
        <v>0</v>
      </c>
      <c r="U55" s="132">
        <v>0</v>
      </c>
      <c r="V55" s="72">
        <f t="shared" ref="V55" si="148">SUM(T55:U55)</f>
        <v>0</v>
      </c>
      <c r="W55" s="132">
        <v>0</v>
      </c>
      <c r="X55" s="132">
        <v>0</v>
      </c>
      <c r="Y55" s="72">
        <f t="shared" ref="Y55" si="149">SUM(W55:X55)</f>
        <v>0</v>
      </c>
      <c r="Z55" s="38"/>
      <c r="AA55" s="37" t="s">
        <v>20</v>
      </c>
      <c r="AB55" s="132">
        <v>0</v>
      </c>
      <c r="AC55" s="132">
        <v>0</v>
      </c>
      <c r="AD55" s="72">
        <f t="shared" ref="AD55" si="150">SUM(AB55:AC55)</f>
        <v>0</v>
      </c>
      <c r="AE55" s="132">
        <v>0</v>
      </c>
      <c r="AF55" s="132">
        <v>0</v>
      </c>
      <c r="AG55" s="72">
        <f t="shared" ref="AG55" si="151">SUM(AE55:AF55)</f>
        <v>0</v>
      </c>
      <c r="AH55" s="132">
        <v>0</v>
      </c>
      <c r="AI55" s="132">
        <v>0</v>
      </c>
      <c r="AJ55" s="72">
        <f t="shared" ref="AJ55" si="152">SUM(AH55:AI55)</f>
        <v>0</v>
      </c>
    </row>
    <row r="56" spans="1:36" ht="11.65" x14ac:dyDescent="0.35">
      <c r="A56" s="145"/>
      <c r="C56" s="145"/>
      <c r="D56" s="27"/>
      <c r="E56" s="27"/>
      <c r="F56" s="15"/>
      <c r="G56" s="15"/>
      <c r="H56" s="15"/>
      <c r="I56" s="15"/>
      <c r="J56" s="15"/>
      <c r="K56" s="15"/>
      <c r="L56" s="15"/>
      <c r="M56" s="15"/>
      <c r="N56" s="15"/>
      <c r="O56" s="27"/>
      <c r="P56" s="27"/>
      <c r="Q56" s="15"/>
      <c r="R56" s="15"/>
      <c r="S56" s="15"/>
      <c r="T56" s="15"/>
      <c r="U56" s="15"/>
      <c r="V56" s="15"/>
      <c r="W56" s="15"/>
      <c r="X56" s="15"/>
      <c r="Y56" s="15"/>
      <c r="Z56" s="27"/>
      <c r="AA56" s="27"/>
      <c r="AB56" s="15"/>
      <c r="AC56" s="15"/>
      <c r="AD56" s="15"/>
      <c r="AE56" s="15"/>
      <c r="AF56" s="15"/>
      <c r="AG56" s="15"/>
      <c r="AH56" s="15"/>
      <c r="AI56" s="15"/>
      <c r="AJ56" s="15"/>
    </row>
    <row r="57" spans="1:36" ht="13.15" x14ac:dyDescent="0.4">
      <c r="A57" s="145"/>
      <c r="C57" s="145"/>
      <c r="D57" s="27"/>
      <c r="E57" s="28" t="s">
        <v>21</v>
      </c>
      <c r="F57" s="217"/>
      <c r="G57" s="217"/>
      <c r="H57" s="149" t="str">
        <f>H21</f>
        <v>31/XX/20XX</v>
      </c>
      <c r="I57" s="217"/>
      <c r="J57" s="217"/>
      <c r="K57" s="149" t="str">
        <f>K21</f>
        <v>31/XX/20XX</v>
      </c>
      <c r="L57" s="217"/>
      <c r="M57" s="217"/>
      <c r="N57" s="149" t="str">
        <f>N21</f>
        <v>31/XX/20XX</v>
      </c>
      <c r="O57" s="27"/>
      <c r="P57" s="28" t="s">
        <v>21</v>
      </c>
      <c r="Q57" s="217"/>
      <c r="R57" s="217"/>
      <c r="S57" s="218" t="str">
        <f>S21</f>
        <v>31/XX/20XX</v>
      </c>
      <c r="T57" s="217"/>
      <c r="U57" s="217"/>
      <c r="V57" s="218" t="str">
        <f>V21</f>
        <v>31/XX/20XX</v>
      </c>
      <c r="W57" s="217"/>
      <c r="X57" s="217"/>
      <c r="Y57" s="149" t="str">
        <f>Y21</f>
        <v>31/XX/20XX</v>
      </c>
      <c r="Z57" s="27"/>
      <c r="AA57" s="28" t="s">
        <v>21</v>
      </c>
      <c r="AB57" s="217"/>
      <c r="AC57" s="217"/>
      <c r="AD57" s="218" t="str">
        <f>AD21</f>
        <v>31/XX/20XX</v>
      </c>
      <c r="AE57" s="217"/>
      <c r="AF57" s="217"/>
      <c r="AG57" s="218" t="str">
        <f>AG21</f>
        <v>31/XX/20XX</v>
      </c>
      <c r="AH57" s="217"/>
      <c r="AI57" s="217"/>
      <c r="AJ57" s="218" t="str">
        <f>AJ21</f>
        <v>31/XX/20XX</v>
      </c>
    </row>
    <row r="58" spans="1:36" ht="11.65" x14ac:dyDescent="0.35">
      <c r="A58" s="145">
        <f t="shared" ref="A58:A63" si="153">IF(OR(H58&lt;0,K58&lt;0,N58&lt;0,S58&lt;0,V58&lt;0,Y58&lt;0,AD58&lt;0,AG58&lt;0,AJ58&lt;0),1,0)</f>
        <v>0</v>
      </c>
      <c r="C58" s="145"/>
      <c r="D58" s="27"/>
      <c r="E58" s="13" t="s">
        <v>22</v>
      </c>
      <c r="F58" s="132">
        <v>0</v>
      </c>
      <c r="G58" s="132">
        <v>0</v>
      </c>
      <c r="H58" s="150">
        <f t="shared" ref="H58:H63" si="154">SUM(F58:G58)</f>
        <v>0</v>
      </c>
      <c r="I58" s="132">
        <v>0</v>
      </c>
      <c r="J58" s="132">
        <v>0</v>
      </c>
      <c r="K58" s="150">
        <f t="shared" ref="K58:K63" si="155">SUM(I58:J58)</f>
        <v>0</v>
      </c>
      <c r="L58" s="132">
        <v>0</v>
      </c>
      <c r="M58" s="132">
        <v>0</v>
      </c>
      <c r="N58" s="150">
        <f t="shared" ref="N58:N63" si="156">SUM(L58:M58)</f>
        <v>0</v>
      </c>
      <c r="O58" s="27"/>
      <c r="P58" s="13" t="s">
        <v>22</v>
      </c>
      <c r="Q58" s="132">
        <v>0</v>
      </c>
      <c r="R58" s="132">
        <v>0</v>
      </c>
      <c r="S58" s="150">
        <f t="shared" ref="S58:S63" si="157">SUM(Q58:R58)</f>
        <v>0</v>
      </c>
      <c r="T58" s="132">
        <v>0</v>
      </c>
      <c r="U58" s="132">
        <v>0</v>
      </c>
      <c r="V58" s="150">
        <f t="shared" ref="V58:V63" si="158">SUM(T58:U58)</f>
        <v>0</v>
      </c>
      <c r="W58" s="132">
        <v>0</v>
      </c>
      <c r="X58" s="132">
        <v>0</v>
      </c>
      <c r="Y58" s="150">
        <f t="shared" ref="Y58:Y63" si="159">SUM(W58:X58)</f>
        <v>0</v>
      </c>
      <c r="Z58" s="27"/>
      <c r="AA58" s="13" t="s">
        <v>22</v>
      </c>
      <c r="AB58" s="132">
        <v>0</v>
      </c>
      <c r="AC58" s="132">
        <v>0</v>
      </c>
      <c r="AD58" s="150">
        <f t="shared" ref="AD58:AD63" si="160">SUM(AB58:AC58)</f>
        <v>0</v>
      </c>
      <c r="AE58" s="132">
        <v>0</v>
      </c>
      <c r="AF58" s="132">
        <v>0</v>
      </c>
      <c r="AG58" s="150">
        <f t="shared" ref="AG58:AG63" si="161">SUM(AE58:AF58)</f>
        <v>0</v>
      </c>
      <c r="AH58" s="132">
        <v>0</v>
      </c>
      <c r="AI58" s="132">
        <v>0</v>
      </c>
      <c r="AJ58" s="150">
        <f t="shared" ref="AJ58:AJ63" si="162">SUM(AH58:AI58)</f>
        <v>0</v>
      </c>
    </row>
    <row r="59" spans="1:36" ht="11.65" x14ac:dyDescent="0.35">
      <c r="A59" s="145">
        <f t="shared" si="153"/>
        <v>0</v>
      </c>
      <c r="C59" s="145"/>
      <c r="D59" s="27"/>
      <c r="E59" s="13" t="s">
        <v>70</v>
      </c>
      <c r="F59" s="132">
        <v>0</v>
      </c>
      <c r="G59" s="132">
        <v>0</v>
      </c>
      <c r="H59" s="150">
        <f t="shared" ref="H59" si="163">SUM(F59:G59)</f>
        <v>0</v>
      </c>
      <c r="I59" s="132">
        <v>0</v>
      </c>
      <c r="J59" s="132">
        <v>0</v>
      </c>
      <c r="K59" s="150">
        <f t="shared" ref="K59" si="164">SUM(I59:J59)</f>
        <v>0</v>
      </c>
      <c r="L59" s="132">
        <v>0</v>
      </c>
      <c r="M59" s="132">
        <v>0</v>
      </c>
      <c r="N59" s="150">
        <f t="shared" ref="N59" si="165">SUM(L59:M59)</f>
        <v>0</v>
      </c>
      <c r="O59" s="27"/>
      <c r="P59" s="13" t="s">
        <v>70</v>
      </c>
      <c r="Q59" s="132">
        <v>0</v>
      </c>
      <c r="R59" s="132">
        <v>0</v>
      </c>
      <c r="S59" s="150">
        <f t="shared" ref="S59" si="166">SUM(Q59:R59)</f>
        <v>0</v>
      </c>
      <c r="T59" s="132">
        <v>0</v>
      </c>
      <c r="U59" s="132">
        <v>0</v>
      </c>
      <c r="V59" s="150">
        <f t="shared" si="158"/>
        <v>0</v>
      </c>
      <c r="W59" s="132">
        <v>0</v>
      </c>
      <c r="X59" s="132">
        <v>0</v>
      </c>
      <c r="Y59" s="150">
        <f t="shared" si="159"/>
        <v>0</v>
      </c>
      <c r="Z59" s="27"/>
      <c r="AA59" s="13" t="s">
        <v>70</v>
      </c>
      <c r="AB59" s="132">
        <v>0</v>
      </c>
      <c r="AC59" s="132">
        <v>0</v>
      </c>
      <c r="AD59" s="150">
        <f t="shared" ref="AD59" si="167">SUM(AB59:AC59)</f>
        <v>0</v>
      </c>
      <c r="AE59" s="132">
        <v>0</v>
      </c>
      <c r="AF59" s="132">
        <v>0</v>
      </c>
      <c r="AG59" s="150">
        <f t="shared" si="161"/>
        <v>0</v>
      </c>
      <c r="AH59" s="132">
        <v>0</v>
      </c>
      <c r="AI59" s="132">
        <v>0</v>
      </c>
      <c r="AJ59" s="150">
        <f t="shared" si="162"/>
        <v>0</v>
      </c>
    </row>
    <row r="60" spans="1:36" ht="11.65" x14ac:dyDescent="0.35">
      <c r="A60" s="145">
        <f t="shared" si="153"/>
        <v>0</v>
      </c>
      <c r="C60" s="145"/>
      <c r="D60" s="79"/>
      <c r="E60" s="13" t="s">
        <v>201</v>
      </c>
      <c r="F60" s="132">
        <v>0</v>
      </c>
      <c r="G60" s="132">
        <v>0</v>
      </c>
      <c r="H60" s="150">
        <f t="shared" si="154"/>
        <v>0</v>
      </c>
      <c r="I60" s="132">
        <v>0</v>
      </c>
      <c r="J60" s="132">
        <v>0</v>
      </c>
      <c r="K60" s="150">
        <f t="shared" si="155"/>
        <v>0</v>
      </c>
      <c r="L60" s="132">
        <v>0</v>
      </c>
      <c r="M60" s="132">
        <v>0</v>
      </c>
      <c r="N60" s="150">
        <f t="shared" si="156"/>
        <v>0</v>
      </c>
      <c r="O60" s="27"/>
      <c r="P60" s="13" t="s">
        <v>201</v>
      </c>
      <c r="Q60" s="132">
        <v>0</v>
      </c>
      <c r="R60" s="132">
        <v>0</v>
      </c>
      <c r="S60" s="150">
        <f t="shared" si="157"/>
        <v>0</v>
      </c>
      <c r="T60" s="132">
        <v>0</v>
      </c>
      <c r="U60" s="132">
        <v>0</v>
      </c>
      <c r="V60" s="150">
        <f t="shared" si="158"/>
        <v>0</v>
      </c>
      <c r="W60" s="132">
        <v>0</v>
      </c>
      <c r="X60" s="132">
        <v>0</v>
      </c>
      <c r="Y60" s="150">
        <f t="shared" si="159"/>
        <v>0</v>
      </c>
      <c r="Z60" s="27"/>
      <c r="AA60" s="13" t="s">
        <v>201</v>
      </c>
      <c r="AB60" s="132">
        <v>0</v>
      </c>
      <c r="AC60" s="132">
        <v>0</v>
      </c>
      <c r="AD60" s="150">
        <f t="shared" si="160"/>
        <v>0</v>
      </c>
      <c r="AE60" s="132">
        <v>0</v>
      </c>
      <c r="AF60" s="132">
        <v>0</v>
      </c>
      <c r="AG60" s="150">
        <f t="shared" si="161"/>
        <v>0</v>
      </c>
      <c r="AH60" s="132">
        <v>0</v>
      </c>
      <c r="AI60" s="132">
        <v>0</v>
      </c>
      <c r="AJ60" s="150">
        <f t="shared" si="162"/>
        <v>0</v>
      </c>
    </row>
    <row r="61" spans="1:36" ht="11.65" x14ac:dyDescent="0.35">
      <c r="A61" s="145">
        <f t="shared" si="153"/>
        <v>0</v>
      </c>
      <c r="C61" s="145"/>
      <c r="D61" s="79"/>
      <c r="E61" s="13" t="s">
        <v>229</v>
      </c>
      <c r="F61" s="132">
        <v>0</v>
      </c>
      <c r="G61" s="132">
        <v>0</v>
      </c>
      <c r="H61" s="150">
        <f t="shared" ref="H61:H62" si="168">SUM(F61:G61)</f>
        <v>0</v>
      </c>
      <c r="I61" s="132">
        <v>0</v>
      </c>
      <c r="J61" s="132">
        <v>0</v>
      </c>
      <c r="K61" s="150">
        <f t="shared" ref="K61:K62" si="169">SUM(I61:J61)</f>
        <v>0</v>
      </c>
      <c r="L61" s="132">
        <v>0</v>
      </c>
      <c r="M61" s="132">
        <v>0</v>
      </c>
      <c r="N61" s="150">
        <f t="shared" ref="N61:N62" si="170">SUM(L61:M61)</f>
        <v>0</v>
      </c>
      <c r="O61" s="27"/>
      <c r="P61" s="13" t="s">
        <v>229</v>
      </c>
      <c r="Q61" s="132">
        <v>0</v>
      </c>
      <c r="R61" s="132">
        <v>0</v>
      </c>
      <c r="S61" s="150">
        <f t="shared" ref="S61:S62" si="171">SUM(Q61:R61)</f>
        <v>0</v>
      </c>
      <c r="T61" s="132">
        <v>0</v>
      </c>
      <c r="U61" s="132">
        <v>0</v>
      </c>
      <c r="V61" s="150">
        <f t="shared" si="158"/>
        <v>0</v>
      </c>
      <c r="W61" s="132">
        <v>0</v>
      </c>
      <c r="X61" s="132">
        <v>0</v>
      </c>
      <c r="Y61" s="150">
        <f t="shared" si="159"/>
        <v>0</v>
      </c>
      <c r="Z61" s="27"/>
      <c r="AA61" s="13" t="s">
        <v>229</v>
      </c>
      <c r="AB61" s="132">
        <v>0</v>
      </c>
      <c r="AC61" s="132">
        <v>0</v>
      </c>
      <c r="AD61" s="150">
        <f t="shared" ref="AD61:AD62" si="172">SUM(AB61:AC61)</f>
        <v>0</v>
      </c>
      <c r="AE61" s="132">
        <v>0</v>
      </c>
      <c r="AF61" s="132">
        <v>0</v>
      </c>
      <c r="AG61" s="150">
        <f t="shared" si="161"/>
        <v>0</v>
      </c>
      <c r="AH61" s="132">
        <v>0</v>
      </c>
      <c r="AI61" s="132">
        <v>0</v>
      </c>
      <c r="AJ61" s="150">
        <f t="shared" si="162"/>
        <v>0</v>
      </c>
    </row>
    <row r="62" spans="1:36" ht="11.65" x14ac:dyDescent="0.35">
      <c r="A62" s="145">
        <f t="shared" si="153"/>
        <v>0</v>
      </c>
      <c r="C62" s="145"/>
      <c r="D62" s="79"/>
      <c r="E62" s="13" t="s">
        <v>230</v>
      </c>
      <c r="F62" s="132">
        <v>0</v>
      </c>
      <c r="G62" s="132">
        <v>0</v>
      </c>
      <c r="H62" s="150">
        <f t="shared" si="168"/>
        <v>0</v>
      </c>
      <c r="I62" s="132">
        <v>0</v>
      </c>
      <c r="J62" s="132">
        <v>0</v>
      </c>
      <c r="K62" s="150">
        <f t="shared" si="169"/>
        <v>0</v>
      </c>
      <c r="L62" s="132">
        <v>0</v>
      </c>
      <c r="M62" s="132">
        <v>0</v>
      </c>
      <c r="N62" s="150">
        <f t="shared" si="170"/>
        <v>0</v>
      </c>
      <c r="O62" s="27"/>
      <c r="P62" s="13" t="s">
        <v>230</v>
      </c>
      <c r="Q62" s="132">
        <v>0</v>
      </c>
      <c r="R62" s="132">
        <v>0</v>
      </c>
      <c r="S62" s="150">
        <f t="shared" si="171"/>
        <v>0</v>
      </c>
      <c r="T62" s="132">
        <v>0</v>
      </c>
      <c r="U62" s="132">
        <v>0</v>
      </c>
      <c r="V62" s="150">
        <f t="shared" si="158"/>
        <v>0</v>
      </c>
      <c r="W62" s="132">
        <v>0</v>
      </c>
      <c r="X62" s="132">
        <v>0</v>
      </c>
      <c r="Y62" s="150">
        <f t="shared" si="159"/>
        <v>0</v>
      </c>
      <c r="Z62" s="27"/>
      <c r="AA62" s="13" t="s">
        <v>230</v>
      </c>
      <c r="AB62" s="132">
        <v>0</v>
      </c>
      <c r="AC62" s="132">
        <v>0</v>
      </c>
      <c r="AD62" s="150">
        <f t="shared" si="172"/>
        <v>0</v>
      </c>
      <c r="AE62" s="132">
        <v>0</v>
      </c>
      <c r="AF62" s="132">
        <v>0</v>
      </c>
      <c r="AG62" s="150">
        <f t="shared" si="161"/>
        <v>0</v>
      </c>
      <c r="AH62" s="132">
        <v>0</v>
      </c>
      <c r="AI62" s="132">
        <v>0</v>
      </c>
      <c r="AJ62" s="150">
        <f t="shared" si="162"/>
        <v>0</v>
      </c>
    </row>
    <row r="63" spans="1:36" ht="11.65" x14ac:dyDescent="0.35">
      <c r="A63" s="145">
        <f t="shared" si="153"/>
        <v>0</v>
      </c>
      <c r="C63" s="145"/>
      <c r="D63" s="27"/>
      <c r="E63" s="13" t="s">
        <v>85</v>
      </c>
      <c r="F63" s="132">
        <v>0</v>
      </c>
      <c r="G63" s="132">
        <v>0</v>
      </c>
      <c r="H63" s="150">
        <f t="shared" si="154"/>
        <v>0</v>
      </c>
      <c r="I63" s="132">
        <v>0</v>
      </c>
      <c r="J63" s="132">
        <v>0</v>
      </c>
      <c r="K63" s="150">
        <f t="shared" si="155"/>
        <v>0</v>
      </c>
      <c r="L63" s="132">
        <v>0</v>
      </c>
      <c r="M63" s="132">
        <v>0</v>
      </c>
      <c r="N63" s="150">
        <f t="shared" si="156"/>
        <v>0</v>
      </c>
      <c r="O63" s="27"/>
      <c r="P63" s="13" t="s">
        <v>85</v>
      </c>
      <c r="Q63" s="132">
        <v>0</v>
      </c>
      <c r="R63" s="132">
        <v>0</v>
      </c>
      <c r="S63" s="150">
        <f t="shared" si="157"/>
        <v>0</v>
      </c>
      <c r="T63" s="132">
        <v>0</v>
      </c>
      <c r="U63" s="132">
        <v>0</v>
      </c>
      <c r="V63" s="150">
        <f t="shared" si="158"/>
        <v>0</v>
      </c>
      <c r="W63" s="132">
        <v>0</v>
      </c>
      <c r="X63" s="132">
        <v>0</v>
      </c>
      <c r="Y63" s="150">
        <f t="shared" si="159"/>
        <v>0</v>
      </c>
      <c r="Z63" s="27"/>
      <c r="AA63" s="13" t="s">
        <v>85</v>
      </c>
      <c r="AB63" s="132">
        <v>0</v>
      </c>
      <c r="AC63" s="132">
        <v>0</v>
      </c>
      <c r="AD63" s="150">
        <f t="shared" si="160"/>
        <v>0</v>
      </c>
      <c r="AE63" s="132">
        <v>0</v>
      </c>
      <c r="AF63" s="132">
        <v>0</v>
      </c>
      <c r="AG63" s="150">
        <f t="shared" si="161"/>
        <v>0</v>
      </c>
      <c r="AH63" s="132">
        <v>0</v>
      </c>
      <c r="AI63" s="132">
        <v>0</v>
      </c>
      <c r="AJ63" s="150">
        <f t="shared" si="162"/>
        <v>0</v>
      </c>
    </row>
    <row r="64" spans="1:36" ht="11.65" x14ac:dyDescent="0.35">
      <c r="A64" s="145"/>
      <c r="C64" s="145"/>
      <c r="D64" s="27"/>
      <c r="E64" s="14" t="s">
        <v>356</v>
      </c>
      <c r="F64" s="49">
        <f t="shared" ref="F64:G64" si="173">SUM(F58:F63)</f>
        <v>0</v>
      </c>
      <c r="G64" s="49">
        <f t="shared" si="173"/>
        <v>0</v>
      </c>
      <c r="H64" s="49">
        <f>SUM(H58:H63)</f>
        <v>0</v>
      </c>
      <c r="I64" s="49">
        <f t="shared" ref="I64:N64" si="174">SUM(I58:I63)</f>
        <v>0</v>
      </c>
      <c r="J64" s="49">
        <f t="shared" si="174"/>
        <v>0</v>
      </c>
      <c r="K64" s="49">
        <f t="shared" si="174"/>
        <v>0</v>
      </c>
      <c r="L64" s="49">
        <f t="shared" si="174"/>
        <v>0</v>
      </c>
      <c r="M64" s="49">
        <f t="shared" si="174"/>
        <v>0</v>
      </c>
      <c r="N64" s="49">
        <f t="shared" si="174"/>
        <v>0</v>
      </c>
      <c r="O64" s="27"/>
      <c r="P64" s="14" t="s">
        <v>356</v>
      </c>
      <c r="Q64" s="49">
        <f t="shared" ref="Q64:R64" si="175">SUM(Q58:Q63)</f>
        <v>0</v>
      </c>
      <c r="R64" s="49">
        <f t="shared" si="175"/>
        <v>0</v>
      </c>
      <c r="S64" s="49">
        <f>SUM(S58:S63)</f>
        <v>0</v>
      </c>
      <c r="T64" s="49">
        <f t="shared" ref="T64:X64" si="176">SUM(T58:T63)</f>
        <v>0</v>
      </c>
      <c r="U64" s="49">
        <f t="shared" si="176"/>
        <v>0</v>
      </c>
      <c r="V64" s="49">
        <f t="shared" si="176"/>
        <v>0</v>
      </c>
      <c r="W64" s="49">
        <f t="shared" si="176"/>
        <v>0</v>
      </c>
      <c r="X64" s="49">
        <f t="shared" si="176"/>
        <v>0</v>
      </c>
      <c r="Y64" s="49">
        <f>SUM(Y58:Y63)</f>
        <v>0</v>
      </c>
      <c r="Z64" s="27"/>
      <c r="AA64" s="14" t="s">
        <v>356</v>
      </c>
      <c r="AB64" s="49">
        <f t="shared" ref="AB64:AC64" si="177">SUM(AB58:AB63)</f>
        <v>0</v>
      </c>
      <c r="AC64" s="49">
        <f t="shared" si="177"/>
        <v>0</v>
      </c>
      <c r="AD64" s="49">
        <f>SUM(AD58:AD63)</f>
        <v>0</v>
      </c>
      <c r="AE64" s="49">
        <f t="shared" ref="AE64:AI64" si="178">SUM(AE58:AE63)</f>
        <v>0</v>
      </c>
      <c r="AF64" s="49">
        <f t="shared" si="178"/>
        <v>0</v>
      </c>
      <c r="AG64" s="49">
        <f t="shared" si="178"/>
        <v>0</v>
      </c>
      <c r="AH64" s="49">
        <f t="shared" si="178"/>
        <v>0</v>
      </c>
      <c r="AI64" s="49">
        <f t="shared" si="178"/>
        <v>0</v>
      </c>
      <c r="AJ64" s="49">
        <f>SUM(AJ58:AJ63)</f>
        <v>0</v>
      </c>
    </row>
    <row r="65" spans="1:36" ht="11.65" x14ac:dyDescent="0.35">
      <c r="A65" s="145"/>
      <c r="C65" s="145"/>
      <c r="D65" s="27"/>
      <c r="E65" s="27"/>
      <c r="F65" s="17"/>
      <c r="G65" s="17"/>
      <c r="H65" s="17"/>
      <c r="I65" s="17"/>
      <c r="J65" s="17"/>
      <c r="K65" s="17"/>
      <c r="L65" s="17"/>
      <c r="M65" s="17"/>
      <c r="N65" s="17"/>
      <c r="O65" s="27"/>
      <c r="P65" s="27"/>
      <c r="Q65" s="17"/>
      <c r="R65" s="17"/>
      <c r="S65" s="17"/>
      <c r="T65" s="17"/>
      <c r="U65" s="17"/>
      <c r="V65" s="17"/>
      <c r="W65" s="17"/>
      <c r="X65" s="17"/>
      <c r="Y65" s="17"/>
      <c r="Z65" s="27"/>
      <c r="AA65" s="27"/>
      <c r="AB65" s="17"/>
      <c r="AC65" s="17"/>
      <c r="AD65" s="17"/>
      <c r="AE65" s="17"/>
      <c r="AF65" s="17"/>
      <c r="AG65" s="17"/>
      <c r="AH65" s="17"/>
      <c r="AI65" s="17"/>
      <c r="AJ65" s="17"/>
    </row>
    <row r="66" spans="1:36" ht="11.65" x14ac:dyDescent="0.35">
      <c r="A66" s="145">
        <f t="shared" ref="A66:A75" si="179">IF(OR(H66&lt;0,K66&lt;0,N66&lt;0,S66&lt;0,V66&lt;0,Y66&lt;0,AD66&lt;0,AG66&lt;0,AJ66&lt;0),1,0)</f>
        <v>0</v>
      </c>
      <c r="C66" s="145"/>
      <c r="D66" s="27"/>
      <c r="E66" s="13" t="s">
        <v>25</v>
      </c>
      <c r="F66" s="132">
        <v>0</v>
      </c>
      <c r="G66" s="132">
        <v>0</v>
      </c>
      <c r="H66" s="150">
        <f t="shared" ref="H66:H74" si="180">SUM(F66:G66)</f>
        <v>0</v>
      </c>
      <c r="I66" s="132">
        <v>0</v>
      </c>
      <c r="J66" s="132">
        <v>0</v>
      </c>
      <c r="K66" s="150">
        <f t="shared" ref="K66:K74" si="181">SUM(I66:J66)</f>
        <v>0</v>
      </c>
      <c r="L66" s="132">
        <v>0</v>
      </c>
      <c r="M66" s="132">
        <v>0</v>
      </c>
      <c r="N66" s="150">
        <f t="shared" ref="N66:N74" si="182">SUM(L66:M66)</f>
        <v>0</v>
      </c>
      <c r="O66" s="27"/>
      <c r="P66" s="13" t="s">
        <v>25</v>
      </c>
      <c r="Q66" s="132">
        <v>0</v>
      </c>
      <c r="R66" s="132">
        <v>0</v>
      </c>
      <c r="S66" s="150">
        <f t="shared" ref="S66:S74" si="183">SUM(Q66:R66)</f>
        <v>0</v>
      </c>
      <c r="T66" s="132">
        <v>0</v>
      </c>
      <c r="U66" s="132">
        <v>0</v>
      </c>
      <c r="V66" s="150">
        <f t="shared" ref="V66:V75" si="184">SUM(T66:U66)</f>
        <v>0</v>
      </c>
      <c r="W66" s="132">
        <v>0</v>
      </c>
      <c r="X66" s="132">
        <v>0</v>
      </c>
      <c r="Y66" s="150">
        <f t="shared" ref="Y66:Y75" si="185">SUM(W66:X66)</f>
        <v>0</v>
      </c>
      <c r="Z66" s="27"/>
      <c r="AA66" s="13" t="s">
        <v>25</v>
      </c>
      <c r="AB66" s="132">
        <v>0</v>
      </c>
      <c r="AC66" s="132">
        <v>0</v>
      </c>
      <c r="AD66" s="150">
        <f t="shared" ref="AD66:AD74" si="186">SUM(AB66:AC66)</f>
        <v>0</v>
      </c>
      <c r="AE66" s="132">
        <v>0</v>
      </c>
      <c r="AF66" s="132">
        <v>0</v>
      </c>
      <c r="AG66" s="150">
        <f t="shared" ref="AG66:AG75" si="187">SUM(AE66:AF66)</f>
        <v>0</v>
      </c>
      <c r="AH66" s="132">
        <v>0</v>
      </c>
      <c r="AI66" s="132">
        <v>0</v>
      </c>
      <c r="AJ66" s="150">
        <f t="shared" ref="AJ66:AJ75" si="188">SUM(AH66:AI66)</f>
        <v>0</v>
      </c>
    </row>
    <row r="67" spans="1:36" ht="11.65" x14ac:dyDescent="0.35">
      <c r="A67" s="145">
        <f t="shared" si="179"/>
        <v>0</v>
      </c>
      <c r="C67" s="145"/>
      <c r="D67" s="27"/>
      <c r="E67" s="13" t="s">
        <v>26</v>
      </c>
      <c r="F67" s="132">
        <v>0</v>
      </c>
      <c r="G67" s="132">
        <v>0</v>
      </c>
      <c r="H67" s="150">
        <f t="shared" si="180"/>
        <v>0</v>
      </c>
      <c r="I67" s="132">
        <v>0</v>
      </c>
      <c r="J67" s="132">
        <v>0</v>
      </c>
      <c r="K67" s="150">
        <f t="shared" si="181"/>
        <v>0</v>
      </c>
      <c r="L67" s="132">
        <v>0</v>
      </c>
      <c r="M67" s="132">
        <v>0</v>
      </c>
      <c r="N67" s="150">
        <f t="shared" si="182"/>
        <v>0</v>
      </c>
      <c r="O67" s="27"/>
      <c r="P67" s="13" t="s">
        <v>26</v>
      </c>
      <c r="Q67" s="132">
        <v>0</v>
      </c>
      <c r="R67" s="132">
        <v>0</v>
      </c>
      <c r="S67" s="150">
        <f t="shared" si="183"/>
        <v>0</v>
      </c>
      <c r="T67" s="132">
        <v>0</v>
      </c>
      <c r="U67" s="132">
        <v>0</v>
      </c>
      <c r="V67" s="150">
        <f t="shared" si="184"/>
        <v>0</v>
      </c>
      <c r="W67" s="132">
        <v>0</v>
      </c>
      <c r="X67" s="132">
        <v>0</v>
      </c>
      <c r="Y67" s="150">
        <f t="shared" si="185"/>
        <v>0</v>
      </c>
      <c r="Z67" s="27"/>
      <c r="AA67" s="13" t="s">
        <v>26</v>
      </c>
      <c r="AB67" s="132">
        <v>0</v>
      </c>
      <c r="AC67" s="132">
        <v>0</v>
      </c>
      <c r="AD67" s="150">
        <f t="shared" si="186"/>
        <v>0</v>
      </c>
      <c r="AE67" s="132">
        <v>0</v>
      </c>
      <c r="AF67" s="132">
        <v>0</v>
      </c>
      <c r="AG67" s="150">
        <f t="shared" si="187"/>
        <v>0</v>
      </c>
      <c r="AH67" s="132">
        <v>0</v>
      </c>
      <c r="AI67" s="132">
        <v>0</v>
      </c>
      <c r="AJ67" s="150">
        <f t="shared" si="188"/>
        <v>0</v>
      </c>
    </row>
    <row r="68" spans="1:36" ht="11.65" x14ac:dyDescent="0.35">
      <c r="A68" s="145">
        <f t="shared" si="179"/>
        <v>0</v>
      </c>
      <c r="C68" s="145"/>
      <c r="D68" s="27"/>
      <c r="E68" s="13" t="s">
        <v>231</v>
      </c>
      <c r="F68" s="132">
        <v>0</v>
      </c>
      <c r="G68" s="132">
        <v>0</v>
      </c>
      <c r="H68" s="150">
        <f t="shared" ref="H68:H69" si="189">SUM(F68:G68)</f>
        <v>0</v>
      </c>
      <c r="I68" s="132">
        <v>0</v>
      </c>
      <c r="J68" s="132">
        <v>0</v>
      </c>
      <c r="K68" s="150">
        <f t="shared" ref="K68:K69" si="190">SUM(I68:J68)</f>
        <v>0</v>
      </c>
      <c r="L68" s="132">
        <v>0</v>
      </c>
      <c r="M68" s="132">
        <v>0</v>
      </c>
      <c r="N68" s="150">
        <f t="shared" ref="N68:N69" si="191">SUM(L68:M68)</f>
        <v>0</v>
      </c>
      <c r="O68" s="27"/>
      <c r="P68" s="13" t="s">
        <v>231</v>
      </c>
      <c r="Q68" s="132">
        <v>0</v>
      </c>
      <c r="R68" s="132">
        <v>0</v>
      </c>
      <c r="S68" s="150">
        <f t="shared" ref="S68:S69" si="192">SUM(Q68:R68)</f>
        <v>0</v>
      </c>
      <c r="T68" s="132">
        <v>0</v>
      </c>
      <c r="U68" s="132">
        <v>0</v>
      </c>
      <c r="V68" s="150">
        <f t="shared" si="184"/>
        <v>0</v>
      </c>
      <c r="W68" s="132">
        <v>0</v>
      </c>
      <c r="X68" s="132">
        <v>0</v>
      </c>
      <c r="Y68" s="150">
        <f t="shared" si="185"/>
        <v>0</v>
      </c>
      <c r="Z68" s="27"/>
      <c r="AA68" s="13" t="s">
        <v>231</v>
      </c>
      <c r="AB68" s="132">
        <v>0</v>
      </c>
      <c r="AC68" s="132">
        <v>0</v>
      </c>
      <c r="AD68" s="150">
        <f t="shared" ref="AD68:AD69" si="193">SUM(AB68:AC68)</f>
        <v>0</v>
      </c>
      <c r="AE68" s="132">
        <v>0</v>
      </c>
      <c r="AF68" s="132">
        <v>0</v>
      </c>
      <c r="AG68" s="150">
        <f t="shared" si="187"/>
        <v>0</v>
      </c>
      <c r="AH68" s="132">
        <v>0</v>
      </c>
      <c r="AI68" s="132">
        <v>0</v>
      </c>
      <c r="AJ68" s="150">
        <f t="shared" si="188"/>
        <v>0</v>
      </c>
    </row>
    <row r="69" spans="1:36" ht="11.65" x14ac:dyDescent="0.35">
      <c r="A69" s="145">
        <f t="shared" si="179"/>
        <v>0</v>
      </c>
      <c r="C69" s="145"/>
      <c r="D69" s="27"/>
      <c r="E69" s="13" t="s">
        <v>233</v>
      </c>
      <c r="F69" s="132">
        <v>0</v>
      </c>
      <c r="G69" s="132">
        <v>0</v>
      </c>
      <c r="H69" s="150">
        <f t="shared" si="189"/>
        <v>0</v>
      </c>
      <c r="I69" s="132">
        <v>0</v>
      </c>
      <c r="J69" s="132">
        <v>0</v>
      </c>
      <c r="K69" s="150">
        <f t="shared" si="190"/>
        <v>0</v>
      </c>
      <c r="L69" s="132">
        <v>0</v>
      </c>
      <c r="M69" s="132">
        <v>0</v>
      </c>
      <c r="N69" s="150">
        <f t="shared" si="191"/>
        <v>0</v>
      </c>
      <c r="O69" s="27"/>
      <c r="P69" s="13" t="s">
        <v>233</v>
      </c>
      <c r="Q69" s="132">
        <v>0</v>
      </c>
      <c r="R69" s="132">
        <v>0</v>
      </c>
      <c r="S69" s="150">
        <f t="shared" si="192"/>
        <v>0</v>
      </c>
      <c r="T69" s="132">
        <v>0</v>
      </c>
      <c r="U69" s="132">
        <v>0</v>
      </c>
      <c r="V69" s="150">
        <f t="shared" si="184"/>
        <v>0</v>
      </c>
      <c r="W69" s="132">
        <v>0</v>
      </c>
      <c r="X69" s="132">
        <v>0</v>
      </c>
      <c r="Y69" s="150">
        <f t="shared" si="185"/>
        <v>0</v>
      </c>
      <c r="Z69" s="27"/>
      <c r="AA69" s="13" t="s">
        <v>233</v>
      </c>
      <c r="AB69" s="132">
        <v>0</v>
      </c>
      <c r="AC69" s="132">
        <v>0</v>
      </c>
      <c r="AD69" s="150">
        <f t="shared" si="193"/>
        <v>0</v>
      </c>
      <c r="AE69" s="132">
        <v>0</v>
      </c>
      <c r="AF69" s="132">
        <v>0</v>
      </c>
      <c r="AG69" s="150">
        <f t="shared" si="187"/>
        <v>0</v>
      </c>
      <c r="AH69" s="132">
        <v>0</v>
      </c>
      <c r="AI69" s="132">
        <v>0</v>
      </c>
      <c r="AJ69" s="150">
        <f t="shared" si="188"/>
        <v>0</v>
      </c>
    </row>
    <row r="70" spans="1:36" ht="11.65" x14ac:dyDescent="0.35">
      <c r="A70" s="145">
        <f t="shared" si="179"/>
        <v>0</v>
      </c>
      <c r="C70" s="145"/>
      <c r="D70" s="27"/>
      <c r="E70" s="13" t="s">
        <v>27</v>
      </c>
      <c r="F70" s="132">
        <v>0</v>
      </c>
      <c r="G70" s="132">
        <v>0</v>
      </c>
      <c r="H70" s="150">
        <f>SUM(F70:G70)</f>
        <v>0</v>
      </c>
      <c r="I70" s="132">
        <v>0</v>
      </c>
      <c r="J70" s="132">
        <v>0</v>
      </c>
      <c r="K70" s="150">
        <f>SUM(I70:J70)</f>
        <v>0</v>
      </c>
      <c r="L70" s="132">
        <v>0</v>
      </c>
      <c r="M70" s="132">
        <v>0</v>
      </c>
      <c r="N70" s="150">
        <f>SUM(L70:M70)</f>
        <v>0</v>
      </c>
      <c r="O70" s="27"/>
      <c r="P70" s="13" t="s">
        <v>27</v>
      </c>
      <c r="Q70" s="132">
        <v>0</v>
      </c>
      <c r="R70" s="132">
        <v>0</v>
      </c>
      <c r="S70" s="150">
        <f>SUM(Q70:R70)</f>
        <v>0</v>
      </c>
      <c r="T70" s="132">
        <v>0</v>
      </c>
      <c r="U70" s="132">
        <v>0</v>
      </c>
      <c r="V70" s="150">
        <f>SUM(T70:U70)</f>
        <v>0</v>
      </c>
      <c r="W70" s="132">
        <v>0</v>
      </c>
      <c r="X70" s="132">
        <v>0</v>
      </c>
      <c r="Y70" s="150">
        <f>SUM(W70:X70)</f>
        <v>0</v>
      </c>
      <c r="Z70" s="27"/>
      <c r="AA70" s="13" t="s">
        <v>27</v>
      </c>
      <c r="AB70" s="132">
        <v>0</v>
      </c>
      <c r="AC70" s="132">
        <v>0</v>
      </c>
      <c r="AD70" s="150">
        <f>SUM(AB70:AC70)</f>
        <v>0</v>
      </c>
      <c r="AE70" s="132">
        <v>0</v>
      </c>
      <c r="AF70" s="132">
        <v>0</v>
      </c>
      <c r="AG70" s="150">
        <f>SUM(AE70:AF70)</f>
        <v>0</v>
      </c>
      <c r="AH70" s="132">
        <v>0</v>
      </c>
      <c r="AI70" s="132">
        <v>0</v>
      </c>
      <c r="AJ70" s="150">
        <f>SUM(AH70:AI70)</f>
        <v>0</v>
      </c>
    </row>
    <row r="71" spans="1:36" ht="11.65" x14ac:dyDescent="0.35">
      <c r="A71" s="145">
        <f t="shared" si="179"/>
        <v>0</v>
      </c>
      <c r="C71" s="145"/>
      <c r="D71" s="27"/>
      <c r="E71" s="13" t="s">
        <v>28</v>
      </c>
      <c r="F71" s="132">
        <v>0</v>
      </c>
      <c r="G71" s="132">
        <v>0</v>
      </c>
      <c r="H71" s="150">
        <f>SUM(F71:G71)</f>
        <v>0</v>
      </c>
      <c r="I71" s="132">
        <v>0</v>
      </c>
      <c r="J71" s="132">
        <v>0</v>
      </c>
      <c r="K71" s="150">
        <f>SUM(I71:J71)</f>
        <v>0</v>
      </c>
      <c r="L71" s="132">
        <v>0</v>
      </c>
      <c r="M71" s="132">
        <v>0</v>
      </c>
      <c r="N71" s="150">
        <f>SUM(L71:M71)</f>
        <v>0</v>
      </c>
      <c r="O71" s="27"/>
      <c r="P71" s="13" t="s">
        <v>28</v>
      </c>
      <c r="Q71" s="132">
        <v>0</v>
      </c>
      <c r="R71" s="132">
        <v>0</v>
      </c>
      <c r="S71" s="150">
        <f>SUM(Q71:R71)</f>
        <v>0</v>
      </c>
      <c r="T71" s="132">
        <v>0</v>
      </c>
      <c r="U71" s="132">
        <v>0</v>
      </c>
      <c r="V71" s="150">
        <f>SUM(T71:U71)</f>
        <v>0</v>
      </c>
      <c r="W71" s="132">
        <v>0</v>
      </c>
      <c r="X71" s="132">
        <v>0</v>
      </c>
      <c r="Y71" s="150">
        <f>SUM(W71:X71)</f>
        <v>0</v>
      </c>
      <c r="Z71" s="27"/>
      <c r="AA71" s="13" t="s">
        <v>28</v>
      </c>
      <c r="AB71" s="132">
        <v>0</v>
      </c>
      <c r="AC71" s="132">
        <v>0</v>
      </c>
      <c r="AD71" s="150">
        <f>SUM(AB71:AC71)</f>
        <v>0</v>
      </c>
      <c r="AE71" s="132">
        <v>0</v>
      </c>
      <c r="AF71" s="132">
        <v>0</v>
      </c>
      <c r="AG71" s="150">
        <f>SUM(AE71:AF71)</f>
        <v>0</v>
      </c>
      <c r="AH71" s="132">
        <v>0</v>
      </c>
      <c r="AI71" s="132">
        <v>0</v>
      </c>
      <c r="AJ71" s="150">
        <f>SUM(AH71:AI71)</f>
        <v>0</v>
      </c>
    </row>
    <row r="72" spans="1:36" ht="11.65" x14ac:dyDescent="0.35">
      <c r="A72" s="145">
        <f t="shared" si="179"/>
        <v>0</v>
      </c>
      <c r="C72" s="145"/>
      <c r="D72" s="27"/>
      <c r="E72" s="13" t="s">
        <v>232</v>
      </c>
      <c r="F72" s="132">
        <v>0</v>
      </c>
      <c r="G72" s="132">
        <v>0</v>
      </c>
      <c r="H72" s="150">
        <f>SUM(F72:G72)</f>
        <v>0</v>
      </c>
      <c r="I72" s="132">
        <v>0</v>
      </c>
      <c r="J72" s="132">
        <v>0</v>
      </c>
      <c r="K72" s="150">
        <f>SUM(I72:J72)</f>
        <v>0</v>
      </c>
      <c r="L72" s="132">
        <v>0</v>
      </c>
      <c r="M72" s="132">
        <v>0</v>
      </c>
      <c r="N72" s="150">
        <f>SUM(L72:M72)</f>
        <v>0</v>
      </c>
      <c r="O72" s="27"/>
      <c r="P72" s="13" t="s">
        <v>232</v>
      </c>
      <c r="Q72" s="132">
        <v>0</v>
      </c>
      <c r="R72" s="132">
        <v>0</v>
      </c>
      <c r="S72" s="150">
        <f>SUM(Q72:R72)</f>
        <v>0</v>
      </c>
      <c r="T72" s="132">
        <v>0</v>
      </c>
      <c r="U72" s="132">
        <v>0</v>
      </c>
      <c r="V72" s="150">
        <f>SUM(T72:U72)</f>
        <v>0</v>
      </c>
      <c r="W72" s="132">
        <v>0</v>
      </c>
      <c r="X72" s="132">
        <v>0</v>
      </c>
      <c r="Y72" s="150">
        <f>SUM(W72:X72)</f>
        <v>0</v>
      </c>
      <c r="Z72" s="27"/>
      <c r="AA72" s="13" t="s">
        <v>232</v>
      </c>
      <c r="AB72" s="132">
        <v>0</v>
      </c>
      <c r="AC72" s="132">
        <v>0</v>
      </c>
      <c r="AD72" s="150">
        <f>SUM(AB72:AC72)</f>
        <v>0</v>
      </c>
      <c r="AE72" s="132">
        <v>0</v>
      </c>
      <c r="AF72" s="132">
        <v>0</v>
      </c>
      <c r="AG72" s="150">
        <f>SUM(AE72:AF72)</f>
        <v>0</v>
      </c>
      <c r="AH72" s="132">
        <v>0</v>
      </c>
      <c r="AI72" s="132">
        <v>0</v>
      </c>
      <c r="AJ72" s="150">
        <f>SUM(AH72:AI72)</f>
        <v>0</v>
      </c>
    </row>
    <row r="73" spans="1:36" ht="11.65" x14ac:dyDescent="0.35">
      <c r="A73" s="145">
        <f t="shared" si="179"/>
        <v>0</v>
      </c>
      <c r="C73" s="145"/>
      <c r="D73" s="27"/>
      <c r="E73" s="13" t="s">
        <v>230</v>
      </c>
      <c r="F73" s="132">
        <v>0</v>
      </c>
      <c r="G73" s="132">
        <v>0</v>
      </c>
      <c r="H73" s="150">
        <f>SUM(F73:G73)</f>
        <v>0</v>
      </c>
      <c r="I73" s="132">
        <v>0</v>
      </c>
      <c r="J73" s="132">
        <v>0</v>
      </c>
      <c r="K73" s="150">
        <f>SUM(I73:J73)</f>
        <v>0</v>
      </c>
      <c r="L73" s="132">
        <v>0</v>
      </c>
      <c r="M73" s="132">
        <v>0</v>
      </c>
      <c r="N73" s="150">
        <f>SUM(L73:M73)</f>
        <v>0</v>
      </c>
      <c r="O73" s="27"/>
      <c r="P73" s="13" t="s">
        <v>230</v>
      </c>
      <c r="Q73" s="132">
        <v>0</v>
      </c>
      <c r="R73" s="132">
        <v>0</v>
      </c>
      <c r="S73" s="150">
        <f>SUM(Q73:R73)</f>
        <v>0</v>
      </c>
      <c r="T73" s="132">
        <v>0</v>
      </c>
      <c r="U73" s="132">
        <v>0</v>
      </c>
      <c r="V73" s="150">
        <f>SUM(T73:U73)</f>
        <v>0</v>
      </c>
      <c r="W73" s="132">
        <v>0</v>
      </c>
      <c r="X73" s="132">
        <v>0</v>
      </c>
      <c r="Y73" s="150">
        <f>SUM(W73:X73)</f>
        <v>0</v>
      </c>
      <c r="Z73" s="27"/>
      <c r="AA73" s="13" t="s">
        <v>230</v>
      </c>
      <c r="AB73" s="132">
        <v>0</v>
      </c>
      <c r="AC73" s="132">
        <v>0</v>
      </c>
      <c r="AD73" s="150">
        <f>SUM(AB73:AC73)</f>
        <v>0</v>
      </c>
      <c r="AE73" s="132">
        <v>0</v>
      </c>
      <c r="AF73" s="132">
        <v>0</v>
      </c>
      <c r="AG73" s="150">
        <f>SUM(AE73:AF73)</f>
        <v>0</v>
      </c>
      <c r="AH73" s="132">
        <v>0</v>
      </c>
      <c r="AI73" s="132">
        <v>0</v>
      </c>
      <c r="AJ73" s="150">
        <f>SUM(AH73:AI73)</f>
        <v>0</v>
      </c>
    </row>
    <row r="74" spans="1:36" ht="11.65" x14ac:dyDescent="0.35">
      <c r="A74" s="145">
        <f t="shared" si="179"/>
        <v>0</v>
      </c>
      <c r="C74" s="145"/>
      <c r="D74" s="27"/>
      <c r="E74" s="13" t="s">
        <v>90</v>
      </c>
      <c r="F74" s="132">
        <v>0</v>
      </c>
      <c r="G74" s="132">
        <v>0</v>
      </c>
      <c r="H74" s="150">
        <f t="shared" si="180"/>
        <v>0</v>
      </c>
      <c r="I74" s="132">
        <v>0</v>
      </c>
      <c r="J74" s="132">
        <v>0</v>
      </c>
      <c r="K74" s="150">
        <f t="shared" si="181"/>
        <v>0</v>
      </c>
      <c r="L74" s="132">
        <v>0</v>
      </c>
      <c r="M74" s="132">
        <v>0</v>
      </c>
      <c r="N74" s="150">
        <f t="shared" si="182"/>
        <v>0</v>
      </c>
      <c r="O74" s="27"/>
      <c r="P74" s="13" t="s">
        <v>90</v>
      </c>
      <c r="Q74" s="132">
        <v>0</v>
      </c>
      <c r="R74" s="132">
        <v>0</v>
      </c>
      <c r="S74" s="150">
        <f t="shared" si="183"/>
        <v>0</v>
      </c>
      <c r="T74" s="132">
        <v>0</v>
      </c>
      <c r="U74" s="132">
        <v>0</v>
      </c>
      <c r="V74" s="150">
        <f t="shared" si="184"/>
        <v>0</v>
      </c>
      <c r="W74" s="132">
        <v>0</v>
      </c>
      <c r="X74" s="132">
        <v>0</v>
      </c>
      <c r="Y74" s="150">
        <f t="shared" si="185"/>
        <v>0</v>
      </c>
      <c r="Z74" s="27"/>
      <c r="AA74" s="13" t="s">
        <v>90</v>
      </c>
      <c r="AB74" s="132">
        <v>0</v>
      </c>
      <c r="AC74" s="132">
        <v>0</v>
      </c>
      <c r="AD74" s="150">
        <f t="shared" si="186"/>
        <v>0</v>
      </c>
      <c r="AE74" s="132">
        <v>0</v>
      </c>
      <c r="AF74" s="132">
        <v>0</v>
      </c>
      <c r="AG74" s="150">
        <f t="shared" si="187"/>
        <v>0</v>
      </c>
      <c r="AH74" s="132">
        <v>0</v>
      </c>
      <c r="AI74" s="132">
        <v>0</v>
      </c>
      <c r="AJ74" s="150">
        <f t="shared" si="188"/>
        <v>0</v>
      </c>
    </row>
    <row r="75" spans="1:36" ht="11.65" x14ac:dyDescent="0.35">
      <c r="A75" s="145">
        <f t="shared" si="179"/>
        <v>0</v>
      </c>
      <c r="C75" s="145"/>
      <c r="D75" s="27"/>
      <c r="E75" s="13" t="s">
        <v>234</v>
      </c>
      <c r="F75" s="132">
        <v>0</v>
      </c>
      <c r="G75" s="132">
        <v>0</v>
      </c>
      <c r="H75" s="150">
        <f t="shared" ref="H75" si="194">SUM(F75:G75)</f>
        <v>0</v>
      </c>
      <c r="I75" s="132">
        <v>0</v>
      </c>
      <c r="J75" s="132">
        <v>0</v>
      </c>
      <c r="K75" s="150">
        <f t="shared" ref="K75" si="195">SUM(I75:J75)</f>
        <v>0</v>
      </c>
      <c r="L75" s="132">
        <v>0</v>
      </c>
      <c r="M75" s="132">
        <v>0</v>
      </c>
      <c r="N75" s="150">
        <f t="shared" ref="N75" si="196">SUM(L75:M75)</f>
        <v>0</v>
      </c>
      <c r="O75" s="27"/>
      <c r="P75" s="13" t="s">
        <v>234</v>
      </c>
      <c r="Q75" s="132">
        <v>0</v>
      </c>
      <c r="R75" s="132">
        <v>0</v>
      </c>
      <c r="S75" s="150">
        <f t="shared" ref="S75" si="197">SUM(Q75:R75)</f>
        <v>0</v>
      </c>
      <c r="T75" s="132">
        <v>0</v>
      </c>
      <c r="U75" s="132">
        <v>0</v>
      </c>
      <c r="V75" s="150">
        <f t="shared" si="184"/>
        <v>0</v>
      </c>
      <c r="W75" s="132">
        <v>0</v>
      </c>
      <c r="X75" s="132">
        <v>0</v>
      </c>
      <c r="Y75" s="150">
        <f t="shared" si="185"/>
        <v>0</v>
      </c>
      <c r="Z75" s="27"/>
      <c r="AA75" s="13" t="s">
        <v>234</v>
      </c>
      <c r="AB75" s="132">
        <v>0</v>
      </c>
      <c r="AC75" s="132">
        <v>0</v>
      </c>
      <c r="AD75" s="150">
        <f t="shared" ref="AD75" si="198">SUM(AB75:AC75)</f>
        <v>0</v>
      </c>
      <c r="AE75" s="132">
        <v>0</v>
      </c>
      <c r="AF75" s="132">
        <v>0</v>
      </c>
      <c r="AG75" s="150">
        <f t="shared" si="187"/>
        <v>0</v>
      </c>
      <c r="AH75" s="132">
        <v>0</v>
      </c>
      <c r="AI75" s="132">
        <v>0</v>
      </c>
      <c r="AJ75" s="150">
        <f t="shared" si="188"/>
        <v>0</v>
      </c>
    </row>
    <row r="76" spans="1:36" ht="11.65" x14ac:dyDescent="0.35">
      <c r="A76" s="145"/>
      <c r="C76" s="145"/>
      <c r="D76" s="27"/>
      <c r="E76" s="14" t="s">
        <v>235</v>
      </c>
      <c r="F76" s="49">
        <f t="shared" ref="F76:N76" si="199">SUM(F66:F75)</f>
        <v>0</v>
      </c>
      <c r="G76" s="49">
        <f t="shared" si="199"/>
        <v>0</v>
      </c>
      <c r="H76" s="49">
        <f t="shared" si="199"/>
        <v>0</v>
      </c>
      <c r="I76" s="49">
        <f t="shared" si="199"/>
        <v>0</v>
      </c>
      <c r="J76" s="49">
        <f t="shared" si="199"/>
        <v>0</v>
      </c>
      <c r="K76" s="49">
        <f t="shared" si="199"/>
        <v>0</v>
      </c>
      <c r="L76" s="49">
        <f t="shared" si="199"/>
        <v>0</v>
      </c>
      <c r="M76" s="49">
        <f t="shared" si="199"/>
        <v>0</v>
      </c>
      <c r="N76" s="49">
        <f t="shared" si="199"/>
        <v>0</v>
      </c>
      <c r="O76" s="27"/>
      <c r="P76" s="14" t="s">
        <v>235</v>
      </c>
      <c r="Q76" s="49">
        <f t="shared" ref="Q76:Y76" si="200">SUM(Q66:Q75)</f>
        <v>0</v>
      </c>
      <c r="R76" s="49">
        <f t="shared" si="200"/>
        <v>0</v>
      </c>
      <c r="S76" s="49">
        <f t="shared" si="200"/>
        <v>0</v>
      </c>
      <c r="T76" s="49">
        <f t="shared" si="200"/>
        <v>0</v>
      </c>
      <c r="U76" s="49">
        <f t="shared" si="200"/>
        <v>0</v>
      </c>
      <c r="V76" s="49">
        <f t="shared" si="200"/>
        <v>0</v>
      </c>
      <c r="W76" s="49">
        <f t="shared" si="200"/>
        <v>0</v>
      </c>
      <c r="X76" s="49">
        <f t="shared" si="200"/>
        <v>0</v>
      </c>
      <c r="Y76" s="49">
        <f t="shared" si="200"/>
        <v>0</v>
      </c>
      <c r="Z76" s="27"/>
      <c r="AA76" s="14" t="s">
        <v>235</v>
      </c>
      <c r="AB76" s="49">
        <f t="shared" ref="AB76:AJ76" si="201">SUM(AB66:AB75)</f>
        <v>0</v>
      </c>
      <c r="AC76" s="49">
        <f t="shared" si="201"/>
        <v>0</v>
      </c>
      <c r="AD76" s="49">
        <f t="shared" si="201"/>
        <v>0</v>
      </c>
      <c r="AE76" s="49">
        <f t="shared" si="201"/>
        <v>0</v>
      </c>
      <c r="AF76" s="49">
        <f t="shared" si="201"/>
        <v>0</v>
      </c>
      <c r="AG76" s="49">
        <f t="shared" si="201"/>
        <v>0</v>
      </c>
      <c r="AH76" s="49">
        <f t="shared" si="201"/>
        <v>0</v>
      </c>
      <c r="AI76" s="49">
        <f t="shared" si="201"/>
        <v>0</v>
      </c>
      <c r="AJ76" s="49">
        <f t="shared" si="201"/>
        <v>0</v>
      </c>
    </row>
    <row r="77" spans="1:36" ht="11.65" x14ac:dyDescent="0.35">
      <c r="A77" s="145"/>
      <c r="C77" s="145"/>
      <c r="D77" s="27"/>
      <c r="E77" s="27"/>
      <c r="F77" s="17"/>
      <c r="G77" s="17"/>
      <c r="H77" s="17"/>
      <c r="I77" s="17"/>
      <c r="J77" s="17"/>
      <c r="K77" s="17"/>
      <c r="L77" s="17"/>
      <c r="M77" s="17"/>
      <c r="N77" s="17"/>
      <c r="O77" s="27"/>
      <c r="P77" s="27"/>
      <c r="Q77" s="17"/>
      <c r="R77" s="17"/>
      <c r="S77" s="17"/>
      <c r="T77" s="17"/>
      <c r="U77" s="17"/>
      <c r="V77" s="17"/>
      <c r="W77" s="17"/>
      <c r="X77" s="17"/>
      <c r="Y77" s="17"/>
      <c r="Z77" s="27"/>
      <c r="AA77" s="27"/>
      <c r="AB77" s="17"/>
      <c r="AC77" s="17"/>
      <c r="AD77" s="17"/>
      <c r="AE77" s="17"/>
      <c r="AF77" s="17"/>
      <c r="AG77" s="17"/>
      <c r="AH77" s="17"/>
      <c r="AI77" s="17"/>
      <c r="AJ77" s="17"/>
    </row>
    <row r="78" spans="1:36" ht="11.65" x14ac:dyDescent="0.35">
      <c r="A78" s="145">
        <f t="shared" ref="A78:A87" si="202">IF(OR(H78&lt;0,K78&lt;0,N78&lt;0,S78&lt;0,V78&lt;0,Y78&lt;0,AD78&lt;0,AG78&lt;0,AJ78&lt;0),1,0)</f>
        <v>0</v>
      </c>
      <c r="C78" s="145"/>
      <c r="D78" s="27"/>
      <c r="E78" s="19" t="s">
        <v>202</v>
      </c>
      <c r="F78" s="132">
        <v>0</v>
      </c>
      <c r="G78" s="132">
        <v>0</v>
      </c>
      <c r="H78" s="150">
        <f t="shared" ref="H78:H87" si="203">SUM(F78:G78)</f>
        <v>0</v>
      </c>
      <c r="I78" s="132">
        <v>0</v>
      </c>
      <c r="J78" s="132">
        <v>0</v>
      </c>
      <c r="K78" s="150">
        <f t="shared" ref="K78:K87" si="204">SUM(I78:J78)</f>
        <v>0</v>
      </c>
      <c r="L78" s="132">
        <v>0</v>
      </c>
      <c r="M78" s="132">
        <v>0</v>
      </c>
      <c r="N78" s="150">
        <f t="shared" ref="N78:N87" si="205">SUM(L78:M78)</f>
        <v>0</v>
      </c>
      <c r="O78" s="27"/>
      <c r="P78" s="19" t="s">
        <v>202</v>
      </c>
      <c r="Q78" s="132">
        <v>0</v>
      </c>
      <c r="R78" s="132">
        <v>0</v>
      </c>
      <c r="S78" s="150">
        <f t="shared" ref="S78:S87" si="206">SUM(Q78:R78)</f>
        <v>0</v>
      </c>
      <c r="T78" s="132">
        <v>0</v>
      </c>
      <c r="U78" s="132">
        <v>0</v>
      </c>
      <c r="V78" s="150">
        <f t="shared" ref="V78:V87" si="207">SUM(T78:U78)</f>
        <v>0</v>
      </c>
      <c r="W78" s="132">
        <v>0</v>
      </c>
      <c r="X78" s="132">
        <v>0</v>
      </c>
      <c r="Y78" s="150">
        <f t="shared" ref="Y78:Y87" si="208">SUM(W78:X78)</f>
        <v>0</v>
      </c>
      <c r="Z78" s="27"/>
      <c r="AA78" s="19" t="s">
        <v>202</v>
      </c>
      <c r="AB78" s="132">
        <v>0</v>
      </c>
      <c r="AC78" s="132">
        <v>0</v>
      </c>
      <c r="AD78" s="150">
        <f t="shared" ref="AD78:AD87" si="209">SUM(AB78:AC78)</f>
        <v>0</v>
      </c>
      <c r="AE78" s="132">
        <v>0</v>
      </c>
      <c r="AF78" s="132">
        <v>0</v>
      </c>
      <c r="AG78" s="150">
        <f t="shared" ref="AG78:AG87" si="210">SUM(AE78:AF78)</f>
        <v>0</v>
      </c>
      <c r="AH78" s="132">
        <v>0</v>
      </c>
      <c r="AI78" s="132">
        <v>0</v>
      </c>
      <c r="AJ78" s="150">
        <f t="shared" ref="AJ78:AJ87" si="211">SUM(AH78:AI78)</f>
        <v>0</v>
      </c>
    </row>
    <row r="79" spans="1:36" ht="11.65" x14ac:dyDescent="0.35">
      <c r="A79" s="145">
        <f t="shared" si="202"/>
        <v>0</v>
      </c>
      <c r="C79" s="145"/>
      <c r="D79" s="27"/>
      <c r="E79" s="63" t="s">
        <v>146</v>
      </c>
      <c r="F79" s="132">
        <v>0</v>
      </c>
      <c r="G79" s="132">
        <v>0</v>
      </c>
      <c r="H79" s="150">
        <f>SUM(F79:G79)</f>
        <v>0</v>
      </c>
      <c r="I79" s="132">
        <v>0</v>
      </c>
      <c r="J79" s="132">
        <v>0</v>
      </c>
      <c r="K79" s="150">
        <f>SUM(I79:J79)</f>
        <v>0</v>
      </c>
      <c r="L79" s="132">
        <v>0</v>
      </c>
      <c r="M79" s="132">
        <v>0</v>
      </c>
      <c r="N79" s="150">
        <f>SUM(L79:M79)</f>
        <v>0</v>
      </c>
      <c r="O79" s="27"/>
      <c r="P79" s="63" t="s">
        <v>146</v>
      </c>
      <c r="Q79" s="132">
        <v>0</v>
      </c>
      <c r="R79" s="132">
        <v>0</v>
      </c>
      <c r="S79" s="150">
        <f>SUM(Q79:R79)</f>
        <v>0</v>
      </c>
      <c r="T79" s="132">
        <v>0</v>
      </c>
      <c r="U79" s="132">
        <v>0</v>
      </c>
      <c r="V79" s="150">
        <f>SUM(T79:U79)</f>
        <v>0</v>
      </c>
      <c r="W79" s="132">
        <v>0</v>
      </c>
      <c r="X79" s="132">
        <v>0</v>
      </c>
      <c r="Y79" s="150">
        <f>SUM(W79:X79)</f>
        <v>0</v>
      </c>
      <c r="Z79" s="27"/>
      <c r="AA79" s="63" t="s">
        <v>146</v>
      </c>
      <c r="AB79" s="132">
        <v>0</v>
      </c>
      <c r="AC79" s="132">
        <v>0</v>
      </c>
      <c r="AD79" s="150">
        <f>SUM(AB79:AC79)</f>
        <v>0</v>
      </c>
      <c r="AE79" s="132">
        <v>0</v>
      </c>
      <c r="AF79" s="132">
        <v>0</v>
      </c>
      <c r="AG79" s="150">
        <f>SUM(AE79:AF79)</f>
        <v>0</v>
      </c>
      <c r="AH79" s="132">
        <v>0</v>
      </c>
      <c r="AI79" s="132">
        <v>0</v>
      </c>
      <c r="AJ79" s="150">
        <f>SUM(AH79:AI79)</f>
        <v>0</v>
      </c>
    </row>
    <row r="80" spans="1:36" ht="11.65" x14ac:dyDescent="0.35">
      <c r="A80" s="145">
        <f t="shared" si="202"/>
        <v>0</v>
      </c>
      <c r="C80" s="145"/>
      <c r="D80" s="27"/>
      <c r="E80" s="13" t="s">
        <v>30</v>
      </c>
      <c r="F80" s="132">
        <v>0</v>
      </c>
      <c r="G80" s="132">
        <v>0</v>
      </c>
      <c r="H80" s="150">
        <f>SUM(F80:G80)</f>
        <v>0</v>
      </c>
      <c r="I80" s="132">
        <v>0</v>
      </c>
      <c r="J80" s="132">
        <v>0</v>
      </c>
      <c r="K80" s="150">
        <f>SUM(I80:J80)</f>
        <v>0</v>
      </c>
      <c r="L80" s="132">
        <v>0</v>
      </c>
      <c r="M80" s="132">
        <v>0</v>
      </c>
      <c r="N80" s="150">
        <f>SUM(L80:M80)</f>
        <v>0</v>
      </c>
      <c r="O80" s="27"/>
      <c r="P80" s="13" t="s">
        <v>30</v>
      </c>
      <c r="Q80" s="132">
        <v>0</v>
      </c>
      <c r="R80" s="132">
        <v>0</v>
      </c>
      <c r="S80" s="150">
        <f>SUM(Q80:R80)</f>
        <v>0</v>
      </c>
      <c r="T80" s="132">
        <v>0</v>
      </c>
      <c r="U80" s="132">
        <v>0</v>
      </c>
      <c r="V80" s="150">
        <f>SUM(T80:U80)</f>
        <v>0</v>
      </c>
      <c r="W80" s="132">
        <v>0</v>
      </c>
      <c r="X80" s="132">
        <v>0</v>
      </c>
      <c r="Y80" s="150">
        <f>SUM(W80:X80)</f>
        <v>0</v>
      </c>
      <c r="Z80" s="27"/>
      <c r="AA80" s="13" t="s">
        <v>30</v>
      </c>
      <c r="AB80" s="132">
        <v>0</v>
      </c>
      <c r="AC80" s="132">
        <v>0</v>
      </c>
      <c r="AD80" s="150">
        <f>SUM(AB80:AC80)</f>
        <v>0</v>
      </c>
      <c r="AE80" s="132">
        <v>0</v>
      </c>
      <c r="AF80" s="132">
        <v>0</v>
      </c>
      <c r="AG80" s="150">
        <f>SUM(AE80:AF80)</f>
        <v>0</v>
      </c>
      <c r="AH80" s="132">
        <v>0</v>
      </c>
      <c r="AI80" s="132">
        <v>0</v>
      </c>
      <c r="AJ80" s="150">
        <f>SUM(AH80:AI80)</f>
        <v>0</v>
      </c>
    </row>
    <row r="81" spans="1:36" ht="11.65" x14ac:dyDescent="0.35">
      <c r="A81" s="145">
        <f t="shared" si="202"/>
        <v>0</v>
      </c>
      <c r="C81" s="145"/>
      <c r="D81" s="27"/>
      <c r="E81" s="19" t="s">
        <v>84</v>
      </c>
      <c r="F81" s="132">
        <v>0</v>
      </c>
      <c r="G81" s="132">
        <v>0</v>
      </c>
      <c r="H81" s="150">
        <f>SUM(F81:G81)</f>
        <v>0</v>
      </c>
      <c r="I81" s="132">
        <v>0</v>
      </c>
      <c r="J81" s="132">
        <v>0</v>
      </c>
      <c r="K81" s="150">
        <f>SUM(I81:J81)</f>
        <v>0</v>
      </c>
      <c r="L81" s="132">
        <v>0</v>
      </c>
      <c r="M81" s="132">
        <v>0</v>
      </c>
      <c r="N81" s="150">
        <f>SUM(L81:M81)</f>
        <v>0</v>
      </c>
      <c r="O81" s="27"/>
      <c r="P81" s="19" t="s">
        <v>84</v>
      </c>
      <c r="Q81" s="132">
        <v>0</v>
      </c>
      <c r="R81" s="132">
        <v>0</v>
      </c>
      <c r="S81" s="150">
        <f>SUM(Q81:R81)</f>
        <v>0</v>
      </c>
      <c r="T81" s="132">
        <v>0</v>
      </c>
      <c r="U81" s="132">
        <v>0</v>
      </c>
      <c r="V81" s="150">
        <f>SUM(T81:U81)</f>
        <v>0</v>
      </c>
      <c r="W81" s="132">
        <v>0</v>
      </c>
      <c r="X81" s="132">
        <v>0</v>
      </c>
      <c r="Y81" s="150">
        <f>SUM(W81:X81)</f>
        <v>0</v>
      </c>
      <c r="Z81" s="27"/>
      <c r="AA81" s="19" t="s">
        <v>84</v>
      </c>
      <c r="AB81" s="132">
        <v>0</v>
      </c>
      <c r="AC81" s="132">
        <v>0</v>
      </c>
      <c r="AD81" s="150">
        <f>SUM(AB81:AC81)</f>
        <v>0</v>
      </c>
      <c r="AE81" s="132">
        <v>0</v>
      </c>
      <c r="AF81" s="132">
        <v>0</v>
      </c>
      <c r="AG81" s="150">
        <f>SUM(AE81:AF81)</f>
        <v>0</v>
      </c>
      <c r="AH81" s="132">
        <v>0</v>
      </c>
      <c r="AI81" s="132">
        <v>0</v>
      </c>
      <c r="AJ81" s="150">
        <f>SUM(AH81:AI81)</f>
        <v>0</v>
      </c>
    </row>
    <row r="82" spans="1:36" ht="11.65" x14ac:dyDescent="0.35">
      <c r="A82" s="145">
        <f t="shared" si="202"/>
        <v>0</v>
      </c>
      <c r="C82" s="145"/>
      <c r="D82" s="27"/>
      <c r="E82" s="19" t="s">
        <v>236</v>
      </c>
      <c r="F82" s="132">
        <v>0</v>
      </c>
      <c r="G82" s="132">
        <v>0</v>
      </c>
      <c r="H82" s="150">
        <f t="shared" ref="H82:H85" si="212">SUM(F82:G82)</f>
        <v>0</v>
      </c>
      <c r="I82" s="132">
        <v>0</v>
      </c>
      <c r="J82" s="132">
        <v>0</v>
      </c>
      <c r="K82" s="150">
        <f t="shared" ref="K82:K85" si="213">SUM(I82:J82)</f>
        <v>0</v>
      </c>
      <c r="L82" s="132">
        <v>0</v>
      </c>
      <c r="M82" s="132">
        <v>0</v>
      </c>
      <c r="N82" s="150">
        <f t="shared" ref="N82:N85" si="214">SUM(L82:M82)</f>
        <v>0</v>
      </c>
      <c r="O82" s="27"/>
      <c r="P82" s="19" t="s">
        <v>236</v>
      </c>
      <c r="Q82" s="132">
        <v>0</v>
      </c>
      <c r="R82" s="132">
        <v>0</v>
      </c>
      <c r="S82" s="150">
        <f t="shared" ref="S82:S85" si="215">SUM(Q82:R82)</f>
        <v>0</v>
      </c>
      <c r="T82" s="132">
        <v>0</v>
      </c>
      <c r="U82" s="132">
        <v>0</v>
      </c>
      <c r="V82" s="150">
        <f t="shared" ref="V82:V85" si="216">SUM(T82:U82)</f>
        <v>0</v>
      </c>
      <c r="W82" s="132">
        <v>0</v>
      </c>
      <c r="X82" s="132">
        <v>0</v>
      </c>
      <c r="Y82" s="150">
        <f t="shared" ref="Y82:Y85" si="217">SUM(W82:X82)</f>
        <v>0</v>
      </c>
      <c r="Z82" s="27"/>
      <c r="AA82" s="19" t="s">
        <v>236</v>
      </c>
      <c r="AB82" s="132">
        <v>0</v>
      </c>
      <c r="AC82" s="132">
        <v>0</v>
      </c>
      <c r="AD82" s="150">
        <f t="shared" ref="AD82:AD85" si="218">SUM(AB82:AC82)</f>
        <v>0</v>
      </c>
      <c r="AE82" s="132">
        <v>0</v>
      </c>
      <c r="AF82" s="132">
        <v>0</v>
      </c>
      <c r="AG82" s="150">
        <f t="shared" ref="AG82:AG85" si="219">SUM(AE82:AF82)</f>
        <v>0</v>
      </c>
      <c r="AH82" s="132">
        <v>0</v>
      </c>
      <c r="AI82" s="132">
        <v>0</v>
      </c>
      <c r="AJ82" s="150">
        <f t="shared" ref="AJ82:AJ85" si="220">SUM(AH82:AI82)</f>
        <v>0</v>
      </c>
    </row>
    <row r="83" spans="1:36" ht="11.65" x14ac:dyDescent="0.35">
      <c r="A83" s="145">
        <f t="shared" si="202"/>
        <v>0</v>
      </c>
      <c r="C83" s="145"/>
      <c r="D83" s="27"/>
      <c r="E83" s="19" t="s">
        <v>237</v>
      </c>
      <c r="F83" s="132">
        <v>0</v>
      </c>
      <c r="G83" s="132">
        <v>0</v>
      </c>
      <c r="H83" s="150">
        <f t="shared" si="212"/>
        <v>0</v>
      </c>
      <c r="I83" s="132">
        <v>0</v>
      </c>
      <c r="J83" s="132">
        <v>0</v>
      </c>
      <c r="K83" s="150">
        <f t="shared" si="213"/>
        <v>0</v>
      </c>
      <c r="L83" s="132">
        <v>0</v>
      </c>
      <c r="M83" s="132">
        <v>0</v>
      </c>
      <c r="N83" s="150">
        <f t="shared" si="214"/>
        <v>0</v>
      </c>
      <c r="O83" s="27"/>
      <c r="P83" s="19" t="s">
        <v>237</v>
      </c>
      <c r="Q83" s="132">
        <v>0</v>
      </c>
      <c r="R83" s="132">
        <v>0</v>
      </c>
      <c r="S83" s="150">
        <f t="shared" si="215"/>
        <v>0</v>
      </c>
      <c r="T83" s="132">
        <v>0</v>
      </c>
      <c r="U83" s="132">
        <v>0</v>
      </c>
      <c r="V83" s="150">
        <f t="shared" si="216"/>
        <v>0</v>
      </c>
      <c r="W83" s="132">
        <v>0</v>
      </c>
      <c r="X83" s="132">
        <v>0</v>
      </c>
      <c r="Y83" s="150">
        <f t="shared" si="217"/>
        <v>0</v>
      </c>
      <c r="Z83" s="27"/>
      <c r="AA83" s="19" t="s">
        <v>237</v>
      </c>
      <c r="AB83" s="132">
        <v>0</v>
      </c>
      <c r="AC83" s="132">
        <v>0</v>
      </c>
      <c r="AD83" s="150">
        <f t="shared" si="218"/>
        <v>0</v>
      </c>
      <c r="AE83" s="132">
        <v>0</v>
      </c>
      <c r="AF83" s="132">
        <v>0</v>
      </c>
      <c r="AG83" s="150">
        <f t="shared" si="219"/>
        <v>0</v>
      </c>
      <c r="AH83" s="132">
        <v>0</v>
      </c>
      <c r="AI83" s="132">
        <v>0</v>
      </c>
      <c r="AJ83" s="150">
        <f t="shared" si="220"/>
        <v>0</v>
      </c>
    </row>
    <row r="84" spans="1:36" ht="11.65" x14ac:dyDescent="0.35">
      <c r="A84" s="145">
        <f t="shared" si="202"/>
        <v>0</v>
      </c>
      <c r="C84" s="145"/>
      <c r="D84" s="27"/>
      <c r="E84" s="19" t="s">
        <v>238</v>
      </c>
      <c r="F84" s="132">
        <v>0</v>
      </c>
      <c r="G84" s="132">
        <v>0</v>
      </c>
      <c r="H84" s="150">
        <f t="shared" si="212"/>
        <v>0</v>
      </c>
      <c r="I84" s="132">
        <v>0</v>
      </c>
      <c r="J84" s="132">
        <v>0</v>
      </c>
      <c r="K84" s="150">
        <f t="shared" si="213"/>
        <v>0</v>
      </c>
      <c r="L84" s="132">
        <v>0</v>
      </c>
      <c r="M84" s="132">
        <v>0</v>
      </c>
      <c r="N84" s="150">
        <f t="shared" si="214"/>
        <v>0</v>
      </c>
      <c r="O84" s="27"/>
      <c r="P84" s="19" t="s">
        <v>238</v>
      </c>
      <c r="Q84" s="132">
        <v>0</v>
      </c>
      <c r="R84" s="132">
        <v>0</v>
      </c>
      <c r="S84" s="150">
        <f t="shared" si="215"/>
        <v>0</v>
      </c>
      <c r="T84" s="132">
        <v>0</v>
      </c>
      <c r="U84" s="132">
        <v>0</v>
      </c>
      <c r="V84" s="150">
        <f t="shared" si="216"/>
        <v>0</v>
      </c>
      <c r="W84" s="132">
        <v>0</v>
      </c>
      <c r="X84" s="132">
        <v>0</v>
      </c>
      <c r="Y84" s="150">
        <f t="shared" si="217"/>
        <v>0</v>
      </c>
      <c r="Z84" s="27"/>
      <c r="AA84" s="19" t="s">
        <v>238</v>
      </c>
      <c r="AB84" s="132">
        <v>0</v>
      </c>
      <c r="AC84" s="132">
        <v>0</v>
      </c>
      <c r="AD84" s="150">
        <f t="shared" si="218"/>
        <v>0</v>
      </c>
      <c r="AE84" s="132">
        <v>0</v>
      </c>
      <c r="AF84" s="132">
        <v>0</v>
      </c>
      <c r="AG84" s="150">
        <f t="shared" si="219"/>
        <v>0</v>
      </c>
      <c r="AH84" s="132">
        <v>0</v>
      </c>
      <c r="AI84" s="132">
        <v>0</v>
      </c>
      <c r="AJ84" s="150">
        <f t="shared" si="220"/>
        <v>0</v>
      </c>
    </row>
    <row r="85" spans="1:36" ht="11.65" x14ac:dyDescent="0.35">
      <c r="A85" s="145">
        <f t="shared" si="202"/>
        <v>0</v>
      </c>
      <c r="C85" s="145"/>
      <c r="D85" s="27"/>
      <c r="E85" s="19" t="s">
        <v>239</v>
      </c>
      <c r="F85" s="132">
        <v>0</v>
      </c>
      <c r="G85" s="132">
        <v>0</v>
      </c>
      <c r="H85" s="150">
        <f t="shared" si="212"/>
        <v>0</v>
      </c>
      <c r="I85" s="132">
        <v>0</v>
      </c>
      <c r="J85" s="132">
        <v>0</v>
      </c>
      <c r="K85" s="150">
        <f t="shared" si="213"/>
        <v>0</v>
      </c>
      <c r="L85" s="132">
        <v>0</v>
      </c>
      <c r="M85" s="132">
        <v>0</v>
      </c>
      <c r="N85" s="150">
        <f t="shared" si="214"/>
        <v>0</v>
      </c>
      <c r="O85" s="27"/>
      <c r="P85" s="19" t="s">
        <v>239</v>
      </c>
      <c r="Q85" s="132">
        <v>0</v>
      </c>
      <c r="R85" s="132">
        <v>0</v>
      </c>
      <c r="S85" s="150">
        <f t="shared" si="215"/>
        <v>0</v>
      </c>
      <c r="T85" s="132">
        <v>0</v>
      </c>
      <c r="U85" s="132">
        <v>0</v>
      </c>
      <c r="V85" s="150">
        <f t="shared" si="216"/>
        <v>0</v>
      </c>
      <c r="W85" s="132">
        <v>0</v>
      </c>
      <c r="X85" s="132">
        <v>0</v>
      </c>
      <c r="Y85" s="150">
        <f t="shared" si="217"/>
        <v>0</v>
      </c>
      <c r="Z85" s="27"/>
      <c r="AA85" s="19" t="s">
        <v>239</v>
      </c>
      <c r="AB85" s="132">
        <v>0</v>
      </c>
      <c r="AC85" s="132">
        <v>0</v>
      </c>
      <c r="AD85" s="150">
        <f t="shared" si="218"/>
        <v>0</v>
      </c>
      <c r="AE85" s="132">
        <v>0</v>
      </c>
      <c r="AF85" s="132">
        <v>0</v>
      </c>
      <c r="AG85" s="150">
        <f t="shared" si="219"/>
        <v>0</v>
      </c>
      <c r="AH85" s="132">
        <v>0</v>
      </c>
      <c r="AI85" s="132">
        <v>0</v>
      </c>
      <c r="AJ85" s="150">
        <f t="shared" si="220"/>
        <v>0</v>
      </c>
    </row>
    <row r="86" spans="1:36" ht="11.65" x14ac:dyDescent="0.35">
      <c r="A86" s="145">
        <f t="shared" si="202"/>
        <v>0</v>
      </c>
      <c r="C86" s="145"/>
      <c r="D86" s="27"/>
      <c r="E86" s="13" t="s">
        <v>34</v>
      </c>
      <c r="F86" s="132">
        <v>0</v>
      </c>
      <c r="G86" s="132">
        <v>0</v>
      </c>
      <c r="H86" s="150">
        <f>SUM(F86:G86)</f>
        <v>0</v>
      </c>
      <c r="I86" s="132">
        <v>0</v>
      </c>
      <c r="J86" s="132">
        <v>0</v>
      </c>
      <c r="K86" s="150">
        <f>SUM(I86:J86)</f>
        <v>0</v>
      </c>
      <c r="L86" s="132">
        <v>0</v>
      </c>
      <c r="M86" s="132">
        <v>0</v>
      </c>
      <c r="N86" s="150">
        <f>SUM(L86:M86)</f>
        <v>0</v>
      </c>
      <c r="O86" s="27"/>
      <c r="P86" s="13" t="s">
        <v>34</v>
      </c>
      <c r="Q86" s="132">
        <v>0</v>
      </c>
      <c r="R86" s="132">
        <v>0</v>
      </c>
      <c r="S86" s="150">
        <f>SUM(Q86:R86)</f>
        <v>0</v>
      </c>
      <c r="T86" s="132">
        <v>0</v>
      </c>
      <c r="U86" s="132">
        <v>0</v>
      </c>
      <c r="V86" s="150">
        <f>SUM(T86:U86)</f>
        <v>0</v>
      </c>
      <c r="W86" s="132">
        <v>0</v>
      </c>
      <c r="X86" s="132">
        <v>0</v>
      </c>
      <c r="Y86" s="150">
        <f>SUM(W86:X86)</f>
        <v>0</v>
      </c>
      <c r="Z86" s="27"/>
      <c r="AA86" s="13" t="s">
        <v>34</v>
      </c>
      <c r="AB86" s="132">
        <v>0</v>
      </c>
      <c r="AC86" s="132">
        <v>0</v>
      </c>
      <c r="AD86" s="150">
        <f>SUM(AB86:AC86)</f>
        <v>0</v>
      </c>
      <c r="AE86" s="132">
        <v>0</v>
      </c>
      <c r="AF86" s="132">
        <v>0</v>
      </c>
      <c r="AG86" s="150">
        <f>SUM(AE86:AF86)</f>
        <v>0</v>
      </c>
      <c r="AH86" s="132">
        <v>0</v>
      </c>
      <c r="AI86" s="132">
        <v>0</v>
      </c>
      <c r="AJ86" s="150">
        <f>SUM(AH86:AI86)</f>
        <v>0</v>
      </c>
    </row>
    <row r="87" spans="1:36" ht="11.65" x14ac:dyDescent="0.35">
      <c r="A87" s="145">
        <f t="shared" si="202"/>
        <v>0</v>
      </c>
      <c r="C87" s="145"/>
      <c r="D87" s="27"/>
      <c r="E87" s="63" t="s">
        <v>240</v>
      </c>
      <c r="F87" s="132">
        <v>0</v>
      </c>
      <c r="G87" s="132">
        <v>0</v>
      </c>
      <c r="H87" s="150">
        <f t="shared" si="203"/>
        <v>0</v>
      </c>
      <c r="I87" s="132">
        <v>0</v>
      </c>
      <c r="J87" s="132">
        <v>0</v>
      </c>
      <c r="K87" s="150">
        <f t="shared" si="204"/>
        <v>0</v>
      </c>
      <c r="L87" s="132">
        <v>0</v>
      </c>
      <c r="M87" s="132">
        <v>0</v>
      </c>
      <c r="N87" s="150">
        <f t="shared" si="205"/>
        <v>0</v>
      </c>
      <c r="O87" s="27"/>
      <c r="P87" s="63" t="s">
        <v>240</v>
      </c>
      <c r="Q87" s="132">
        <v>0</v>
      </c>
      <c r="R87" s="132">
        <v>0</v>
      </c>
      <c r="S87" s="150">
        <f t="shared" si="206"/>
        <v>0</v>
      </c>
      <c r="T87" s="132">
        <v>0</v>
      </c>
      <c r="U87" s="132">
        <v>0</v>
      </c>
      <c r="V87" s="150">
        <f t="shared" si="207"/>
        <v>0</v>
      </c>
      <c r="W87" s="132">
        <v>0</v>
      </c>
      <c r="X87" s="132">
        <v>0</v>
      </c>
      <c r="Y87" s="150">
        <f t="shared" si="208"/>
        <v>0</v>
      </c>
      <c r="Z87" s="27"/>
      <c r="AA87" s="63" t="s">
        <v>240</v>
      </c>
      <c r="AB87" s="132">
        <v>0</v>
      </c>
      <c r="AC87" s="132">
        <v>0</v>
      </c>
      <c r="AD87" s="150">
        <f t="shared" si="209"/>
        <v>0</v>
      </c>
      <c r="AE87" s="132">
        <v>0</v>
      </c>
      <c r="AF87" s="132">
        <v>0</v>
      </c>
      <c r="AG87" s="150">
        <f t="shared" si="210"/>
        <v>0</v>
      </c>
      <c r="AH87" s="132">
        <v>0</v>
      </c>
      <c r="AI87" s="132">
        <v>0</v>
      </c>
      <c r="AJ87" s="150">
        <f t="shared" si="211"/>
        <v>0</v>
      </c>
    </row>
    <row r="88" spans="1:36" ht="11.65" x14ac:dyDescent="0.35">
      <c r="A88" s="145"/>
      <c r="C88" s="145"/>
      <c r="D88" s="27"/>
      <c r="E88" s="14" t="s">
        <v>35</v>
      </c>
      <c r="F88" s="49">
        <f t="shared" ref="F88:G88" si="221">SUM(F78:F87)</f>
        <v>0</v>
      </c>
      <c r="G88" s="49">
        <f t="shared" si="221"/>
        <v>0</v>
      </c>
      <c r="H88" s="49">
        <f>SUM(H78:H87)</f>
        <v>0</v>
      </c>
      <c r="I88" s="49">
        <f t="shared" ref="I88:M88" si="222">SUM(I78:I87)</f>
        <v>0</v>
      </c>
      <c r="J88" s="49">
        <f t="shared" si="222"/>
        <v>0</v>
      </c>
      <c r="K88" s="49">
        <f t="shared" si="222"/>
        <v>0</v>
      </c>
      <c r="L88" s="49">
        <f t="shared" si="222"/>
        <v>0</v>
      </c>
      <c r="M88" s="49">
        <f t="shared" si="222"/>
        <v>0</v>
      </c>
      <c r="N88" s="49">
        <f>SUM(N78:N87)</f>
        <v>0</v>
      </c>
      <c r="O88" s="27"/>
      <c r="P88" s="14" t="s">
        <v>35</v>
      </c>
      <c r="Q88" s="49">
        <f t="shared" ref="Q88:X88" si="223">SUM(Q78:Q87)</f>
        <v>0</v>
      </c>
      <c r="R88" s="49">
        <f t="shared" si="223"/>
        <v>0</v>
      </c>
      <c r="S88" s="49">
        <f t="shared" si="223"/>
        <v>0</v>
      </c>
      <c r="T88" s="49">
        <f t="shared" si="223"/>
        <v>0</v>
      </c>
      <c r="U88" s="49">
        <f t="shared" si="223"/>
        <v>0</v>
      </c>
      <c r="V88" s="49">
        <f t="shared" si="223"/>
        <v>0</v>
      </c>
      <c r="W88" s="49">
        <f t="shared" si="223"/>
        <v>0</v>
      </c>
      <c r="X88" s="49">
        <f t="shared" si="223"/>
        <v>0</v>
      </c>
      <c r="Y88" s="49">
        <f>SUM(Y78:Y87)</f>
        <v>0</v>
      </c>
      <c r="Z88" s="27"/>
      <c r="AA88" s="14" t="s">
        <v>35</v>
      </c>
      <c r="AB88" s="49">
        <f t="shared" ref="AB88:AC88" si="224">SUM(AB78:AB87)</f>
        <v>0</v>
      </c>
      <c r="AC88" s="49">
        <f t="shared" si="224"/>
        <v>0</v>
      </c>
      <c r="AD88" s="49">
        <f>SUM(AD78:AD87)</f>
        <v>0</v>
      </c>
      <c r="AE88" s="49">
        <f t="shared" ref="AE88:AI88" si="225">SUM(AE78:AE87)</f>
        <v>0</v>
      </c>
      <c r="AF88" s="49">
        <f t="shared" si="225"/>
        <v>0</v>
      </c>
      <c r="AG88" s="49">
        <f t="shared" si="225"/>
        <v>0</v>
      </c>
      <c r="AH88" s="49">
        <f t="shared" si="225"/>
        <v>0</v>
      </c>
      <c r="AI88" s="49">
        <f t="shared" si="225"/>
        <v>0</v>
      </c>
      <c r="AJ88" s="49">
        <f>SUM(AJ78:AJ87)</f>
        <v>0</v>
      </c>
    </row>
    <row r="89" spans="1:36" ht="11.65" x14ac:dyDescent="0.35">
      <c r="A89" s="145"/>
      <c r="C89" s="145"/>
      <c r="D89" s="27"/>
      <c r="E89" s="27"/>
      <c r="F89" s="17"/>
      <c r="G89" s="17"/>
      <c r="H89" s="17"/>
      <c r="I89" s="17"/>
      <c r="J89" s="17"/>
      <c r="K89" s="17"/>
      <c r="L89" s="17"/>
      <c r="M89" s="17"/>
      <c r="N89" s="17"/>
      <c r="O89" s="27"/>
      <c r="P89" s="27"/>
      <c r="Q89" s="17"/>
      <c r="R89" s="17"/>
      <c r="S89" s="17"/>
      <c r="T89" s="17"/>
      <c r="U89" s="17"/>
      <c r="V89" s="17"/>
      <c r="W89" s="17"/>
      <c r="X89" s="17"/>
      <c r="Y89" s="17"/>
      <c r="Z89" s="27"/>
      <c r="AA89" s="27"/>
      <c r="AB89" s="17"/>
      <c r="AC89" s="17"/>
      <c r="AD89" s="17"/>
      <c r="AE89" s="17"/>
      <c r="AF89" s="17"/>
      <c r="AG89" s="17"/>
      <c r="AH89" s="17"/>
      <c r="AI89" s="17"/>
      <c r="AJ89" s="17"/>
    </row>
    <row r="90" spans="1:36" ht="11.65" x14ac:dyDescent="0.35">
      <c r="A90" s="145"/>
      <c r="C90" s="145"/>
      <c r="D90" s="27"/>
      <c r="E90" s="14" t="s">
        <v>36</v>
      </c>
      <c r="F90" s="49">
        <f t="shared" ref="F90:G90" si="226">F76-F88</f>
        <v>0</v>
      </c>
      <c r="G90" s="49">
        <f t="shared" si="226"/>
        <v>0</v>
      </c>
      <c r="H90" s="49">
        <f>H76-H88</f>
        <v>0</v>
      </c>
      <c r="I90" s="49">
        <f t="shared" ref="I90:N90" si="227">I76-I88</f>
        <v>0</v>
      </c>
      <c r="J90" s="49">
        <f t="shared" si="227"/>
        <v>0</v>
      </c>
      <c r="K90" s="49">
        <f t="shared" si="227"/>
        <v>0</v>
      </c>
      <c r="L90" s="49">
        <f t="shared" si="227"/>
        <v>0</v>
      </c>
      <c r="M90" s="49">
        <f t="shared" si="227"/>
        <v>0</v>
      </c>
      <c r="N90" s="49">
        <f t="shared" si="227"/>
        <v>0</v>
      </c>
      <c r="O90" s="27"/>
      <c r="P90" s="14" t="s">
        <v>36</v>
      </c>
      <c r="Q90" s="49">
        <f t="shared" ref="Q90:X90" si="228">Q76-Q88</f>
        <v>0</v>
      </c>
      <c r="R90" s="49">
        <f t="shared" si="228"/>
        <v>0</v>
      </c>
      <c r="S90" s="49">
        <f t="shared" si="228"/>
        <v>0</v>
      </c>
      <c r="T90" s="49">
        <f t="shared" si="228"/>
        <v>0</v>
      </c>
      <c r="U90" s="49">
        <f t="shared" si="228"/>
        <v>0</v>
      </c>
      <c r="V90" s="49">
        <f t="shared" si="228"/>
        <v>0</v>
      </c>
      <c r="W90" s="49">
        <f t="shared" si="228"/>
        <v>0</v>
      </c>
      <c r="X90" s="49">
        <f t="shared" si="228"/>
        <v>0</v>
      </c>
      <c r="Y90" s="49">
        <f>Y76-Y88</f>
        <v>0</v>
      </c>
      <c r="Z90" s="27"/>
      <c r="AA90" s="14" t="s">
        <v>36</v>
      </c>
      <c r="AB90" s="49">
        <f t="shared" ref="AB90:AC90" si="229">AB76-AB88</f>
        <v>0</v>
      </c>
      <c r="AC90" s="49">
        <f t="shared" si="229"/>
        <v>0</v>
      </c>
      <c r="AD90" s="49">
        <f>AD76-AD88</f>
        <v>0</v>
      </c>
      <c r="AE90" s="49">
        <f t="shared" ref="AE90:AJ90" si="230">AE76-AE88</f>
        <v>0</v>
      </c>
      <c r="AF90" s="49">
        <f t="shared" si="230"/>
        <v>0</v>
      </c>
      <c r="AG90" s="49">
        <f t="shared" si="230"/>
        <v>0</v>
      </c>
      <c r="AH90" s="49">
        <f t="shared" si="230"/>
        <v>0</v>
      </c>
      <c r="AI90" s="49">
        <f t="shared" si="230"/>
        <v>0</v>
      </c>
      <c r="AJ90" s="49">
        <f t="shared" si="230"/>
        <v>0</v>
      </c>
    </row>
    <row r="91" spans="1:36" ht="11.65" x14ac:dyDescent="0.35">
      <c r="A91" s="145"/>
      <c r="C91" s="145"/>
      <c r="D91" s="27"/>
      <c r="E91" s="27"/>
      <c r="F91" s="17"/>
      <c r="G91" s="17"/>
      <c r="H91" s="17"/>
      <c r="I91" s="17"/>
      <c r="J91" s="17"/>
      <c r="K91" s="17"/>
      <c r="L91" s="17"/>
      <c r="M91" s="17"/>
      <c r="N91" s="17"/>
      <c r="O91" s="27"/>
      <c r="P91" s="27"/>
      <c r="Q91" s="17"/>
      <c r="R91" s="17"/>
      <c r="S91" s="17"/>
      <c r="T91" s="17"/>
      <c r="U91" s="17"/>
      <c r="V91" s="17"/>
      <c r="W91" s="17"/>
      <c r="X91" s="17"/>
      <c r="Y91" s="17"/>
      <c r="Z91" s="27"/>
      <c r="AA91" s="27"/>
      <c r="AB91" s="17"/>
      <c r="AC91" s="17"/>
      <c r="AD91" s="17"/>
      <c r="AE91" s="17"/>
      <c r="AF91" s="17"/>
      <c r="AG91" s="17"/>
      <c r="AH91" s="17"/>
      <c r="AI91" s="17"/>
      <c r="AJ91" s="17"/>
    </row>
    <row r="92" spans="1:36" ht="11.65" x14ac:dyDescent="0.35">
      <c r="A92" s="145"/>
      <c r="C92" s="145"/>
      <c r="D92" s="27"/>
      <c r="E92" s="22" t="s">
        <v>241</v>
      </c>
      <c r="F92" s="50">
        <f t="shared" ref="F92:G92" si="231">(F64+F76)-F88</f>
        <v>0</v>
      </c>
      <c r="G92" s="50">
        <f t="shared" si="231"/>
        <v>0</v>
      </c>
      <c r="H92" s="50">
        <f>(H64+H76)-H88</f>
        <v>0</v>
      </c>
      <c r="I92" s="50">
        <f t="shared" ref="I92:N92" si="232">(I64+I76)-I88</f>
        <v>0</v>
      </c>
      <c r="J92" s="50">
        <f t="shared" si="232"/>
        <v>0</v>
      </c>
      <c r="K92" s="50">
        <f t="shared" si="232"/>
        <v>0</v>
      </c>
      <c r="L92" s="50">
        <f t="shared" si="232"/>
        <v>0</v>
      </c>
      <c r="M92" s="50">
        <f t="shared" si="232"/>
        <v>0</v>
      </c>
      <c r="N92" s="50">
        <f t="shared" si="232"/>
        <v>0</v>
      </c>
      <c r="O92" s="27"/>
      <c r="P92" s="22" t="s">
        <v>241</v>
      </c>
      <c r="Q92" s="50">
        <f t="shared" ref="Q92:X92" si="233">(Q64+Q76)-Q88</f>
        <v>0</v>
      </c>
      <c r="R92" s="50">
        <f t="shared" si="233"/>
        <v>0</v>
      </c>
      <c r="S92" s="50">
        <f t="shared" si="233"/>
        <v>0</v>
      </c>
      <c r="T92" s="50">
        <f t="shared" si="233"/>
        <v>0</v>
      </c>
      <c r="U92" s="50">
        <f t="shared" si="233"/>
        <v>0</v>
      </c>
      <c r="V92" s="50">
        <f t="shared" si="233"/>
        <v>0</v>
      </c>
      <c r="W92" s="50">
        <f t="shared" si="233"/>
        <v>0</v>
      </c>
      <c r="X92" s="50">
        <f t="shared" si="233"/>
        <v>0</v>
      </c>
      <c r="Y92" s="50">
        <f>(Y64+Y76)-Y88</f>
        <v>0</v>
      </c>
      <c r="Z92" s="27"/>
      <c r="AA92" s="22" t="s">
        <v>241</v>
      </c>
      <c r="AB92" s="50">
        <f t="shared" ref="AB92:AC92" si="234">(AB64+AB76)-AB88</f>
        <v>0</v>
      </c>
      <c r="AC92" s="50">
        <f t="shared" si="234"/>
        <v>0</v>
      </c>
      <c r="AD92" s="50">
        <f>(AD64+AD76)-AD88</f>
        <v>0</v>
      </c>
      <c r="AE92" s="50">
        <f t="shared" ref="AE92:AF92" si="235">(AE64+AE76)-AE88</f>
        <v>0</v>
      </c>
      <c r="AF92" s="50">
        <f t="shared" si="235"/>
        <v>0</v>
      </c>
      <c r="AG92" s="50">
        <f>(AG64+AG76)-AG88</f>
        <v>0</v>
      </c>
      <c r="AH92" s="50">
        <f t="shared" ref="AH92:AI92" si="236">(AH64+AH76)-AH88</f>
        <v>0</v>
      </c>
      <c r="AI92" s="50">
        <f t="shared" si="236"/>
        <v>0</v>
      </c>
      <c r="AJ92" s="50">
        <f>(AJ64+AJ76)-AJ88</f>
        <v>0</v>
      </c>
    </row>
    <row r="93" spans="1:36" ht="11.65" x14ac:dyDescent="0.35">
      <c r="A93" s="145"/>
      <c r="C93" s="145"/>
      <c r="D93" s="27"/>
      <c r="E93" s="27"/>
      <c r="F93" s="17"/>
      <c r="G93" s="17"/>
      <c r="H93" s="17"/>
      <c r="I93" s="17"/>
      <c r="J93" s="17"/>
      <c r="K93" s="17"/>
      <c r="L93" s="17"/>
      <c r="M93" s="17"/>
      <c r="N93" s="17"/>
      <c r="O93" s="27"/>
      <c r="P93" s="27"/>
      <c r="Q93" s="17"/>
      <c r="R93" s="17"/>
      <c r="S93" s="17"/>
      <c r="T93" s="17"/>
      <c r="U93" s="17"/>
      <c r="V93" s="17"/>
      <c r="W93" s="17"/>
      <c r="X93" s="17"/>
      <c r="Y93" s="17"/>
      <c r="Z93" s="27"/>
      <c r="AA93" s="27"/>
      <c r="AB93" s="17"/>
      <c r="AC93" s="17"/>
      <c r="AD93" s="17"/>
      <c r="AE93" s="17"/>
      <c r="AF93" s="17"/>
      <c r="AG93" s="17"/>
      <c r="AH93" s="17"/>
      <c r="AI93" s="17"/>
      <c r="AJ93" s="17"/>
    </row>
    <row r="94" spans="1:36" ht="11.65" x14ac:dyDescent="0.35">
      <c r="A94" s="145">
        <f t="shared" ref="A94:A102" si="237">IF(OR(H94&lt;0,K94&lt;0,N94&lt;0,S94&lt;0,V94&lt;0,Y94&lt;0,AD94&lt;0,AG94&lt;0,AJ94&lt;0),1,0)</f>
        <v>0</v>
      </c>
      <c r="C94" s="145"/>
      <c r="D94" s="27"/>
      <c r="E94" s="13" t="s">
        <v>203</v>
      </c>
      <c r="F94" s="132">
        <v>0</v>
      </c>
      <c r="G94" s="132">
        <v>0</v>
      </c>
      <c r="H94" s="150">
        <f t="shared" ref="H94:H102" si="238">SUM(F94:G94)</f>
        <v>0</v>
      </c>
      <c r="I94" s="132">
        <v>0</v>
      </c>
      <c r="J94" s="132">
        <v>0</v>
      </c>
      <c r="K94" s="150">
        <f t="shared" ref="K94:K102" si="239">SUM(I94:J94)</f>
        <v>0</v>
      </c>
      <c r="L94" s="132">
        <v>0</v>
      </c>
      <c r="M94" s="132">
        <v>0</v>
      </c>
      <c r="N94" s="150">
        <f t="shared" ref="N94:N102" si="240">SUM(L94:M94)</f>
        <v>0</v>
      </c>
      <c r="O94" s="27"/>
      <c r="P94" s="13" t="s">
        <v>203</v>
      </c>
      <c r="Q94" s="132">
        <v>0</v>
      </c>
      <c r="R94" s="132">
        <v>0</v>
      </c>
      <c r="S94" s="150">
        <f t="shared" ref="S94:S102" si="241">SUM(Q94:R94)</f>
        <v>0</v>
      </c>
      <c r="T94" s="132">
        <v>0</v>
      </c>
      <c r="U94" s="132">
        <v>0</v>
      </c>
      <c r="V94" s="150">
        <f t="shared" ref="V94:V102" si="242">SUM(T94:U94)</f>
        <v>0</v>
      </c>
      <c r="W94" s="132">
        <v>0</v>
      </c>
      <c r="X94" s="132">
        <v>0</v>
      </c>
      <c r="Y94" s="150">
        <f t="shared" ref="Y94:Y102" si="243">SUM(W94:X94)</f>
        <v>0</v>
      </c>
      <c r="Z94" s="27"/>
      <c r="AA94" s="13" t="s">
        <v>203</v>
      </c>
      <c r="AB94" s="132">
        <v>0</v>
      </c>
      <c r="AC94" s="132">
        <v>0</v>
      </c>
      <c r="AD94" s="150">
        <f t="shared" ref="AD94:AD102" si="244">SUM(AB94:AC94)</f>
        <v>0</v>
      </c>
      <c r="AE94" s="132">
        <v>0</v>
      </c>
      <c r="AF94" s="132">
        <v>0</v>
      </c>
      <c r="AG94" s="150">
        <f t="shared" ref="AG94:AG102" si="245">SUM(AE94:AF94)</f>
        <v>0</v>
      </c>
      <c r="AH94" s="132">
        <v>0</v>
      </c>
      <c r="AI94" s="132">
        <v>0</v>
      </c>
      <c r="AJ94" s="150">
        <f t="shared" ref="AJ94:AJ102" si="246">SUM(AH94:AI94)</f>
        <v>0</v>
      </c>
    </row>
    <row r="95" spans="1:36" ht="11.65" x14ac:dyDescent="0.35">
      <c r="A95" s="145">
        <f t="shared" si="237"/>
        <v>0</v>
      </c>
      <c r="C95" s="145"/>
      <c r="D95" s="27"/>
      <c r="E95" s="63" t="s">
        <v>146</v>
      </c>
      <c r="F95" s="132">
        <v>0</v>
      </c>
      <c r="G95" s="132">
        <v>0</v>
      </c>
      <c r="H95" s="150">
        <f>SUM(F95:G95)</f>
        <v>0</v>
      </c>
      <c r="I95" s="132">
        <v>0</v>
      </c>
      <c r="J95" s="132">
        <v>0</v>
      </c>
      <c r="K95" s="150">
        <f>SUM(I95:J95)</f>
        <v>0</v>
      </c>
      <c r="L95" s="132">
        <v>0</v>
      </c>
      <c r="M95" s="132">
        <v>0</v>
      </c>
      <c r="N95" s="150">
        <f>SUM(L95:M95)</f>
        <v>0</v>
      </c>
      <c r="O95" s="27"/>
      <c r="P95" s="63" t="s">
        <v>146</v>
      </c>
      <c r="Q95" s="132">
        <v>0</v>
      </c>
      <c r="R95" s="132">
        <v>0</v>
      </c>
      <c r="S95" s="150">
        <f>SUM(Q95:R95)</f>
        <v>0</v>
      </c>
      <c r="T95" s="132">
        <v>0</v>
      </c>
      <c r="U95" s="132">
        <v>0</v>
      </c>
      <c r="V95" s="150">
        <f>SUM(T95:U95)</f>
        <v>0</v>
      </c>
      <c r="W95" s="132">
        <v>0</v>
      </c>
      <c r="X95" s="132">
        <v>0</v>
      </c>
      <c r="Y95" s="150">
        <f>SUM(W95:X95)</f>
        <v>0</v>
      </c>
      <c r="Z95" s="27"/>
      <c r="AA95" s="63" t="s">
        <v>146</v>
      </c>
      <c r="AB95" s="132">
        <v>0</v>
      </c>
      <c r="AC95" s="132">
        <v>0</v>
      </c>
      <c r="AD95" s="150">
        <f>SUM(AB95:AC95)</f>
        <v>0</v>
      </c>
      <c r="AE95" s="132">
        <v>0</v>
      </c>
      <c r="AF95" s="132">
        <v>0</v>
      </c>
      <c r="AG95" s="150">
        <f>SUM(AE95:AF95)</f>
        <v>0</v>
      </c>
      <c r="AH95" s="132">
        <v>0</v>
      </c>
      <c r="AI95" s="132">
        <v>0</v>
      </c>
      <c r="AJ95" s="150">
        <f>SUM(AH95:AI95)</f>
        <v>0</v>
      </c>
    </row>
    <row r="96" spans="1:36" ht="11.65" x14ac:dyDescent="0.35">
      <c r="A96" s="145">
        <f t="shared" si="237"/>
        <v>0</v>
      </c>
      <c r="C96" s="145"/>
      <c r="D96" s="27"/>
      <c r="E96" s="13" t="s">
        <v>83</v>
      </c>
      <c r="F96" s="132">
        <v>0</v>
      </c>
      <c r="G96" s="132">
        <v>0</v>
      </c>
      <c r="H96" s="150">
        <f>SUM(F96:G96)</f>
        <v>0</v>
      </c>
      <c r="I96" s="132">
        <v>0</v>
      </c>
      <c r="J96" s="132">
        <v>0</v>
      </c>
      <c r="K96" s="150">
        <f>SUM(I96:J96)</f>
        <v>0</v>
      </c>
      <c r="L96" s="132">
        <v>0</v>
      </c>
      <c r="M96" s="132">
        <v>0</v>
      </c>
      <c r="N96" s="150">
        <f>SUM(L96:M96)</f>
        <v>0</v>
      </c>
      <c r="O96" s="27"/>
      <c r="P96" s="13" t="s">
        <v>83</v>
      </c>
      <c r="Q96" s="132">
        <v>0</v>
      </c>
      <c r="R96" s="132">
        <v>0</v>
      </c>
      <c r="S96" s="150">
        <f>SUM(Q96:R96)</f>
        <v>0</v>
      </c>
      <c r="T96" s="132">
        <v>0</v>
      </c>
      <c r="U96" s="132">
        <v>0</v>
      </c>
      <c r="V96" s="150">
        <f>SUM(T96:U96)</f>
        <v>0</v>
      </c>
      <c r="W96" s="132">
        <v>0</v>
      </c>
      <c r="X96" s="132">
        <v>0</v>
      </c>
      <c r="Y96" s="150">
        <f>SUM(W96:X96)</f>
        <v>0</v>
      </c>
      <c r="Z96" s="27"/>
      <c r="AA96" s="13" t="s">
        <v>83</v>
      </c>
      <c r="AB96" s="132">
        <v>0</v>
      </c>
      <c r="AC96" s="132">
        <v>0</v>
      </c>
      <c r="AD96" s="150">
        <f>SUM(AB96:AC96)</f>
        <v>0</v>
      </c>
      <c r="AE96" s="132">
        <v>0</v>
      </c>
      <c r="AF96" s="132">
        <v>0</v>
      </c>
      <c r="AG96" s="150">
        <f>SUM(AE96:AF96)</f>
        <v>0</v>
      </c>
      <c r="AH96" s="132">
        <v>0</v>
      </c>
      <c r="AI96" s="132">
        <v>0</v>
      </c>
      <c r="AJ96" s="150">
        <f>SUM(AH96:AI96)</f>
        <v>0</v>
      </c>
    </row>
    <row r="97" spans="1:46" ht="11.65" x14ac:dyDescent="0.35">
      <c r="A97" s="145">
        <f t="shared" si="237"/>
        <v>0</v>
      </c>
      <c r="C97" s="145"/>
      <c r="D97" s="27"/>
      <c r="E97" s="13" t="s">
        <v>204</v>
      </c>
      <c r="F97" s="132">
        <v>0</v>
      </c>
      <c r="G97" s="132">
        <v>0</v>
      </c>
      <c r="H97" s="150">
        <f>SUM(F97:G97)</f>
        <v>0</v>
      </c>
      <c r="I97" s="132">
        <v>0</v>
      </c>
      <c r="J97" s="132">
        <v>0</v>
      </c>
      <c r="K97" s="150">
        <f>SUM(I97:J97)</f>
        <v>0</v>
      </c>
      <c r="L97" s="132">
        <v>0</v>
      </c>
      <c r="M97" s="132">
        <v>0</v>
      </c>
      <c r="N97" s="150">
        <f>SUM(L97:M97)</f>
        <v>0</v>
      </c>
      <c r="O97" s="27"/>
      <c r="P97" s="13" t="s">
        <v>204</v>
      </c>
      <c r="Q97" s="132">
        <v>0</v>
      </c>
      <c r="R97" s="132">
        <v>0</v>
      </c>
      <c r="S97" s="150">
        <f>SUM(Q97:R97)</f>
        <v>0</v>
      </c>
      <c r="T97" s="132">
        <v>0</v>
      </c>
      <c r="U97" s="132">
        <v>0</v>
      </c>
      <c r="V97" s="150">
        <f>SUM(T97:U97)</f>
        <v>0</v>
      </c>
      <c r="W97" s="132">
        <v>0</v>
      </c>
      <c r="X97" s="132">
        <v>0</v>
      </c>
      <c r="Y97" s="150">
        <f>SUM(W97:X97)</f>
        <v>0</v>
      </c>
      <c r="Z97" s="27"/>
      <c r="AA97" s="13" t="s">
        <v>204</v>
      </c>
      <c r="AB97" s="132">
        <v>0</v>
      </c>
      <c r="AC97" s="132">
        <v>0</v>
      </c>
      <c r="AD97" s="150">
        <f>SUM(AB97:AC97)</f>
        <v>0</v>
      </c>
      <c r="AE97" s="132">
        <v>0</v>
      </c>
      <c r="AF97" s="132">
        <v>0</v>
      </c>
      <c r="AG97" s="150">
        <f>SUM(AE97:AF97)</f>
        <v>0</v>
      </c>
      <c r="AH97" s="132">
        <v>0</v>
      </c>
      <c r="AI97" s="132">
        <v>0</v>
      </c>
      <c r="AJ97" s="150">
        <f>SUM(AH97:AI97)</f>
        <v>0</v>
      </c>
    </row>
    <row r="98" spans="1:46" ht="11.65" x14ac:dyDescent="0.35">
      <c r="A98" s="145">
        <f t="shared" si="237"/>
        <v>0</v>
      </c>
      <c r="C98" s="145"/>
      <c r="D98" s="27"/>
      <c r="E98" s="13" t="s">
        <v>242</v>
      </c>
      <c r="F98" s="132">
        <v>0</v>
      </c>
      <c r="G98" s="132">
        <v>0</v>
      </c>
      <c r="H98" s="150">
        <f t="shared" ref="H98:H100" si="247">SUM(F98:G98)</f>
        <v>0</v>
      </c>
      <c r="I98" s="132">
        <v>0</v>
      </c>
      <c r="J98" s="132">
        <v>0</v>
      </c>
      <c r="K98" s="150">
        <f t="shared" ref="K98:K100" si="248">SUM(I98:J98)</f>
        <v>0</v>
      </c>
      <c r="L98" s="132">
        <v>0</v>
      </c>
      <c r="M98" s="132">
        <v>0</v>
      </c>
      <c r="N98" s="150">
        <f t="shared" ref="N98:N100" si="249">SUM(L98:M98)</f>
        <v>0</v>
      </c>
      <c r="O98" s="27"/>
      <c r="P98" s="13" t="s">
        <v>242</v>
      </c>
      <c r="Q98" s="132">
        <v>0</v>
      </c>
      <c r="R98" s="132">
        <v>0</v>
      </c>
      <c r="S98" s="150">
        <f t="shared" ref="S98:S100" si="250">SUM(Q98:R98)</f>
        <v>0</v>
      </c>
      <c r="T98" s="132">
        <v>0</v>
      </c>
      <c r="U98" s="132">
        <v>0</v>
      </c>
      <c r="V98" s="150">
        <f t="shared" ref="V98:V100" si="251">SUM(T98:U98)</f>
        <v>0</v>
      </c>
      <c r="W98" s="132">
        <v>0</v>
      </c>
      <c r="X98" s="132">
        <v>0</v>
      </c>
      <c r="Y98" s="150">
        <f t="shared" ref="Y98:Y100" si="252">SUM(W98:X98)</f>
        <v>0</v>
      </c>
      <c r="Z98" s="27"/>
      <c r="AA98" s="13" t="s">
        <v>242</v>
      </c>
      <c r="AB98" s="132">
        <v>0</v>
      </c>
      <c r="AC98" s="132">
        <v>0</v>
      </c>
      <c r="AD98" s="150">
        <f t="shared" ref="AD98:AD100" si="253">SUM(AB98:AC98)</f>
        <v>0</v>
      </c>
      <c r="AE98" s="132">
        <v>0</v>
      </c>
      <c r="AF98" s="132">
        <v>0</v>
      </c>
      <c r="AG98" s="150">
        <f t="shared" ref="AG98:AG100" si="254">SUM(AE98:AF98)</f>
        <v>0</v>
      </c>
      <c r="AH98" s="132">
        <v>0</v>
      </c>
      <c r="AI98" s="132">
        <v>0</v>
      </c>
      <c r="AJ98" s="150">
        <f t="shared" ref="AJ98:AJ100" si="255">SUM(AH98:AI98)</f>
        <v>0</v>
      </c>
    </row>
    <row r="99" spans="1:46" ht="11.65" x14ac:dyDescent="0.35">
      <c r="A99" s="145">
        <f t="shared" si="237"/>
        <v>0</v>
      </c>
      <c r="C99" s="145"/>
      <c r="D99" s="27"/>
      <c r="E99" s="13" t="s">
        <v>243</v>
      </c>
      <c r="F99" s="132">
        <v>0</v>
      </c>
      <c r="G99" s="132">
        <v>0</v>
      </c>
      <c r="H99" s="150">
        <f t="shared" si="247"/>
        <v>0</v>
      </c>
      <c r="I99" s="132">
        <v>0</v>
      </c>
      <c r="J99" s="132">
        <v>0</v>
      </c>
      <c r="K99" s="150">
        <f t="shared" si="248"/>
        <v>0</v>
      </c>
      <c r="L99" s="132">
        <v>0</v>
      </c>
      <c r="M99" s="132">
        <v>0</v>
      </c>
      <c r="N99" s="150">
        <f t="shared" si="249"/>
        <v>0</v>
      </c>
      <c r="O99" s="27"/>
      <c r="P99" s="13" t="s">
        <v>243</v>
      </c>
      <c r="Q99" s="132">
        <v>0</v>
      </c>
      <c r="R99" s="132">
        <v>0</v>
      </c>
      <c r="S99" s="150">
        <f t="shared" si="250"/>
        <v>0</v>
      </c>
      <c r="T99" s="132">
        <v>0</v>
      </c>
      <c r="U99" s="132">
        <v>0</v>
      </c>
      <c r="V99" s="150">
        <f t="shared" si="251"/>
        <v>0</v>
      </c>
      <c r="W99" s="132">
        <v>0</v>
      </c>
      <c r="X99" s="132">
        <v>0</v>
      </c>
      <c r="Y99" s="150">
        <f t="shared" si="252"/>
        <v>0</v>
      </c>
      <c r="Z99" s="27"/>
      <c r="AA99" s="13" t="s">
        <v>243</v>
      </c>
      <c r="AB99" s="132">
        <v>0</v>
      </c>
      <c r="AC99" s="132">
        <v>0</v>
      </c>
      <c r="AD99" s="150">
        <f t="shared" si="253"/>
        <v>0</v>
      </c>
      <c r="AE99" s="132">
        <v>0</v>
      </c>
      <c r="AF99" s="132">
        <v>0</v>
      </c>
      <c r="AG99" s="150">
        <f t="shared" si="254"/>
        <v>0</v>
      </c>
      <c r="AH99" s="132">
        <v>0</v>
      </c>
      <c r="AI99" s="132">
        <v>0</v>
      </c>
      <c r="AJ99" s="150">
        <f t="shared" si="255"/>
        <v>0</v>
      </c>
    </row>
    <row r="100" spans="1:46" ht="11.65" x14ac:dyDescent="0.35">
      <c r="A100" s="145">
        <f t="shared" si="237"/>
        <v>0</v>
      </c>
      <c r="C100" s="145"/>
      <c r="D100" s="27"/>
      <c r="E100" s="13" t="s">
        <v>181</v>
      </c>
      <c r="F100" s="132">
        <v>0</v>
      </c>
      <c r="G100" s="132">
        <v>0</v>
      </c>
      <c r="H100" s="150">
        <f t="shared" si="247"/>
        <v>0</v>
      </c>
      <c r="I100" s="132">
        <v>0</v>
      </c>
      <c r="J100" s="132">
        <v>0</v>
      </c>
      <c r="K100" s="150">
        <f t="shared" si="248"/>
        <v>0</v>
      </c>
      <c r="L100" s="132">
        <v>0</v>
      </c>
      <c r="M100" s="132">
        <v>0</v>
      </c>
      <c r="N100" s="150">
        <f t="shared" si="249"/>
        <v>0</v>
      </c>
      <c r="O100" s="27"/>
      <c r="P100" s="13" t="s">
        <v>181</v>
      </c>
      <c r="Q100" s="132">
        <v>0</v>
      </c>
      <c r="R100" s="132">
        <v>0</v>
      </c>
      <c r="S100" s="150">
        <f t="shared" si="250"/>
        <v>0</v>
      </c>
      <c r="T100" s="132">
        <v>0</v>
      </c>
      <c r="U100" s="132">
        <v>0</v>
      </c>
      <c r="V100" s="150">
        <f t="shared" si="251"/>
        <v>0</v>
      </c>
      <c r="W100" s="132">
        <v>0</v>
      </c>
      <c r="X100" s="132">
        <v>0</v>
      </c>
      <c r="Y100" s="150">
        <f t="shared" si="252"/>
        <v>0</v>
      </c>
      <c r="Z100" s="27"/>
      <c r="AA100" s="13" t="s">
        <v>181</v>
      </c>
      <c r="AB100" s="132">
        <v>0</v>
      </c>
      <c r="AC100" s="132">
        <v>0</v>
      </c>
      <c r="AD100" s="150">
        <f t="shared" si="253"/>
        <v>0</v>
      </c>
      <c r="AE100" s="132">
        <v>0</v>
      </c>
      <c r="AF100" s="132">
        <v>0</v>
      </c>
      <c r="AG100" s="150">
        <f t="shared" si="254"/>
        <v>0</v>
      </c>
      <c r="AH100" s="132">
        <v>0</v>
      </c>
      <c r="AI100" s="132">
        <v>0</v>
      </c>
      <c r="AJ100" s="150">
        <f t="shared" si="255"/>
        <v>0</v>
      </c>
    </row>
    <row r="101" spans="1:46" ht="11.65" x14ac:dyDescent="0.35">
      <c r="A101" s="145">
        <f t="shared" si="237"/>
        <v>0</v>
      </c>
      <c r="C101" s="145"/>
      <c r="D101" s="27"/>
      <c r="E101" s="13" t="s">
        <v>355</v>
      </c>
      <c r="F101" s="132">
        <v>0</v>
      </c>
      <c r="G101" s="132">
        <v>0</v>
      </c>
      <c r="H101" s="150">
        <f>SUM(F101:G101)</f>
        <v>0</v>
      </c>
      <c r="I101" s="132">
        <v>0</v>
      </c>
      <c r="J101" s="132">
        <v>0</v>
      </c>
      <c r="K101" s="150">
        <f>SUM(I101:J101)</f>
        <v>0</v>
      </c>
      <c r="L101" s="132">
        <v>0</v>
      </c>
      <c r="M101" s="132">
        <v>0</v>
      </c>
      <c r="N101" s="150">
        <f>SUM(L101:M101)</f>
        <v>0</v>
      </c>
      <c r="O101" s="27"/>
      <c r="P101" s="13" t="s">
        <v>355</v>
      </c>
      <c r="Q101" s="132">
        <v>0</v>
      </c>
      <c r="R101" s="132">
        <v>0</v>
      </c>
      <c r="S101" s="150">
        <f>SUM(Q101:R101)</f>
        <v>0</v>
      </c>
      <c r="T101" s="132">
        <v>0</v>
      </c>
      <c r="U101" s="132">
        <v>0</v>
      </c>
      <c r="V101" s="150">
        <f>SUM(T101:U101)</f>
        <v>0</v>
      </c>
      <c r="W101" s="132">
        <v>0</v>
      </c>
      <c r="X101" s="132">
        <v>0</v>
      </c>
      <c r="Y101" s="150">
        <f>SUM(W101:X101)</f>
        <v>0</v>
      </c>
      <c r="Z101" s="27"/>
      <c r="AA101" s="13" t="s">
        <v>355</v>
      </c>
      <c r="AB101" s="132">
        <v>0</v>
      </c>
      <c r="AC101" s="132">
        <v>0</v>
      </c>
      <c r="AD101" s="150">
        <f>SUM(AB101:AC101)</f>
        <v>0</v>
      </c>
      <c r="AE101" s="132">
        <v>0</v>
      </c>
      <c r="AF101" s="132">
        <v>0</v>
      </c>
      <c r="AG101" s="150">
        <f>SUM(AE101:AF101)</f>
        <v>0</v>
      </c>
      <c r="AH101" s="132">
        <v>0</v>
      </c>
      <c r="AI101" s="132">
        <v>0</v>
      </c>
      <c r="AJ101" s="150">
        <f>SUM(AH101:AI101)</f>
        <v>0</v>
      </c>
    </row>
    <row r="102" spans="1:46" ht="11.65" x14ac:dyDescent="0.35">
      <c r="A102" s="145">
        <f t="shared" si="237"/>
        <v>0</v>
      </c>
      <c r="C102" s="145"/>
      <c r="D102" s="27"/>
      <c r="E102" s="63" t="s">
        <v>240</v>
      </c>
      <c r="F102" s="132">
        <v>0</v>
      </c>
      <c r="G102" s="132">
        <v>0</v>
      </c>
      <c r="H102" s="150">
        <f t="shared" si="238"/>
        <v>0</v>
      </c>
      <c r="I102" s="132">
        <v>0</v>
      </c>
      <c r="J102" s="132">
        <v>0</v>
      </c>
      <c r="K102" s="150">
        <f t="shared" si="239"/>
        <v>0</v>
      </c>
      <c r="L102" s="132">
        <v>0</v>
      </c>
      <c r="M102" s="132">
        <v>0</v>
      </c>
      <c r="N102" s="150">
        <f t="shared" si="240"/>
        <v>0</v>
      </c>
      <c r="O102" s="27"/>
      <c r="P102" s="63" t="s">
        <v>240</v>
      </c>
      <c r="Q102" s="132">
        <v>0</v>
      </c>
      <c r="R102" s="132">
        <v>0</v>
      </c>
      <c r="S102" s="150">
        <f t="shared" si="241"/>
        <v>0</v>
      </c>
      <c r="T102" s="132">
        <v>0</v>
      </c>
      <c r="U102" s="132">
        <v>0</v>
      </c>
      <c r="V102" s="150">
        <f t="shared" si="242"/>
        <v>0</v>
      </c>
      <c r="W102" s="132">
        <v>0</v>
      </c>
      <c r="X102" s="132">
        <v>0</v>
      </c>
      <c r="Y102" s="150">
        <f t="shared" si="243"/>
        <v>0</v>
      </c>
      <c r="Z102" s="27"/>
      <c r="AA102" s="63" t="s">
        <v>240</v>
      </c>
      <c r="AB102" s="132">
        <v>0</v>
      </c>
      <c r="AC102" s="132">
        <v>0</v>
      </c>
      <c r="AD102" s="150">
        <f t="shared" si="244"/>
        <v>0</v>
      </c>
      <c r="AE102" s="132">
        <v>0</v>
      </c>
      <c r="AF102" s="132">
        <v>0</v>
      </c>
      <c r="AG102" s="150">
        <f t="shared" si="245"/>
        <v>0</v>
      </c>
      <c r="AH102" s="132">
        <v>0</v>
      </c>
      <c r="AI102" s="132">
        <v>0</v>
      </c>
      <c r="AJ102" s="150">
        <f t="shared" si="246"/>
        <v>0</v>
      </c>
    </row>
    <row r="103" spans="1:46" ht="11.65" x14ac:dyDescent="0.35">
      <c r="A103" s="145"/>
      <c r="C103" s="145"/>
      <c r="D103" s="27"/>
      <c r="E103" s="14" t="s">
        <v>357</v>
      </c>
      <c r="F103" s="49">
        <f t="shared" ref="F103:G103" si="256">SUM(F94:F102)</f>
        <v>0</v>
      </c>
      <c r="G103" s="49">
        <f t="shared" si="256"/>
        <v>0</v>
      </c>
      <c r="H103" s="49">
        <f>SUM(H94:H102)</f>
        <v>0</v>
      </c>
      <c r="I103" s="49">
        <f t="shared" ref="I103:N103" si="257">SUM(I94:I102)</f>
        <v>0</v>
      </c>
      <c r="J103" s="49">
        <f t="shared" si="257"/>
        <v>0</v>
      </c>
      <c r="K103" s="49">
        <f t="shared" si="257"/>
        <v>0</v>
      </c>
      <c r="L103" s="49">
        <f t="shared" si="257"/>
        <v>0</v>
      </c>
      <c r="M103" s="49">
        <f t="shared" si="257"/>
        <v>0</v>
      </c>
      <c r="N103" s="49">
        <f t="shared" si="257"/>
        <v>0</v>
      </c>
      <c r="O103" s="27"/>
      <c r="P103" s="14" t="s">
        <v>357</v>
      </c>
      <c r="Q103" s="49">
        <f t="shared" ref="Q103:X103" si="258">SUM(Q94:Q102)</f>
        <v>0</v>
      </c>
      <c r="R103" s="49">
        <f t="shared" si="258"/>
        <v>0</v>
      </c>
      <c r="S103" s="49">
        <f t="shared" si="258"/>
        <v>0</v>
      </c>
      <c r="T103" s="49">
        <f t="shared" si="258"/>
        <v>0</v>
      </c>
      <c r="U103" s="49">
        <f t="shared" si="258"/>
        <v>0</v>
      </c>
      <c r="V103" s="49">
        <f t="shared" si="258"/>
        <v>0</v>
      </c>
      <c r="W103" s="49">
        <f t="shared" si="258"/>
        <v>0</v>
      </c>
      <c r="X103" s="49">
        <f t="shared" si="258"/>
        <v>0</v>
      </c>
      <c r="Y103" s="49">
        <f>SUM(Y94:Y102)</f>
        <v>0</v>
      </c>
      <c r="Z103" s="27"/>
      <c r="AA103" s="14" t="s">
        <v>357</v>
      </c>
      <c r="AB103" s="49">
        <f t="shared" ref="AB103:AC103" si="259">SUM(AB94:AB102)</f>
        <v>0</v>
      </c>
      <c r="AC103" s="49">
        <f t="shared" si="259"/>
        <v>0</v>
      </c>
      <c r="AD103" s="49">
        <f>SUM(AD94:AD102)</f>
        <v>0</v>
      </c>
      <c r="AE103" s="49">
        <f t="shared" ref="AE103:AI103" si="260">SUM(AE94:AE102)</f>
        <v>0</v>
      </c>
      <c r="AF103" s="49">
        <f t="shared" si="260"/>
        <v>0</v>
      </c>
      <c r="AG103" s="49">
        <f t="shared" si="260"/>
        <v>0</v>
      </c>
      <c r="AH103" s="49">
        <f t="shared" si="260"/>
        <v>0</v>
      </c>
      <c r="AI103" s="49">
        <f t="shared" si="260"/>
        <v>0</v>
      </c>
      <c r="AJ103" s="49">
        <f>SUM(AJ94:AJ102)</f>
        <v>0</v>
      </c>
    </row>
    <row r="104" spans="1:46" ht="11.65" x14ac:dyDescent="0.35">
      <c r="A104" s="145"/>
      <c r="C104" s="145"/>
      <c r="D104" s="27"/>
      <c r="E104" s="27"/>
      <c r="F104" s="17"/>
      <c r="G104" s="17"/>
      <c r="H104" s="17"/>
      <c r="I104" s="17"/>
      <c r="J104" s="17"/>
      <c r="K104" s="17"/>
      <c r="L104" s="17"/>
      <c r="M104" s="17"/>
      <c r="N104" s="17"/>
      <c r="O104" s="27"/>
      <c r="P104" s="27"/>
      <c r="Q104" s="17"/>
      <c r="R104" s="17"/>
      <c r="S104" s="17"/>
      <c r="T104" s="17"/>
      <c r="U104" s="17"/>
      <c r="V104" s="17"/>
      <c r="W104" s="17"/>
      <c r="X104" s="17"/>
      <c r="Y104" s="17"/>
      <c r="Z104" s="27"/>
      <c r="AA104" s="27"/>
      <c r="AB104" s="17"/>
      <c r="AC104" s="17"/>
      <c r="AD104" s="17"/>
      <c r="AE104" s="17"/>
      <c r="AF104" s="17"/>
      <c r="AG104" s="17"/>
      <c r="AH104" s="17"/>
      <c r="AI104" s="17"/>
      <c r="AJ104" s="17"/>
    </row>
    <row r="105" spans="1:46" s="27" customFormat="1" ht="11.65" x14ac:dyDescent="0.35">
      <c r="A105" s="145"/>
      <c r="C105" s="145"/>
      <c r="E105" s="14" t="s">
        <v>76</v>
      </c>
      <c r="F105" s="49">
        <f t="shared" ref="F105:G105" si="261">F64+F76-F88-F103</f>
        <v>0</v>
      </c>
      <c r="G105" s="49">
        <f t="shared" si="261"/>
        <v>0</v>
      </c>
      <c r="H105" s="49">
        <f>H64+H76-H88-H103</f>
        <v>0</v>
      </c>
      <c r="I105" s="49">
        <f t="shared" ref="I105:N105" si="262">I64+I76-I88-I103</f>
        <v>0</v>
      </c>
      <c r="J105" s="49">
        <f t="shared" si="262"/>
        <v>0</v>
      </c>
      <c r="K105" s="49">
        <f t="shared" si="262"/>
        <v>0</v>
      </c>
      <c r="L105" s="49">
        <f t="shared" si="262"/>
        <v>0</v>
      </c>
      <c r="M105" s="49">
        <f t="shared" si="262"/>
        <v>0</v>
      </c>
      <c r="N105" s="49">
        <f t="shared" si="262"/>
        <v>0</v>
      </c>
      <c r="P105" s="14" t="s">
        <v>76</v>
      </c>
      <c r="Q105" s="49">
        <f t="shared" ref="Q105:X105" si="263">Q64+Q76-Q88-Q103</f>
        <v>0</v>
      </c>
      <c r="R105" s="49">
        <f t="shared" si="263"/>
        <v>0</v>
      </c>
      <c r="S105" s="49">
        <f t="shared" si="263"/>
        <v>0</v>
      </c>
      <c r="T105" s="49">
        <f t="shared" si="263"/>
        <v>0</v>
      </c>
      <c r="U105" s="49">
        <f t="shared" si="263"/>
        <v>0</v>
      </c>
      <c r="V105" s="49">
        <f t="shared" si="263"/>
        <v>0</v>
      </c>
      <c r="W105" s="49">
        <f t="shared" si="263"/>
        <v>0</v>
      </c>
      <c r="X105" s="49">
        <f t="shared" si="263"/>
        <v>0</v>
      </c>
      <c r="Y105" s="49">
        <f>Y64+Y76-Y88-Y103</f>
        <v>0</v>
      </c>
      <c r="AA105" s="14" t="s">
        <v>76</v>
      </c>
      <c r="AB105" s="49">
        <f t="shared" ref="AB105:AC105" si="264">AB64+AB76-AB88-AB103</f>
        <v>0</v>
      </c>
      <c r="AC105" s="49">
        <f t="shared" si="264"/>
        <v>0</v>
      </c>
      <c r="AD105" s="49">
        <f>AD64+AD76-AD88-AD103</f>
        <v>0</v>
      </c>
      <c r="AE105" s="49">
        <f t="shared" ref="AE105:AI105" si="265">AE64+AE76-AE88-AE103</f>
        <v>0</v>
      </c>
      <c r="AF105" s="49">
        <f t="shared" si="265"/>
        <v>0</v>
      </c>
      <c r="AG105" s="49">
        <f t="shared" si="265"/>
        <v>0</v>
      </c>
      <c r="AH105" s="49">
        <f t="shared" si="265"/>
        <v>0</v>
      </c>
      <c r="AI105" s="49">
        <f t="shared" si="265"/>
        <v>0</v>
      </c>
      <c r="AJ105" s="49">
        <f>AJ64+AJ76-AJ88-AJ103</f>
        <v>0</v>
      </c>
      <c r="AL105" s="49">
        <f>AL64+AL76-AL88-AL103</f>
        <v>0</v>
      </c>
      <c r="AM105" s="49"/>
      <c r="AN105" s="49"/>
      <c r="AO105" s="49">
        <f>AO64+AO76-AO88-AO103</f>
        <v>0</v>
      </c>
      <c r="AQ105" s="14" t="s">
        <v>76</v>
      </c>
      <c r="AR105" s="49">
        <f>AR64+AR76-AR88-AR103</f>
        <v>0</v>
      </c>
      <c r="AS105" s="49">
        <f>AS64+AS76-AS88-AS103</f>
        <v>0</v>
      </c>
      <c r="AT105" s="49">
        <f>AT64+AT76-AT88-AT103</f>
        <v>0</v>
      </c>
    </row>
    <row r="106" spans="1:46" s="27" customFormat="1" ht="11.65" x14ac:dyDescent="0.35">
      <c r="A106" s="145"/>
      <c r="C106" s="145"/>
      <c r="F106" s="17"/>
      <c r="G106" s="17"/>
      <c r="H106" s="17"/>
      <c r="I106" s="17"/>
      <c r="J106" s="17"/>
      <c r="K106" s="17"/>
      <c r="L106" s="17"/>
      <c r="M106" s="17"/>
      <c r="N106" s="17"/>
      <c r="Q106" s="17"/>
      <c r="R106" s="17"/>
      <c r="S106" s="17"/>
      <c r="T106" s="17"/>
      <c r="U106" s="17"/>
      <c r="V106" s="17"/>
      <c r="W106" s="17"/>
      <c r="X106" s="17"/>
      <c r="Y106" s="17"/>
      <c r="AB106" s="17"/>
      <c r="AC106" s="17"/>
      <c r="AD106" s="17"/>
      <c r="AG106" s="17"/>
      <c r="AH106" s="17"/>
      <c r="AI106" s="17"/>
      <c r="AJ106" s="17"/>
      <c r="AK106" s="17"/>
      <c r="AL106" s="17"/>
      <c r="AM106" s="17"/>
      <c r="AN106" s="17"/>
      <c r="AO106" s="17"/>
      <c r="AR106" s="17"/>
      <c r="AS106" s="17"/>
      <c r="AT106" s="17"/>
    </row>
    <row r="107" spans="1:46" ht="11.65" x14ac:dyDescent="0.35">
      <c r="B107" s="145">
        <f>IF(OR(H107&lt;0,K107&lt;0,N107&lt;0,S107&lt;0,V107&lt;0,Y107&lt;0,AD107&lt;0,AG107&lt;0,AJ107&lt;0),1,0)</f>
        <v>0</v>
      </c>
      <c r="C107" s="145"/>
      <c r="D107" s="27"/>
      <c r="E107" s="13" t="s">
        <v>379</v>
      </c>
      <c r="F107" s="132">
        <v>0</v>
      </c>
      <c r="G107" s="132">
        <v>0</v>
      </c>
      <c r="H107" s="150">
        <f t="shared" ref="H107:H108" si="266">SUM(F107:G107)</f>
        <v>0</v>
      </c>
      <c r="I107" s="132">
        <v>0</v>
      </c>
      <c r="J107" s="132">
        <v>0</v>
      </c>
      <c r="K107" s="150">
        <f t="shared" ref="K107:K108" si="267">SUM(I107:J107)</f>
        <v>0</v>
      </c>
      <c r="L107" s="132">
        <v>0</v>
      </c>
      <c r="M107" s="132">
        <v>0</v>
      </c>
      <c r="N107" s="150">
        <f t="shared" ref="N107:N108" si="268">SUM(L107:M107)</f>
        <v>0</v>
      </c>
      <c r="O107" s="27"/>
      <c r="P107" s="13" t="s">
        <v>379</v>
      </c>
      <c r="Q107" s="132">
        <v>0</v>
      </c>
      <c r="R107" s="132">
        <v>0</v>
      </c>
      <c r="S107" s="150">
        <f t="shared" ref="S107:S108" si="269">SUM(Q107:R107)</f>
        <v>0</v>
      </c>
      <c r="T107" s="132">
        <v>0</v>
      </c>
      <c r="U107" s="132">
        <v>0</v>
      </c>
      <c r="V107" s="150">
        <f t="shared" ref="V107:V108" si="270">SUM(T107:U107)</f>
        <v>0</v>
      </c>
      <c r="W107" s="132">
        <v>0</v>
      </c>
      <c r="X107" s="132">
        <v>0</v>
      </c>
      <c r="Y107" s="150">
        <f t="shared" ref="Y107:Y108" si="271">SUM(W107:X107)</f>
        <v>0</v>
      </c>
      <c r="Z107" s="27"/>
      <c r="AA107" s="13" t="s">
        <v>379</v>
      </c>
      <c r="AB107" s="132">
        <v>0</v>
      </c>
      <c r="AC107" s="132">
        <v>0</v>
      </c>
      <c r="AD107" s="150">
        <f t="shared" ref="AD107:AD108" si="272">SUM(AB107:AC107)</f>
        <v>0</v>
      </c>
      <c r="AE107" s="132">
        <v>0</v>
      </c>
      <c r="AF107" s="132">
        <v>0</v>
      </c>
      <c r="AG107" s="150">
        <f t="shared" ref="AG107:AG108" si="273">SUM(AE107:AF107)</f>
        <v>0</v>
      </c>
      <c r="AH107" s="132">
        <v>0</v>
      </c>
      <c r="AI107" s="132">
        <v>0</v>
      </c>
      <c r="AJ107" s="150">
        <f t="shared" ref="AJ107:AJ108" si="274">SUM(AH107:AI107)</f>
        <v>0</v>
      </c>
    </row>
    <row r="108" spans="1:46" ht="11.65" x14ac:dyDescent="0.35">
      <c r="B108" s="145">
        <f>IF(OR(H108&lt;0,K108&lt;0,N108&lt;0,S108&lt;0,V108&lt;0,Y108&lt;0,AD108&lt;0,AG108&lt;0,AJ108&lt;0),1,0)</f>
        <v>0</v>
      </c>
      <c r="C108" s="145"/>
      <c r="D108" s="27"/>
      <c r="E108" s="13" t="s">
        <v>380</v>
      </c>
      <c r="F108" s="132">
        <v>0</v>
      </c>
      <c r="G108" s="132">
        <v>0</v>
      </c>
      <c r="H108" s="150">
        <f t="shared" si="266"/>
        <v>0</v>
      </c>
      <c r="I108" s="132">
        <v>0</v>
      </c>
      <c r="J108" s="132">
        <v>0</v>
      </c>
      <c r="K108" s="150">
        <f t="shared" si="267"/>
        <v>0</v>
      </c>
      <c r="L108" s="132">
        <v>0</v>
      </c>
      <c r="M108" s="132">
        <v>0</v>
      </c>
      <c r="N108" s="150">
        <f t="shared" si="268"/>
        <v>0</v>
      </c>
      <c r="O108" s="27"/>
      <c r="P108" s="13" t="s">
        <v>380</v>
      </c>
      <c r="Q108" s="132">
        <v>0</v>
      </c>
      <c r="R108" s="132">
        <v>0</v>
      </c>
      <c r="S108" s="150">
        <f t="shared" si="269"/>
        <v>0</v>
      </c>
      <c r="T108" s="132">
        <v>0</v>
      </c>
      <c r="U108" s="132">
        <v>0</v>
      </c>
      <c r="V108" s="150">
        <f t="shared" si="270"/>
        <v>0</v>
      </c>
      <c r="W108" s="132">
        <v>0</v>
      </c>
      <c r="X108" s="132">
        <v>0</v>
      </c>
      <c r="Y108" s="150">
        <f t="shared" si="271"/>
        <v>0</v>
      </c>
      <c r="Z108" s="27"/>
      <c r="AA108" s="13" t="s">
        <v>380</v>
      </c>
      <c r="AB108" s="132">
        <v>0</v>
      </c>
      <c r="AC108" s="132">
        <v>0</v>
      </c>
      <c r="AD108" s="150">
        <f t="shared" si="272"/>
        <v>0</v>
      </c>
      <c r="AE108" s="132">
        <v>0</v>
      </c>
      <c r="AF108" s="132">
        <v>0</v>
      </c>
      <c r="AG108" s="150">
        <f t="shared" si="273"/>
        <v>0</v>
      </c>
      <c r="AH108" s="132">
        <v>0</v>
      </c>
      <c r="AI108" s="132">
        <v>0</v>
      </c>
      <c r="AJ108" s="150">
        <f t="shared" si="274"/>
        <v>0</v>
      </c>
    </row>
    <row r="109" spans="1:46" ht="11.65" x14ac:dyDescent="0.35">
      <c r="B109" s="145">
        <f>IF(OR(H109&lt;0,K109&lt;0,N109&lt;0,S109&lt;0,V109&lt;0,Y109&lt;0,AD109&lt;0,AG109&lt;0,AJ109&lt;0),1,0)</f>
        <v>0</v>
      </c>
      <c r="C109" s="145"/>
      <c r="D109" s="27"/>
      <c r="E109" s="13" t="s">
        <v>381</v>
      </c>
      <c r="F109" s="132">
        <v>0</v>
      </c>
      <c r="G109" s="132">
        <v>0</v>
      </c>
      <c r="H109" s="150">
        <f t="shared" ref="H109:H111" si="275">SUM(F109:G109)</f>
        <v>0</v>
      </c>
      <c r="I109" s="132">
        <v>0</v>
      </c>
      <c r="J109" s="132">
        <v>0</v>
      </c>
      <c r="K109" s="150">
        <f t="shared" ref="K109:K111" si="276">SUM(I109:J109)</f>
        <v>0</v>
      </c>
      <c r="L109" s="132">
        <v>0</v>
      </c>
      <c r="M109" s="132">
        <v>0</v>
      </c>
      <c r="N109" s="150">
        <f t="shared" ref="N109:N111" si="277">SUM(L109:M109)</f>
        <v>0</v>
      </c>
      <c r="O109" s="27"/>
      <c r="P109" s="13" t="s">
        <v>381</v>
      </c>
      <c r="Q109" s="132">
        <v>0</v>
      </c>
      <c r="R109" s="132">
        <v>0</v>
      </c>
      <c r="S109" s="150">
        <f t="shared" ref="S109:S111" si="278">SUM(Q109:R109)</f>
        <v>0</v>
      </c>
      <c r="T109" s="132">
        <v>0</v>
      </c>
      <c r="U109" s="132">
        <v>0</v>
      </c>
      <c r="V109" s="150">
        <f t="shared" ref="V109:V111" si="279">SUM(T109:U109)</f>
        <v>0</v>
      </c>
      <c r="W109" s="132">
        <v>0</v>
      </c>
      <c r="X109" s="132">
        <v>0</v>
      </c>
      <c r="Y109" s="150">
        <f t="shared" ref="Y109:Y111" si="280">SUM(W109:X109)</f>
        <v>0</v>
      </c>
      <c r="Z109" s="27"/>
      <c r="AA109" s="13" t="s">
        <v>381</v>
      </c>
      <c r="AB109" s="132">
        <v>0</v>
      </c>
      <c r="AC109" s="132">
        <v>0</v>
      </c>
      <c r="AD109" s="150">
        <f t="shared" ref="AD109:AD111" si="281">SUM(AB109:AC109)</f>
        <v>0</v>
      </c>
      <c r="AE109" s="132">
        <v>0</v>
      </c>
      <c r="AF109" s="132">
        <v>0</v>
      </c>
      <c r="AG109" s="150">
        <f t="shared" ref="AG109:AG111" si="282">SUM(AE109:AF109)</f>
        <v>0</v>
      </c>
      <c r="AH109" s="132">
        <v>0</v>
      </c>
      <c r="AI109" s="132">
        <v>0</v>
      </c>
      <c r="AJ109" s="150">
        <f t="shared" ref="AJ109:AJ111" si="283">SUM(AH109:AI109)</f>
        <v>0</v>
      </c>
    </row>
    <row r="110" spans="1:46" ht="11.65" x14ac:dyDescent="0.35">
      <c r="B110" s="145">
        <f>IF(OR(H110&lt;0,K110&lt;0,N110&lt;0,S110&lt;0,V110&lt;0,Y110&lt;0,AD110&lt;0,AG110&lt;0,AJ110&lt;0),1,0)</f>
        <v>0</v>
      </c>
      <c r="C110" s="145"/>
      <c r="D110" s="27"/>
      <c r="E110" s="13" t="s">
        <v>382</v>
      </c>
      <c r="F110" s="132">
        <v>0</v>
      </c>
      <c r="G110" s="132">
        <v>0</v>
      </c>
      <c r="H110" s="150">
        <f t="shared" si="275"/>
        <v>0</v>
      </c>
      <c r="I110" s="132">
        <v>0</v>
      </c>
      <c r="J110" s="132">
        <v>0</v>
      </c>
      <c r="K110" s="150">
        <f t="shared" si="276"/>
        <v>0</v>
      </c>
      <c r="L110" s="132">
        <v>0</v>
      </c>
      <c r="M110" s="132">
        <v>0</v>
      </c>
      <c r="N110" s="150">
        <f t="shared" si="277"/>
        <v>0</v>
      </c>
      <c r="O110" s="27"/>
      <c r="P110" s="13" t="s">
        <v>382</v>
      </c>
      <c r="Q110" s="132">
        <v>0</v>
      </c>
      <c r="R110" s="132">
        <v>0</v>
      </c>
      <c r="S110" s="150">
        <f t="shared" si="278"/>
        <v>0</v>
      </c>
      <c r="T110" s="132">
        <v>0</v>
      </c>
      <c r="U110" s="132">
        <v>0</v>
      </c>
      <c r="V110" s="150">
        <f t="shared" si="279"/>
        <v>0</v>
      </c>
      <c r="W110" s="132">
        <v>0</v>
      </c>
      <c r="X110" s="132">
        <v>0</v>
      </c>
      <c r="Y110" s="150">
        <f t="shared" si="280"/>
        <v>0</v>
      </c>
      <c r="Z110" s="27"/>
      <c r="AA110" s="13" t="s">
        <v>382</v>
      </c>
      <c r="AB110" s="132">
        <v>0</v>
      </c>
      <c r="AC110" s="132">
        <v>0</v>
      </c>
      <c r="AD110" s="150">
        <f t="shared" si="281"/>
        <v>0</v>
      </c>
      <c r="AE110" s="132">
        <v>0</v>
      </c>
      <c r="AF110" s="132">
        <v>0</v>
      </c>
      <c r="AG110" s="150">
        <f t="shared" si="282"/>
        <v>0</v>
      </c>
      <c r="AH110" s="132">
        <v>0</v>
      </c>
      <c r="AI110" s="132">
        <v>0</v>
      </c>
      <c r="AJ110" s="150">
        <f t="shared" si="283"/>
        <v>0</v>
      </c>
    </row>
    <row r="111" spans="1:46" ht="11.65" x14ac:dyDescent="0.35">
      <c r="B111" s="145">
        <f>IF(OR(H111&lt;0,K111&lt;0,N111&lt;0,S111&lt;0,V111&lt;0,Y111&lt;0,AD111&lt;0,AG111&lt;0,AJ111&lt;0),1,0)</f>
        <v>0</v>
      </c>
      <c r="C111" s="145"/>
      <c r="D111" s="27"/>
      <c r="E111" s="13" t="s">
        <v>383</v>
      </c>
      <c r="F111" s="132">
        <v>0</v>
      </c>
      <c r="G111" s="132">
        <v>0</v>
      </c>
      <c r="H111" s="150">
        <f t="shared" si="275"/>
        <v>0</v>
      </c>
      <c r="I111" s="132">
        <v>0</v>
      </c>
      <c r="J111" s="132">
        <v>0</v>
      </c>
      <c r="K111" s="150">
        <f t="shared" si="276"/>
        <v>0</v>
      </c>
      <c r="L111" s="132">
        <v>0</v>
      </c>
      <c r="M111" s="132">
        <v>0</v>
      </c>
      <c r="N111" s="150">
        <f t="shared" si="277"/>
        <v>0</v>
      </c>
      <c r="O111" s="27"/>
      <c r="P111" s="13" t="s">
        <v>383</v>
      </c>
      <c r="Q111" s="132">
        <v>0</v>
      </c>
      <c r="R111" s="132">
        <v>0</v>
      </c>
      <c r="S111" s="150">
        <f t="shared" si="278"/>
        <v>0</v>
      </c>
      <c r="T111" s="132">
        <v>0</v>
      </c>
      <c r="U111" s="132">
        <v>0</v>
      </c>
      <c r="V111" s="150">
        <f t="shared" si="279"/>
        <v>0</v>
      </c>
      <c r="W111" s="132">
        <v>0</v>
      </c>
      <c r="X111" s="132">
        <v>0</v>
      </c>
      <c r="Y111" s="150">
        <f t="shared" si="280"/>
        <v>0</v>
      </c>
      <c r="Z111" s="27"/>
      <c r="AA111" s="13" t="s">
        <v>383</v>
      </c>
      <c r="AB111" s="132">
        <v>0</v>
      </c>
      <c r="AC111" s="132">
        <v>0</v>
      </c>
      <c r="AD111" s="150">
        <f t="shared" si="281"/>
        <v>0</v>
      </c>
      <c r="AE111" s="132">
        <v>0</v>
      </c>
      <c r="AF111" s="132">
        <v>0</v>
      </c>
      <c r="AG111" s="150">
        <f t="shared" si="282"/>
        <v>0</v>
      </c>
      <c r="AH111" s="132">
        <v>0</v>
      </c>
      <c r="AI111" s="132">
        <v>0</v>
      </c>
      <c r="AJ111" s="150">
        <f t="shared" si="283"/>
        <v>0</v>
      </c>
    </row>
    <row r="112" spans="1:46" ht="11.65" x14ac:dyDescent="0.35">
      <c r="A112" s="145"/>
      <c r="C112" s="145"/>
      <c r="D112" s="27"/>
      <c r="E112" s="14" t="s">
        <v>205</v>
      </c>
      <c r="F112" s="49">
        <f t="shared" ref="F112:G112" si="284">SUM(F107:F111)</f>
        <v>0</v>
      </c>
      <c r="G112" s="49">
        <f t="shared" si="284"/>
        <v>0</v>
      </c>
      <c r="H112" s="49">
        <f>SUM(H107:H111)</f>
        <v>0</v>
      </c>
      <c r="I112" s="49">
        <f t="shared" ref="I112:N112" si="285">SUM(I107:I111)</f>
        <v>0</v>
      </c>
      <c r="J112" s="49">
        <f t="shared" si="285"/>
        <v>0</v>
      </c>
      <c r="K112" s="49">
        <f t="shared" si="285"/>
        <v>0</v>
      </c>
      <c r="L112" s="49">
        <f t="shared" si="285"/>
        <v>0</v>
      </c>
      <c r="M112" s="49">
        <f t="shared" si="285"/>
        <v>0</v>
      </c>
      <c r="N112" s="49">
        <f t="shared" si="285"/>
        <v>0</v>
      </c>
      <c r="O112" s="27"/>
      <c r="P112" s="14" t="s">
        <v>205</v>
      </c>
      <c r="Q112" s="49">
        <f t="shared" ref="Q112:X112" si="286">SUM(Q107:Q111)</f>
        <v>0</v>
      </c>
      <c r="R112" s="49">
        <f t="shared" si="286"/>
        <v>0</v>
      </c>
      <c r="S112" s="49">
        <f t="shared" si="286"/>
        <v>0</v>
      </c>
      <c r="T112" s="49">
        <f t="shared" si="286"/>
        <v>0</v>
      </c>
      <c r="U112" s="49">
        <f t="shared" si="286"/>
        <v>0</v>
      </c>
      <c r="V112" s="49">
        <f t="shared" si="286"/>
        <v>0</v>
      </c>
      <c r="W112" s="49">
        <f t="shared" si="286"/>
        <v>0</v>
      </c>
      <c r="X112" s="49">
        <f t="shared" si="286"/>
        <v>0</v>
      </c>
      <c r="Y112" s="49">
        <f t="shared" ref="Y112" si="287">SUM(Y107:Y111)</f>
        <v>0</v>
      </c>
      <c r="Z112" s="27"/>
      <c r="AA112" s="14" t="s">
        <v>205</v>
      </c>
      <c r="AB112" s="49">
        <f t="shared" ref="AB112:AI112" si="288">SUM(AB107:AB111)</f>
        <v>0</v>
      </c>
      <c r="AC112" s="49">
        <f t="shared" si="288"/>
        <v>0</v>
      </c>
      <c r="AD112" s="49">
        <f t="shared" si="288"/>
        <v>0</v>
      </c>
      <c r="AE112" s="49">
        <f t="shared" si="288"/>
        <v>0</v>
      </c>
      <c r="AF112" s="49">
        <f t="shared" si="288"/>
        <v>0</v>
      </c>
      <c r="AG112" s="49">
        <f t="shared" si="288"/>
        <v>0</v>
      </c>
      <c r="AH112" s="49">
        <f t="shared" si="288"/>
        <v>0</v>
      </c>
      <c r="AI112" s="49">
        <f t="shared" si="288"/>
        <v>0</v>
      </c>
      <c r="AJ112" s="49">
        <f t="shared" ref="AJ112" si="289">SUM(AJ107:AJ111)</f>
        <v>0</v>
      </c>
    </row>
    <row r="113" spans="1:47" ht="11.65" x14ac:dyDescent="0.35">
      <c r="A113" s="145"/>
      <c r="C113" s="145"/>
      <c r="D113" s="145"/>
      <c r="E113" s="145"/>
      <c r="F113" s="145"/>
      <c r="G113" s="145"/>
      <c r="H113" s="145"/>
      <c r="I113" s="145"/>
      <c r="J113" s="145"/>
      <c r="K113" s="145"/>
      <c r="L113" s="145"/>
      <c r="M113" s="145"/>
      <c r="N113" s="145"/>
      <c r="O113" s="27"/>
      <c r="P113" s="145"/>
      <c r="Q113" s="145"/>
      <c r="R113" s="145"/>
      <c r="S113" s="145"/>
      <c r="T113" s="145"/>
      <c r="U113" s="145"/>
      <c r="V113" s="145"/>
      <c r="W113" s="145"/>
      <c r="X113" s="145"/>
      <c r="Y113" s="145"/>
      <c r="Z113" s="27"/>
      <c r="AA113" s="145"/>
      <c r="AB113" s="145"/>
      <c r="AC113" s="145"/>
      <c r="AD113" s="145"/>
      <c r="AE113" s="145"/>
      <c r="AF113" s="145"/>
      <c r="AG113" s="145"/>
      <c r="AH113" s="145"/>
      <c r="AI113" s="145"/>
      <c r="AJ113" s="145"/>
    </row>
    <row r="114" spans="1:47" s="27" customFormat="1" ht="11.65" x14ac:dyDescent="0.35">
      <c r="A114" s="145"/>
      <c r="C114" s="145"/>
      <c r="E114" s="22" t="s">
        <v>39</v>
      </c>
      <c r="F114" s="17"/>
      <c r="G114" s="17"/>
      <c r="H114" s="50">
        <f>H103+H112</f>
        <v>0</v>
      </c>
      <c r="I114" s="17"/>
      <c r="J114" s="17"/>
      <c r="K114" s="50">
        <f>K103+K112</f>
        <v>0</v>
      </c>
      <c r="L114" s="17"/>
      <c r="M114" s="17"/>
      <c r="N114" s="50">
        <f>N103+N112</f>
        <v>0</v>
      </c>
      <c r="P114" s="22" t="s">
        <v>39</v>
      </c>
      <c r="Q114" s="17"/>
      <c r="R114" s="17"/>
      <c r="S114" s="50">
        <f>S103+S112</f>
        <v>0</v>
      </c>
      <c r="T114" s="17"/>
      <c r="U114" s="17"/>
      <c r="V114" s="50">
        <f>V103+V112</f>
        <v>0</v>
      </c>
      <c r="W114" s="17"/>
      <c r="X114" s="17"/>
      <c r="Y114" s="50">
        <f>Y103+Y112</f>
        <v>0</v>
      </c>
      <c r="AA114" s="22" t="s">
        <v>39</v>
      </c>
      <c r="AB114" s="17"/>
      <c r="AC114" s="17"/>
      <c r="AD114" s="50">
        <f>AD103+AD112</f>
        <v>0</v>
      </c>
      <c r="AE114" s="17"/>
      <c r="AF114" s="17"/>
      <c r="AG114" s="50">
        <f>AG103+AG112</f>
        <v>0</v>
      </c>
      <c r="AH114" s="17"/>
      <c r="AI114" s="17"/>
      <c r="AJ114" s="50">
        <f>AJ103+AJ112</f>
        <v>0</v>
      </c>
      <c r="AK114" s="17"/>
      <c r="AL114" s="50">
        <f>AL101+AL112</f>
        <v>0</v>
      </c>
      <c r="AM114" s="17"/>
      <c r="AN114" s="17"/>
      <c r="AO114" s="50">
        <f>AO101+AO112</f>
        <v>0</v>
      </c>
      <c r="AQ114" s="22" t="s">
        <v>39</v>
      </c>
      <c r="AR114" s="50">
        <f>AR101+AR112</f>
        <v>0</v>
      </c>
      <c r="AS114" s="50">
        <f>AS101+AS112</f>
        <v>0</v>
      </c>
      <c r="AT114" s="50">
        <f>AT101+AT112</f>
        <v>0</v>
      </c>
    </row>
    <row r="115" spans="1:47" s="27" customFormat="1" ht="11.65" x14ac:dyDescent="0.35">
      <c r="A115" s="145"/>
      <c r="C115" s="145"/>
      <c r="D115" s="44"/>
      <c r="E115" s="46"/>
      <c r="F115" s="47"/>
      <c r="G115" s="47"/>
      <c r="H115" s="47"/>
      <c r="I115" s="47"/>
      <c r="J115" s="47"/>
      <c r="K115" s="47"/>
      <c r="L115" s="47"/>
      <c r="M115" s="47"/>
      <c r="N115" s="47"/>
      <c r="O115" s="44"/>
      <c r="P115" s="46"/>
      <c r="Q115" s="47"/>
      <c r="R115" s="47"/>
      <c r="S115" s="47"/>
      <c r="T115" s="47"/>
      <c r="U115" s="47"/>
      <c r="V115" s="47"/>
      <c r="W115" s="47"/>
      <c r="X115" s="47"/>
      <c r="Y115" s="47"/>
      <c r="Z115" s="44"/>
      <c r="AA115" s="46"/>
      <c r="AB115" s="47"/>
      <c r="AC115" s="47"/>
      <c r="AD115" s="47"/>
      <c r="AE115" s="44"/>
      <c r="AF115" s="46"/>
      <c r="AG115" s="47"/>
      <c r="AH115" s="47"/>
      <c r="AI115" s="47"/>
      <c r="AJ115" s="47"/>
      <c r="AK115" s="47"/>
      <c r="AL115" s="47"/>
      <c r="AM115" s="47"/>
      <c r="AN115" s="47"/>
      <c r="AO115" s="47"/>
      <c r="AP115" s="44"/>
      <c r="AQ115" s="46"/>
      <c r="AR115" s="47"/>
      <c r="AS115" s="47"/>
      <c r="AT115" s="47"/>
      <c r="AU115" s="44"/>
    </row>
    <row r="116" spans="1:47" ht="11.65" x14ac:dyDescent="0.35">
      <c r="A116" s="145">
        <f>IF(OR(H116&lt;0,K116&lt;0,N116&lt;0,S116&lt;0,V116&lt;0,Y116&lt;0,AD116&lt;0,AG116&lt;0,AJ116&lt;0),1,0)</f>
        <v>0</v>
      </c>
      <c r="C116" s="145"/>
      <c r="D116" s="44"/>
      <c r="E116" s="37" t="s">
        <v>244</v>
      </c>
      <c r="F116" s="73"/>
      <c r="G116" s="73"/>
      <c r="H116" s="132">
        <v>0</v>
      </c>
      <c r="I116" s="73"/>
      <c r="J116" s="73"/>
      <c r="K116" s="132">
        <v>0</v>
      </c>
      <c r="L116" s="73"/>
      <c r="M116" s="73"/>
      <c r="N116" s="132">
        <v>0</v>
      </c>
      <c r="O116" s="44"/>
      <c r="P116" s="37" t="s">
        <v>244</v>
      </c>
      <c r="Q116" s="73"/>
      <c r="R116" s="73"/>
      <c r="S116" s="132">
        <v>0</v>
      </c>
      <c r="T116" s="73"/>
      <c r="U116" s="73"/>
      <c r="V116" s="132">
        <v>0</v>
      </c>
      <c r="W116" s="73"/>
      <c r="X116" s="73"/>
      <c r="Y116" s="132">
        <v>0</v>
      </c>
      <c r="Z116" s="44"/>
      <c r="AA116" s="37" t="s">
        <v>244</v>
      </c>
      <c r="AB116" s="73"/>
      <c r="AC116" s="73"/>
      <c r="AD116" s="132">
        <v>0</v>
      </c>
      <c r="AE116" s="73"/>
      <c r="AF116" s="73"/>
      <c r="AG116" s="132">
        <v>0</v>
      </c>
      <c r="AH116" s="73"/>
      <c r="AI116" s="73"/>
      <c r="AJ116" s="132">
        <v>0</v>
      </c>
    </row>
    <row r="117" spans="1:47" ht="11.65" x14ac:dyDescent="0.35">
      <c r="A117" s="145"/>
      <c r="C117" s="145"/>
      <c r="D117" s="44"/>
      <c r="E117" s="37" t="s">
        <v>185</v>
      </c>
      <c r="F117" s="73"/>
      <c r="G117" s="73"/>
      <c r="H117" s="94" t="s">
        <v>145</v>
      </c>
      <c r="I117" s="73"/>
      <c r="J117" s="73"/>
      <c r="K117" s="94" t="s">
        <v>145</v>
      </c>
      <c r="L117" s="73"/>
      <c r="M117" s="73"/>
      <c r="N117" s="94" t="s">
        <v>145</v>
      </c>
      <c r="O117" s="44"/>
      <c r="P117" s="37" t="s">
        <v>185</v>
      </c>
      <c r="Q117" s="73"/>
      <c r="R117" s="73"/>
      <c r="S117" s="94" t="s">
        <v>145</v>
      </c>
      <c r="T117" s="73"/>
      <c r="U117" s="73"/>
      <c r="V117" s="94" t="s">
        <v>145</v>
      </c>
      <c r="W117" s="73"/>
      <c r="X117" s="73"/>
      <c r="Y117" s="94" t="s">
        <v>145</v>
      </c>
      <c r="Z117" s="44"/>
      <c r="AA117" s="37" t="s">
        <v>185</v>
      </c>
      <c r="AB117" s="73"/>
      <c r="AC117" s="73"/>
      <c r="AD117" s="94" t="s">
        <v>145</v>
      </c>
      <c r="AE117" s="73"/>
      <c r="AF117" s="73"/>
      <c r="AG117" s="94" t="s">
        <v>145</v>
      </c>
      <c r="AH117" s="73"/>
      <c r="AI117" s="73"/>
      <c r="AJ117" s="94" t="s">
        <v>145</v>
      </c>
    </row>
    <row r="118" spans="1:47" ht="11.65" x14ac:dyDescent="0.35">
      <c r="A118" s="145"/>
      <c r="C118" s="145"/>
      <c r="D118" s="27"/>
      <c r="E118" s="23"/>
      <c r="F118" s="27"/>
      <c r="G118" s="27"/>
      <c r="H118" s="27"/>
      <c r="I118" s="27"/>
      <c r="J118" s="27"/>
      <c r="K118" s="27"/>
      <c r="L118" s="27"/>
      <c r="M118" s="27"/>
      <c r="N118" s="27"/>
      <c r="O118" s="27"/>
      <c r="P118" s="23"/>
      <c r="Q118" s="27"/>
      <c r="R118" s="27"/>
      <c r="S118" s="27"/>
      <c r="T118" s="27"/>
      <c r="U118" s="27"/>
      <c r="V118" s="27"/>
      <c r="W118" s="27"/>
      <c r="X118" s="27"/>
      <c r="Y118" s="27"/>
      <c r="Z118" s="27"/>
      <c r="AA118" s="23"/>
      <c r="AB118" s="27"/>
      <c r="AC118" s="27"/>
      <c r="AD118" s="27"/>
      <c r="AE118" s="27"/>
      <c r="AF118" s="27"/>
      <c r="AG118" s="27"/>
      <c r="AH118" s="27"/>
      <c r="AI118" s="27"/>
      <c r="AJ118" s="27"/>
    </row>
    <row r="119" spans="1:47" ht="11.65" x14ac:dyDescent="0.35">
      <c r="A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row>
    <row r="120" spans="1:47" ht="11.65" x14ac:dyDescent="0.35">
      <c r="B120" s="145">
        <f>1-(H120*K120*N120*S120*V120*AD120*AG120*AJ120*Y120)</f>
        <v>0</v>
      </c>
      <c r="C120" s="145"/>
      <c r="D120" s="27"/>
      <c r="E120" s="24" t="s">
        <v>186</v>
      </c>
      <c r="F120" s="74"/>
      <c r="G120" s="74"/>
      <c r="H120" s="121" t="b">
        <f>ABS((H112+H103+H88)-(H76+H64)) &lt; eTol</f>
        <v>1</v>
      </c>
      <c r="I120" s="74"/>
      <c r="J120" s="74"/>
      <c r="K120" s="121" t="b">
        <f>ABS((K112+K103+K88)-(K76+K64)) &lt; eTol</f>
        <v>1</v>
      </c>
      <c r="L120" s="74"/>
      <c r="M120" s="74"/>
      <c r="N120" s="121" t="b">
        <f>ABS((N112+N103+N88)-(N76+N64)) &lt; eTol</f>
        <v>1</v>
      </c>
      <c r="O120" s="27"/>
      <c r="P120" s="24" t="s">
        <v>186</v>
      </c>
      <c r="Q120" s="74"/>
      <c r="R120" s="74"/>
      <c r="S120" s="121" t="b">
        <f>ABS((S112+S103+S88)-(S76+S64)) &lt; eTol</f>
        <v>1</v>
      </c>
      <c r="T120" s="74"/>
      <c r="U120" s="74"/>
      <c r="V120" s="121" t="b">
        <f>ABS((V112+V103+V88)-(V76+V64)) &lt; eTol</f>
        <v>1</v>
      </c>
      <c r="W120" s="74"/>
      <c r="X120" s="74"/>
      <c r="Y120" s="121" t="b">
        <f>ABS((Y112+Y103+Y88)-(Y76+Y64)) &lt; eTol</f>
        <v>1</v>
      </c>
      <c r="Z120" s="27"/>
      <c r="AA120" s="24" t="s">
        <v>186</v>
      </c>
      <c r="AB120" s="74"/>
      <c r="AC120" s="74"/>
      <c r="AD120" s="121" t="b">
        <f>ABS((AD112+AD103+AD88)-(AD76+AD64)) &lt; eTol</f>
        <v>1</v>
      </c>
      <c r="AE120" s="74"/>
      <c r="AF120" s="74"/>
      <c r="AG120" s="121" t="b">
        <f>ABS((AG112+AG103+AG88)-(AG76+AG64)) &lt; eTol</f>
        <v>1</v>
      </c>
      <c r="AH120" s="74"/>
      <c r="AI120" s="74"/>
      <c r="AJ120" s="121" t="b">
        <f>ABS((AJ112+AJ103+AJ88)-(AJ76+AJ64)) &lt; eTol</f>
        <v>1</v>
      </c>
    </row>
    <row r="121" spans="1:47" ht="11.65" x14ac:dyDescent="0.35">
      <c r="A121" s="145"/>
      <c r="C121" s="145"/>
      <c r="D121" s="27"/>
      <c r="E121" s="23"/>
      <c r="F121" s="27"/>
      <c r="G121" s="27"/>
      <c r="H121" s="27"/>
      <c r="I121" s="74"/>
      <c r="J121" s="74"/>
      <c r="K121" s="27"/>
      <c r="L121" s="74"/>
      <c r="M121" s="74"/>
      <c r="N121" s="27"/>
      <c r="O121" s="27"/>
      <c r="P121" s="23"/>
      <c r="Q121" s="27"/>
      <c r="R121" s="27"/>
      <c r="S121" s="27"/>
      <c r="T121" s="74"/>
      <c r="U121" s="74"/>
      <c r="V121" s="27"/>
      <c r="W121" s="74"/>
      <c r="X121" s="74"/>
      <c r="Y121" s="27"/>
      <c r="Z121" s="27"/>
      <c r="AA121" s="23"/>
      <c r="AB121" s="27"/>
      <c r="AC121" s="27"/>
      <c r="AD121" s="27"/>
      <c r="AE121" s="74"/>
      <c r="AF121" s="74"/>
      <c r="AG121" s="27"/>
      <c r="AH121" s="74"/>
      <c r="AI121" s="74"/>
      <c r="AJ121" s="27"/>
    </row>
    <row r="122" spans="1:47" ht="13.15" x14ac:dyDescent="0.4">
      <c r="A122" s="145"/>
      <c r="C122" s="145"/>
      <c r="D122" s="27"/>
      <c r="E122" s="28" t="s">
        <v>247</v>
      </c>
      <c r="F122" s="27"/>
      <c r="G122" s="27"/>
      <c r="H122" s="149" t="str">
        <f>H21</f>
        <v>31/XX/20XX</v>
      </c>
      <c r="I122" s="74"/>
      <c r="J122" s="74"/>
      <c r="K122" s="149" t="str">
        <f>K21</f>
        <v>31/XX/20XX</v>
      </c>
      <c r="L122" s="74"/>
      <c r="M122" s="74"/>
      <c r="N122" s="149" t="str">
        <f>N21</f>
        <v>31/XX/20XX</v>
      </c>
      <c r="O122" s="27"/>
      <c r="P122" s="28" t="s">
        <v>247</v>
      </c>
      <c r="Q122" s="27"/>
      <c r="R122" s="27"/>
      <c r="S122" s="149" t="str">
        <f>S21</f>
        <v>31/XX/20XX</v>
      </c>
      <c r="T122" s="74"/>
      <c r="U122" s="74"/>
      <c r="V122" s="149" t="str">
        <f>V21</f>
        <v>31/XX/20XX</v>
      </c>
      <c r="W122" s="74"/>
      <c r="X122" s="74"/>
      <c r="Y122" s="149" t="str">
        <f>Y21</f>
        <v>31/XX/20XX</v>
      </c>
      <c r="Z122" s="27"/>
      <c r="AA122" s="28" t="s">
        <v>247</v>
      </c>
      <c r="AB122" s="27"/>
      <c r="AC122" s="27"/>
      <c r="AD122" s="149" t="str">
        <f>AD21</f>
        <v>31/XX/20XX</v>
      </c>
      <c r="AE122" s="74"/>
      <c r="AF122" s="74"/>
      <c r="AG122" s="149" t="str">
        <f>AG21</f>
        <v>31/XX/20XX</v>
      </c>
      <c r="AH122" s="74"/>
      <c r="AI122" s="74"/>
      <c r="AJ122" s="149" t="str">
        <f>AJ21</f>
        <v>31/XX/20XX</v>
      </c>
    </row>
    <row r="123" spans="1:47" ht="11.65" x14ac:dyDescent="0.35">
      <c r="A123" s="145"/>
      <c r="C123" s="145"/>
      <c r="D123" s="27"/>
      <c r="E123" s="13" t="s">
        <v>252</v>
      </c>
      <c r="F123" s="27"/>
      <c r="G123" s="27"/>
      <c r="H123" s="132">
        <v>0</v>
      </c>
      <c r="I123" s="74"/>
      <c r="J123" s="74"/>
      <c r="K123" s="132">
        <v>0</v>
      </c>
      <c r="L123" s="74"/>
      <c r="M123" s="74"/>
      <c r="N123" s="132">
        <v>0</v>
      </c>
      <c r="O123" s="27"/>
      <c r="P123" s="13" t="s">
        <v>252</v>
      </c>
      <c r="Q123" s="27"/>
      <c r="R123" s="27"/>
      <c r="S123" s="132">
        <v>0</v>
      </c>
      <c r="T123" s="74"/>
      <c r="U123" s="74"/>
      <c r="V123" s="132">
        <v>0</v>
      </c>
      <c r="W123" s="74"/>
      <c r="X123" s="74"/>
      <c r="Y123" s="132">
        <v>0</v>
      </c>
      <c r="Z123" s="27"/>
      <c r="AA123" s="13" t="s">
        <v>252</v>
      </c>
      <c r="AB123" s="27"/>
      <c r="AC123" s="27"/>
      <c r="AD123" s="132">
        <v>0</v>
      </c>
      <c r="AE123" s="74"/>
      <c r="AF123" s="74"/>
      <c r="AG123" s="132">
        <v>0</v>
      </c>
      <c r="AH123" s="74"/>
      <c r="AI123" s="74"/>
      <c r="AJ123" s="132">
        <v>0</v>
      </c>
    </row>
    <row r="124" spans="1:47" ht="11.65" x14ac:dyDescent="0.35">
      <c r="A124" s="145">
        <f>IF(OR(H124&gt;0,K124&gt;0,N124&gt;0,S124&gt;0,V124&gt;0,Y124&gt;0,AD124&gt;0,AG124&gt;0,AJ124&gt;0),1,0)</f>
        <v>0</v>
      </c>
      <c r="C124" s="145"/>
      <c r="D124" s="27"/>
      <c r="E124" s="63" t="s">
        <v>192</v>
      </c>
      <c r="F124" s="27"/>
      <c r="G124" s="27"/>
      <c r="H124" s="132">
        <v>0</v>
      </c>
      <c r="I124" s="74"/>
      <c r="J124" s="74"/>
      <c r="K124" s="132">
        <v>0</v>
      </c>
      <c r="L124" s="74"/>
      <c r="M124" s="74"/>
      <c r="N124" s="132">
        <v>0</v>
      </c>
      <c r="O124" s="27"/>
      <c r="P124" s="63" t="s">
        <v>192</v>
      </c>
      <c r="Q124" s="27"/>
      <c r="R124" s="27"/>
      <c r="S124" s="132">
        <v>0</v>
      </c>
      <c r="T124" s="74"/>
      <c r="U124" s="74"/>
      <c r="V124" s="132">
        <v>0</v>
      </c>
      <c r="W124" s="74"/>
      <c r="X124" s="74"/>
      <c r="Y124" s="132">
        <v>0</v>
      </c>
      <c r="Z124" s="27"/>
      <c r="AA124" s="63" t="s">
        <v>192</v>
      </c>
      <c r="AB124" s="27"/>
      <c r="AC124" s="27"/>
      <c r="AD124" s="132">
        <v>0</v>
      </c>
      <c r="AE124" s="74"/>
      <c r="AF124" s="74"/>
      <c r="AG124" s="132">
        <v>0</v>
      </c>
      <c r="AH124" s="74"/>
      <c r="AI124" s="74"/>
      <c r="AJ124" s="132">
        <v>0</v>
      </c>
    </row>
    <row r="125" spans="1:47" ht="11.65" x14ac:dyDescent="0.35">
      <c r="A125" s="145"/>
      <c r="C125" s="145"/>
      <c r="D125" s="27"/>
      <c r="E125" s="14" t="s">
        <v>251</v>
      </c>
      <c r="F125" s="27"/>
      <c r="G125" s="27"/>
      <c r="H125" s="49">
        <f>SUM(H123:H124)</f>
        <v>0</v>
      </c>
      <c r="I125" s="74"/>
      <c r="J125" s="74"/>
      <c r="K125" s="49">
        <f>SUM(K123:K124)</f>
        <v>0</v>
      </c>
      <c r="L125" s="74"/>
      <c r="M125" s="74"/>
      <c r="N125" s="49">
        <f>SUM(N123:N124)</f>
        <v>0</v>
      </c>
      <c r="O125" s="27"/>
      <c r="P125" s="14" t="s">
        <v>251</v>
      </c>
      <c r="Q125" s="27"/>
      <c r="R125" s="27"/>
      <c r="S125" s="49">
        <f>SUM(S123:S124)</f>
        <v>0</v>
      </c>
      <c r="T125" s="74"/>
      <c r="U125" s="74"/>
      <c r="V125" s="49">
        <f>SUM(V123:V124)</f>
        <v>0</v>
      </c>
      <c r="W125" s="74"/>
      <c r="X125" s="74"/>
      <c r="Y125" s="49">
        <f>SUM(Y123:Y124)</f>
        <v>0</v>
      </c>
      <c r="Z125" s="27"/>
      <c r="AA125" s="14" t="s">
        <v>251</v>
      </c>
      <c r="AB125" s="27"/>
      <c r="AC125" s="27"/>
      <c r="AD125" s="49">
        <f>SUM(AD123:AD124)</f>
        <v>0</v>
      </c>
      <c r="AE125" s="74"/>
      <c r="AF125" s="74"/>
      <c r="AG125" s="49">
        <f>SUM(AG123:AG124)</f>
        <v>0</v>
      </c>
      <c r="AH125" s="74"/>
      <c r="AI125" s="74"/>
      <c r="AJ125" s="49">
        <f>SUM(AJ123:AJ124)</f>
        <v>0</v>
      </c>
    </row>
    <row r="126" spans="1:47" ht="11.65" x14ac:dyDescent="0.35">
      <c r="A126" s="145"/>
      <c r="C126" s="145"/>
      <c r="D126" s="27"/>
      <c r="E126" s="27"/>
      <c r="F126" s="27"/>
      <c r="G126" s="27"/>
      <c r="H126" s="27"/>
      <c r="I126" s="74"/>
      <c r="J126" s="74"/>
      <c r="K126" s="27"/>
      <c r="L126" s="74"/>
      <c r="M126" s="74"/>
      <c r="N126" s="27"/>
      <c r="O126" s="27"/>
      <c r="P126" s="27"/>
      <c r="Q126" s="27"/>
      <c r="R126" s="27"/>
      <c r="S126" s="27"/>
      <c r="T126" s="74"/>
      <c r="U126" s="74"/>
      <c r="V126" s="27"/>
      <c r="W126" s="74"/>
      <c r="X126" s="74"/>
      <c r="Y126" s="27"/>
      <c r="Z126" s="27"/>
      <c r="AA126" s="27"/>
      <c r="AB126" s="27"/>
      <c r="AC126" s="27"/>
      <c r="AD126" s="27"/>
      <c r="AE126" s="74"/>
      <c r="AF126" s="74"/>
      <c r="AG126" s="27"/>
      <c r="AH126" s="74"/>
      <c r="AI126" s="74"/>
      <c r="AJ126" s="27"/>
    </row>
    <row r="127" spans="1:47" ht="11.65" x14ac:dyDescent="0.35">
      <c r="A127" s="145"/>
      <c r="C127" s="145"/>
      <c r="D127" s="27"/>
      <c r="E127" s="13" t="s">
        <v>187</v>
      </c>
      <c r="F127" s="27"/>
      <c r="G127" s="27"/>
      <c r="H127" s="132">
        <v>0</v>
      </c>
      <c r="I127" s="74"/>
      <c r="J127" s="74"/>
      <c r="K127" s="132">
        <v>0</v>
      </c>
      <c r="L127" s="74"/>
      <c r="M127" s="74"/>
      <c r="N127" s="132">
        <v>0</v>
      </c>
      <c r="O127" s="27"/>
      <c r="P127" s="13" t="s">
        <v>187</v>
      </c>
      <c r="Q127" s="27"/>
      <c r="R127" s="27"/>
      <c r="S127" s="132">
        <v>0</v>
      </c>
      <c r="T127" s="74"/>
      <c r="U127" s="74"/>
      <c r="V127" s="132">
        <v>0</v>
      </c>
      <c r="W127" s="74"/>
      <c r="X127" s="74"/>
      <c r="Y127" s="132">
        <v>0</v>
      </c>
      <c r="Z127" s="27"/>
      <c r="AA127" s="13" t="s">
        <v>187</v>
      </c>
      <c r="AB127" s="27"/>
      <c r="AC127" s="27"/>
      <c r="AD127" s="132">
        <v>0</v>
      </c>
      <c r="AE127" s="74"/>
      <c r="AF127" s="74"/>
      <c r="AG127" s="132">
        <v>0</v>
      </c>
      <c r="AH127" s="74"/>
      <c r="AI127" s="74"/>
      <c r="AJ127" s="132">
        <v>0</v>
      </c>
    </row>
    <row r="128" spans="1:47" ht="11.65" x14ac:dyDescent="0.35">
      <c r="A128" s="145"/>
      <c r="C128" s="145"/>
      <c r="D128" s="27"/>
      <c r="E128" s="16"/>
      <c r="F128" s="27"/>
      <c r="G128" s="27"/>
      <c r="H128" s="27"/>
      <c r="I128" s="74"/>
      <c r="J128" s="74"/>
      <c r="K128" s="27"/>
      <c r="L128" s="74"/>
      <c r="M128" s="74"/>
      <c r="N128" s="27"/>
      <c r="O128" s="27"/>
      <c r="P128" s="16"/>
      <c r="Q128" s="27"/>
      <c r="R128" s="27"/>
      <c r="S128" s="27"/>
      <c r="T128" s="74"/>
      <c r="U128" s="74"/>
      <c r="V128" s="27"/>
      <c r="W128" s="74"/>
      <c r="X128" s="74"/>
      <c r="Y128" s="27"/>
      <c r="Z128" s="27"/>
      <c r="AA128" s="16"/>
      <c r="AB128" s="27"/>
      <c r="AC128" s="27"/>
      <c r="AD128" s="27"/>
      <c r="AE128" s="74"/>
      <c r="AF128" s="74"/>
      <c r="AG128" s="27"/>
      <c r="AH128" s="74"/>
      <c r="AI128" s="74"/>
      <c r="AJ128" s="27"/>
    </row>
    <row r="129" spans="1:36" ht="13.15" x14ac:dyDescent="0.4">
      <c r="A129" s="145"/>
      <c r="C129" s="145"/>
      <c r="D129" s="27"/>
      <c r="E129" s="67" t="s">
        <v>188</v>
      </c>
      <c r="F129" s="68"/>
      <c r="G129" s="68"/>
      <c r="H129" s="49">
        <f>H78+H79+H85+H87+H94+H95+H100+H102-H74</f>
        <v>0</v>
      </c>
      <c r="I129" s="74"/>
      <c r="J129" s="74"/>
      <c r="K129" s="49">
        <f>K78+K79+K85+K87+K94+K95+K100+K102-K74</f>
        <v>0</v>
      </c>
      <c r="L129" s="74"/>
      <c r="M129" s="74"/>
      <c r="N129" s="49">
        <f>N78+N79+N85+N87+N94+N95+N100+N102-N74</f>
        <v>0</v>
      </c>
      <c r="O129" s="68"/>
      <c r="P129" s="67" t="s">
        <v>188</v>
      </c>
      <c r="Q129" s="68"/>
      <c r="R129" s="68"/>
      <c r="S129" s="49">
        <f>S78+S79+S85+S87+S94+S95+S100+S102-S74</f>
        <v>0</v>
      </c>
      <c r="T129" s="74"/>
      <c r="U129" s="74"/>
      <c r="V129" s="49">
        <f>V78+V79+V85+V87+V94+V95+V100+V102-V74</f>
        <v>0</v>
      </c>
      <c r="W129" s="74"/>
      <c r="X129" s="74"/>
      <c r="Y129" s="49">
        <f>Y78+Y79+Y85+Y87+Y94+Y95+Y100+Y102-Y74</f>
        <v>0</v>
      </c>
      <c r="Z129" s="68"/>
      <c r="AA129" s="67" t="s">
        <v>188</v>
      </c>
      <c r="AB129" s="68"/>
      <c r="AC129" s="68"/>
      <c r="AD129" s="49">
        <f>AD78+AD79+AD85+AD87+AD94+AD95+AD100+AD102-AD74</f>
        <v>0</v>
      </c>
      <c r="AE129" s="74"/>
      <c r="AF129" s="74"/>
      <c r="AG129" s="49">
        <f>AG78+AG79+AG85+AG87+AG94+AG95+AG100+AG102-AG74</f>
        <v>0</v>
      </c>
      <c r="AH129" s="74"/>
      <c r="AI129" s="74"/>
      <c r="AJ129" s="49">
        <f>AJ78+AJ79+AJ85+AJ87+AJ94+AJ95+AJ100+AJ102-AJ74</f>
        <v>0</v>
      </c>
    </row>
    <row r="130" spans="1:36" ht="13.15" x14ac:dyDescent="0.4">
      <c r="A130" s="145"/>
      <c r="C130" s="145"/>
      <c r="D130" s="27"/>
      <c r="E130" s="67" t="s">
        <v>323</v>
      </c>
      <c r="F130" s="68"/>
      <c r="G130" s="68"/>
      <c r="H130" s="49">
        <f>'Authority RAG Thresholds'!$F$26</f>
        <v>1700</v>
      </c>
      <c r="I130" s="74"/>
      <c r="J130" s="74"/>
      <c r="K130" s="49">
        <f>'Authority RAG Thresholds'!$F$26</f>
        <v>1700</v>
      </c>
      <c r="L130" s="74"/>
      <c r="M130" s="74"/>
      <c r="N130" s="49">
        <f>'Authority RAG Thresholds'!$F$26</f>
        <v>1700</v>
      </c>
      <c r="O130" s="68"/>
      <c r="P130" s="67" t="s">
        <v>323</v>
      </c>
      <c r="Q130" s="68"/>
      <c r="R130" s="68"/>
      <c r="S130" s="49">
        <f>'Authority RAG Thresholds'!$F$26</f>
        <v>1700</v>
      </c>
      <c r="T130" s="74"/>
      <c r="U130" s="74"/>
      <c r="V130" s="49">
        <f>'Authority RAG Thresholds'!$F$26</f>
        <v>1700</v>
      </c>
      <c r="W130" s="74"/>
      <c r="X130" s="74"/>
      <c r="Y130" s="49">
        <f>'Authority RAG Thresholds'!$F$26</f>
        <v>1700</v>
      </c>
      <c r="Z130" s="68"/>
      <c r="AA130" s="67" t="s">
        <v>323</v>
      </c>
      <c r="AB130" s="68"/>
      <c r="AC130" s="68"/>
      <c r="AD130" s="49">
        <f>'Authority RAG Thresholds'!$F$26</f>
        <v>1700</v>
      </c>
      <c r="AE130" s="74"/>
      <c r="AF130" s="74"/>
      <c r="AG130" s="49">
        <f>'Authority RAG Thresholds'!$F$26</f>
        <v>1700</v>
      </c>
      <c r="AH130" s="74"/>
      <c r="AI130" s="74"/>
      <c r="AJ130" s="49">
        <f>'Authority RAG Thresholds'!$F$26</f>
        <v>1700</v>
      </c>
    </row>
    <row r="131" spans="1:36" ht="11.65" x14ac:dyDescent="0.35">
      <c r="A131" s="145"/>
      <c r="C131" s="145"/>
      <c r="D131" s="27"/>
      <c r="E131" s="27"/>
      <c r="F131" s="27"/>
      <c r="G131" s="27"/>
      <c r="H131" s="27"/>
      <c r="I131" s="74"/>
      <c r="J131" s="74"/>
      <c r="K131" s="27"/>
      <c r="L131" s="74"/>
      <c r="M131" s="74"/>
      <c r="N131" s="27"/>
      <c r="O131" s="27"/>
      <c r="P131" s="27"/>
      <c r="Q131" s="27"/>
      <c r="R131" s="27"/>
      <c r="S131" s="27"/>
      <c r="T131" s="74"/>
      <c r="U131" s="74"/>
      <c r="V131" s="27"/>
      <c r="W131" s="74"/>
      <c r="X131" s="74"/>
      <c r="Y131" s="27"/>
      <c r="Z131" s="27"/>
      <c r="AA131" s="27"/>
      <c r="AB131" s="27"/>
      <c r="AC131" s="27"/>
      <c r="AD131" s="27"/>
      <c r="AE131" s="74"/>
      <c r="AF131" s="74"/>
      <c r="AG131" s="27"/>
      <c r="AH131" s="74"/>
      <c r="AI131" s="74"/>
      <c r="AJ131" s="27"/>
    </row>
    <row r="132" spans="1:36" ht="11.65" x14ac:dyDescent="0.35">
      <c r="A132" s="145"/>
      <c r="C132" s="145"/>
      <c r="D132" s="44"/>
      <c r="E132" s="44"/>
      <c r="F132" s="27"/>
      <c r="G132" s="27"/>
      <c r="H132" s="45"/>
      <c r="I132" s="45"/>
      <c r="J132" s="45"/>
      <c r="K132" s="45"/>
      <c r="L132" s="74"/>
      <c r="M132" s="74"/>
      <c r="N132" s="45"/>
      <c r="O132" s="44"/>
      <c r="P132" s="44"/>
      <c r="Q132" s="27"/>
      <c r="R132" s="27"/>
      <c r="S132" s="45"/>
      <c r="T132" s="45"/>
      <c r="U132" s="45"/>
      <c r="V132" s="45"/>
      <c r="W132" s="74"/>
      <c r="X132" s="74"/>
      <c r="Y132" s="45"/>
      <c r="Z132" s="44"/>
      <c r="AA132" s="44"/>
      <c r="AB132" s="27"/>
      <c r="AC132" s="27"/>
      <c r="AD132" s="45"/>
      <c r="AE132" s="45"/>
      <c r="AF132" s="45"/>
      <c r="AG132" s="45"/>
      <c r="AH132" s="74"/>
      <c r="AI132" s="74"/>
      <c r="AJ132" s="45"/>
    </row>
    <row r="133" spans="1:36" ht="11.65" x14ac:dyDescent="0.35">
      <c r="A133" s="145"/>
      <c r="C133" s="145"/>
      <c r="D133" s="27"/>
      <c r="E133" s="147" t="s">
        <v>64</v>
      </c>
      <c r="F133" s="27"/>
      <c r="G133" s="27"/>
      <c r="H133" s="27"/>
      <c r="I133" s="45"/>
      <c r="J133" s="45"/>
      <c r="K133" s="27"/>
      <c r="L133" s="45"/>
      <c r="M133" s="45"/>
      <c r="N133" s="27"/>
      <c r="O133" s="27"/>
      <c r="P133" s="147" t="s">
        <v>64</v>
      </c>
      <c r="Q133" s="27"/>
      <c r="R133" s="27"/>
      <c r="S133" s="27"/>
      <c r="T133" s="45"/>
      <c r="U133" s="45"/>
      <c r="V133" s="27"/>
      <c r="W133" s="45"/>
      <c r="X133" s="45"/>
      <c r="Y133" s="27"/>
      <c r="Z133" s="27"/>
      <c r="AA133" s="147" t="s">
        <v>64</v>
      </c>
      <c r="AB133" s="27"/>
      <c r="AC133" s="27"/>
      <c r="AD133" s="27"/>
      <c r="AE133" s="45"/>
      <c r="AF133" s="45"/>
      <c r="AG133" s="27"/>
      <c r="AH133" s="45"/>
      <c r="AI133" s="45"/>
      <c r="AJ133" s="27"/>
    </row>
    <row r="134" spans="1:36" ht="11.65" x14ac:dyDescent="0.35">
      <c r="A134" s="145"/>
      <c r="C134" s="145"/>
      <c r="D134" s="27"/>
      <c r="E134" s="91" t="s">
        <v>167</v>
      </c>
      <c r="F134" s="27"/>
      <c r="G134" s="27"/>
      <c r="H134" s="151">
        <f>H32/H130</f>
        <v>0</v>
      </c>
      <c r="I134" s="45"/>
      <c r="J134" s="45"/>
      <c r="K134" s="151">
        <f>K32/K130</f>
        <v>0</v>
      </c>
      <c r="L134" s="45"/>
      <c r="M134" s="45"/>
      <c r="N134" s="151">
        <f>N32/N130</f>
        <v>0</v>
      </c>
      <c r="O134" s="27"/>
      <c r="P134" s="91" t="s">
        <v>167</v>
      </c>
      <c r="Q134" s="27"/>
      <c r="R134" s="27"/>
      <c r="S134" s="151">
        <f>S32/S130</f>
        <v>0</v>
      </c>
      <c r="T134" s="45"/>
      <c r="U134" s="45"/>
      <c r="V134" s="151">
        <f>V32/V130</f>
        <v>0</v>
      </c>
      <c r="W134" s="45"/>
      <c r="X134" s="45"/>
      <c r="Y134" s="151">
        <f>Y32/Y130</f>
        <v>0</v>
      </c>
      <c r="Z134" s="27"/>
      <c r="AA134" s="91" t="s">
        <v>167</v>
      </c>
      <c r="AB134" s="27"/>
      <c r="AC134" s="27"/>
      <c r="AD134" s="151">
        <f>AD32/AD130</f>
        <v>0</v>
      </c>
      <c r="AE134" s="45"/>
      <c r="AF134" s="45"/>
      <c r="AG134" s="151">
        <f>AG32/AG130</f>
        <v>0</v>
      </c>
      <c r="AH134" s="45"/>
      <c r="AI134" s="45"/>
      <c r="AJ134" s="151">
        <f>AJ32/AJ130</f>
        <v>0</v>
      </c>
    </row>
    <row r="135" spans="1:36" ht="11.65" x14ac:dyDescent="0.35">
      <c r="A135" s="145"/>
      <c r="C135" s="145"/>
      <c r="D135" s="27"/>
      <c r="E135" s="91" t="s">
        <v>68</v>
      </c>
      <c r="F135" s="27"/>
      <c r="G135" s="27"/>
      <c r="H135" s="152">
        <f>IF(H32=0,0,H39/H32)</f>
        <v>0</v>
      </c>
      <c r="I135" s="45"/>
      <c r="J135" s="45"/>
      <c r="K135" s="152">
        <f>IF(K32=0,0,K39/K32)</f>
        <v>0</v>
      </c>
      <c r="L135" s="45"/>
      <c r="M135" s="45"/>
      <c r="N135" s="152">
        <f>IF(N32=0,0,N39/N32)</f>
        <v>0</v>
      </c>
      <c r="O135" s="27"/>
      <c r="P135" s="91" t="s">
        <v>68</v>
      </c>
      <c r="Q135" s="27"/>
      <c r="R135" s="27"/>
      <c r="S135" s="152">
        <f>IF(S32=0,0,S39/S32)</f>
        <v>0</v>
      </c>
      <c r="T135" s="45"/>
      <c r="U135" s="45"/>
      <c r="V135" s="152">
        <f>IF(V32=0,0,V39/V32)</f>
        <v>0</v>
      </c>
      <c r="W135" s="45"/>
      <c r="X135" s="45"/>
      <c r="Y135" s="152">
        <f>IF(Y32=0,0,Y39/Y32)</f>
        <v>0</v>
      </c>
      <c r="Z135" s="27"/>
      <c r="AA135" s="91" t="s">
        <v>68</v>
      </c>
      <c r="AB135" s="27"/>
      <c r="AC135" s="27"/>
      <c r="AD135" s="152">
        <f>IF(AD32=0,0,AD39/AD32)</f>
        <v>0</v>
      </c>
      <c r="AE135" s="45"/>
      <c r="AF135" s="45"/>
      <c r="AG135" s="152">
        <f>IF(AG32=0,0,AG39/AG32)</f>
        <v>0</v>
      </c>
      <c r="AH135" s="45"/>
      <c r="AI135" s="45"/>
      <c r="AJ135" s="152">
        <f>IF(AJ32=0,0,AJ39/AJ32)</f>
        <v>0</v>
      </c>
    </row>
    <row r="136" spans="1:36" ht="11.65" x14ac:dyDescent="0.35">
      <c r="A136" s="145"/>
      <c r="C136" s="145"/>
      <c r="D136" s="27"/>
      <c r="E136" s="91" t="s">
        <v>253</v>
      </c>
      <c r="F136" s="27"/>
      <c r="G136" s="27"/>
      <c r="H136" s="152" t="str">
        <f>IF(H125=0,"N/A",  IF(  OR(  H$125  &lt;  0,  (H78+H79+H85+H87+H94+H95+H100+H102-H74)  &lt;=  0  ),  0,  H$125/(H78+H79+H85+H87+H94+H95+H100+H102-H74)  )  )</f>
        <v>N/A</v>
      </c>
      <c r="I136" s="45"/>
      <c r="J136" s="45"/>
      <c r="K136" s="152" t="str">
        <f>IF(K125=0,"N/A",  IF(  OR(  K$125  &lt;  0,  (K78+K79+K85+K87+K94+K95+K100+K102-K74)  &lt;=  0  ),  0,  K$125/(K78+K79+K85+K87+K94+K95+K100+K102-K74)  )  )</f>
        <v>N/A</v>
      </c>
      <c r="L136" s="45"/>
      <c r="M136" s="45"/>
      <c r="N136" s="152" t="str">
        <f>IF(N125=0,"N/A",  IF(  OR(  N$125  &lt;  0,  (N78+N79+N85+N87+N94+N95+N100+N102-N74)  &lt;=  0  ),  0,  N$125/(N78+N79+N85+N87+N94+N95+N100+N102-N74)  )  )</f>
        <v>N/A</v>
      </c>
      <c r="O136" s="27"/>
      <c r="P136" s="91" t="s">
        <v>253</v>
      </c>
      <c r="Q136" s="27"/>
      <c r="R136" s="27"/>
      <c r="S136" s="152" t="str">
        <f>IF(S125=0,"N/A",  IF(  OR(  S$125  &lt;  0,  (S78+S79+S85+S87+S94+S95+S100+S102-S74)  &lt;=  0  ),  0,  S$125/(S78+S79+S85+S87+S94+S95+S100+S102-S74)  )  )</f>
        <v>N/A</v>
      </c>
      <c r="T136" s="45"/>
      <c r="U136" s="45"/>
      <c r="V136" s="152" t="str">
        <f>IF(V125=0,"N/A",  IF(  OR(  V$125  &lt;  0,  (V78+V79+V85+V87+V94+V95+V100+V102-V74)  &lt;=  0  ),  0,  V$125/(V78+V79+V85+V87+V94+V95+V100+V102-V74)  )  )</f>
        <v>N/A</v>
      </c>
      <c r="W136" s="45"/>
      <c r="X136" s="45"/>
      <c r="Y136" s="152" t="str">
        <f>IF(Y125=0,"N/A",  IF(  OR(  Y$125  &lt;  0,  (Y78+Y79+Y85+Y87+Y94+Y95+Y100+Y102-Y74)  &lt;=  0  ),  0,  Y$125/(Y78+Y79+Y85+Y87+Y94+Y95+Y100+Y102-Y74)  )  )</f>
        <v>N/A</v>
      </c>
      <c r="Z136" s="27"/>
      <c r="AA136" s="91" t="s">
        <v>253</v>
      </c>
      <c r="AB136" s="27"/>
      <c r="AC136" s="27"/>
      <c r="AD136" s="152" t="str">
        <f>IF(AD125=0,"N/A",  IF(  OR(  AD$125  &lt;  0,  (AD78+AD79+AD85+AD87+AD94+AD95+AD100+AD102-AD74)  &lt;=  0  ),  0,  AD$125/(AD78+AD79+AD85+AD87+AD94+AD95+AD100+AD102-AD74)  )  )</f>
        <v>N/A</v>
      </c>
      <c r="AE136" s="45"/>
      <c r="AF136" s="45"/>
      <c r="AG136" s="152" t="str">
        <f>IF(AG125=0,"N/A",  IF(  OR(  AG$125  &lt;  0,  (AG78+AG79+AG85+AG87+AG94+AG95+AG100+AG102-AG74)  &lt;=  0  ),  0,  AG$125/(AG78+AG79+AG85+AG87+AG94+AG95+AG100+AG102-AG74)  )  )</f>
        <v>N/A</v>
      </c>
      <c r="AH136" s="45"/>
      <c r="AI136" s="45"/>
      <c r="AJ136" s="152" t="str">
        <f>IF(AJ125=0,"N/A",  IF(  OR(  AJ$125  &lt;  0,  (AJ78+AJ79+AJ85+AJ87+AJ94+AJ95+AJ100+AJ102-AJ74)  &lt;=  0  ),  0,  AJ$125/(AJ78+AJ79+AJ85+AJ87+AJ94+AJ95+AJ100+AJ102-AJ74)  )  )</f>
        <v>N/A</v>
      </c>
    </row>
    <row r="137" spans="1:36" ht="11.65" x14ac:dyDescent="0.35">
      <c r="A137" s="145"/>
      <c r="C137" s="145"/>
      <c r="D137" s="27"/>
      <c r="E137" s="91" t="s">
        <v>77</v>
      </c>
      <c r="F137" s="27"/>
      <c r="G137" s="27"/>
      <c r="H137" s="151" t="e">
        <f>IF(   (H78+H79+H85+H87+H94+H95+H100+H102-H74)/(H39-H55)   &lt;=  0,  0,  (H78+H79+H85+H87+H94+H95+H100+H102-H74)/(H39-H55)  )</f>
        <v>#DIV/0!</v>
      </c>
      <c r="I137" s="45"/>
      <c r="J137" s="45"/>
      <c r="K137" s="151" t="e">
        <f>IF(   (K78+K79+K85+K87+K94+K95+K100+K102-K74)/(K39-K55)   &lt;=  0,  0,  (K78+K79+K85+K87+K94+K95+K100+K102-K74)/(K39-K55)  )</f>
        <v>#DIV/0!</v>
      </c>
      <c r="L137" s="45"/>
      <c r="M137" s="45"/>
      <c r="N137" s="151" t="e">
        <f>IF(   (N78+N79+N85+N87+N94+N95+N100+N102-N74)/(N39-N55)   &lt;=  0,  0,  (N78+N79+N85+N87+N94+N95+N100+N102-N74)/(N39-N55)  )</f>
        <v>#DIV/0!</v>
      </c>
      <c r="O137" s="27"/>
      <c r="P137" s="91" t="s">
        <v>77</v>
      </c>
      <c r="Q137" s="27"/>
      <c r="R137" s="27"/>
      <c r="S137" s="151" t="e">
        <f>IF(   (S78+S79+S85+S87+S94+S95+S100+S102-S74)/(S39-S55)   &lt;=  0,  0,  (S78+S79+S85+S87+S94+S95+S100+S102-S74)/(S39-S55)  )</f>
        <v>#DIV/0!</v>
      </c>
      <c r="T137" s="45"/>
      <c r="U137" s="45"/>
      <c r="V137" s="151" t="e">
        <f>IF(   (V78+V79+V85+V87+V94+V95+V100+V102-V74)/(V39-V55)   &lt;=  0,  0,  (V78+V79+V85+V87+V94+V95+V100+V102-V74)/(V39-V55)  )</f>
        <v>#DIV/0!</v>
      </c>
      <c r="W137" s="45"/>
      <c r="X137" s="45"/>
      <c r="Y137" s="151" t="e">
        <f>IF(   (Y78+Y79+Y85+Y87+Y94+Y95+Y100+Y102-Y74)/(Y39-Y55)   &lt;=  0,  0,  (Y78+Y79+Y85+Y87+Y94+Y95+Y100+Y102-Y74)/(Y39-Y55)  )</f>
        <v>#DIV/0!</v>
      </c>
      <c r="Z137" s="27"/>
      <c r="AA137" s="91" t="s">
        <v>77</v>
      </c>
      <c r="AB137" s="27"/>
      <c r="AC137" s="27"/>
      <c r="AD137" s="151" t="e">
        <f>IF(   (AD78+AD79+AD85+AD87+AD94+AD95+AD100+AD102-AD74)/(AD39-AD55)   &lt;=  0,  0,  (AD78+AD79+AD85+AD87+AD94+AD95+AD100+AD102-AD74)/(AD39-AD55)  )</f>
        <v>#DIV/0!</v>
      </c>
      <c r="AE137" s="45"/>
      <c r="AF137" s="45"/>
      <c r="AG137" s="151" t="e">
        <f>IF(   (AG78+AG79+AG85+AG87+AG94+AG95+AG100+AG102-AG74)/(AG39-AG55)   &lt;=  0,  0,  (AG78+AG79+AG85+AG87+AG94+AG95+AG100+AG102-AG74)/(AG39-AG55)  )</f>
        <v>#DIV/0!</v>
      </c>
      <c r="AH137" s="45"/>
      <c r="AI137" s="45"/>
      <c r="AJ137" s="151" t="e">
        <f>IF(   (AJ78+AJ79+AJ85+AJ87+AJ94+AJ95+AJ100+AJ102-AJ74)/(AJ39-AJ55)   &lt;=  0,  0,  (AJ78+AJ79+AJ85+AJ87+AJ94+AJ95+AJ100+AJ102-AJ74)/(AJ39-AJ55)  )</f>
        <v>#DIV/0!</v>
      </c>
    </row>
    <row r="138" spans="1:36" ht="11.65" x14ac:dyDescent="0.35">
      <c r="A138" s="145"/>
      <c r="C138" s="145"/>
      <c r="D138" s="27"/>
      <c r="E138" s="91" t="s">
        <v>82</v>
      </c>
      <c r="F138" s="27"/>
      <c r="G138" s="27"/>
      <c r="H138" s="151" t="e">
        <f>IF(   (H78+H79+H85+H87+H94+H95+H100+H102-H74-(H61-H96))/(H39-H55)   &lt;=  0,  0,  (H78+H79+H85+H87+H94+H95+H100+H102-H74-(H61-H96))/(H39-H55)  )</f>
        <v>#DIV/0!</v>
      </c>
      <c r="I138" s="45"/>
      <c r="J138" s="45"/>
      <c r="K138" s="151" t="e">
        <f>IF(   (K78+K79+K85+K87+K94+K95+K100+K102-K74-(K61-K96))/(K39-K55)   &lt;=  0,  0,  (K78+K79+K85+K87+K94+K95+K100+K102-K74-(K61-K96))/(K39-K55)  )</f>
        <v>#DIV/0!</v>
      </c>
      <c r="L138" s="45"/>
      <c r="M138" s="45"/>
      <c r="N138" s="151" t="e">
        <f>IF(   (N78+N79+N85+N87+N94+N95+N100+N102-N74-(N61-N96))/(N39-N55)   &lt;=  0,  0,  (N78+N79+N85+N87+N94+N95+N100+N102-N74-(N61-N96))/(N39-N55)  )</f>
        <v>#DIV/0!</v>
      </c>
      <c r="O138" s="27"/>
      <c r="P138" s="91" t="s">
        <v>82</v>
      </c>
      <c r="Q138" s="27"/>
      <c r="R138" s="27"/>
      <c r="S138" s="151" t="e">
        <f>IF(   (S78+S79+S85+S87+S94+S95+S100+S102-S74-(S61-S96))/(S39-S55)   &lt;=  0,  0,  (S78+S79+S85+S87+S94+S95+S100+S102-S74-(S61-S96))/(S39-S55)  )</f>
        <v>#DIV/0!</v>
      </c>
      <c r="T138" s="45"/>
      <c r="U138" s="45"/>
      <c r="V138" s="151" t="e">
        <f>IF(   (V78+V79+V85+V87+V94+V95+V100+V102-V74-(V61-V96))/(V39-V55)   &lt;=  0,  0,  (V78+V79+V85+V87+V94+V95+V100+V102-V74-(V61-V96))/(V39-V55)  )</f>
        <v>#DIV/0!</v>
      </c>
      <c r="W138" s="45"/>
      <c r="X138" s="45"/>
      <c r="Y138" s="151" t="e">
        <f>IF(   (Y78+Y79+Y85+Y87+Y94+Y95+Y100+Y102-Y74-(Y61-Y96))/(Y39-Y55)   &lt;=  0,  0,  (Y78+Y79+Y85+Y87+Y94+Y95+Y100+Y102-Y74-(Y61-Y96))/(Y39-Y55)  )</f>
        <v>#DIV/0!</v>
      </c>
      <c r="Z138" s="27"/>
      <c r="AA138" s="91" t="s">
        <v>82</v>
      </c>
      <c r="AB138" s="27"/>
      <c r="AC138" s="27"/>
      <c r="AD138" s="151" t="e">
        <f>IF(   (AD78+AD79+AD85+AD87+AD94+AD95+AD100+AD102-AD74-(AD61-AD96))/(AD39-AD55)   &lt;=  0,  0,  (AD78+AD79+AD85+AD87+AD94+AD95+AD100+AD102-AD74-(AD61-AD96))/(AD39-AD55)  )</f>
        <v>#DIV/0!</v>
      </c>
      <c r="AE138" s="45"/>
      <c r="AF138" s="45"/>
      <c r="AG138" s="151" t="e">
        <f>IF(   (AG78+AG79+AG85+AG87+AG94+AG95+AG100+AG102-AG74-(AG61-AG96))/(AG39-AG55)   &lt;=  0,  0,  (AG78+AG79+AG85+AG87+AG94+AG95+AG100+AG102-AG74-(AG61-AG96))/(AG39-AG55)  )</f>
        <v>#DIV/0!</v>
      </c>
      <c r="AH138" s="45"/>
      <c r="AI138" s="45"/>
      <c r="AJ138" s="151" t="e">
        <f>IF(   (AJ78+AJ79+AJ85+AJ87+AJ94+AJ95+AJ100+AJ102-AJ74-(AJ61-AJ96))/(AJ39-AJ55)   &lt;=  0,  0,  (AJ78+AJ79+AJ85+AJ87+AJ94+AJ95+AJ100+AJ102-AJ74-(AJ61-AJ96))/(AJ39-AJ55)  )</f>
        <v>#DIV/0!</v>
      </c>
    </row>
    <row r="139" spans="1:36" ht="11.65" x14ac:dyDescent="0.35">
      <c r="A139" s="145"/>
      <c r="C139" s="145"/>
      <c r="D139" s="27"/>
      <c r="E139" s="91" t="s">
        <v>75</v>
      </c>
      <c r="F139" s="27"/>
      <c r="G139" s="27"/>
      <c r="H139" s="151" t="e">
        <f>H39/-(H45+H30)</f>
        <v>#DIV/0!</v>
      </c>
      <c r="I139" s="45"/>
      <c r="J139" s="45"/>
      <c r="K139" s="151" t="e">
        <f>K39/-(K45+K30)</f>
        <v>#DIV/0!</v>
      </c>
      <c r="L139" s="45"/>
      <c r="M139" s="45"/>
      <c r="N139" s="151" t="e">
        <f>N39/-(N45+N30)</f>
        <v>#DIV/0!</v>
      </c>
      <c r="O139" s="27"/>
      <c r="P139" s="91" t="s">
        <v>75</v>
      </c>
      <c r="Q139" s="27"/>
      <c r="R139" s="27"/>
      <c r="S139" s="151" t="e">
        <f>S39/-(S45+S30)</f>
        <v>#DIV/0!</v>
      </c>
      <c r="T139" s="45"/>
      <c r="U139" s="45"/>
      <c r="V139" s="151" t="e">
        <f>V39/-(V45+V30)</f>
        <v>#DIV/0!</v>
      </c>
      <c r="W139" s="45"/>
      <c r="X139" s="45"/>
      <c r="Y139" s="151" t="e">
        <f>Y39/-(Y45+Y30)</f>
        <v>#DIV/0!</v>
      </c>
      <c r="Z139" s="27"/>
      <c r="AA139" s="91" t="s">
        <v>75</v>
      </c>
      <c r="AB139" s="27"/>
      <c r="AC139" s="27"/>
      <c r="AD139" s="151" t="e">
        <f>AD39/-(AD45+AD30)</f>
        <v>#DIV/0!</v>
      </c>
      <c r="AE139" s="45"/>
      <c r="AF139" s="45"/>
      <c r="AG139" s="151" t="e">
        <f>AG39/-(AG45+AG30)</f>
        <v>#DIV/0!</v>
      </c>
      <c r="AH139" s="45"/>
      <c r="AI139" s="45"/>
      <c r="AJ139" s="151" t="e">
        <f>AJ39/-(AJ45+AJ30)</f>
        <v>#DIV/0!</v>
      </c>
    </row>
    <row r="140" spans="1:36" ht="11.65" x14ac:dyDescent="0.35">
      <c r="A140" s="145"/>
      <c r="C140" s="145"/>
      <c r="D140" s="27"/>
      <c r="E140" s="91" t="s">
        <v>78</v>
      </c>
      <c r="F140" s="27"/>
      <c r="G140" s="27"/>
      <c r="H140" s="151" t="e">
        <f>(H76-H66)/H88</f>
        <v>#DIV/0!</v>
      </c>
      <c r="I140" s="45"/>
      <c r="J140" s="45"/>
      <c r="K140" s="151" t="e">
        <f>(K76-K66)/K88</f>
        <v>#DIV/0!</v>
      </c>
      <c r="L140" s="45"/>
      <c r="M140" s="45"/>
      <c r="N140" s="151" t="e">
        <f>(N76-N66)/N88</f>
        <v>#DIV/0!</v>
      </c>
      <c r="O140" s="27"/>
      <c r="P140" s="91" t="s">
        <v>78</v>
      </c>
      <c r="Q140" s="27"/>
      <c r="R140" s="27"/>
      <c r="S140" s="151" t="e">
        <f>(S76-S66)/S88</f>
        <v>#DIV/0!</v>
      </c>
      <c r="T140" s="45"/>
      <c r="U140" s="45"/>
      <c r="V140" s="151" t="e">
        <f>(V76-V66)/V88</f>
        <v>#DIV/0!</v>
      </c>
      <c r="W140" s="45"/>
      <c r="X140" s="45"/>
      <c r="Y140" s="151" t="e">
        <f>(Y76-Y66)/Y88</f>
        <v>#DIV/0!</v>
      </c>
      <c r="Z140" s="27"/>
      <c r="AA140" s="91" t="s">
        <v>78</v>
      </c>
      <c r="AB140" s="27"/>
      <c r="AC140" s="27"/>
      <c r="AD140" s="151" t="e">
        <f>(AD76-AD66)/AD88</f>
        <v>#DIV/0!</v>
      </c>
      <c r="AE140" s="45"/>
      <c r="AF140" s="45"/>
      <c r="AG140" s="151" t="e">
        <f>(AG76-AG66)/AG88</f>
        <v>#DIV/0!</v>
      </c>
      <c r="AH140" s="45"/>
      <c r="AI140" s="45"/>
      <c r="AJ140" s="151" t="e">
        <f>(AJ76-AJ66)/AJ88</f>
        <v>#DIV/0!</v>
      </c>
    </row>
    <row r="141" spans="1:36" ht="11.65" x14ac:dyDescent="0.35">
      <c r="A141" s="145"/>
      <c r="C141" s="145"/>
      <c r="D141" s="27"/>
      <c r="E141" s="91" t="s">
        <v>79</v>
      </c>
      <c r="F141" s="27"/>
      <c r="G141" s="27"/>
      <c r="H141" s="151">
        <f>H112</f>
        <v>0</v>
      </c>
      <c r="I141" s="45"/>
      <c r="J141" s="45"/>
      <c r="K141" s="151">
        <f>K112</f>
        <v>0</v>
      </c>
      <c r="L141" s="45"/>
      <c r="M141" s="45"/>
      <c r="N141" s="151">
        <f>N112</f>
        <v>0</v>
      </c>
      <c r="O141" s="27"/>
      <c r="P141" s="91" t="s">
        <v>79</v>
      </c>
      <c r="Q141" s="27"/>
      <c r="R141" s="27"/>
      <c r="S141" s="151">
        <f>S112</f>
        <v>0</v>
      </c>
      <c r="T141" s="45"/>
      <c r="U141" s="45"/>
      <c r="V141" s="151">
        <f>V112</f>
        <v>0</v>
      </c>
      <c r="W141" s="45"/>
      <c r="X141" s="45"/>
      <c r="Y141" s="151">
        <f>Y112</f>
        <v>0</v>
      </c>
      <c r="Z141" s="27"/>
      <c r="AA141" s="91" t="s">
        <v>79</v>
      </c>
      <c r="AB141" s="27"/>
      <c r="AC141" s="27"/>
      <c r="AD141" s="151">
        <f>AD112</f>
        <v>0</v>
      </c>
      <c r="AE141" s="45"/>
      <c r="AF141" s="45"/>
      <c r="AG141" s="151">
        <f>AG112</f>
        <v>0</v>
      </c>
      <c r="AH141" s="45"/>
      <c r="AI141" s="45"/>
      <c r="AJ141" s="151">
        <f>AJ112</f>
        <v>0</v>
      </c>
    </row>
    <row r="142" spans="1:36" ht="11.65" x14ac:dyDescent="0.35">
      <c r="A142" s="145"/>
      <c r="C142" s="145"/>
      <c r="D142" s="27"/>
      <c r="E142" s="91" t="s">
        <v>80</v>
      </c>
      <c r="F142" s="27"/>
      <c r="G142" s="27"/>
      <c r="H142" s="152" t="e">
        <f>(H116+H62+H73)/(H58+H60+H59+H76)</f>
        <v>#DIV/0!</v>
      </c>
      <c r="I142" s="45"/>
      <c r="J142" s="45"/>
      <c r="K142" s="152" t="e">
        <f>(K116+K62+K73)/(K58+K60+K59+K76)</f>
        <v>#DIV/0!</v>
      </c>
      <c r="L142" s="45"/>
      <c r="M142" s="45"/>
      <c r="N142" s="152" t="e">
        <f>(N116+N62+N73)/(N58+N60+N59+N76)</f>
        <v>#DIV/0!</v>
      </c>
      <c r="O142" s="27"/>
      <c r="P142" s="91" t="s">
        <v>80</v>
      </c>
      <c r="Q142" s="27"/>
      <c r="R142" s="27"/>
      <c r="S142" s="152" t="e">
        <f>(S116+S62+S73)/(S58+S60+S59+S76)</f>
        <v>#DIV/0!</v>
      </c>
      <c r="T142" s="45"/>
      <c r="U142" s="45"/>
      <c r="V142" s="152" t="e">
        <f>(V116+V62+V73)/(V58+V60+V59+V76)</f>
        <v>#DIV/0!</v>
      </c>
      <c r="W142" s="45"/>
      <c r="X142" s="45"/>
      <c r="Y142" s="152" t="e">
        <f>(Y116+Y62+Y73)/(Y58+Y60+Y59+Y76)</f>
        <v>#DIV/0!</v>
      </c>
      <c r="Z142" s="27"/>
      <c r="AA142" s="91" t="s">
        <v>80</v>
      </c>
      <c r="AB142" s="27"/>
      <c r="AC142" s="27"/>
      <c r="AD142" s="152" t="e">
        <f>(AD116+AD62+AD73)/(AD58+AD60+AD59+AD76)</f>
        <v>#DIV/0!</v>
      </c>
      <c r="AE142" s="45"/>
      <c r="AF142" s="45"/>
      <c r="AG142" s="152" t="e">
        <f>(AG116+AG62+AG73)/(AG58+AG60+AG59+AG76)</f>
        <v>#DIV/0!</v>
      </c>
      <c r="AH142" s="45"/>
      <c r="AI142" s="45"/>
      <c r="AJ142" s="152" t="e">
        <f>(AJ116+AJ62+AJ73)/(AJ58+AJ60+AJ59+AJ76)</f>
        <v>#DIV/0!</v>
      </c>
    </row>
    <row r="143" spans="1:36" ht="11.65" x14ac:dyDescent="0.35">
      <c r="A143" s="145"/>
      <c r="C143" s="145"/>
      <c r="D143" s="27"/>
      <c r="E143" s="42"/>
      <c r="F143" s="27"/>
      <c r="G143" s="27"/>
      <c r="H143" s="48"/>
      <c r="I143" s="45"/>
      <c r="J143" s="45"/>
      <c r="K143" s="48"/>
      <c r="L143" s="45"/>
      <c r="M143" s="45"/>
      <c r="N143" s="48"/>
      <c r="O143" s="27"/>
      <c r="P143" s="42"/>
      <c r="Q143" s="27"/>
      <c r="R143" s="27"/>
      <c r="S143" s="48"/>
      <c r="T143" s="45"/>
      <c r="U143" s="45"/>
      <c r="V143" s="48"/>
      <c r="W143" s="45"/>
      <c r="X143" s="45"/>
      <c r="Y143" s="48"/>
      <c r="Z143" s="27"/>
      <c r="AA143" s="42"/>
      <c r="AB143" s="27"/>
      <c r="AC143" s="27"/>
      <c r="AD143" s="48"/>
      <c r="AE143" s="45"/>
      <c r="AF143" s="45"/>
      <c r="AG143" s="48"/>
      <c r="AH143" s="45"/>
      <c r="AI143" s="45"/>
      <c r="AJ143" s="48"/>
    </row>
    <row r="144" spans="1:36" ht="11.65" x14ac:dyDescent="0.35">
      <c r="A144" s="145"/>
      <c r="C144" s="145"/>
      <c r="D144" s="27"/>
      <c r="E144" s="42"/>
      <c r="F144" s="27"/>
      <c r="G144" s="27"/>
      <c r="H144" s="43"/>
      <c r="I144" s="45"/>
      <c r="J144" s="45"/>
      <c r="K144" s="43"/>
      <c r="L144" s="45"/>
      <c r="M144" s="45"/>
      <c r="N144" s="43"/>
      <c r="O144" s="27"/>
      <c r="P144" s="42"/>
      <c r="Q144" s="27"/>
      <c r="R144" s="27"/>
      <c r="S144" s="43"/>
      <c r="T144" s="45"/>
      <c r="U144" s="45"/>
      <c r="V144" s="43"/>
      <c r="W144" s="45"/>
      <c r="X144" s="45"/>
      <c r="Y144" s="43"/>
      <c r="Z144" s="27"/>
      <c r="AA144" s="42"/>
      <c r="AB144" s="27"/>
      <c r="AC144" s="27"/>
      <c r="AD144" s="43"/>
      <c r="AE144" s="45"/>
      <c r="AF144" s="45"/>
      <c r="AG144" s="43"/>
      <c r="AH144" s="45"/>
      <c r="AI144" s="45"/>
      <c r="AJ144" s="43"/>
    </row>
    <row r="145" spans="1:37" ht="11.65" x14ac:dyDescent="0.35">
      <c r="A145" s="145"/>
      <c r="C145" s="145"/>
      <c r="D145" s="27"/>
      <c r="E145" s="147" t="s">
        <v>44</v>
      </c>
      <c r="F145" s="27"/>
      <c r="G145" s="27"/>
      <c r="H145" s="27"/>
      <c r="I145" s="45"/>
      <c r="J145" s="45"/>
      <c r="K145" s="27"/>
      <c r="L145" s="45"/>
      <c r="M145" s="45"/>
      <c r="N145" s="27"/>
      <c r="O145" s="27"/>
      <c r="P145" s="147" t="s">
        <v>44</v>
      </c>
      <c r="Q145" s="27"/>
      <c r="R145" s="27"/>
      <c r="S145" s="27"/>
      <c r="T145" s="45"/>
      <c r="U145" s="45"/>
      <c r="V145" s="27"/>
      <c r="W145" s="45"/>
      <c r="X145" s="45"/>
      <c r="Y145" s="27"/>
      <c r="Z145" s="27"/>
      <c r="AA145" s="147" t="s">
        <v>44</v>
      </c>
      <c r="AB145" s="27"/>
      <c r="AC145" s="27"/>
      <c r="AD145" s="27"/>
      <c r="AE145" s="45"/>
      <c r="AF145" s="45"/>
      <c r="AG145" s="27"/>
      <c r="AH145" s="45"/>
      <c r="AI145" s="45"/>
      <c r="AJ145" s="27"/>
    </row>
    <row r="146" spans="1:37" ht="11.65" x14ac:dyDescent="0.35">
      <c r="A146" s="145"/>
      <c r="C146" s="145"/>
      <c r="D146" s="27"/>
      <c r="E146" s="91" t="s">
        <v>167</v>
      </c>
      <c r="F146" s="27"/>
      <c r="G146" s="27"/>
      <c r="H146" s="153" t="str">
        <f>IF(H134&gt;'Authority RAG Thresholds'!$I$15,"G",IF(H134&lt;'Authority RAG Thresholds'!$G$15,"R","A"))</f>
        <v>R</v>
      </c>
      <c r="I146" s="45"/>
      <c r="J146" s="45"/>
      <c r="K146" s="153" t="str">
        <f>IF(K134&gt;'Authority RAG Thresholds'!$I$15,"G",IF(K134&lt;'Authority RAG Thresholds'!$G$15,"R","A"))</f>
        <v>R</v>
      </c>
      <c r="L146" s="45"/>
      <c r="M146" s="45"/>
      <c r="N146" s="153" t="str">
        <f>IF(N134&gt;'Authority RAG Thresholds'!$I$15,"G",IF(N134&lt;'Authority RAG Thresholds'!$G$15,"R","A"))</f>
        <v>R</v>
      </c>
      <c r="O146" s="27"/>
      <c r="P146" s="91" t="s">
        <v>167</v>
      </c>
      <c r="Q146" s="27"/>
      <c r="R146" s="27"/>
      <c r="S146" s="153" t="str">
        <f>IF(S134&gt;'Authority RAG Thresholds'!$I$15,"G",IF(S134&lt;'Authority RAG Thresholds'!$G$15,"R","A"))</f>
        <v>R</v>
      </c>
      <c r="T146" s="45"/>
      <c r="U146" s="45"/>
      <c r="V146" s="153" t="str">
        <f>IF(V134&gt;'Authority RAG Thresholds'!$I$15,"G",IF(V134&lt;'Authority RAG Thresholds'!$G$15,"R","A"))</f>
        <v>R</v>
      </c>
      <c r="W146" s="45"/>
      <c r="X146" s="45"/>
      <c r="Y146" s="153" t="str">
        <f>IF(Y134&gt;'Authority RAG Thresholds'!$I$15,"G",IF(Y134&lt;'Authority RAG Thresholds'!$G$15,"R","A"))</f>
        <v>R</v>
      </c>
      <c r="Z146" s="27"/>
      <c r="AA146" s="91" t="s">
        <v>167</v>
      </c>
      <c r="AB146" s="27"/>
      <c r="AC146" s="27"/>
      <c r="AD146" s="153" t="str">
        <f>IF(AD134&gt;'Authority RAG Thresholds'!$I$15,"G",IF(AD134&lt;'Authority RAG Thresholds'!$G$15,"R","A"))</f>
        <v>R</v>
      </c>
      <c r="AE146" s="45"/>
      <c r="AF146" s="45"/>
      <c r="AG146" s="153" t="str">
        <f>IF(AG134&gt;'Authority RAG Thresholds'!$I$15,"G",IF(AG134&lt;'Authority RAG Thresholds'!$G$15,"R","A"))</f>
        <v>R</v>
      </c>
      <c r="AH146" s="45"/>
      <c r="AI146" s="45"/>
      <c r="AJ146" s="153" t="str">
        <f>IF(AJ134&gt;'Authority RAG Thresholds'!$I$15,"G",IF(AJ134&lt;'Authority RAG Thresholds'!$G$15,"R","A"))</f>
        <v>R</v>
      </c>
    </row>
    <row r="147" spans="1:37" ht="11.65" x14ac:dyDescent="0.35">
      <c r="A147" s="145"/>
      <c r="C147" s="145"/>
      <c r="D147" s="27"/>
      <c r="E147" s="27" t="s">
        <v>68</v>
      </c>
      <c r="F147" s="27"/>
      <c r="G147" s="27"/>
      <c r="H147" s="153" t="str">
        <f>IF(H135&gt;'Authority RAG Thresholds'!$I$16,"G",IF(H135&lt;'Authority RAG Thresholds'!$G$16,"R","A"))</f>
        <v>R</v>
      </c>
      <c r="I147" s="45"/>
      <c r="J147" s="45"/>
      <c r="K147" s="153" t="str">
        <f>IF(K135&gt;'Authority RAG Thresholds'!$I$16,"G",IF(K135&lt;'Authority RAG Thresholds'!$G$16,"R","A"))</f>
        <v>R</v>
      </c>
      <c r="L147" s="45"/>
      <c r="M147" s="45"/>
      <c r="N147" s="153" t="str">
        <f>IF(N135&gt;'Authority RAG Thresholds'!$I$16,"G",IF(N135&lt;'Authority RAG Thresholds'!$G$16,"R","A"))</f>
        <v>R</v>
      </c>
      <c r="O147" s="27"/>
      <c r="P147" s="27" t="s">
        <v>68</v>
      </c>
      <c r="Q147" s="27"/>
      <c r="R147" s="27"/>
      <c r="S147" s="153" t="str">
        <f>IF(S135&gt;'Authority RAG Thresholds'!$I$16,"G",IF(S135&lt;'Authority RAG Thresholds'!$G$16,"R","A"))</f>
        <v>R</v>
      </c>
      <c r="T147" s="45"/>
      <c r="U147" s="45"/>
      <c r="V147" s="153" t="str">
        <f>IF(V135&gt;'Authority RAG Thresholds'!$I$16,"G",IF(V135&lt;'Authority RAG Thresholds'!$G$16,"R","A"))</f>
        <v>R</v>
      </c>
      <c r="W147" s="45"/>
      <c r="X147" s="45"/>
      <c r="Y147" s="153" t="str">
        <f>IF(Y135&gt;'Authority RAG Thresholds'!$I$16,"G",IF(Y135&lt;'Authority RAG Thresholds'!$G$16,"R","A"))</f>
        <v>R</v>
      </c>
      <c r="Z147" s="27"/>
      <c r="AA147" s="27" t="s">
        <v>68</v>
      </c>
      <c r="AB147" s="27"/>
      <c r="AC147" s="27"/>
      <c r="AD147" s="153" t="str">
        <f>IF(AD135&gt;'Authority RAG Thresholds'!$I$16,"G",IF(AD135&lt;'Authority RAG Thresholds'!$G$16,"R","A"))</f>
        <v>R</v>
      </c>
      <c r="AE147" s="45"/>
      <c r="AF147" s="45"/>
      <c r="AG147" s="153" t="str">
        <f>IF(AG135&gt;'Authority RAG Thresholds'!$I$16,"G",IF(AG135&lt;'Authority RAG Thresholds'!$G$16,"R","A"))</f>
        <v>R</v>
      </c>
      <c r="AH147" s="45"/>
      <c r="AI147" s="45"/>
      <c r="AJ147" s="153" t="str">
        <f>IF(AJ135&gt;'Authority RAG Thresholds'!$I$16,"G",IF(AJ135&lt;'Authority RAG Thresholds'!$G$16,"R","A"))</f>
        <v>R</v>
      </c>
    </row>
    <row r="148" spans="1:37" ht="11.65" x14ac:dyDescent="0.35">
      <c r="A148" s="145"/>
      <c r="C148" s="145"/>
      <c r="D148" s="27"/>
      <c r="E148" s="27" t="s">
        <v>253</v>
      </c>
      <c r="F148" s="27"/>
      <c r="G148" s="27"/>
      <c r="H148" s="153" t="str">
        <f>IF(H136="N/A","N/A",IF(H125&lt;0,"R",IF( (H78+H79+H85+H87+H94+H95+H100+H102-H74)&lt;0,"G",IF(H136&gt;'Authority RAG Thresholds'!$I$17,"G",IF(H136&lt;'Authority RAG Thresholds'!$G$17,"R","A")))))</f>
        <v>N/A</v>
      </c>
      <c r="I148" s="45"/>
      <c r="J148" s="45"/>
      <c r="K148" s="153" t="str">
        <f>IF(K136="N/A","N/A",IF(K125&lt;0,"R",IF( (K78+K79+K85+K87+K94+K95+K100+K102-K74)&lt;0,"G",IF(K136&gt;'Authority RAG Thresholds'!$I$17,"G",IF(K136&lt;'Authority RAG Thresholds'!$G$17,"R","A")))))</f>
        <v>N/A</v>
      </c>
      <c r="L148" s="45"/>
      <c r="M148" s="45"/>
      <c r="N148" s="153" t="str">
        <f>IF(N136="N/A","N/A",IF(N125&lt;0,"R",IF( (N78+N79+N85+N87+N94+N95+N100+N102-N74)&lt;0,"G",IF(N136&gt;'Authority RAG Thresholds'!$I$17,"G",IF(N136&lt;'Authority RAG Thresholds'!$G$17,"R","A")))))</f>
        <v>N/A</v>
      </c>
      <c r="O148" s="27"/>
      <c r="P148" s="27" t="s">
        <v>253</v>
      </c>
      <c r="Q148" s="27"/>
      <c r="R148" s="27"/>
      <c r="S148" s="153" t="str">
        <f>IF(S136="N/A","N/A",IF(S125&lt;0,"R",IF( (S78+S79+S85+S87+S94+S95+S100+S102-S74)&lt;0,"G",IF(S136&gt;'Authority RAG Thresholds'!$I$17,"G",IF(S136&lt;'Authority RAG Thresholds'!$G$17,"R","A")))))</f>
        <v>N/A</v>
      </c>
      <c r="T148" s="45"/>
      <c r="U148" s="45"/>
      <c r="V148" s="153" t="str">
        <f>IF(V136="N/A","N/A",IF(V125&lt;0,"R",IF( (V78+V79+V85+V87+V94+V95+V100+V102-V74)&lt;0,"G",IF(V136&gt;'Authority RAG Thresholds'!$I$17,"G",IF(V136&lt;'Authority RAG Thresholds'!$G$17,"R","A")))))</f>
        <v>N/A</v>
      </c>
      <c r="W148" s="45"/>
      <c r="X148" s="45"/>
      <c r="Y148" s="153" t="str">
        <f>IF(Y136="N/A","N/A",IF(Y125&lt;0,"R",IF( (Y78+Y79+Y85+Y87+Y94+Y95+Y100+Y102-Y74)&lt;0,"G",IF(Y136&gt;'Authority RAG Thresholds'!$I$17,"G",IF(Y136&lt;'Authority RAG Thresholds'!$G$17,"R","A")))))</f>
        <v>N/A</v>
      </c>
      <c r="Z148" s="27"/>
      <c r="AA148" s="27" t="s">
        <v>253</v>
      </c>
      <c r="AB148" s="27"/>
      <c r="AC148" s="27"/>
      <c r="AD148" s="153" t="str">
        <f>IF(AD136="N/A","N/A",IF(AD125&lt;0,"R",IF( (AD78+AD79+AD85+AD87+AD94+AD95+AD100+AD102-AD74)&lt;0,"G",IF(AD136&gt;'Authority RAG Thresholds'!$I$17,"G",IF(AD136&lt;'Authority RAG Thresholds'!$G$17,"R","A")))))</f>
        <v>N/A</v>
      </c>
      <c r="AE148" s="45"/>
      <c r="AF148" s="45"/>
      <c r="AG148" s="153" t="str">
        <f>IF(AG136="N/A","N/A",IF(AG125&lt;0,"R",IF( (AG78+AG79+AG85+AG87+AG94+AG95+AG100+AG102-AG74)&lt;0,"G",IF(AG136&gt;'Authority RAG Thresholds'!$I$17,"G",IF(AG136&lt;'Authority RAG Thresholds'!$G$17,"R","A")))))</f>
        <v>N/A</v>
      </c>
      <c r="AH148" s="45"/>
      <c r="AI148" s="45"/>
      <c r="AJ148" s="153" t="str">
        <f>IF(AJ136="N/A","N/A",IF(AJ125&lt;0,"R",IF( (AJ78+AJ79+AJ85+AJ87+AJ94+AJ95+AJ100+AJ102-AJ74)&lt;0,"G",IF(AJ136&gt;'Authority RAG Thresholds'!$I$17,"G",IF(AJ136&lt;'Authority RAG Thresholds'!$G$17,"R","A")))))</f>
        <v>N/A</v>
      </c>
    </row>
    <row r="149" spans="1:37" ht="11.65" x14ac:dyDescent="0.35">
      <c r="A149" s="145"/>
      <c r="C149" s="145"/>
      <c r="D149" s="27"/>
      <c r="E149" s="27" t="s">
        <v>77</v>
      </c>
      <c r="F149" s="27"/>
      <c r="G149" s="27"/>
      <c r="H149" s="153" t="e">
        <f>IF((H39-H55)&lt;0,"R",IF(((H78+H79+H85+H87+H94+H95+H100+H102-H74)&lt;0),"G",IF(H137&lt;'Authority RAG Thresholds'!$I$18,"G",IF(H137&gt;'Authority RAG Thresholds'!$G$18,"R","A"))))</f>
        <v>#DIV/0!</v>
      </c>
      <c r="I149" s="45"/>
      <c r="J149" s="45"/>
      <c r="K149" s="153" t="e">
        <f>IF((K39-K55)&lt;0,"R",IF(((K78+K79+K85+K87+K94+K95+K100+K102-K74)&lt;0),"G",IF(K137&lt;'Authority RAG Thresholds'!$I$18,"G",IF(K137&gt;'Authority RAG Thresholds'!$G$18,"R","A"))))</f>
        <v>#DIV/0!</v>
      </c>
      <c r="L149" s="45"/>
      <c r="M149" s="45"/>
      <c r="N149" s="153" t="e">
        <f>IF((N39-N55)&lt;0,"R",IF(((N78+N79+N85+N87+N94+N95+N100+N102-N74)&lt;0),"G",IF(N137&lt;'Authority RAG Thresholds'!$I$18,"G",IF(N137&gt;'Authority RAG Thresholds'!$G$18,"R","A"))))</f>
        <v>#DIV/0!</v>
      </c>
      <c r="O149" s="27"/>
      <c r="P149" s="27" t="s">
        <v>77</v>
      </c>
      <c r="Q149" s="27"/>
      <c r="R149" s="27"/>
      <c r="S149" s="153" t="e">
        <f>IF((S39-S55)&lt;0,"R",IF(((S78+S79+S85+S87+S94+S95+S100+S102-S74)&lt;0),"G",IF(S137&lt;'Authority RAG Thresholds'!$I$18,"G",IF(S137&gt;'Authority RAG Thresholds'!$G$18,"R","A"))))</f>
        <v>#DIV/0!</v>
      </c>
      <c r="T149" s="45"/>
      <c r="U149" s="45"/>
      <c r="V149" s="153" t="e">
        <f>IF((V39-V55)&lt;0,"R",IF(((V78+V79+V85+V87+V94+V95+V100+V102-V74)&lt;0),"G",IF(V137&lt;'Authority RAG Thresholds'!$I$18,"G",IF(V137&gt;'Authority RAG Thresholds'!$G$18,"R","A"))))</f>
        <v>#DIV/0!</v>
      </c>
      <c r="W149" s="45"/>
      <c r="X149" s="45"/>
      <c r="Y149" s="153" t="e">
        <f>IF((Y39-Y55)&lt;0,"R",IF(((Y78+Y79+Y85+Y87+Y94+Y95+Y100+Y102-Y74)&lt;0),"G",IF(Y137&lt;'Authority RAG Thresholds'!$I$18,"G",IF(Y137&gt;'Authority RAG Thresholds'!$G$18,"R","A"))))</f>
        <v>#DIV/0!</v>
      </c>
      <c r="Z149" s="27"/>
      <c r="AA149" s="27" t="s">
        <v>77</v>
      </c>
      <c r="AB149" s="27"/>
      <c r="AC149" s="27"/>
      <c r="AD149" s="153" t="e">
        <f>IF((AD39-AD55)&lt;0,"R",IF(((AD78+AD79+AD85+AD87+AD94+AD95+AD100+AD102-AD74)&lt;0),"G",IF(AD137&lt;'Authority RAG Thresholds'!$I$18,"G",IF(AD137&gt;'Authority RAG Thresholds'!$G$18,"R","A"))))</f>
        <v>#DIV/0!</v>
      </c>
      <c r="AE149" s="45"/>
      <c r="AF149" s="45"/>
      <c r="AG149" s="153" t="e">
        <f>IF((AG39-AG55)&lt;0,"R",IF(((AG78+AG79+AG85+AG87+AG94+AG95+AG100+AG102-AG74)&lt;0),"G",IF(AG137&lt;'Authority RAG Thresholds'!$I$18,"G",IF(AG137&gt;'Authority RAG Thresholds'!$G$18,"R","A"))))</f>
        <v>#DIV/0!</v>
      </c>
      <c r="AH149" s="45"/>
      <c r="AI149" s="45"/>
      <c r="AJ149" s="153" t="e">
        <f>IF((AJ39-AJ55)&lt;0,"R",IF(((AJ78+AJ79+AJ85+AJ87+AJ94+AJ95+AJ100+AJ102-AJ74)&lt;0),"G",IF(AJ137&lt;'Authority RAG Thresholds'!$I$18,"G",IF(AJ137&gt;'Authority RAG Thresholds'!$G$18,"R","A"))))</f>
        <v>#DIV/0!</v>
      </c>
    </row>
    <row r="150" spans="1:37" ht="11.65" x14ac:dyDescent="0.35">
      <c r="A150" s="145"/>
      <c r="C150" s="145"/>
      <c r="D150" s="27"/>
      <c r="E150" s="27" t="s">
        <v>82</v>
      </c>
      <c r="F150" s="27"/>
      <c r="G150" s="27"/>
      <c r="H150" s="153" t="e">
        <f>IF((H39-H55)&lt;0,"R",IF(((H78+H79+H85+H87+H94+H95+H100+H102-H74-(H61-H96))&lt;0),"G",IF(H138&lt;'Authority RAG Thresholds'!$I$19,"G",IF(H138&gt;'Authority RAG Thresholds'!$G$19,"R","A"))))</f>
        <v>#DIV/0!</v>
      </c>
      <c r="I150" s="45"/>
      <c r="J150" s="45"/>
      <c r="K150" s="153" t="e">
        <f>IF((K39-K55)&lt;0,"R",IF(((K78+K79+K85+K87+K94+K95+K100+K102-K74-(K61-K96))&lt;0),"G",IF(K138&lt;'Authority RAG Thresholds'!$I$19,"G",IF(K138&gt;'Authority RAG Thresholds'!$G$19,"R","A"))))</f>
        <v>#DIV/0!</v>
      </c>
      <c r="L150" s="45"/>
      <c r="M150" s="45"/>
      <c r="N150" s="153" t="e">
        <f>IF((N39-N55)&lt;0,"R",IF(((N78+N79+N85+N87+N94+N95+N100+N102-N74-(N61-N96))&lt;0),"G",IF(N138&lt;'Authority RAG Thresholds'!$I$19,"G",IF(N138&gt;'Authority RAG Thresholds'!$G$19,"R","A"))))</f>
        <v>#DIV/0!</v>
      </c>
      <c r="O150" s="27"/>
      <c r="P150" s="27" t="s">
        <v>82</v>
      </c>
      <c r="Q150" s="27"/>
      <c r="R150" s="27"/>
      <c r="S150" s="153" t="e">
        <f>IF((S39-S55)&lt;0,"R",IF(((S78+S79+S85+S87+S94+S95+S100+S102-S74-(S61-S96))&lt;0),"G",IF(S138&lt;'Authority RAG Thresholds'!$I$19,"G",IF(S138&gt;'Authority RAG Thresholds'!$G$19,"R","A"))))</f>
        <v>#DIV/0!</v>
      </c>
      <c r="T150" s="45"/>
      <c r="U150" s="45"/>
      <c r="V150" s="153" t="e">
        <f>IF((V39-V55)&lt;0,"R",IF(((V78+V79+V85+V87+V94+V95+V100+V102-V74-(V61-V96))&lt;0),"G",IF(V138&lt;'Authority RAG Thresholds'!$I$19,"G",IF(V138&gt;'Authority RAG Thresholds'!$G$19,"R","A"))))</f>
        <v>#DIV/0!</v>
      </c>
      <c r="W150" s="45"/>
      <c r="X150" s="45"/>
      <c r="Y150" s="153" t="e">
        <f>IF((Y39-Y55)&lt;0,"R",IF(((Y78+Y79+Y85+Y87+Y94+Y95+Y100+Y102-Y74-(Y61-Y96))&lt;0),"G",IF(Y138&lt;'Authority RAG Thresholds'!$I$19,"G",IF(Y138&gt;'Authority RAG Thresholds'!$G$19,"R","A"))))</f>
        <v>#DIV/0!</v>
      </c>
      <c r="Z150" s="27"/>
      <c r="AA150" s="27" t="s">
        <v>82</v>
      </c>
      <c r="AB150" s="27"/>
      <c r="AC150" s="27"/>
      <c r="AD150" s="153" t="e">
        <f>IF((AD39-AD55)&lt;0,"R",IF(((AD78+AD79+AD85+AD87+AD94+AD95+AD100+AD102-AD74-(AD61-AD96))&lt;0),"G",IF(AD138&lt;'Authority RAG Thresholds'!$I$19,"G",IF(AD138&gt;'Authority RAG Thresholds'!$G$19,"R","A"))))</f>
        <v>#DIV/0!</v>
      </c>
      <c r="AE150" s="45"/>
      <c r="AF150" s="45"/>
      <c r="AG150" s="153" t="e">
        <f>IF((AG39-AG55)&lt;0,"R",IF(((AG78+AG79+AG85+AG87+AG94+AG95+AG100+AG102-AG74-(AG61-AG96))&lt;0),"G",IF(AG138&lt;'Authority RAG Thresholds'!$I$19,"G",IF(AG138&gt;'Authority RAG Thresholds'!$G$19,"R","A"))))</f>
        <v>#DIV/0!</v>
      </c>
      <c r="AH150" s="45"/>
      <c r="AI150" s="45"/>
      <c r="AJ150" s="153" t="e">
        <f>IF((AJ39-AJ55)&lt;0,"R",IF(((AJ78+AJ79+AJ85+AJ87+AJ94+AJ95+AJ100+AJ102-AJ74-(AJ61-AJ96))&lt;0),"G",IF(AJ138&lt;'Authority RAG Thresholds'!$I$19,"G",IF(AJ138&gt;'Authority RAG Thresholds'!$G$19,"R","A"))))</f>
        <v>#DIV/0!</v>
      </c>
    </row>
    <row r="151" spans="1:37" ht="11.65" x14ac:dyDescent="0.35">
      <c r="A151" s="145"/>
      <c r="C151" s="145"/>
      <c r="D151" s="27"/>
      <c r="E151" s="27" t="s">
        <v>75</v>
      </c>
      <c r="F151" s="27"/>
      <c r="G151" s="27"/>
      <c r="H151" s="153" t="str">
        <f>IF(H39&lt;0,"R",IF(-(H45+H30)&lt;=0,"G",IF(H139&gt;'Authority RAG Thresholds'!$I$20,"G",IF(H139&lt;'Authority RAG Thresholds'!$G$20,"R","A"))))</f>
        <v>G</v>
      </c>
      <c r="I151" s="45"/>
      <c r="J151" s="45"/>
      <c r="K151" s="153" t="str">
        <f>IF(K39&lt;0,"R",IF(-(K45+K30)&lt;=0,"G",IF(K139&gt;'Authority RAG Thresholds'!$I$20,"G",IF(K139&lt;'Authority RAG Thresholds'!$G$20,"R","A"))))</f>
        <v>G</v>
      </c>
      <c r="L151" s="45"/>
      <c r="M151" s="45"/>
      <c r="N151" s="153" t="str">
        <f>IF(N39&lt;0,"R",IF(-(N45+N30)&lt;=0,"G",IF(N139&gt;'Authority RAG Thresholds'!$I$20,"G",IF(N139&lt;'Authority RAG Thresholds'!$G$20,"R","A"))))</f>
        <v>G</v>
      </c>
      <c r="O151" s="27"/>
      <c r="P151" s="27" t="s">
        <v>75</v>
      </c>
      <c r="Q151" s="27"/>
      <c r="R151" s="27"/>
      <c r="S151" s="153" t="str">
        <f>IF(S39&lt;0,"R",IF(-(S45+S30)&lt;=0,"G",IF(S139&gt;'Authority RAG Thresholds'!$I$20,"G",IF(S139&lt;'Authority RAG Thresholds'!$G$20,"R","A"))))</f>
        <v>G</v>
      </c>
      <c r="T151" s="45"/>
      <c r="U151" s="45"/>
      <c r="V151" s="153" t="str">
        <f>IF(V39&lt;0,"R",IF(-(V45+V30)&lt;=0,"G",IF(V139&gt;'Authority RAG Thresholds'!$I$20,"G",IF(V139&lt;'Authority RAG Thresholds'!$G$20,"R","A"))))</f>
        <v>G</v>
      </c>
      <c r="W151" s="45"/>
      <c r="X151" s="45"/>
      <c r="Y151" s="153" t="str">
        <f>IF(Y39&lt;0,"R",IF(-(Y45+Y30)&lt;=0,"G",IF(Y139&gt;'Authority RAG Thresholds'!$I$20,"G",IF(Y139&lt;'Authority RAG Thresholds'!$G$20,"R","A"))))</f>
        <v>G</v>
      </c>
      <c r="Z151" s="27"/>
      <c r="AA151" s="27" t="s">
        <v>75</v>
      </c>
      <c r="AB151" s="27"/>
      <c r="AC151" s="27"/>
      <c r="AD151" s="153" t="str">
        <f>IF(AD39&lt;0,"R",IF(-(AD45+AD30)&lt;=0,"G",IF(AD139&gt;'Authority RAG Thresholds'!$I$20,"G",IF(AD139&lt;'Authority RAG Thresholds'!$G$20,"R","A"))))</f>
        <v>G</v>
      </c>
      <c r="AE151" s="45"/>
      <c r="AF151" s="45"/>
      <c r="AG151" s="153" t="str">
        <f>IF(AG39&lt;0,"R",IF(-(AG45+AG30)&lt;=0,"G",IF(AG139&gt;'Authority RAG Thresholds'!$I$20,"G",IF(AG139&lt;'Authority RAG Thresholds'!$G$20,"R","A"))))</f>
        <v>G</v>
      </c>
      <c r="AH151" s="45"/>
      <c r="AI151" s="45"/>
      <c r="AJ151" s="153" t="str">
        <f>IF(AJ39&lt;0,"R",IF(-(AJ45+AJ30)&lt;=0,"G",IF(AJ139&gt;'Authority RAG Thresholds'!$I$20,"G",IF(AJ139&lt;'Authority RAG Thresholds'!$G$20,"R","A"))))</f>
        <v>G</v>
      </c>
    </row>
    <row r="152" spans="1:37" ht="11.65" x14ac:dyDescent="0.35">
      <c r="A152" s="145"/>
      <c r="C152" s="145"/>
      <c r="D152" s="27"/>
      <c r="E152" s="27" t="s">
        <v>78</v>
      </c>
      <c r="F152" s="27"/>
      <c r="G152" s="27"/>
      <c r="H152" s="153" t="e">
        <f>IF(H140&gt;'Authority RAG Thresholds'!$I$21,"G",IF(H140&lt;'Authority RAG Thresholds'!$G$21,"R","A"))</f>
        <v>#DIV/0!</v>
      </c>
      <c r="I152" s="45"/>
      <c r="J152" s="45"/>
      <c r="K152" s="153" t="e">
        <f>IF(K140&gt;'Authority RAG Thresholds'!$I$21,"G",IF(K140&lt;'Authority RAG Thresholds'!$G$21,"R","A"))</f>
        <v>#DIV/0!</v>
      </c>
      <c r="L152" s="45"/>
      <c r="M152" s="45"/>
      <c r="N152" s="153" t="e">
        <f>IF(N140&gt;'Authority RAG Thresholds'!$I$21,"G",IF(N140&lt;'Authority RAG Thresholds'!$G$21,"R","A"))</f>
        <v>#DIV/0!</v>
      </c>
      <c r="O152" s="27"/>
      <c r="P152" s="27" t="s">
        <v>78</v>
      </c>
      <c r="Q152" s="27"/>
      <c r="R152" s="27"/>
      <c r="S152" s="153" t="e">
        <f>IF(S140&gt;'Authority RAG Thresholds'!$I$21,"G",IF(S140&lt;'Authority RAG Thresholds'!$G$21,"R","A"))</f>
        <v>#DIV/0!</v>
      </c>
      <c r="T152" s="45"/>
      <c r="U152" s="45"/>
      <c r="V152" s="153" t="e">
        <f>IF(V140&gt;'Authority RAG Thresholds'!$I$21,"G",IF(V140&lt;'Authority RAG Thresholds'!$G$21,"R","A"))</f>
        <v>#DIV/0!</v>
      </c>
      <c r="W152" s="45"/>
      <c r="X152" s="45"/>
      <c r="Y152" s="153" t="e">
        <f>IF(Y140&gt;'Authority RAG Thresholds'!$I$21,"G",IF(Y140&lt;'Authority RAG Thresholds'!$G$21,"R","A"))</f>
        <v>#DIV/0!</v>
      </c>
      <c r="Z152" s="27"/>
      <c r="AA152" s="27" t="s">
        <v>78</v>
      </c>
      <c r="AB152" s="27"/>
      <c r="AC152" s="27"/>
      <c r="AD152" s="153" t="e">
        <f>IF(AD140&gt;'Authority RAG Thresholds'!$I$21,"G",IF(AD140&lt;'Authority RAG Thresholds'!$G$21,"R","A"))</f>
        <v>#DIV/0!</v>
      </c>
      <c r="AE152" s="45"/>
      <c r="AF152" s="45"/>
      <c r="AG152" s="153" t="e">
        <f>IF(AG140&gt;'Authority RAG Thresholds'!$I$21,"G",IF(AG140&lt;'Authority RAG Thresholds'!$G$21,"R","A"))</f>
        <v>#DIV/0!</v>
      </c>
      <c r="AH152" s="45"/>
      <c r="AI152" s="45"/>
      <c r="AJ152" s="153" t="e">
        <f>IF(AJ140&gt;'Authority RAG Thresholds'!$I$21,"G",IF(AJ140&lt;'Authority RAG Thresholds'!$G$21,"R","A"))</f>
        <v>#DIV/0!</v>
      </c>
    </row>
    <row r="153" spans="1:37" ht="11.65" x14ac:dyDescent="0.35">
      <c r="A153" s="145"/>
      <c r="C153" s="145"/>
      <c r="D153" s="27"/>
      <c r="E153" s="27" t="s">
        <v>79</v>
      </c>
      <c r="F153" s="27"/>
      <c r="G153" s="27"/>
      <c r="H153" s="153" t="str">
        <f>IF(H141&gt;'Authority RAG Thresholds'!$G$22,"G","R")</f>
        <v>R</v>
      </c>
      <c r="I153" s="45"/>
      <c r="J153" s="45"/>
      <c r="K153" s="153" t="str">
        <f>IF(K141&gt;'Authority RAG Thresholds'!$G$22,"G","R")</f>
        <v>R</v>
      </c>
      <c r="L153" s="45"/>
      <c r="M153" s="45"/>
      <c r="N153" s="153" t="str">
        <f>IF(N141&gt;'Authority RAG Thresholds'!$G$22,"G","R")</f>
        <v>R</v>
      </c>
      <c r="O153" s="27"/>
      <c r="P153" s="27" t="s">
        <v>79</v>
      </c>
      <c r="Q153" s="27"/>
      <c r="R153" s="27"/>
      <c r="S153" s="153" t="str">
        <f>IF(S141&gt;'Authority RAG Thresholds'!$G$22,"G","R")</f>
        <v>R</v>
      </c>
      <c r="T153" s="45"/>
      <c r="U153" s="45"/>
      <c r="V153" s="153" t="str">
        <f>IF(V141&gt;'Authority RAG Thresholds'!$G$22,"G","R")</f>
        <v>R</v>
      </c>
      <c r="W153" s="45"/>
      <c r="X153" s="45"/>
      <c r="Y153" s="153" t="str">
        <f>IF(Y141&gt;'Authority RAG Thresholds'!$G$22,"G","R")</f>
        <v>R</v>
      </c>
      <c r="Z153" s="27"/>
      <c r="AA153" s="27" t="s">
        <v>79</v>
      </c>
      <c r="AB153" s="27"/>
      <c r="AC153" s="27"/>
      <c r="AD153" s="153" t="str">
        <f>IF(AD141&gt;'Authority RAG Thresholds'!$G$22,"G","R")</f>
        <v>R</v>
      </c>
      <c r="AE153" s="45"/>
      <c r="AF153" s="45"/>
      <c r="AG153" s="153" t="str">
        <f>IF(AG141&gt;'Authority RAG Thresholds'!$G$22,"G","R")</f>
        <v>R</v>
      </c>
      <c r="AH153" s="45"/>
      <c r="AI153" s="45"/>
      <c r="AJ153" s="153" t="str">
        <f>IF(AJ141&gt;'Authority RAG Thresholds'!$G$22,"G","R")</f>
        <v>R</v>
      </c>
    </row>
    <row r="154" spans="1:37" ht="11.65" x14ac:dyDescent="0.35">
      <c r="A154" s="145"/>
      <c r="C154" s="145"/>
      <c r="D154" s="27"/>
      <c r="E154" s="27" t="s">
        <v>80</v>
      </c>
      <c r="F154" s="27"/>
      <c r="G154" s="27"/>
      <c r="H154" s="153" t="e">
        <f>IF(H117=SysConfig!$F$43,"R",IF((H116+H62+H73)&lt;0,"G",IF(H142&lt;'Authority RAG Thresholds'!$I$23,"G",IF(H142&gt;'Authority RAG Thresholds'!$G$23,"R","A"))))</f>
        <v>#DIV/0!</v>
      </c>
      <c r="I154" s="45"/>
      <c r="J154" s="45"/>
      <c r="K154" s="153" t="e">
        <f>IF(K117=SysConfig!$F$43,"R",IF((K116+K62+K73)&lt;0,"G",IF(K142&lt;'Authority RAG Thresholds'!$I$23,"G",IF(K142&gt;'Authority RAG Thresholds'!$G$23,"R","A"))))</f>
        <v>#DIV/0!</v>
      </c>
      <c r="L154" s="45"/>
      <c r="M154" s="45"/>
      <c r="N154" s="153" t="e">
        <f>IF(N117=SysConfig!$F$43,"R",IF((N116+N62+N73)&lt;0,"G",IF(N142&lt;'Authority RAG Thresholds'!$I$23,"G",IF(N142&gt;'Authority RAG Thresholds'!$G$23,"R","A"))))</f>
        <v>#DIV/0!</v>
      </c>
      <c r="O154" s="27"/>
      <c r="P154" s="27" t="s">
        <v>80</v>
      </c>
      <c r="Q154" s="27"/>
      <c r="R154" s="27"/>
      <c r="S154" s="153" t="e">
        <f>IF(S117=SysConfig!$F$43,"R",IF((S116+S62+S73)&lt;0,"G",IF(S142&lt;'Authority RAG Thresholds'!$I$23,"G",IF(S142&gt;'Authority RAG Thresholds'!$G$23,"R","A"))))</f>
        <v>#DIV/0!</v>
      </c>
      <c r="T154" s="45"/>
      <c r="U154" s="45"/>
      <c r="V154" s="153" t="e">
        <f>IF(V117=SysConfig!$F$43,"R",IF((V116+V62+V73)&lt;0,"G",IF(V142&lt;'Authority RAG Thresholds'!$I$23,"G",IF(V142&gt;'Authority RAG Thresholds'!$G$23,"R","A"))))</f>
        <v>#DIV/0!</v>
      </c>
      <c r="W154" s="45"/>
      <c r="X154" s="45"/>
      <c r="Y154" s="153" t="e">
        <f>IF(Y117=SysConfig!$F$43,"R",IF((Y116+Y62+Y73)&lt;0,"G",IF(Y142&lt;'Authority RAG Thresholds'!$I$23,"G",IF(Y142&gt;'Authority RAG Thresholds'!$G$23,"R","A"))))</f>
        <v>#DIV/0!</v>
      </c>
      <c r="Z154" s="27"/>
      <c r="AA154" s="27" t="s">
        <v>80</v>
      </c>
      <c r="AB154" s="27"/>
      <c r="AC154" s="27"/>
      <c r="AD154" s="153" t="e">
        <f>IF(AD117=SysConfig!$F$43,"R",IF((AD116+AD62+AD73)&lt;0,"G",IF(AD142&lt;'Authority RAG Thresholds'!$I$23,"G",IF(AD142&gt;'Authority RAG Thresholds'!$G$23,"R","A"))))</f>
        <v>#DIV/0!</v>
      </c>
      <c r="AE154" s="45"/>
      <c r="AF154" s="45"/>
      <c r="AG154" s="153" t="e">
        <f>IF(AG117=SysConfig!$F$43,"R",IF((AG116+AG62+AG73)&lt;0,"G",IF(AG142&lt;'Authority RAG Thresholds'!$I$23,"G",IF(AG142&gt;'Authority RAG Thresholds'!$G$23,"R","A"))))</f>
        <v>#DIV/0!</v>
      </c>
      <c r="AH154" s="45"/>
      <c r="AI154" s="45"/>
      <c r="AJ154" s="153" t="e">
        <f>IF(AJ117=SysConfig!$F$43,"R",IF((AJ116+AJ62+AJ73)&lt;0,"G",IF(AJ142&lt;'Authority RAG Thresholds'!$I$23,"G",IF(AJ142&gt;'Authority RAG Thresholds'!$G$23,"R","A"))))</f>
        <v>#DIV/0!</v>
      </c>
    </row>
    <row r="155" spans="1:37" ht="11.65" x14ac:dyDescent="0.35">
      <c r="A155" s="145"/>
      <c r="C155" s="145"/>
      <c r="D155" s="27"/>
      <c r="E155" s="27"/>
      <c r="F155" s="27"/>
      <c r="G155" s="27"/>
      <c r="H155" s="27"/>
      <c r="I155" s="45"/>
      <c r="J155" s="45"/>
      <c r="K155" s="27"/>
      <c r="L155" s="45"/>
      <c r="M155" s="45"/>
      <c r="N155" s="27"/>
      <c r="O155" s="27"/>
      <c r="P155" s="27"/>
      <c r="Q155" s="27"/>
      <c r="R155" s="27"/>
      <c r="S155" s="27"/>
      <c r="T155" s="45"/>
      <c r="U155" s="45"/>
      <c r="V155" s="27"/>
      <c r="W155" s="45"/>
      <c r="X155" s="45"/>
      <c r="Y155" s="27"/>
      <c r="Z155" s="27"/>
      <c r="AA155" s="27"/>
      <c r="AB155" s="27"/>
      <c r="AC155" s="27"/>
      <c r="AD155" s="27"/>
      <c r="AE155" s="45"/>
      <c r="AF155" s="45"/>
      <c r="AG155" s="27"/>
      <c r="AH155" s="45"/>
      <c r="AI155" s="45"/>
      <c r="AJ155" s="27"/>
    </row>
    <row r="156" spans="1:37" ht="15" x14ac:dyDescent="0.4">
      <c r="A156" s="117" t="s">
        <v>158</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row>
    <row r="157" spans="1:37" ht="14.55" customHeight="1" x14ac:dyDescent="0.35"/>
  </sheetData>
  <sheetProtection password="B276" sheet="1" objects="1" scenarios="1"/>
  <protectedRanges>
    <protectedRange sqref="F40 I40 L40 Q40 T40 W40 AB40 AE40 AH40" name="Lead Financial Input_1"/>
    <protectedRange sqref="H24 K24 N24 S24 V24 Y24 AD24 AG24 AJ24" name="Lead Financial Input_4"/>
    <protectedRange sqref="G40 J40 M40 R40 U40 X40 AC40 AF40 AI40" name="Lead Financial Input_3"/>
    <protectedRange sqref="H22" name="Sub Supplier 3"/>
    <protectedRange sqref="K22" name="Sub Supplier 3_1"/>
    <protectedRange sqref="N22" name="Sub Supplier 3_2"/>
    <protectedRange sqref="S22" name="Sub Supplier 3_3"/>
    <protectedRange sqref="V22" name="Sub Supplier 3_4"/>
    <protectedRange sqref="Y22" name="Sub Supplier 3_5"/>
    <protectedRange sqref="AD22" name="Sub Supplier 3_6"/>
    <protectedRange sqref="AG22" name="Sub Supplier 3_7"/>
    <protectedRange sqref="AJ22" name="Sub Supplier 3_8"/>
  </protectedRanges>
  <mergeCells count="1">
    <mergeCell ref="C6:D6"/>
  </mergeCells>
  <conditionalFormatting sqref="H149:H154">
    <cfRule type="expression" dxfId="179" priority="518" stopIfTrue="1">
      <formula>H149="R"</formula>
    </cfRule>
    <cfRule type="expression" dxfId="178" priority="519" stopIfTrue="1">
      <formula>H149="A"</formula>
    </cfRule>
    <cfRule type="expression" dxfId="177" priority="520" stopIfTrue="1">
      <formula>H149="G"</formula>
    </cfRule>
  </conditionalFormatting>
  <conditionalFormatting sqref="H148:H152">
    <cfRule type="expression" dxfId="176" priority="515" stopIfTrue="1">
      <formula>H148="R"</formula>
    </cfRule>
    <cfRule type="expression" dxfId="175" priority="516" stopIfTrue="1">
      <formula>H148="A"</formula>
    </cfRule>
    <cfRule type="expression" dxfId="174" priority="517" stopIfTrue="1">
      <formula>H148="G"</formula>
    </cfRule>
  </conditionalFormatting>
  <conditionalFormatting sqref="H150:H152">
    <cfRule type="expression" dxfId="173" priority="512" stopIfTrue="1">
      <formula>H150="R"</formula>
    </cfRule>
    <cfRule type="expression" dxfId="172" priority="513" stopIfTrue="1">
      <formula>H150="A"</formula>
    </cfRule>
    <cfRule type="expression" dxfId="171" priority="514" stopIfTrue="1">
      <formula>H150="G"</formula>
    </cfRule>
  </conditionalFormatting>
  <conditionalFormatting sqref="H146:H152">
    <cfRule type="expression" dxfId="170" priority="509" stopIfTrue="1">
      <formula>H146="R"</formula>
    </cfRule>
    <cfRule type="expression" dxfId="169" priority="510" stopIfTrue="1">
      <formula>H146="A"</formula>
    </cfRule>
    <cfRule type="expression" dxfId="168" priority="511" stopIfTrue="1">
      <formula>H146="G"</formula>
    </cfRule>
  </conditionalFormatting>
  <conditionalFormatting sqref="C5:D5">
    <cfRule type="expression" dxfId="167" priority="410">
      <formula>IF(AND(sysChk=0,sysWarn=0),1,0)</formula>
    </cfRule>
    <cfRule type="expression" dxfId="166" priority="411">
      <formula>IF(AND(sysChk=0,sysWarn&lt;&gt;0),1,0)</formula>
    </cfRule>
    <cfRule type="expression" dxfId="165" priority="412">
      <formula>IF(sysChk&lt;&gt;0,1,0)</formula>
    </cfRule>
  </conditionalFormatting>
  <conditionalFormatting sqref="K149:K154">
    <cfRule type="expression" dxfId="164" priority="95" stopIfTrue="1">
      <formula>K149="R"</formula>
    </cfRule>
    <cfRule type="expression" dxfId="163" priority="96" stopIfTrue="1">
      <formula>K149="A"</formula>
    </cfRule>
    <cfRule type="expression" dxfId="162" priority="97" stopIfTrue="1">
      <formula>K149="G"</formula>
    </cfRule>
  </conditionalFormatting>
  <conditionalFormatting sqref="K148:K152">
    <cfRule type="expression" dxfId="161" priority="92" stopIfTrue="1">
      <formula>K148="R"</formula>
    </cfRule>
    <cfRule type="expression" dxfId="160" priority="93" stopIfTrue="1">
      <formula>K148="A"</formula>
    </cfRule>
    <cfRule type="expression" dxfId="159" priority="94" stopIfTrue="1">
      <formula>K148="G"</formula>
    </cfRule>
  </conditionalFormatting>
  <conditionalFormatting sqref="K150:K152">
    <cfRule type="expression" dxfId="158" priority="89" stopIfTrue="1">
      <formula>K150="R"</formula>
    </cfRule>
    <cfRule type="expression" dxfId="157" priority="90" stopIfTrue="1">
      <formula>K150="A"</formula>
    </cfRule>
    <cfRule type="expression" dxfId="156" priority="91" stopIfTrue="1">
      <formula>K150="G"</formula>
    </cfRule>
  </conditionalFormatting>
  <conditionalFormatting sqref="K146:K152">
    <cfRule type="expression" dxfId="155" priority="86" stopIfTrue="1">
      <formula>K146="R"</formula>
    </cfRule>
    <cfRule type="expression" dxfId="154" priority="87" stopIfTrue="1">
      <formula>K146="A"</formula>
    </cfRule>
    <cfRule type="expression" dxfId="153" priority="88" stopIfTrue="1">
      <formula>K146="G"</formula>
    </cfRule>
  </conditionalFormatting>
  <conditionalFormatting sqref="N149:N154">
    <cfRule type="expression" dxfId="152" priority="83" stopIfTrue="1">
      <formula>N149="R"</formula>
    </cfRule>
    <cfRule type="expression" dxfId="151" priority="84" stopIfTrue="1">
      <formula>N149="A"</formula>
    </cfRule>
    <cfRule type="expression" dxfId="150" priority="85" stopIfTrue="1">
      <formula>N149="G"</formula>
    </cfRule>
  </conditionalFormatting>
  <conditionalFormatting sqref="N148:N152">
    <cfRule type="expression" dxfId="149" priority="80" stopIfTrue="1">
      <formula>N148="R"</formula>
    </cfRule>
    <cfRule type="expression" dxfId="148" priority="81" stopIfTrue="1">
      <formula>N148="A"</formula>
    </cfRule>
    <cfRule type="expression" dxfId="147" priority="82" stopIfTrue="1">
      <formula>N148="G"</formula>
    </cfRule>
  </conditionalFormatting>
  <conditionalFormatting sqref="N150:N152">
    <cfRule type="expression" dxfId="146" priority="77" stopIfTrue="1">
      <formula>N150="R"</formula>
    </cfRule>
    <cfRule type="expression" dxfId="145" priority="78" stopIfTrue="1">
      <formula>N150="A"</formula>
    </cfRule>
    <cfRule type="expression" dxfId="144" priority="79" stopIfTrue="1">
      <formula>N150="G"</formula>
    </cfRule>
  </conditionalFormatting>
  <conditionalFormatting sqref="N146:N152">
    <cfRule type="expression" dxfId="143" priority="74" stopIfTrue="1">
      <formula>N146="R"</formula>
    </cfRule>
    <cfRule type="expression" dxfId="142" priority="75" stopIfTrue="1">
      <formula>N146="A"</formula>
    </cfRule>
    <cfRule type="expression" dxfId="141" priority="76" stopIfTrue="1">
      <formula>N146="G"</formula>
    </cfRule>
  </conditionalFormatting>
  <conditionalFormatting sqref="S149:S154">
    <cfRule type="expression" dxfId="140" priority="71" stopIfTrue="1">
      <formula>S149="R"</formula>
    </cfRule>
    <cfRule type="expression" dxfId="139" priority="72" stopIfTrue="1">
      <formula>S149="A"</formula>
    </cfRule>
    <cfRule type="expression" dxfId="138" priority="73" stopIfTrue="1">
      <formula>S149="G"</formula>
    </cfRule>
  </conditionalFormatting>
  <conditionalFormatting sqref="S148:S152">
    <cfRule type="expression" dxfId="137" priority="68" stopIfTrue="1">
      <formula>S148="R"</formula>
    </cfRule>
    <cfRule type="expression" dxfId="136" priority="69" stopIfTrue="1">
      <formula>S148="A"</formula>
    </cfRule>
    <cfRule type="expression" dxfId="135" priority="70" stopIfTrue="1">
      <formula>S148="G"</formula>
    </cfRule>
  </conditionalFormatting>
  <conditionalFormatting sqref="S150:S152">
    <cfRule type="expression" dxfId="134" priority="65" stopIfTrue="1">
      <formula>S150="R"</formula>
    </cfRule>
    <cfRule type="expression" dxfId="133" priority="66" stopIfTrue="1">
      <formula>S150="A"</formula>
    </cfRule>
    <cfRule type="expression" dxfId="132" priority="67" stopIfTrue="1">
      <formula>S150="G"</formula>
    </cfRule>
  </conditionalFormatting>
  <conditionalFormatting sqref="S146:S152">
    <cfRule type="expression" dxfId="131" priority="62" stopIfTrue="1">
      <formula>S146="R"</formula>
    </cfRule>
    <cfRule type="expression" dxfId="130" priority="63" stopIfTrue="1">
      <formula>S146="A"</formula>
    </cfRule>
    <cfRule type="expression" dxfId="129" priority="64" stopIfTrue="1">
      <formula>S146="G"</formula>
    </cfRule>
  </conditionalFormatting>
  <conditionalFormatting sqref="V149:V154">
    <cfRule type="expression" dxfId="128" priority="59" stopIfTrue="1">
      <formula>V149="R"</formula>
    </cfRule>
    <cfRule type="expression" dxfId="127" priority="60" stopIfTrue="1">
      <formula>V149="A"</formula>
    </cfRule>
    <cfRule type="expression" dxfId="126" priority="61" stopIfTrue="1">
      <formula>V149="G"</formula>
    </cfRule>
  </conditionalFormatting>
  <conditionalFormatting sqref="V148:V152">
    <cfRule type="expression" dxfId="125" priority="56" stopIfTrue="1">
      <formula>V148="R"</formula>
    </cfRule>
    <cfRule type="expression" dxfId="124" priority="57" stopIfTrue="1">
      <formula>V148="A"</formula>
    </cfRule>
    <cfRule type="expression" dxfId="123" priority="58" stopIfTrue="1">
      <formula>V148="G"</formula>
    </cfRule>
  </conditionalFormatting>
  <conditionalFormatting sqref="V150:V152">
    <cfRule type="expression" dxfId="122" priority="53" stopIfTrue="1">
      <formula>V150="R"</formula>
    </cfRule>
    <cfRule type="expression" dxfId="121" priority="54" stopIfTrue="1">
      <formula>V150="A"</formula>
    </cfRule>
    <cfRule type="expression" dxfId="120" priority="55" stopIfTrue="1">
      <formula>V150="G"</formula>
    </cfRule>
  </conditionalFormatting>
  <conditionalFormatting sqref="V146:V152">
    <cfRule type="expression" dxfId="119" priority="50" stopIfTrue="1">
      <formula>V146="R"</formula>
    </cfRule>
    <cfRule type="expression" dxfId="118" priority="51" stopIfTrue="1">
      <formula>V146="A"</formula>
    </cfRule>
    <cfRule type="expression" dxfId="117" priority="52" stopIfTrue="1">
      <formula>V146="G"</formula>
    </cfRule>
  </conditionalFormatting>
  <conditionalFormatting sqref="Y149:Y154">
    <cfRule type="expression" dxfId="116" priority="47" stopIfTrue="1">
      <formula>Y149="R"</formula>
    </cfRule>
    <cfRule type="expression" dxfId="115" priority="48" stopIfTrue="1">
      <formula>Y149="A"</formula>
    </cfRule>
    <cfRule type="expression" dxfId="114" priority="49" stopIfTrue="1">
      <formula>Y149="G"</formula>
    </cfRule>
  </conditionalFormatting>
  <conditionalFormatting sqref="Y148:Y152">
    <cfRule type="expression" dxfId="113" priority="44" stopIfTrue="1">
      <formula>Y148="R"</formula>
    </cfRule>
    <cfRule type="expression" dxfId="112" priority="45" stopIfTrue="1">
      <formula>Y148="A"</formula>
    </cfRule>
    <cfRule type="expression" dxfId="111" priority="46" stopIfTrue="1">
      <formula>Y148="G"</formula>
    </cfRule>
  </conditionalFormatting>
  <conditionalFormatting sqref="Y150:Y152">
    <cfRule type="expression" dxfId="110" priority="41" stopIfTrue="1">
      <formula>Y150="R"</formula>
    </cfRule>
    <cfRule type="expression" dxfId="109" priority="42" stopIfTrue="1">
      <formula>Y150="A"</formula>
    </cfRule>
    <cfRule type="expression" dxfId="108" priority="43" stopIfTrue="1">
      <formula>Y150="G"</formula>
    </cfRule>
  </conditionalFormatting>
  <conditionalFormatting sqref="Y146:Y152">
    <cfRule type="expression" dxfId="107" priority="38" stopIfTrue="1">
      <formula>Y146="R"</formula>
    </cfRule>
    <cfRule type="expression" dxfId="106" priority="39" stopIfTrue="1">
      <formula>Y146="A"</formula>
    </cfRule>
    <cfRule type="expression" dxfId="105" priority="40" stopIfTrue="1">
      <formula>Y146="G"</formula>
    </cfRule>
  </conditionalFormatting>
  <conditionalFormatting sqref="AD149:AD154">
    <cfRule type="expression" dxfId="104" priority="35" stopIfTrue="1">
      <formula>AD149="R"</formula>
    </cfRule>
    <cfRule type="expression" dxfId="103" priority="36" stopIfTrue="1">
      <formula>AD149="A"</formula>
    </cfRule>
    <cfRule type="expression" dxfId="102" priority="37" stopIfTrue="1">
      <formula>AD149="G"</formula>
    </cfRule>
  </conditionalFormatting>
  <conditionalFormatting sqref="AD148:AD152">
    <cfRule type="expression" dxfId="101" priority="32" stopIfTrue="1">
      <formula>AD148="R"</formula>
    </cfRule>
    <cfRule type="expression" dxfId="100" priority="33" stopIfTrue="1">
      <formula>AD148="A"</formula>
    </cfRule>
    <cfRule type="expression" dxfId="99" priority="34" stopIfTrue="1">
      <formula>AD148="G"</formula>
    </cfRule>
  </conditionalFormatting>
  <conditionalFormatting sqref="AD150:AD152">
    <cfRule type="expression" dxfId="98" priority="29" stopIfTrue="1">
      <formula>AD150="R"</formula>
    </cfRule>
    <cfRule type="expression" dxfId="97" priority="30" stopIfTrue="1">
      <formula>AD150="A"</formula>
    </cfRule>
    <cfRule type="expression" dxfId="96" priority="31" stopIfTrue="1">
      <formula>AD150="G"</formula>
    </cfRule>
  </conditionalFormatting>
  <conditionalFormatting sqref="AD146:AD152">
    <cfRule type="expression" dxfId="95" priority="26" stopIfTrue="1">
      <formula>AD146="R"</formula>
    </cfRule>
    <cfRule type="expression" dxfId="94" priority="27" stopIfTrue="1">
      <formula>AD146="A"</formula>
    </cfRule>
    <cfRule type="expression" dxfId="93" priority="28" stopIfTrue="1">
      <formula>AD146="G"</formula>
    </cfRule>
  </conditionalFormatting>
  <conditionalFormatting sqref="AG149:AG154">
    <cfRule type="expression" dxfId="92" priority="23" stopIfTrue="1">
      <formula>AG149="R"</formula>
    </cfRule>
    <cfRule type="expression" dxfId="91" priority="24" stopIfTrue="1">
      <formula>AG149="A"</formula>
    </cfRule>
    <cfRule type="expression" dxfId="90" priority="25" stopIfTrue="1">
      <formula>AG149="G"</formula>
    </cfRule>
  </conditionalFormatting>
  <conditionalFormatting sqref="AG148:AG152">
    <cfRule type="expression" dxfId="89" priority="20" stopIfTrue="1">
      <formula>AG148="R"</formula>
    </cfRule>
    <cfRule type="expression" dxfId="88" priority="21" stopIfTrue="1">
      <formula>AG148="A"</formula>
    </cfRule>
    <cfRule type="expression" dxfId="87" priority="22" stopIfTrue="1">
      <formula>AG148="G"</formula>
    </cfRule>
  </conditionalFormatting>
  <conditionalFormatting sqref="AG150:AG152">
    <cfRule type="expression" dxfId="86" priority="17" stopIfTrue="1">
      <formula>AG150="R"</formula>
    </cfRule>
    <cfRule type="expression" dxfId="85" priority="18" stopIfTrue="1">
      <formula>AG150="A"</formula>
    </cfRule>
    <cfRule type="expression" dxfId="84" priority="19" stopIfTrue="1">
      <formula>AG150="G"</formula>
    </cfRule>
  </conditionalFormatting>
  <conditionalFormatting sqref="AG146:AG152">
    <cfRule type="expression" dxfId="83" priority="14" stopIfTrue="1">
      <formula>AG146="R"</formula>
    </cfRule>
    <cfRule type="expression" dxfId="82" priority="15" stopIfTrue="1">
      <formula>AG146="A"</formula>
    </cfRule>
    <cfRule type="expression" dxfId="81" priority="16" stopIfTrue="1">
      <formula>AG146="G"</formula>
    </cfRule>
  </conditionalFormatting>
  <conditionalFormatting sqref="AJ149:AJ154">
    <cfRule type="expression" dxfId="80" priority="11" stopIfTrue="1">
      <formula>AJ149="R"</formula>
    </cfRule>
    <cfRule type="expression" dxfId="79" priority="12" stopIfTrue="1">
      <formula>AJ149="A"</formula>
    </cfRule>
    <cfRule type="expression" dxfId="78" priority="13" stopIfTrue="1">
      <formula>AJ149="G"</formula>
    </cfRule>
  </conditionalFormatting>
  <conditionalFormatting sqref="AJ148:AJ152">
    <cfRule type="expression" dxfId="77" priority="8" stopIfTrue="1">
      <formula>AJ148="R"</formula>
    </cfRule>
    <cfRule type="expression" dxfId="76" priority="9" stopIfTrue="1">
      <formula>AJ148="A"</formula>
    </cfRule>
    <cfRule type="expression" dxfId="75" priority="10" stopIfTrue="1">
      <formula>AJ148="G"</formula>
    </cfRule>
  </conditionalFormatting>
  <conditionalFormatting sqref="AJ150:AJ152">
    <cfRule type="expression" dxfId="74" priority="5" stopIfTrue="1">
      <formula>AJ150="R"</formula>
    </cfRule>
    <cfRule type="expression" dxfId="73" priority="6" stopIfTrue="1">
      <formula>AJ150="A"</formula>
    </cfRule>
    <cfRule type="expression" dxfId="72" priority="7" stopIfTrue="1">
      <formula>AJ150="G"</formula>
    </cfRule>
  </conditionalFormatting>
  <conditionalFormatting sqref="AJ146:AJ152">
    <cfRule type="expression" dxfId="71" priority="2" stopIfTrue="1">
      <formula>AJ146="R"</formula>
    </cfRule>
    <cfRule type="expression" dxfId="70" priority="3" stopIfTrue="1">
      <formula>AJ146="A"</formula>
    </cfRule>
    <cfRule type="expression" dxfId="69" priority="4" stopIfTrue="1">
      <formula>AJ146="G"</formula>
    </cfRule>
  </conditionalFormatting>
  <pageMargins left="0.19685039370078741" right="0.15748031496062992" top="0.74803149606299213" bottom="0.74803149606299213" header="0.31496062992125984" footer="0.31496062992125984"/>
  <pageSetup paperSize="8" scale="62" fitToWidth="2" orientation="portrait" r:id="rId1"/>
  <colBreaks count="1" manualBreakCount="1">
    <brk id="25"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xr:uid="{932B2711-D395-2A42-8B80-72304ADC3AAB}">
          <x14:formula1>
            <xm:f>'Bidder Instructions'!$G$40=SysConfig!$F$37</xm:f>
          </x14:formula1>
          <xm:sqref>N25:N31 E16 AJ55 AB123:AJ124 F52:N52 F33:N38 Q123:Y124 AB33:AJ38 AB45:AJ49 AB52:AJ52 Q33:Y38 AB40:AJ41 N127 F40:N41 Q52:Y52 Y21:Y23 AB127:AJ127 F45:N49 Q40:Y41 K123:K124 N123:N124 Q127:Y127 Q45:Y49 AJ58:AJ63 F107:N111 AG55 Q107:Y111 AJ78:AJ87 Y78:Y87 N66:N75 Y66:Y75 AD66:AD75 N78:N87 N94:N102 Y94:Y102 H123:H124 K127 H127 Y25:Y31 AJ94:AJ102 AJ25:AJ31 AJ21:AJ23 AH21:AI31 AG21:AG23 AG25:AG31 AE21:AF31 AD21:AD23 AD25:AD31 P16 AA16 AB21:AC31 AB107:AJ111 N58:N63 Y58:Y63 AJ66:AJ75 AG66:AG75 AD78:AD87 AG78:AG87 S66:S75 V66:V75 S78:S87 V78:V87 H66:H75 K66:K75 H78:H87 K78:K87 H94:H102 K94:K102 S94:S102 V94:V102 AD94:AD102 AG94:AG102 Y55 H58:H63 K58:K63 S58:S63 V58:V63 AD58:AD63 AG58:AG63 F21:G31 H25:H31 H21:H23 I21:J31 K25:K31 K21:K23 L21:M31 N21:N23 Q21:R31 S25:S31 S21:S23 T21:U31 V25:V31 V21:V23 W21:X31 H55 K55 S55 V55 AD55</xm:sqref>
        </x14:dataValidation>
        <x14:dataValidation type="list" allowBlank="1" showInputMessage="1" showErrorMessage="1" errorTitle="Data Entry Error" error="You have selected &quot;Private Limited Company/Public Limited Company&quot; or &quot;None&quot; as subcontractor but are entering data into Not-for-profit/Voluntary Sector Organisation tab." xr:uid="{243CA020-55A5-D34D-B2B2-3C165FA2964F}">
          <x14:formula1>
            <xm:f>SysConfig!$F$20:$F$27</xm:f>
          </x14:formula1>
          <xm:sqref>H24 K24 N24 S24 V24 Y24 AD24 AG24 AJ24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D9220152-FE70-064D-8353-2520B60853A4}">
          <x14:formula1>
            <xm:f>SysConfig!$F$43:$F$44</xm:f>
          </x14:formula1>
          <xm:sqref>H117 K117 N117 S117 V117 Y117 AD117 AG117 AJ117</xm:sqref>
        </x14:dataValidation>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Otherwise you have entered a positive value for D&amp;A." xr:uid="{072F617C-F1AF-2E46-86C7-7A50566323A9}">
          <x14:formula1>
            <xm:f>AND('Bidder Instructions'!$G$40=SysConfig!$F$37,F55&lt;=0)</xm:f>
          </x14:formula1>
          <xm:sqref>F55:G55 I55:J55 L55:M55 Q55:R55 T55:U55 W55:X55 AB55:AC55 AE55:AF55 AH55:AI55</xm:sqref>
        </x14:dataValidation>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xr:uid="{8A9F6541-3350-5C49-BA6A-12C3FD42697E}">
          <x14:formula1>
            <xm:f>$G$45=SysConfig!$F$37</xm:f>
          </x14:formula1>
          <xm:sqref>N55</xm:sqref>
        </x14:dataValidation>
        <x14:dataValidation type="custom" allowBlank="1" showInputMessage="1" showErrorMessage="1" errorTitle="Data Entry Error" error="You have selected &quot;Private Limited Company/PLC&quot; but are entering data into the &quot; Not-for-profit/Voluntary Sector Organisation&quot; tab. Otherwise, you are attempting to enter a negative value in the balance sheet." xr:uid="{77BD9212-21DB-3140-8825-3D29DE2D9A51}">
          <x14:formula1>
            <xm:f>AND($G$45=SysConfig!$F$37,AG116&gt;=0)</xm:f>
          </x14:formula1>
          <xm:sqref>AG116</xm:sqref>
        </x14:dataValidation>
        <x14:dataValidation type="custom" allowBlank="1" showInputMessage="1" showErrorMessage="1" errorTitle="Data Entry Error" error="You have selected &quot;Private Limited Company/PLC&quot; or &quot;None&quot; but are entering data into the &quot;Not-for-profit/Voluntary Sector Organisation&quot; tab. Otherwise, you are attempting to enter a negative value in the balance sheet." xr:uid="{B3C99A78-BA8D-4CD7-8E53-58668125080C}">
          <x14:formula1>
            <xm:f>AND('Bidder Instructions'!$G$40=SysConfig!$F$37,F58&gt;=0)</xm:f>
          </x14:formula1>
          <xm:sqref>AJ116 AH94:AI102 AD116 Y116 V116 S116 N116 K116 H116 AE66:AF75 AB66:AC75 W66:X75 W78:X87 AB78:AC87 AE78:AF87 L66:M75 Q66:R75 T66:U75 L78:M87 Q78:R87 T78:U87 AH58:AI63 F66:G75 I66:J75 AH66:AI75 I78:J87 AH78:AI87 F94:G102 I94:J102 L94:M102 Q94:R102 T94:U102 W94:X102 AB94:AC102 AE94:AF102 AE58:AF63 I58:J63 L58:M63 Q58:R63 T58:U63 W58:X63 AB58:AC63 F78:G87 F58:G63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c793e0e-7ede-4355-8289-18a94c370c4a"/>
    <ds:schemaRef ds:uri="885439bf-a03e-4994-a2bc-2a223ebc4dd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32</vt:i4>
      </vt:variant>
    </vt:vector>
  </HeadingPairs>
  <TitlesOfParts>
    <vt:vector size="53" baseType="lpstr">
      <vt:lpstr>Contents</vt:lpstr>
      <vt:lpstr>Authority Instructions</vt:lpstr>
      <vt:lpstr>Bidder Instructions</vt:lpstr>
      <vt:lpstr>Authority RAG Thresholds</vt:lpstr>
      <vt:lpstr>Metric Definitions</vt:lpstr>
      <vt:lpstr>1.1a Lead Financial Input</vt:lpstr>
      <vt:lpstr>1.1b Lead Financial Input</vt:lpstr>
      <vt:lpstr>1.2a Subcontractor Input</vt:lpstr>
      <vt:lpstr>1.2b Subcontractor Input</vt:lpstr>
      <vt:lpstr>2.1 Lead Ancillary Input </vt:lpstr>
      <vt:lpstr>2.2 Subcontractor Ancillary Inp</vt:lpstr>
      <vt:lpstr>3.1 Lead Bidder Assessment</vt:lpstr>
      <vt:lpstr>3.2 Immediate Parent Assmt</vt:lpstr>
      <vt:lpstr>3.3 Ultimate Parent Assmt</vt:lpstr>
      <vt:lpstr>3.4 Subcontractor #1 Assmt</vt:lpstr>
      <vt:lpstr>3.5 Subcontractor #2 Assmt</vt:lpstr>
      <vt:lpstr>3.6 Subcontractor #3 Assmt</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Subcontractor Input'!Print_Area</vt:lpstr>
      <vt:lpstr>'1.2b Subcontractor Input'!Print_Area</vt:lpstr>
      <vt:lpstr>'3.1 Lead Bidder Assessment'!Print_Area</vt:lpstr>
      <vt:lpstr>'3.2 Immediate Parent Assmt'!Print_Area</vt:lpstr>
      <vt:lpstr>'3.3 Ultimate Parent Assmt'!Print_Area</vt:lpstr>
      <vt:lpstr>'3.4 Subcontractor #1 Assmt'!Print_Area</vt:lpstr>
      <vt:lpstr>'3.5 Subcontractor #2 Assmt'!Print_Area</vt:lpstr>
      <vt:lpstr>'3.6 Subcontractor #3 Assmt'!Print_Area</vt:lpstr>
      <vt:lpstr>'Authority Instructions'!Print_Area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GUY, Steven</cp:lastModifiedBy>
  <cp:lastPrinted>2018-12-06T08:37:15Z</cp:lastPrinted>
  <dcterms:created xsi:type="dcterms:W3CDTF">2016-11-14T11:09:32Z</dcterms:created>
  <dcterms:modified xsi:type="dcterms:W3CDTF">2022-05-18T10:26:57Z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