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20FAF25B-48C4-4F08-AFEA-CFD4FA27283C}" xr6:coauthVersionLast="36" xr6:coauthVersionMax="36" xr10:uidLastSave="{00000000-0000-0000-0000-000000000000}"/>
  <bookViews>
    <workbookView xWindow="0" yWindow="0" windowWidth="27615" windowHeight="12210" xr2:uid="{00000000-000D-0000-FFFF-FFFF00000000}"/>
  </bookViews>
  <sheets>
    <sheet name="Lot 6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B16" i="2" l="1"/>
  <c r="A16" i="2"/>
  <c r="C14" i="1" l="1"/>
  <c r="I4" i="2" l="1"/>
  <c r="J4" i="2" s="1"/>
  <c r="L4" i="2"/>
  <c r="M4" i="2"/>
  <c r="B30" i="1" l="1"/>
  <c r="I17" i="2" l="1"/>
  <c r="J17" i="2" s="1"/>
  <c r="G17" i="2"/>
  <c r="F17" i="2"/>
  <c r="D16" i="1" l="1"/>
  <c r="C28" i="1" l="1"/>
  <c r="C27" i="1"/>
  <c r="C26" i="1"/>
  <c r="C25" i="1"/>
  <c r="C24" i="1"/>
  <c r="C23" i="1"/>
  <c r="C22" i="1"/>
  <c r="C21" i="1"/>
  <c r="C20" i="1"/>
  <c r="C19" i="1"/>
  <c r="C18" i="1"/>
  <c r="C17" i="1"/>
  <c r="D9" i="2" l="1"/>
  <c r="D10" i="2"/>
  <c r="D11" i="2"/>
  <c r="D12" i="2"/>
  <c r="D16" i="2" s="1"/>
  <c r="D13" i="2"/>
  <c r="D14" i="2"/>
  <c r="D15" i="2"/>
  <c r="C9" i="2"/>
  <c r="C10" i="2"/>
  <c r="C11" i="2"/>
  <c r="C12" i="2"/>
  <c r="C13" i="2"/>
  <c r="C14" i="2"/>
  <c r="C15" i="2"/>
  <c r="B10" i="2" l="1"/>
  <c r="A10" i="2"/>
  <c r="I19" i="2"/>
  <c r="J19" i="2" s="1"/>
  <c r="G19" i="2"/>
  <c r="F19" i="2"/>
  <c r="I18" i="2"/>
  <c r="J18" i="2" s="1"/>
  <c r="G18" i="2"/>
  <c r="F18" i="2"/>
  <c r="I16" i="2"/>
  <c r="J16" i="2" s="1"/>
  <c r="G16" i="2"/>
  <c r="F16" i="2"/>
  <c r="I15" i="2"/>
  <c r="J15" i="2" s="1"/>
  <c r="G15" i="2"/>
  <c r="F15" i="2"/>
  <c r="I14" i="2"/>
  <c r="J14" i="2" s="1"/>
  <c r="G14" i="2"/>
  <c r="F14" i="2"/>
  <c r="B15" i="2"/>
  <c r="A15" i="2"/>
  <c r="I13" i="2"/>
  <c r="J13" i="2" s="1"/>
  <c r="G13" i="2"/>
  <c r="F13" i="2"/>
  <c r="B14" i="2"/>
  <c r="A14" i="2"/>
  <c r="I12" i="2"/>
  <c r="J12" i="2" s="1"/>
  <c r="G12" i="2"/>
  <c r="F12" i="2"/>
  <c r="B13" i="2"/>
  <c r="A13" i="2"/>
  <c r="I11" i="2"/>
  <c r="J11" i="2" s="1"/>
  <c r="G11" i="2"/>
  <c r="F11" i="2"/>
  <c r="B12" i="2"/>
  <c r="A12" i="2"/>
  <c r="I10" i="2"/>
  <c r="J10" i="2" s="1"/>
  <c r="G10" i="2"/>
  <c r="F10" i="2"/>
  <c r="B11" i="2"/>
  <c r="A11" i="2"/>
  <c r="I9" i="2"/>
  <c r="J9" i="2" s="1"/>
  <c r="G9" i="2"/>
  <c r="F9" i="2"/>
  <c r="B9" i="2"/>
  <c r="A9" i="2"/>
  <c r="I8" i="2"/>
  <c r="J8" i="2" s="1"/>
  <c r="G8" i="2"/>
  <c r="F8" i="2"/>
  <c r="D8" i="2"/>
  <c r="C8" i="2"/>
  <c r="B8" i="2"/>
  <c r="A8" i="2"/>
  <c r="I7" i="2"/>
  <c r="J7" i="2" s="1"/>
  <c r="G7" i="2"/>
  <c r="F7" i="2"/>
  <c r="D7" i="2"/>
  <c r="C7" i="2"/>
  <c r="B7" i="2"/>
  <c r="A7" i="2"/>
  <c r="I6" i="2"/>
  <c r="J6" i="2" s="1"/>
  <c r="G6" i="2"/>
  <c r="F6" i="2"/>
  <c r="D6" i="2"/>
  <c r="C6" i="2"/>
  <c r="B6" i="2"/>
  <c r="A6" i="2"/>
  <c r="I5" i="2"/>
  <c r="J5" i="2" s="1"/>
  <c r="G5" i="2"/>
  <c r="F5" i="2"/>
  <c r="D5" i="2"/>
  <c r="C5" i="2"/>
  <c r="B5" i="2"/>
  <c r="A5" i="2"/>
  <c r="G4" i="2"/>
  <c r="F4" i="2"/>
  <c r="D4" i="2"/>
  <c r="C4" i="2"/>
  <c r="B4" i="2"/>
  <c r="A4" i="2"/>
  <c r="C39" i="1"/>
  <c r="C38" i="1"/>
  <c r="C35" i="1"/>
  <c r="C34" i="1"/>
  <c r="C33" i="1"/>
  <c r="C32" i="1"/>
  <c r="C31" i="1"/>
  <c r="C30" i="1"/>
  <c r="C13" i="1"/>
  <c r="C12" i="1"/>
  <c r="C10" i="1"/>
  <c r="C9" i="1"/>
  <c r="C8" i="1"/>
  <c r="P4" i="2" s="1"/>
  <c r="C6" i="1"/>
  <c r="C5" i="1"/>
</calcChain>
</file>

<file path=xl/sharedStrings.xml><?xml version="1.0" encoding="utf-8"?>
<sst xmlns="http://schemas.openxmlformats.org/spreadsheetml/2006/main" count="77" uniqueCount="64">
  <si>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</si>
  <si>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</si>
  <si>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</si>
  <si>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</si>
  <si>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</si>
  <si>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</si>
  <si>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</si>
  <si>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</si>
  <si>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</si>
  <si>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</si>
  <si>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</si>
  <si>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</si>
  <si>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</si>
  <si>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</si>
  <si>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</si>
  <si>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</si>
  <si>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</si>
  <si>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</si>
  <si>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</si>
  <si>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</si>
  <si>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</si>
  <si>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</si>
  <si>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</si>
  <si>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</si>
  <si>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</si>
  <si>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</si>
  <si>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</si>
  <si>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</si>
  <si>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</si>
  <si>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</si>
  <si>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</si>
  <si>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</si>
  <si>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</si>
  <si>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</si>
  <si>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</si>
  <si>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</si>
  <si>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</si>
  <si>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</si>
  <si>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</si>
  <si>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</si>
  <si>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</si>
  <si>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</si>
  <si>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6 Procurement and supply chain</t>
  </si>
  <si>
    <t>Contract value (including VAT) must be £350,000 or higher:</t>
  </si>
  <si>
    <t>Category management</t>
  </si>
  <si>
    <t>Commercial review and benchmarking</t>
  </si>
  <si>
    <t>Contract and/or supplier management</t>
  </si>
  <si>
    <t>Cost reduction</t>
  </si>
  <si>
    <t>Financial advice</t>
  </si>
  <si>
    <t>Game theory</t>
  </si>
  <si>
    <t>Operations, supply chain and logistics</t>
  </si>
  <si>
    <t>Outsourcing and insourcing</t>
  </si>
  <si>
    <t>Procurement process including P2P</t>
  </si>
  <si>
    <t>Procurement regulation</t>
  </si>
  <si>
    <t>Sourcing</t>
  </si>
  <si>
    <t>Tender development and analysis</t>
  </si>
  <si>
    <t>Lot 6</t>
  </si>
  <si>
    <t xml:space="preserve">Customer to type their name in cell B38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</si>
  <si>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</si>
  <si>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</si>
  <si>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</si>
  <si>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</si>
  <si>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Attachment 2b - Certificate of Technical and Professional Ability (COTPA)</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</si>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</sst>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8"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2" tint="-0.14999847407452621"/>
      <name val="Calibri"/>
      <family val="2"/>
    </font>
    <font>
      <sz val="11"/>
      <color theme="0"/>
      <name val="Calibri"/>
      <family val="2"/>
      <scheme val="minor"/>
    </font>
    <font>
      <sz val="11"/>
      <color rgb="FFE9B1C6"/>
      <name val="Calibri"/>
      <family val="2"/>
      <scheme val="minor"/>
    </font>
    <font>
      <sz val="11"/>
      <color rgb="FFE9B1C6"/>
      <name val="Calibri"/>
      <family val="2"/>
    </font>
    <font>
      <sz val="11"/>
      <color rgb="FFB4A7D6"/>
      <name val="Calibri"/>
      <family val="2"/>
      <scheme val="minor"/>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s>
  <borders count="28">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7">
    <xf numFmtId="0" fontId="0" fillId="0" borderId="0" xfId="0" applyFont="1" applyAlignment="1"/>
    <xf numFmtId="0" fontId="11" fillId="7" borderId="25" xfId="0" applyFont="1" applyFill="1" applyBorder="1"/>
    <xf numFmtId="0" fontId="8" fillId="7" borderId="25" xfId="0" applyFont="1" applyFill="1" applyBorder="1"/>
    <xf numFmtId="14" fontId="8" fillId="5" borderId="22" xfId="0" applyNumberFormat="1"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5" fillId="4" borderId="23"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49" fontId="8" fillId="0" borderId="10" xfId="0" applyNumberFormat="1" applyFont="1" applyBorder="1" applyAlignment="1" applyProtection="1">
      <alignment horizontal="right" vertical="center" wrapText="1"/>
      <protection locked="0"/>
    </xf>
    <xf numFmtId="0" fontId="12"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2"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protection locked="0"/>
    </xf>
    <xf numFmtId="49" fontId="8" fillId="5" borderId="22" xfId="0" applyNumberFormat="1" applyFont="1" applyFill="1" applyBorder="1" applyAlignment="1" applyProtection="1">
      <alignment horizontal="right" vertical="center" wrapText="1"/>
      <protection locked="0"/>
    </xf>
    <xf numFmtId="0" fontId="0" fillId="0" borderId="0" xfId="0" applyFont="1" applyAlignment="1" applyProtection="1"/>
    <xf numFmtId="0" fontId="7" fillId="8" borderId="21"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13" fillId="9" borderId="26" xfId="0" applyFont="1" applyFill="1" applyBorder="1" applyAlignment="1">
      <alignment vertical="center" wrapText="1"/>
    </xf>
    <xf numFmtId="0" fontId="14" fillId="0" borderId="0" xfId="0" applyFont="1" applyAlignment="1" applyProtection="1"/>
    <xf numFmtId="0" fontId="8" fillId="0" borderId="0" xfId="0" applyFont="1" applyAlignment="1"/>
    <xf numFmtId="14" fontId="8" fillId="7" borderId="25" xfId="0" applyNumberFormat="1" applyFont="1" applyFill="1" applyBorder="1"/>
    <xf numFmtId="166" fontId="8" fillId="7" borderId="25" xfId="0" applyNumberFormat="1" applyFont="1" applyFill="1" applyBorder="1"/>
    <xf numFmtId="0" fontId="8" fillId="7" borderId="25" xfId="0" applyFont="1" applyFill="1" applyBorder="1" applyAlignment="1">
      <alignment horizontal="center"/>
    </xf>
    <xf numFmtId="0" fontId="8" fillId="0" borderId="0" xfId="0" applyFont="1" applyAlignment="1">
      <alignment horizontal="center"/>
    </xf>
    <xf numFmtId="0" fontId="15" fillId="10" borderId="9" xfId="0" applyFont="1" applyFill="1" applyBorder="1" applyAlignment="1" applyProtection="1">
      <alignment vertical="center" wrapText="1"/>
    </xf>
    <xf numFmtId="0" fontId="16" fillId="10" borderId="27" xfId="0" applyFont="1" applyFill="1" applyBorder="1" applyAlignment="1">
      <alignment vertical="center" wrapText="1"/>
    </xf>
    <xf numFmtId="0" fontId="17" fillId="11" borderId="9" xfId="0" applyFont="1" applyFill="1" applyBorder="1" applyAlignment="1" applyProtection="1">
      <alignment vertical="center" wrapText="1"/>
    </xf>
    <xf numFmtId="0" fontId="1" fillId="0" borderId="0" xfId="0" applyFont="1" applyAlignment="1" applyProtection="1">
      <alignment horizontal="left"/>
      <protection locked="0"/>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B4A7D6"/>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6COTPAServices" displayName="TblLot6COTPAServices" ref="A3:D16"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6COTPACriteria" displayName="TblLot6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6COTPAStatus" displayName="TblLot6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0"/>
  <sheetViews>
    <sheetView showGridLines="0" tabSelected="1" zoomScaleNormal="100" workbookViewId="0">
      <selection activeCell="B10" sqref="B10"/>
    </sheetView>
  </sheetViews>
  <sheetFormatPr defaultColWidth="14.42578125" defaultRowHeight="15" customHeight="1" x14ac:dyDescent="0.25"/>
  <cols>
    <col min="1" max="1" width="154" style="5" customWidth="1"/>
    <col min="2" max="2" width="60.5703125" style="5" customWidth="1"/>
    <col min="3" max="3" width="5.85546875" style="5" customWidth="1"/>
    <col min="4" max="25" width="8.7109375" style="5" customWidth="1"/>
    <col min="26" max="16384" width="14.42578125" style="5"/>
  </cols>
  <sheetData>
    <row r="1" spans="1:7" ht="23.1" customHeight="1" x14ac:dyDescent="0.25">
      <c r="A1" s="45" t="s">
        <v>62</v>
      </c>
      <c r="B1" s="46"/>
      <c r="C1" s="47"/>
    </row>
    <row r="2" spans="1:7" ht="23.1" customHeight="1" x14ac:dyDescent="0.25">
      <c r="A2" s="48" t="s">
        <v>42</v>
      </c>
      <c r="B2" s="46"/>
      <c r="C2" s="47"/>
    </row>
    <row r="3" spans="1:7" ht="28.5" customHeight="1" x14ac:dyDescent="0.25">
      <c r="A3" s="49" t="s">
        <v>0</v>
      </c>
      <c r="B3" s="50"/>
      <c r="C3" s="51"/>
    </row>
    <row r="4" spans="1:7" ht="31.5" customHeight="1" x14ac:dyDescent="0.25">
      <c r="A4" s="49" t="s">
        <v>1</v>
      </c>
      <c r="B4" s="50"/>
      <c r="C4" s="51"/>
    </row>
    <row r="5" spans="1:7" ht="24.95" customHeight="1" x14ac:dyDescent="0.25">
      <c r="A5" s="6" t="s">
        <v>2</v>
      </c>
      <c r="B5" s="41"/>
      <c r="C5" s="38" t="str">
        <f>IF(B5="","Please input Bidder company name","")</f>
        <v>Please input Bidder company name</v>
      </c>
    </row>
    <row r="6" spans="1:7" ht="24.95" customHeight="1" x14ac:dyDescent="0.25">
      <c r="A6" s="6" t="s">
        <v>39</v>
      </c>
      <c r="B6" s="20"/>
      <c r="C6" s="38" t="str">
        <f>IF(B6="","Please input Bidder DUNS number","")</f>
        <v>Please input Bidder DUNS number</v>
      </c>
    </row>
    <row r="7" spans="1:7" ht="24.6" customHeight="1" x14ac:dyDescent="0.25">
      <c r="A7" s="52" t="s">
        <v>3</v>
      </c>
      <c r="B7" s="53"/>
      <c r="C7" s="54"/>
    </row>
    <row r="8" spans="1:7" ht="27" customHeight="1" x14ac:dyDescent="0.25">
      <c r="A8" s="7" t="s">
        <v>4</v>
      </c>
      <c r="B8" s="22"/>
      <c r="C8" s="38" t="str">
        <f>IF(B8="","Please input customer organisation name","")</f>
        <v>Please input customer organisation name</v>
      </c>
    </row>
    <row r="9" spans="1:7" ht="22.5" customHeight="1" x14ac:dyDescent="0.25">
      <c r="A9" s="8" t="s">
        <v>5</v>
      </c>
      <c r="B9" s="21"/>
      <c r="C9" s="38" t="str">
        <f>IF(B9="","Please input contract title","")</f>
        <v>Please input contract title</v>
      </c>
    </row>
    <row r="10" spans="1:7" ht="63" customHeight="1" x14ac:dyDescent="0.25">
      <c r="A10" s="7" t="s">
        <v>40</v>
      </c>
      <c r="B10" s="22"/>
      <c r="C10" s="38" t="str">
        <f>IF(B10="","Please input the name of the supplier who carried out the work","")</f>
        <v>Please input the name of the supplier who carried out the work</v>
      </c>
    </row>
    <row r="11" spans="1:7" ht="27" customHeight="1" x14ac:dyDescent="0.25">
      <c r="A11" s="52" t="s">
        <v>6</v>
      </c>
      <c r="B11" s="53"/>
      <c r="C11" s="54"/>
    </row>
    <row r="12" spans="1:7" ht="22.5" customHeight="1" x14ac:dyDescent="0.25">
      <c r="A12" s="9" t="s">
        <v>60</v>
      </c>
      <c r="B12" s="23"/>
      <c r="C12" s="38" t="str">
        <f>IF(B12="","Please input contract start date","")</f>
        <v>Please input contract start date</v>
      </c>
      <c r="G12" s="10"/>
    </row>
    <row r="13" spans="1:7" ht="26.25" customHeight="1" x14ac:dyDescent="0.25">
      <c r="A13" s="8" t="s">
        <v>8</v>
      </c>
      <c r="B13" s="18"/>
      <c r="C13" s="38" t="str">
        <f>IF(B13="","Please confirm service delivered within time period stated","")</f>
        <v>Please confirm service delivered within time period stated</v>
      </c>
    </row>
    <row r="14" spans="1:7" ht="27" customHeight="1" x14ac:dyDescent="0.25">
      <c r="A14" s="11" t="s">
        <v>43</v>
      </c>
      <c r="B14" s="24"/>
      <c r="C14" s="38" t="str">
        <f>IF(B14="","Please input contract value",IF(B14&lt;350000,"Please input value greater than or equal to £350,000",""))</f>
        <v>Please input contract value</v>
      </c>
    </row>
    <row r="15" spans="1:7" ht="27.6" customHeight="1" x14ac:dyDescent="0.25">
      <c r="A15" s="55" t="s">
        <v>9</v>
      </c>
      <c r="B15" s="56"/>
      <c r="C15" s="56"/>
    </row>
    <row r="16" spans="1:7" ht="22.5" customHeight="1" x14ac:dyDescent="0.25">
      <c r="A16" s="29" t="s">
        <v>10</v>
      </c>
      <c r="B16" s="30" t="s">
        <v>11</v>
      </c>
      <c r="C16" s="31"/>
      <c r="D16" s="32">
        <f>COUNTIF(B17:B28,"X")</f>
        <v>0</v>
      </c>
    </row>
    <row r="17" spans="1:5" ht="22.5" customHeight="1" x14ac:dyDescent="0.25">
      <c r="A17" s="12" t="s">
        <v>44</v>
      </c>
      <c r="B17" s="18"/>
      <c r="C17" s="39" t="str">
        <f t="shared" ref="C17:C28" si="0">IF(OR(B17="",B17="x"),"","Please input an 'X' or leave blank")</f>
        <v/>
      </c>
      <c r="D17" s="13"/>
      <c r="E17" s="13"/>
    </row>
    <row r="18" spans="1:5" ht="22.5" customHeight="1" x14ac:dyDescent="0.25">
      <c r="A18" s="12" t="s">
        <v>45</v>
      </c>
      <c r="B18" s="18"/>
      <c r="C18" s="39" t="str">
        <f t="shared" si="0"/>
        <v/>
      </c>
      <c r="D18" s="13"/>
    </row>
    <row r="19" spans="1:5" ht="22.5" customHeight="1" x14ac:dyDescent="0.25">
      <c r="A19" s="12" t="s">
        <v>46</v>
      </c>
      <c r="B19" s="18"/>
      <c r="C19" s="39" t="str">
        <f t="shared" si="0"/>
        <v/>
      </c>
      <c r="D19" s="13"/>
    </row>
    <row r="20" spans="1:5" ht="22.5" customHeight="1" x14ac:dyDescent="0.25">
      <c r="A20" s="12" t="s">
        <v>47</v>
      </c>
      <c r="B20" s="18"/>
      <c r="C20" s="39" t="str">
        <f t="shared" si="0"/>
        <v/>
      </c>
      <c r="D20" s="13"/>
    </row>
    <row r="21" spans="1:5" ht="22.5" customHeight="1" x14ac:dyDescent="0.25">
      <c r="A21" s="12" t="s">
        <v>48</v>
      </c>
      <c r="B21" s="18"/>
      <c r="C21" s="39" t="str">
        <f t="shared" si="0"/>
        <v/>
      </c>
      <c r="D21" s="13"/>
    </row>
    <row r="22" spans="1:5" s="28" customFormat="1" ht="22.5" customHeight="1" x14ac:dyDescent="0.25">
      <c r="A22" s="12" t="s">
        <v>49</v>
      </c>
      <c r="B22" s="18"/>
      <c r="C22" s="39" t="str">
        <f t="shared" si="0"/>
        <v/>
      </c>
      <c r="D22" s="13"/>
    </row>
    <row r="23" spans="1:5" s="28" customFormat="1" ht="22.5" customHeight="1" x14ac:dyDescent="0.25">
      <c r="A23" s="12" t="s">
        <v>50</v>
      </c>
      <c r="B23" s="18"/>
      <c r="C23" s="39" t="str">
        <f t="shared" si="0"/>
        <v/>
      </c>
      <c r="D23" s="13"/>
    </row>
    <row r="24" spans="1:5" s="28" customFormat="1" ht="22.5" customHeight="1" x14ac:dyDescent="0.25">
      <c r="A24" s="12" t="s">
        <v>51</v>
      </c>
      <c r="B24" s="18"/>
      <c r="C24" s="39" t="str">
        <f t="shared" si="0"/>
        <v/>
      </c>
      <c r="D24" s="13"/>
    </row>
    <row r="25" spans="1:5" s="28" customFormat="1" ht="22.5" customHeight="1" x14ac:dyDescent="0.25">
      <c r="A25" s="12" t="s">
        <v>52</v>
      </c>
      <c r="B25" s="18"/>
      <c r="C25" s="39" t="str">
        <f t="shared" si="0"/>
        <v/>
      </c>
      <c r="D25" s="13"/>
    </row>
    <row r="26" spans="1:5" s="28" customFormat="1" ht="22.5" customHeight="1" x14ac:dyDescent="0.25">
      <c r="A26" s="12" t="s">
        <v>53</v>
      </c>
      <c r="B26" s="18"/>
      <c r="C26" s="39" t="str">
        <f t="shared" si="0"/>
        <v/>
      </c>
      <c r="D26" s="13"/>
    </row>
    <row r="27" spans="1:5" s="28" customFormat="1" ht="22.5" customHeight="1" x14ac:dyDescent="0.25">
      <c r="A27" s="12" t="s">
        <v>54</v>
      </c>
      <c r="B27" s="18"/>
      <c r="C27" s="39" t="str">
        <f t="shared" si="0"/>
        <v/>
      </c>
      <c r="D27" s="13"/>
    </row>
    <row r="28" spans="1:5" s="28" customFormat="1" ht="22.5" customHeight="1" thickBot="1" x14ac:dyDescent="0.3">
      <c r="A28" s="12" t="s">
        <v>55</v>
      </c>
      <c r="B28" s="18"/>
      <c r="C28" s="39" t="str">
        <f t="shared" si="0"/>
        <v/>
      </c>
      <c r="D28" s="13"/>
    </row>
    <row r="29" spans="1:5" s="19" customFormat="1" ht="29.1" customHeight="1" x14ac:dyDescent="0.25">
      <c r="A29" s="42" t="s">
        <v>12</v>
      </c>
      <c r="B29" s="43"/>
      <c r="C29" s="44"/>
    </row>
    <row r="30" spans="1:5" ht="22.5" customHeight="1" x14ac:dyDescent="0.25">
      <c r="A30" s="7" t="s">
        <v>41</v>
      </c>
      <c r="B30" s="25" t="str">
        <f>T(B8)</f>
        <v/>
      </c>
      <c r="C30" s="40" t="str">
        <f>IF(B30="","Please input customer organisation","")</f>
        <v>Please input customer organisation</v>
      </c>
    </row>
    <row r="31" spans="1:5" ht="22.5" customHeight="1" x14ac:dyDescent="0.25">
      <c r="A31" s="7" t="s">
        <v>13</v>
      </c>
      <c r="B31" s="4"/>
      <c r="C31" s="40" t="str">
        <f>IF(B31="","Please input customer contact name","")</f>
        <v>Please input customer contact name</v>
      </c>
    </row>
    <row r="32" spans="1:5" ht="22.5" customHeight="1" x14ac:dyDescent="0.25">
      <c r="A32" s="7" t="s">
        <v>14</v>
      </c>
      <c r="B32" s="4"/>
      <c r="C32" s="40" t="str">
        <f>IF(B32="","Please input job title","")</f>
        <v>Please input job title</v>
      </c>
    </row>
    <row r="33" spans="1:3" ht="22.5" customHeight="1" x14ac:dyDescent="0.25">
      <c r="A33" s="7" t="s">
        <v>15</v>
      </c>
      <c r="B33" s="27"/>
      <c r="C33" s="40" t="str">
        <f>IF(B33="","Please input customer phone/mobile number","")</f>
        <v>Please input customer phone/mobile number</v>
      </c>
    </row>
    <row r="34" spans="1:3" ht="22.5" customHeight="1" x14ac:dyDescent="0.25">
      <c r="A34" s="14" t="s">
        <v>16</v>
      </c>
      <c r="B34" s="26"/>
      <c r="C34" s="40" t="str">
        <f>IF(B34="","Please input customer email address","")</f>
        <v>Please input customer email address</v>
      </c>
    </row>
    <row r="35" spans="1:3" ht="54" customHeight="1" x14ac:dyDescent="0.25">
      <c r="A35" s="14" t="s">
        <v>17</v>
      </c>
      <c r="B35" s="18"/>
      <c r="C35" s="40" t="str">
        <f>IF(B35="","Please input X to confirm services delivered","")</f>
        <v>Please input X to confirm services delivered</v>
      </c>
    </row>
    <row r="36" spans="1:3" s="19" customFormat="1" ht="30.6" customHeight="1" thickBot="1" x14ac:dyDescent="0.3">
      <c r="A36" s="42" t="s">
        <v>18</v>
      </c>
      <c r="B36" s="43"/>
      <c r="C36" s="44"/>
    </row>
    <row r="37" spans="1:3" s="19" customFormat="1" ht="27" customHeight="1" x14ac:dyDescent="0.25">
      <c r="A37" s="42" t="s">
        <v>57</v>
      </c>
      <c r="B37" s="43"/>
      <c r="C37" s="44"/>
    </row>
    <row r="38" spans="1:3" ht="56.25" customHeight="1" x14ac:dyDescent="0.25">
      <c r="A38" s="15" t="s">
        <v>38</v>
      </c>
      <c r="B38" s="3"/>
      <c r="C38" s="40" t="str">
        <f>IF(B38="","Please input signature","")</f>
        <v>Please input signature</v>
      </c>
    </row>
    <row r="39" spans="1:3" ht="22.5" customHeight="1" x14ac:dyDescent="0.25">
      <c r="A39" s="7" t="s">
        <v>61</v>
      </c>
      <c r="B39" s="3"/>
      <c r="C39" s="40" t="str">
        <f>IF(B39="","Please input date of signature","")</f>
        <v>Please input date of signature</v>
      </c>
    </row>
    <row r="40" spans="1:3" ht="55.5" customHeight="1" x14ac:dyDescent="0.25">
      <c r="A40" s="42" t="s">
        <v>58</v>
      </c>
      <c r="B40" s="43"/>
      <c r="C40" s="44"/>
    </row>
    <row r="41" spans="1:3" ht="14.25" customHeight="1" x14ac:dyDescent="0.25">
      <c r="A41" s="16"/>
      <c r="C41" s="17"/>
    </row>
    <row r="42" spans="1:3" ht="14.25" customHeight="1" x14ac:dyDescent="0.25">
      <c r="C42" s="17"/>
    </row>
    <row r="43" spans="1:3" ht="14.25" customHeight="1" x14ac:dyDescent="0.25">
      <c r="C43" s="17"/>
    </row>
    <row r="44" spans="1:3" ht="14.25" customHeight="1" x14ac:dyDescent="0.25">
      <c r="C44" s="17"/>
    </row>
    <row r="45" spans="1:3" ht="14.25" customHeight="1" x14ac:dyDescent="0.25">
      <c r="C45" s="17"/>
    </row>
    <row r="46" spans="1:3" ht="14.25" customHeight="1" x14ac:dyDescent="0.25">
      <c r="C46" s="17"/>
    </row>
    <row r="47" spans="1:3" ht="14.25" customHeight="1" x14ac:dyDescent="0.25">
      <c r="C47" s="17"/>
    </row>
    <row r="48" spans="1:3" ht="14.25" customHeight="1" x14ac:dyDescent="0.25">
      <c r="C48" s="17"/>
    </row>
    <row r="49" spans="3:3" ht="14.25" customHeight="1" x14ac:dyDescent="0.25">
      <c r="C49" s="17"/>
    </row>
    <row r="50" spans="3:3" ht="14.25" customHeight="1" x14ac:dyDescent="0.25">
      <c r="C50" s="17"/>
    </row>
    <row r="51" spans="3:3" ht="14.25" customHeight="1" x14ac:dyDescent="0.25">
      <c r="C51" s="17"/>
    </row>
    <row r="52" spans="3:3" ht="14.25" customHeight="1" x14ac:dyDescent="0.25">
      <c r="C52" s="17"/>
    </row>
    <row r="53" spans="3:3" ht="14.25" customHeight="1" x14ac:dyDescent="0.25">
      <c r="C53" s="17"/>
    </row>
    <row r="54" spans="3:3" ht="14.25" customHeight="1" x14ac:dyDescent="0.25">
      <c r="C54" s="17"/>
    </row>
    <row r="55" spans="3:3" ht="14.25" customHeight="1" x14ac:dyDescent="0.25">
      <c r="C55" s="17"/>
    </row>
    <row r="56" spans="3:3" ht="14.25" customHeight="1" x14ac:dyDescent="0.25">
      <c r="C56" s="17"/>
    </row>
    <row r="57" spans="3:3" ht="14.25" customHeight="1" x14ac:dyDescent="0.25">
      <c r="C57" s="17"/>
    </row>
    <row r="58" spans="3:3" ht="14.25" customHeight="1" x14ac:dyDescent="0.25">
      <c r="C58" s="17"/>
    </row>
    <row r="59" spans="3:3" ht="14.25" customHeight="1" x14ac:dyDescent="0.25">
      <c r="C59" s="17"/>
    </row>
    <row r="60" spans="3:3" ht="14.25" customHeight="1" x14ac:dyDescent="0.25">
      <c r="C60" s="17"/>
    </row>
    <row r="61" spans="3:3" ht="14.25" customHeight="1" x14ac:dyDescent="0.25">
      <c r="C61" s="17"/>
    </row>
    <row r="62" spans="3:3" ht="14.25" customHeight="1" x14ac:dyDescent="0.25">
      <c r="C62" s="17"/>
    </row>
    <row r="63" spans="3:3" ht="14.25" customHeight="1" x14ac:dyDescent="0.25">
      <c r="C63" s="17"/>
    </row>
    <row r="64" spans="3: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x14ac:dyDescent="0.25">
      <c r="C948" s="17"/>
    </row>
    <row r="949" spans="3:3" x14ac:dyDescent="0.25">
      <c r="C949" s="17"/>
    </row>
    <row r="950" spans="3:3" x14ac:dyDescent="0.25">
      <c r="C950" s="17"/>
    </row>
    <row r="951" spans="3:3" x14ac:dyDescent="0.25">
      <c r="C951" s="17"/>
    </row>
    <row r="952" spans="3:3" x14ac:dyDescent="0.25">
      <c r="C952" s="17"/>
    </row>
    <row r="953" spans="3:3" x14ac:dyDescent="0.25">
      <c r="C953" s="17"/>
    </row>
    <row r="954" spans="3:3" x14ac:dyDescent="0.25">
      <c r="C954" s="17"/>
    </row>
    <row r="955" spans="3:3"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sheetData>
  <sheetProtection sheet="1" selectLockedCells="1"/>
  <mergeCells count="11">
    <mergeCell ref="A36:C36"/>
    <mergeCell ref="A37:C37"/>
    <mergeCell ref="A40:C40"/>
    <mergeCell ref="A29:C29"/>
    <mergeCell ref="A1:C1"/>
    <mergeCell ref="A2:C2"/>
    <mergeCell ref="A3:C3"/>
    <mergeCell ref="A4:C4"/>
    <mergeCell ref="A7:C7"/>
    <mergeCell ref="A11:C11"/>
    <mergeCell ref="A15:C15"/>
  </mergeCells>
  <conditionalFormatting sqref="C5:C6 C8:C10 C12:C14 C30:C35 C38:C39">
    <cfRule type="containsBlanks" dxfId="24" priority="4">
      <formula>LEN(TRIM(C5))=0</formula>
    </cfRule>
  </conditionalFormatting>
  <conditionalFormatting sqref="C17:C28">
    <cfRule type="expression" dxfId="23" priority="1">
      <formula>$D$16&gt;0</formula>
    </cfRule>
  </conditionalFormatting>
  <dataValidations xWindow="1248" yWindow="375" count="9">
    <dataValidation type="decimal" operator="greaterThanOrEqual" allowBlank="1" showDropDown="1" showInputMessage="1" showErrorMessage="1" prompt="Enter a number greater than or equal to £350,000" sqref="B14" xr:uid="{00000000-0002-0000-0000-000001000000}">
      <formula1>350000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34" xr:uid="{00000000-0002-0000-0000-000003000000}">
      <formula1>NOT(ISERROR(SEARCH(("@"),(B34))))</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quot;X&quot; to confirm the supplier has satisfactorily supplied the services, delivered the deliverables and outcomes described in accordance with the contract." sqref="B35" xr:uid="{AA355FCA-6470-4E8B-A932-D7A15B731594}">
      <formula1>NOT(ISERROR(SEARCH(("X"),(B35))))</formula1>
    </dataValidation>
    <dataValidation type="custom" allowBlank="1" showInputMessage="1" showErrorMessage="1" prompt="Enter X against service lines covered by this contract" sqref="B17:B28" xr:uid="{5F2E6383-ADF3-460A-AF3E-A4526E0AE30A}">
      <formula1>NOT(ISERROR(SEARCH(("X"),(B17))))</formula1>
    </dataValidation>
    <dataValidation type="date" allowBlank="1" showDropDown="1" showInputMessage="1" showErrorMessage="1" prompt="Must be on or after 01/08/2020" sqref="B12" xr:uid="{EA5453E9-891A-4203-9166-278E2E4C47A7}">
      <formula1>44044</formula1>
      <formula2>45627</formula2>
    </dataValidation>
    <dataValidation type="date" allowBlank="1" showDropDown="1" showInputMessage="1" showErrorMessage="1" prompt="Must contain a valid date" sqref="B39" xr:uid="{A3AE3A49-68D0-45F0-B307-EA86CF8FD66B}">
      <formula1>45505</formula1>
      <formula2>45627</formula2>
    </dataValidation>
  </dataValidations>
  <pageMargins left="0.7" right="0.7" top="0.75" bottom="0.75" header="0" footer="0"/>
  <pageSetup paperSize="9" orientation="portrait" r:id="rId1"/>
  <ignoredErrors>
    <ignoredError sqref="C5:C6 C8:C10 C12:C13 C30:C35 C38:C3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D23" sqref="D23"/>
    </sheetView>
  </sheetViews>
  <sheetFormatPr defaultColWidth="14.42578125" defaultRowHeight="15" customHeight="1" x14ac:dyDescent="0.2"/>
  <cols>
    <col min="1" max="1" width="13.28515625" style="33" customWidth="1"/>
    <col min="2" max="2" width="7.5703125" style="33" customWidth="1"/>
    <col min="3" max="3" width="31.140625" style="33" customWidth="1"/>
    <col min="4" max="4" width="15.42578125" style="37" bestFit="1" customWidth="1"/>
    <col min="5" max="5" width="8.7109375" style="33" customWidth="1"/>
    <col min="6" max="6" width="18.42578125" style="33" customWidth="1"/>
    <col min="7" max="7" width="8.5703125" style="33" customWidth="1"/>
    <col min="8" max="8" width="40.28515625" style="33" customWidth="1"/>
    <col min="9" max="10" width="15.7109375" style="33" customWidth="1"/>
    <col min="11" max="11" width="8.7109375" style="33" customWidth="1"/>
    <col min="12" max="12" width="24.5703125" style="33" customWidth="1"/>
    <col min="13" max="13" width="13.28515625" style="33" customWidth="1"/>
    <col min="14" max="14" width="16.140625" style="33" customWidth="1"/>
    <col min="15" max="15" width="8.140625" style="33" customWidth="1"/>
    <col min="16" max="16" width="17.85546875" style="33" customWidth="1"/>
    <col min="17" max="27" width="8.7109375" style="33" customWidth="1"/>
    <col min="28" max="16384" width="14.42578125" style="33"/>
  </cols>
  <sheetData>
    <row r="1" spans="1:27" ht="14.25" customHeight="1" x14ac:dyDescent="0.2">
      <c r="A1" s="1" t="s">
        <v>19</v>
      </c>
      <c r="B1" s="2"/>
      <c r="C1" s="2"/>
      <c r="D1" s="36"/>
      <c r="E1" s="2"/>
      <c r="F1" s="1" t="s">
        <v>20</v>
      </c>
      <c r="G1" s="2"/>
      <c r="H1" s="2"/>
      <c r="I1" s="2"/>
      <c r="J1" s="2"/>
      <c r="K1" s="2"/>
      <c r="L1" s="1" t="s">
        <v>21</v>
      </c>
      <c r="M1" s="2"/>
      <c r="N1" s="2"/>
      <c r="O1" s="2"/>
      <c r="P1" s="2"/>
      <c r="Q1" s="2"/>
      <c r="R1" s="2"/>
      <c r="S1" s="2"/>
      <c r="T1" s="2"/>
      <c r="U1" s="2"/>
      <c r="V1" s="2"/>
      <c r="W1" s="2"/>
      <c r="X1" s="2"/>
      <c r="Y1" s="2"/>
      <c r="Z1" s="2"/>
      <c r="AA1" s="2"/>
    </row>
    <row r="2" spans="1:27" ht="14.25" customHeight="1" x14ac:dyDescent="0.2">
      <c r="A2" s="2"/>
      <c r="B2" s="2"/>
      <c r="C2" s="2"/>
      <c r="D2" s="36"/>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22</v>
      </c>
      <c r="B3" s="2" t="s">
        <v>23</v>
      </c>
      <c r="C3" s="2" t="s">
        <v>24</v>
      </c>
      <c r="D3" s="36" t="s">
        <v>25</v>
      </c>
      <c r="E3" s="2"/>
      <c r="F3" s="2" t="s">
        <v>22</v>
      </c>
      <c r="G3" s="2" t="s">
        <v>23</v>
      </c>
      <c r="H3" s="2" t="s">
        <v>26</v>
      </c>
      <c r="I3" s="2" t="s">
        <v>27</v>
      </c>
      <c r="J3" s="2" t="s">
        <v>25</v>
      </c>
      <c r="K3" s="2"/>
      <c r="L3" s="2" t="s">
        <v>22</v>
      </c>
      <c r="M3" s="2" t="s">
        <v>23</v>
      </c>
      <c r="N3" s="2" t="s">
        <v>28</v>
      </c>
      <c r="O3" s="2" t="s">
        <v>29</v>
      </c>
      <c r="P3" s="2" t="s">
        <v>25</v>
      </c>
      <c r="Q3" s="2"/>
      <c r="R3" s="2"/>
      <c r="S3" s="2"/>
      <c r="T3" s="2"/>
      <c r="U3" s="2"/>
      <c r="V3" s="2"/>
      <c r="W3" s="2"/>
      <c r="X3" s="2"/>
      <c r="Y3" s="2"/>
      <c r="Z3" s="2"/>
      <c r="AA3" s="2"/>
    </row>
    <row r="4" spans="1:27" ht="14.25" customHeight="1" x14ac:dyDescent="0.2">
      <c r="A4" s="2" t="str">
        <f>IF('Lot 6 COTPA'!$B$5="","",'Lot 6 COTPA'!$B$5)</f>
        <v/>
      </c>
      <c r="B4" s="2" t="str">
        <f>IF('Lot 6 COTPA'!$B$6="","",'Lot 6 COTPA'!$B$6)</f>
        <v/>
      </c>
      <c r="C4" s="2" t="str">
        <f>'Lot 6 COTPA'!A17</f>
        <v>Category management</v>
      </c>
      <c r="D4" s="36" t="str">
        <f>IF('Lot 6 COTPA'!B17="","",'Lot 6 COTPA'!B17)</f>
        <v/>
      </c>
      <c r="E4" s="2"/>
      <c r="F4" s="2" t="str">
        <f>IF('Lot 6 COTPA'!$B$5="","",'Lot 6 COTPA'!$B$5)</f>
        <v/>
      </c>
      <c r="G4" s="2" t="str">
        <f>IF('Lot 6 COTPA'!$B$6="","",'Lot 6 COTPA'!$B$6)</f>
        <v/>
      </c>
      <c r="H4" s="2" t="s">
        <v>30</v>
      </c>
      <c r="I4" s="2" t="str">
        <f>IF('Lot 6 COTPA'!B5="","",'Lot 6 COTPA'!B5)</f>
        <v/>
      </c>
      <c r="J4" s="2" t="str">
        <f>IF(I4="","Non-conformant","Conformant")</f>
        <v>Non-conformant</v>
      </c>
      <c r="K4" s="2"/>
      <c r="L4" s="2" t="str">
        <f>IF('Lot 6 COTPA'!$B$5="","",'Lot 6 COTPA'!$B$5)</f>
        <v/>
      </c>
      <c r="M4" s="2" t="str">
        <f>IF('Lot 6 COTPA'!$B$6="","",'Lot 6 COTPA'!$B$6)</f>
        <v/>
      </c>
      <c r="N4" s="2" t="s">
        <v>31</v>
      </c>
      <c r="O4" s="2" t="s">
        <v>56</v>
      </c>
      <c r="P4" s="2" t="str">
        <f>IF(COUNTIF('Lot 6 COTPA'!C:C,"*Please*"),"Non-conformant","Conformant")</f>
        <v>Non-conformant</v>
      </c>
      <c r="Q4" s="2"/>
      <c r="R4" s="2"/>
      <c r="S4" s="2"/>
      <c r="T4" s="2"/>
      <c r="U4" s="2"/>
      <c r="V4" s="2"/>
      <c r="W4" s="2"/>
      <c r="X4" s="2"/>
      <c r="Y4" s="2"/>
      <c r="Z4" s="2"/>
      <c r="AA4" s="2"/>
    </row>
    <row r="5" spans="1:27" ht="14.25" customHeight="1" x14ac:dyDescent="0.2">
      <c r="A5" s="2" t="str">
        <f>IF('Lot 6 COTPA'!$B$5="","",'Lot 6 COTPA'!$B$5)</f>
        <v/>
      </c>
      <c r="B5" s="2" t="str">
        <f>IF('Lot 6 COTPA'!$B$6="","",'Lot 6 COTPA'!$B$6)</f>
        <v/>
      </c>
      <c r="C5" s="2" t="str">
        <f>'Lot 6 COTPA'!A18</f>
        <v>Commercial review and benchmarking</v>
      </c>
      <c r="D5" s="36" t="str">
        <f>IF('Lot 6 COTPA'!B18="","",'Lot 6 COTPA'!B18)</f>
        <v/>
      </c>
      <c r="E5" s="2"/>
      <c r="F5" s="2" t="str">
        <f>IF('Lot 6 COTPA'!$B$5="","",'Lot 6 COTPA'!$B$5)</f>
        <v/>
      </c>
      <c r="G5" s="2" t="str">
        <f>IF('Lot 6 COTPA'!$B$6="","",'Lot 6 COTPA'!$B$6)</f>
        <v/>
      </c>
      <c r="H5" s="2" t="s">
        <v>32</v>
      </c>
      <c r="I5" s="2" t="str">
        <f>IF('Lot 6 COTPA'!B6="","",'Lot 6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6 COTPA'!$B$5="","",'Lot 6 COTPA'!$B$5)</f>
        <v/>
      </c>
      <c r="B6" s="2" t="str">
        <f>IF('Lot 6 COTPA'!$B$6="","",'Lot 6 COTPA'!$B$6)</f>
        <v/>
      </c>
      <c r="C6" s="2" t="str">
        <f>'Lot 6 COTPA'!A19</f>
        <v>Contract and/or supplier management</v>
      </c>
      <c r="D6" s="36" t="str">
        <f>IF('Lot 6 COTPA'!B19="","",'Lot 6 COTPA'!B19)</f>
        <v/>
      </c>
      <c r="E6" s="2"/>
      <c r="F6" s="2" t="str">
        <f>IF('Lot 6 COTPA'!$B$5="","",'Lot 6 COTPA'!$B$5)</f>
        <v/>
      </c>
      <c r="G6" s="2" t="str">
        <f>IF('Lot 6 COTPA'!$B$6="","",'Lot 6 COTPA'!$B$6)</f>
        <v/>
      </c>
      <c r="H6" s="2" t="s">
        <v>4</v>
      </c>
      <c r="I6" s="2" t="str">
        <f>IF('Lot 6 COTPA'!B8="","",'Lot 6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6 COTPA'!$B$5="","",'Lot 6 COTPA'!$B$5)</f>
        <v/>
      </c>
      <c r="B7" s="2" t="str">
        <f>IF('Lot 6 COTPA'!$B$6="","",'Lot 6 COTPA'!$B$6)</f>
        <v/>
      </c>
      <c r="C7" s="2" t="str">
        <f>'Lot 6 COTPA'!A20</f>
        <v>Cost reduction</v>
      </c>
      <c r="D7" s="36" t="str">
        <f>IF('Lot 6 COTPA'!B20="","",'Lot 6 COTPA'!B20)</f>
        <v/>
      </c>
      <c r="E7" s="2"/>
      <c r="F7" s="2" t="str">
        <f>IF('Lot 6 COTPA'!$B$5="","",'Lot 6 COTPA'!$B$5)</f>
        <v/>
      </c>
      <c r="G7" s="2" t="str">
        <f>IF('Lot 6 COTPA'!$B$6="","",'Lot 6 COTPA'!$B$6)</f>
        <v/>
      </c>
      <c r="H7" s="2" t="s">
        <v>5</v>
      </c>
      <c r="I7" s="2" t="str">
        <f>IF('Lot 6 COTPA'!B9="","",'Lot 6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6 COTPA'!$B$5="","",'Lot 6 COTPA'!$B$5)</f>
        <v/>
      </c>
      <c r="B8" s="2" t="str">
        <f>IF('Lot 6 COTPA'!$B$6="","",'Lot 6 COTPA'!$B$6)</f>
        <v/>
      </c>
      <c r="C8" s="2" t="str">
        <f>'Lot 6 COTPA'!A21</f>
        <v>Financial advice</v>
      </c>
      <c r="D8" s="36" t="str">
        <f>IF('Lot 6 COTPA'!B21="","",'Lot 6 COTPA'!B21)</f>
        <v/>
      </c>
      <c r="E8" s="2"/>
      <c r="F8" s="2" t="str">
        <f>IF('Lot 6 COTPA'!$B$5="","",'Lot 6 COTPA'!$B$5)</f>
        <v/>
      </c>
      <c r="G8" s="2" t="str">
        <f>IF('Lot 6 COTPA'!$B$6="","",'Lot 6 COTPA'!$B$6)</f>
        <v/>
      </c>
      <c r="H8" s="2" t="s">
        <v>33</v>
      </c>
      <c r="I8" s="2" t="str">
        <f>IF('Lot 6 COTPA'!B10="","",'Lot 6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6 COTPA'!$B$5="","",'Lot 6 COTPA'!$B$5)</f>
        <v/>
      </c>
      <c r="B9" s="2" t="str">
        <f>IF('Lot 6 COTPA'!$B$6="","",'Lot 6 COTPA'!$B$6)</f>
        <v/>
      </c>
      <c r="C9" s="2" t="str">
        <f>'Lot 6 COTPA'!A22</f>
        <v>Game theory</v>
      </c>
      <c r="D9" s="36" t="str">
        <f>IF('Lot 6 COTPA'!B22="","",'Lot 6 COTPA'!B22)</f>
        <v/>
      </c>
      <c r="E9" s="2"/>
      <c r="F9" s="2" t="str">
        <f>IF('Lot 6 COTPA'!$B$5="","",'Lot 6 COTPA'!$B$5)</f>
        <v/>
      </c>
      <c r="G9" s="2" t="str">
        <f>IF('Lot 6 COTPA'!$B$6="","",'Lot 6 COTPA'!$B$6)</f>
        <v/>
      </c>
      <c r="H9" s="2" t="s">
        <v>7</v>
      </c>
      <c r="I9" s="34" t="str">
        <f>IF('Lot 6 COTPA'!B12="","",'Lot 6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6 COTPA'!$B$5="","",'Lot 6 COTPA'!$B$5)</f>
        <v/>
      </c>
      <c r="B10" s="2" t="str">
        <f>IF('Lot 6 COTPA'!$B$6="","",'Lot 6 COTPA'!$B$6)</f>
        <v/>
      </c>
      <c r="C10" s="2" t="str">
        <f>'Lot 6 COTPA'!A23</f>
        <v>Operations, supply chain and logistics</v>
      </c>
      <c r="D10" s="36" t="str">
        <f>IF('Lot 6 COTPA'!B23="","",'Lot 6 COTPA'!B23)</f>
        <v/>
      </c>
      <c r="E10" s="2"/>
      <c r="F10" s="2" t="str">
        <f>IF('Lot 6 COTPA'!$B$5="","",'Lot 6 COTPA'!$B$5)</f>
        <v/>
      </c>
      <c r="G10" s="2" t="str">
        <f>IF('Lot 6 COTPA'!$B$6="","",'Lot 6 COTPA'!$B$6)</f>
        <v/>
      </c>
      <c r="H10" s="2" t="s">
        <v>34</v>
      </c>
      <c r="I10" s="2" t="str">
        <f>IF('Lot 6 COTPA'!B13="","",'Lot 6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6 COTPA'!$B$5="","",'Lot 6 COTPA'!$B$5)</f>
        <v/>
      </c>
      <c r="B11" s="2" t="str">
        <f>IF('Lot 6 COTPA'!$B$6="","",'Lot 6 COTPA'!$B$6)</f>
        <v/>
      </c>
      <c r="C11" s="2" t="str">
        <f>'Lot 6 COTPA'!A24</f>
        <v>Outsourcing and insourcing</v>
      </c>
      <c r="D11" s="36" t="str">
        <f>IF('Lot 6 COTPA'!B24="","",'Lot 6 COTPA'!B24)</f>
        <v/>
      </c>
      <c r="E11" s="2"/>
      <c r="F11" s="2" t="str">
        <f>IF('Lot 6 COTPA'!$B$5="","",'Lot 6 COTPA'!$B$5)</f>
        <v/>
      </c>
      <c r="G11" s="2" t="str">
        <f>IF('Lot 6 COTPA'!$B$6="","",'Lot 6 COTPA'!$B$6)</f>
        <v/>
      </c>
      <c r="H11" s="2" t="s">
        <v>35</v>
      </c>
      <c r="I11" s="35" t="str">
        <f>IF('Lot 6 COTPA'!B14="","",'Lot 6 COTPA'!B14)</f>
        <v/>
      </c>
      <c r="J11" s="2" t="str">
        <f>IF(AND(I11&lt;&gt;"", I11&gt;=350000),"Conformant",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6 COTPA'!$B$5="","",'Lot 6 COTPA'!$B$5)</f>
        <v/>
      </c>
      <c r="B12" s="2" t="str">
        <f>IF('Lot 6 COTPA'!$B$6="","",'Lot 6 COTPA'!$B$6)</f>
        <v/>
      </c>
      <c r="C12" s="2" t="str">
        <f>'Lot 6 COTPA'!A25</f>
        <v>Procurement process including P2P</v>
      </c>
      <c r="D12" s="36" t="str">
        <f>IF('Lot 6 COTPA'!B25="","",'Lot 6 COTPA'!B25)</f>
        <v/>
      </c>
      <c r="E12" s="2"/>
      <c r="F12" s="2" t="str">
        <f>IF('Lot 6 COTPA'!$B$5="","",'Lot 6 COTPA'!$B$5)</f>
        <v/>
      </c>
      <c r="G12" s="2" t="str">
        <f>IF('Lot 6 COTPA'!$B$6="","",'Lot 6 COTPA'!$B$6)</f>
        <v/>
      </c>
      <c r="H12" s="2" t="s">
        <v>4</v>
      </c>
      <c r="I12" s="2" t="str">
        <f>IF('Lot 6 COTPA'!B30="","",'Lot 6 COTPA'!B30)</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6 COTPA'!$B$5="","",'Lot 6 COTPA'!$B$5)</f>
        <v/>
      </c>
      <c r="B13" s="2" t="str">
        <f>IF('Lot 6 COTPA'!$B$6="","",'Lot 6 COTPA'!$B$6)</f>
        <v/>
      </c>
      <c r="C13" s="2" t="str">
        <f>'Lot 6 COTPA'!A26</f>
        <v>Procurement regulation</v>
      </c>
      <c r="D13" s="36" t="str">
        <f>IF('Lot 6 COTPA'!B26="","",'Lot 6 COTPA'!B26)</f>
        <v/>
      </c>
      <c r="E13" s="2"/>
      <c r="F13" s="2" t="str">
        <f>IF('Lot 6 COTPA'!$B$5="","",'Lot 6 COTPA'!$B$5)</f>
        <v/>
      </c>
      <c r="G13" s="2" t="str">
        <f>IF('Lot 6 COTPA'!$B$6="","",'Lot 6 COTPA'!$B$6)</f>
        <v/>
      </c>
      <c r="H13" s="2" t="s">
        <v>13</v>
      </c>
      <c r="I13" s="2" t="str">
        <f>IF('Lot 6 COTPA'!B31="","",'Lot 6 COTPA'!B31)</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tr">
        <f>IF('Lot 6 COTPA'!$B$5="","",'Lot 6 COTPA'!$B$5)</f>
        <v/>
      </c>
      <c r="B14" s="2" t="str">
        <f>IF('Lot 6 COTPA'!$B$6="","",'Lot 6 COTPA'!$B$6)</f>
        <v/>
      </c>
      <c r="C14" s="2" t="str">
        <f>'Lot 6 COTPA'!A27</f>
        <v>Sourcing</v>
      </c>
      <c r="D14" s="36" t="str">
        <f>IF('Lot 6 COTPA'!B27="","",'Lot 6 COTPA'!B27)</f>
        <v/>
      </c>
      <c r="E14" s="2"/>
      <c r="F14" s="2" t="str">
        <f>IF('Lot 6 COTPA'!$B$5="","",'Lot 6 COTPA'!$B$5)</f>
        <v/>
      </c>
      <c r="G14" s="2" t="str">
        <f>IF('Lot 6 COTPA'!$B$6="","",'Lot 6 COTPA'!$B$6)</f>
        <v/>
      </c>
      <c r="H14" s="2" t="s">
        <v>14</v>
      </c>
      <c r="I14" s="2" t="str">
        <f>IF('Lot 6 COTPA'!B32="","",'Lot 6 COTPA'!B32)</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tr">
        <f>IF('Lot 6 COTPA'!$B$5="","",'Lot 6 COTPA'!$B$5)</f>
        <v/>
      </c>
      <c r="B15" s="2" t="str">
        <f>IF('Lot 6 COTPA'!$B$6="","",'Lot 6 COTPA'!$B$6)</f>
        <v/>
      </c>
      <c r="C15" s="2" t="str">
        <f>'Lot 6 COTPA'!A28</f>
        <v>Tender development and analysis</v>
      </c>
      <c r="D15" s="36" t="str">
        <f>IF('Lot 6 COTPA'!B28="","",'Lot 6 COTPA'!B28)</f>
        <v/>
      </c>
      <c r="E15" s="2"/>
      <c r="F15" s="2" t="str">
        <f>IF('Lot 6 COTPA'!$B$5="","",'Lot 6 COTPA'!$B$5)</f>
        <v/>
      </c>
      <c r="G15" s="2" t="str">
        <f>IF('Lot 6 COTPA'!$B$6="","",'Lot 6 COTPA'!$B$6)</f>
        <v/>
      </c>
      <c r="H15" s="2" t="s">
        <v>15</v>
      </c>
      <c r="I15" s="2" t="str">
        <f>IF('Lot 6 COTPA'!B33="","",'Lot 6 COTPA'!B33)</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tr">
        <f>IF('Lot 6 COTPA'!$B$5="","",'Lot 6 COTPA'!$B$5)</f>
        <v/>
      </c>
      <c r="B16" s="2" t="str">
        <f>IF('Lot 6 COTPA'!$B$6="","",'Lot 6 COTPA'!$B$6)</f>
        <v/>
      </c>
      <c r="C16" s="2" t="s">
        <v>63</v>
      </c>
      <c r="D16" s="36" t="str">
        <f>IF(COUNTIF(D4:D15,"X")&gt;0, "Conformant", "Non-conformant")</f>
        <v>Non-conformant</v>
      </c>
      <c r="E16" s="2"/>
      <c r="F16" s="2" t="str">
        <f>IF('Lot 6 COTPA'!$B$5="","",'Lot 6 COTPA'!$B$5)</f>
        <v/>
      </c>
      <c r="G16" s="2" t="str">
        <f>IF('Lot 6 COTPA'!$B$6="","",'Lot 6 COTPA'!$B$6)</f>
        <v/>
      </c>
      <c r="H16" s="2" t="s">
        <v>16</v>
      </c>
      <c r="I16" s="2" t="str">
        <f>IF('Lot 6 COTPA'!B34="","",'Lot 6 COTPA'!B34)</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c r="B17" s="2"/>
      <c r="C17" s="2"/>
      <c r="D17" s="36"/>
      <c r="E17" s="2"/>
      <c r="F17" s="2" t="str">
        <f>IF('Lot 6 COTPA'!$B$5="","",'Lot 6 COTPA'!$B$5)</f>
        <v/>
      </c>
      <c r="G17" s="2" t="str">
        <f>IF('Lot 6 COTPA'!$B$6="","",'Lot 6 COTPA'!$B$6)</f>
        <v/>
      </c>
      <c r="H17" s="2" t="s">
        <v>59</v>
      </c>
      <c r="I17" s="2" t="str">
        <f>IF('Lot 6 COTPA'!B35="","",'Lot 6 COTPA'!B35)</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c r="B18" s="2"/>
      <c r="C18" s="2"/>
      <c r="D18" s="36"/>
      <c r="E18" s="2"/>
      <c r="F18" s="2" t="str">
        <f>IF('Lot 6 COTPA'!$B$5="","",'Lot 6 COTPA'!$B$5)</f>
        <v/>
      </c>
      <c r="G18" s="2" t="str">
        <f>IF('Lot 6 COTPA'!$B$6="","",'Lot 6 COTPA'!$B$6)</f>
        <v/>
      </c>
      <c r="H18" s="2" t="s">
        <v>36</v>
      </c>
      <c r="I18" s="2" t="str">
        <f>IF('Lot 6 COTPA'!B38="","",'Lot 6 COTPA'!B38)</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c r="B19" s="2"/>
      <c r="C19" s="2"/>
      <c r="D19" s="36"/>
      <c r="E19" s="2"/>
      <c r="F19" s="2" t="str">
        <f>IF('Lot 6 COTPA'!$B$5="","",'Lot 6 COTPA'!$B$5)</f>
        <v/>
      </c>
      <c r="G19" s="2" t="str">
        <f>IF('Lot 6 COTPA'!$B$6="","",'Lot 6 COTPA'!$B$6)</f>
        <v/>
      </c>
      <c r="H19" s="2" t="s">
        <v>37</v>
      </c>
      <c r="I19" s="34" t="str">
        <f>IF('Lot 6 COTPA'!B39="","",'Lot 6 COTPA'!B39)</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c r="B20" s="2"/>
      <c r="C20" s="2"/>
      <c r="D20" s="36"/>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c r="B21" s="2"/>
      <c r="C21" s="2"/>
      <c r="D21" s="36"/>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c r="B22" s="2"/>
      <c r="C22" s="2"/>
      <c r="D22" s="36"/>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c r="B23" s="2"/>
      <c r="C23" s="2"/>
      <c r="D23" s="36"/>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c r="B24" s="2"/>
      <c r="C24" s="2"/>
      <c r="D24" s="36"/>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36"/>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36"/>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36"/>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36"/>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36"/>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36"/>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36"/>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36"/>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36"/>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36"/>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36"/>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36"/>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36"/>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36"/>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36"/>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36"/>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36"/>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36"/>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36"/>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36"/>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36"/>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36"/>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36"/>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36"/>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36"/>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36"/>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36"/>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36"/>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36"/>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36"/>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36"/>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36"/>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36"/>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36"/>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36"/>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36"/>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36"/>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36"/>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36"/>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36"/>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36"/>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36"/>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36"/>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36"/>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36"/>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36"/>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36"/>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36"/>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36"/>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36"/>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36"/>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36"/>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36"/>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36"/>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36"/>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36"/>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36"/>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36"/>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36"/>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36"/>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36"/>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36"/>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36"/>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36"/>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36"/>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36"/>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36"/>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36"/>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36"/>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36"/>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36"/>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36"/>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36"/>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36"/>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36"/>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36"/>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36"/>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36"/>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36"/>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36"/>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36"/>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36"/>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36"/>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36"/>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36"/>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36"/>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36"/>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36"/>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36"/>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36"/>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36"/>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36"/>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36"/>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36"/>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36"/>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36"/>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36"/>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36"/>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36"/>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36"/>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36"/>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36"/>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36"/>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36"/>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36"/>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36"/>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36"/>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36"/>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36"/>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36"/>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36"/>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36"/>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36"/>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36"/>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36"/>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36"/>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36"/>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36"/>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36"/>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36"/>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36"/>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36"/>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36"/>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36"/>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36"/>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36"/>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36"/>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36"/>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36"/>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36"/>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36"/>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36"/>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36"/>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36"/>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36"/>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36"/>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36"/>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36"/>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36"/>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36"/>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36"/>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36"/>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36"/>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36"/>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36"/>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36"/>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36"/>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36"/>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36"/>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36"/>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36"/>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36"/>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36"/>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36"/>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36"/>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36"/>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36"/>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36"/>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36"/>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36"/>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36"/>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36"/>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36"/>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36"/>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36"/>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36"/>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36"/>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36"/>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36"/>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36"/>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36"/>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36"/>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36"/>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36"/>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36"/>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36"/>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36"/>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36"/>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36"/>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36"/>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36"/>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36"/>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36"/>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36"/>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36"/>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36"/>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36"/>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36"/>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36"/>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36"/>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36"/>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36"/>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36"/>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36"/>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36"/>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36"/>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36"/>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36"/>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36"/>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36"/>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36"/>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36"/>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36"/>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36"/>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36"/>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36"/>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36"/>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36"/>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36"/>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36"/>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36"/>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36"/>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36"/>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36"/>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36"/>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36"/>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36"/>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36"/>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36"/>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36"/>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36"/>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36"/>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36"/>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36"/>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36"/>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36"/>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36"/>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36"/>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36"/>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36"/>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36"/>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36"/>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36"/>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36"/>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36"/>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36"/>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36"/>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36"/>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36"/>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36"/>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36"/>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36"/>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36"/>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36"/>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36"/>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36"/>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36"/>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36"/>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36"/>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36"/>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36"/>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36"/>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36"/>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36"/>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36"/>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36"/>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36"/>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36"/>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36"/>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36"/>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36"/>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36"/>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36"/>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36"/>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36"/>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36"/>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36"/>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36"/>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36"/>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36"/>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36"/>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36"/>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36"/>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36"/>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36"/>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36"/>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36"/>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36"/>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36"/>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36"/>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36"/>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36"/>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36"/>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36"/>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36"/>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36"/>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36"/>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36"/>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36"/>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36"/>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36"/>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36"/>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36"/>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36"/>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36"/>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36"/>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36"/>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36"/>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36"/>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36"/>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36"/>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36"/>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36"/>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36"/>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36"/>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36"/>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36"/>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36"/>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36"/>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36"/>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36"/>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36"/>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36"/>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36"/>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36"/>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36"/>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36"/>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36"/>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36"/>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36"/>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36"/>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36"/>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36"/>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36"/>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36"/>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36"/>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36"/>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36"/>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36"/>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36"/>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36"/>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36"/>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36"/>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36"/>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36"/>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36"/>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36"/>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36"/>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36"/>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36"/>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36"/>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36"/>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36"/>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36"/>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36"/>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36"/>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36"/>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36"/>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36"/>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36"/>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36"/>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36"/>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36"/>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36"/>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36"/>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36"/>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36"/>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36"/>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36"/>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36"/>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36"/>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36"/>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36"/>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36"/>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36"/>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36"/>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36"/>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36"/>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36"/>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36"/>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36"/>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36"/>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36"/>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36"/>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36"/>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36"/>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36"/>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36"/>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36"/>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36"/>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36"/>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36"/>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36"/>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36"/>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36"/>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36"/>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36"/>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36"/>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36"/>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36"/>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36"/>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36"/>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36"/>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36"/>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36"/>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36"/>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36"/>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36"/>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36"/>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36"/>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36"/>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36"/>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36"/>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36"/>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36"/>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36"/>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36"/>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36"/>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36"/>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36"/>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36"/>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36"/>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36"/>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36"/>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36"/>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36"/>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36"/>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36"/>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36"/>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36"/>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36"/>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36"/>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36"/>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36"/>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36"/>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36"/>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36"/>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36"/>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36"/>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36"/>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36"/>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36"/>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36"/>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36"/>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36"/>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36"/>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36"/>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36"/>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36"/>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36"/>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36"/>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36"/>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36"/>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36"/>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36"/>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36"/>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36"/>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36"/>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36"/>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36"/>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36"/>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36"/>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36"/>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36"/>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36"/>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36"/>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36"/>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36"/>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36"/>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36"/>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36"/>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36"/>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36"/>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36"/>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36"/>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36"/>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36"/>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36"/>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36"/>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36"/>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36"/>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36"/>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36"/>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36"/>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36"/>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36"/>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36"/>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36"/>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36"/>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36"/>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36"/>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36"/>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36"/>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36"/>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36"/>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36"/>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36"/>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36"/>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36"/>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36"/>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36"/>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36"/>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36"/>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36"/>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36"/>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36"/>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36"/>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36"/>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36"/>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36"/>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36"/>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36"/>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36"/>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36"/>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36"/>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36"/>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36"/>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36"/>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36"/>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36"/>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36"/>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36"/>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36"/>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36"/>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36"/>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36"/>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36"/>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36"/>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36"/>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36"/>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36"/>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36"/>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36"/>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36"/>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36"/>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36"/>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36"/>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36"/>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36"/>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36"/>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36"/>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36"/>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36"/>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36"/>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36"/>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36"/>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36"/>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36"/>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36"/>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36"/>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36"/>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36"/>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36"/>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36"/>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36"/>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36"/>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36"/>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36"/>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36"/>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36"/>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36"/>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36"/>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36"/>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36"/>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36"/>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36"/>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36"/>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36"/>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36"/>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36"/>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36"/>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36"/>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36"/>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36"/>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36"/>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36"/>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36"/>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36"/>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36"/>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36"/>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36"/>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36"/>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36"/>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36"/>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36"/>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36"/>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36"/>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36"/>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36"/>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36"/>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36"/>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36"/>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36"/>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36"/>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36"/>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36"/>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36"/>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36"/>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36"/>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36"/>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36"/>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36"/>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36"/>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36"/>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36"/>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36"/>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36"/>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36"/>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36"/>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36"/>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36"/>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36"/>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36"/>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36"/>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36"/>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36"/>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36"/>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36"/>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36"/>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36"/>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36"/>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36"/>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36"/>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36"/>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36"/>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36"/>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36"/>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36"/>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36"/>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36"/>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36"/>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36"/>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36"/>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36"/>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36"/>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36"/>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36"/>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36"/>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36"/>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36"/>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36"/>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36"/>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36"/>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36"/>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36"/>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36"/>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36"/>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36"/>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36"/>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36"/>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36"/>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36"/>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36"/>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36"/>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36"/>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36"/>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36"/>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36"/>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36"/>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36"/>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36"/>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36"/>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36"/>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36"/>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36"/>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36"/>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36"/>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36"/>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36"/>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36"/>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36"/>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36"/>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36"/>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36"/>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36"/>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36"/>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36"/>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36"/>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36"/>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36"/>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36"/>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36"/>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36"/>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36"/>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36"/>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36"/>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36"/>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36"/>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36"/>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36"/>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36"/>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36"/>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36"/>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36"/>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36"/>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36"/>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36"/>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36"/>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36"/>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36"/>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36"/>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36"/>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36"/>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36"/>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36"/>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36"/>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36"/>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36"/>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36"/>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36"/>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36"/>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36"/>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36"/>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36"/>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36"/>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36"/>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36"/>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36"/>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36"/>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36"/>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36"/>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36"/>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36"/>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36"/>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36"/>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36"/>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36"/>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36"/>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36"/>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36"/>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36"/>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36"/>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36"/>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36"/>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36"/>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36"/>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36"/>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36"/>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36"/>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36"/>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36"/>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36"/>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36"/>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36"/>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36"/>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36"/>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36"/>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36"/>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36"/>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36"/>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36"/>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36"/>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36"/>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36"/>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36"/>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36"/>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36"/>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36"/>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36"/>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36"/>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36"/>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36"/>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36"/>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36"/>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36"/>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36"/>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36"/>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36"/>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36"/>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36"/>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36"/>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36"/>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36"/>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36"/>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36"/>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36"/>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36"/>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36"/>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36"/>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36"/>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36"/>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36"/>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36"/>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36"/>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36"/>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36"/>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36"/>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36"/>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36"/>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36"/>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36"/>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36"/>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36"/>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36"/>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36"/>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36"/>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36"/>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36"/>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36"/>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36"/>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36"/>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36"/>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36"/>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36"/>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36"/>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36"/>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36"/>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36"/>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36"/>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36"/>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36"/>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36"/>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36"/>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36"/>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36"/>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36"/>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36"/>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36"/>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36"/>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36"/>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36"/>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36"/>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36"/>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36"/>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36"/>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36"/>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36"/>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36"/>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36"/>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36"/>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36"/>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36"/>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36"/>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36"/>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36"/>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36"/>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36"/>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36"/>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36"/>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36"/>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36"/>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36"/>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36"/>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36"/>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36"/>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36"/>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36"/>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36"/>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36"/>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36"/>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36"/>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36"/>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36"/>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36"/>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36"/>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36"/>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36"/>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36"/>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36"/>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36"/>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36"/>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36"/>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36"/>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36"/>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36"/>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36"/>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36"/>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36"/>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36"/>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36"/>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36"/>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36"/>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36"/>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36"/>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36"/>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36"/>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36"/>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36"/>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36"/>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36"/>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36"/>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36"/>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36"/>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36"/>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36"/>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36"/>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36"/>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36"/>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36"/>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36"/>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36"/>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36"/>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36"/>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36"/>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36"/>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36"/>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36"/>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36"/>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36"/>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36"/>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36"/>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36"/>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36"/>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36"/>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36"/>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36"/>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36"/>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36"/>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36"/>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36"/>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36"/>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36"/>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36"/>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36"/>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36"/>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36"/>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36"/>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36"/>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36"/>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36"/>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36"/>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36"/>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36"/>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36"/>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36"/>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36"/>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36"/>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36"/>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36"/>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36"/>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36"/>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36"/>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36"/>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36"/>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36"/>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36"/>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36"/>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36"/>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36"/>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36"/>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36"/>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36"/>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36"/>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36"/>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36"/>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36"/>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36"/>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36"/>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36"/>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36"/>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36"/>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36"/>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36"/>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36"/>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36"/>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36"/>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36"/>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36"/>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36"/>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36"/>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36"/>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36"/>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36"/>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36"/>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36"/>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36"/>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36"/>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36"/>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36"/>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36"/>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36"/>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36"/>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36"/>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36"/>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36"/>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36"/>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36"/>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36"/>
      <c r="E992" s="2"/>
      <c r="F992" s="2"/>
      <c r="G992" s="2"/>
      <c r="H992" s="2"/>
      <c r="I992" s="2"/>
      <c r="J992" s="2"/>
      <c r="K992" s="2"/>
      <c r="L992" s="2"/>
      <c r="M992" s="2"/>
      <c r="N992" s="2"/>
      <c r="O992" s="2"/>
      <c r="P992" s="2"/>
      <c r="Q992" s="2"/>
      <c r="R992" s="2"/>
      <c r="S992" s="2"/>
      <c r="T992" s="2"/>
      <c r="U992" s="2"/>
      <c r="V992" s="2"/>
      <c r="W992" s="2"/>
      <c r="X992" s="2"/>
      <c r="Y992" s="2"/>
      <c r="Z992" s="2"/>
      <c r="AA992" s="2"/>
    </row>
    <row r="993" spans="5:27" ht="14.25" customHeight="1" x14ac:dyDescent="0.2">
      <c r="E993" s="2"/>
      <c r="F993" s="2"/>
      <c r="G993" s="2"/>
      <c r="H993" s="2"/>
      <c r="I993" s="2"/>
      <c r="J993" s="2"/>
      <c r="K993" s="2"/>
      <c r="L993" s="2"/>
      <c r="M993" s="2"/>
      <c r="N993" s="2"/>
      <c r="O993" s="2"/>
      <c r="P993" s="2"/>
      <c r="Q993" s="2"/>
      <c r="R993" s="2"/>
      <c r="S993" s="2"/>
      <c r="T993" s="2"/>
      <c r="U993" s="2"/>
      <c r="V993" s="2"/>
      <c r="W993" s="2"/>
      <c r="X993" s="2"/>
      <c r="Y993" s="2"/>
      <c r="Z993" s="2"/>
      <c r="AA993" s="2"/>
    </row>
    <row r="994" spans="5:27" ht="14.25" customHeight="1" x14ac:dyDescent="0.2">
      <c r="E994" s="2"/>
      <c r="F994" s="2"/>
      <c r="G994" s="2"/>
      <c r="H994" s="2"/>
      <c r="I994" s="2"/>
      <c r="J994" s="2"/>
      <c r="K994" s="2"/>
      <c r="L994" s="2"/>
      <c r="M994" s="2"/>
      <c r="N994" s="2"/>
      <c r="O994" s="2"/>
      <c r="P994" s="2"/>
      <c r="Q994" s="2"/>
      <c r="R994" s="2"/>
      <c r="S994" s="2"/>
      <c r="T994" s="2"/>
      <c r="U994" s="2"/>
      <c r="V994" s="2"/>
      <c r="W994" s="2"/>
      <c r="X994" s="2"/>
      <c r="Y994" s="2"/>
      <c r="Z994" s="2"/>
      <c r="AA994" s="2"/>
    </row>
    <row r="995" spans="5:27" ht="14.25" customHeight="1" x14ac:dyDescent="0.2">
      <c r="E995" s="2"/>
      <c r="F995" s="2"/>
      <c r="G995" s="2"/>
      <c r="H995" s="2"/>
      <c r="I995" s="2"/>
      <c r="J995" s="2"/>
      <c r="K995" s="2"/>
      <c r="L995" s="2"/>
      <c r="M995" s="2"/>
      <c r="N995" s="2"/>
      <c r="O995" s="2"/>
      <c r="P995" s="2"/>
      <c r="Q995" s="2"/>
      <c r="R995" s="2"/>
      <c r="S995" s="2"/>
      <c r="T995" s="2"/>
      <c r="U995" s="2"/>
      <c r="V995" s="2"/>
      <c r="W995" s="2"/>
      <c r="X995" s="2"/>
      <c r="Y995" s="2"/>
      <c r="Z995" s="2"/>
      <c r="AA995" s="2"/>
    </row>
    <row r="996" spans="5:27" ht="14.25" customHeight="1" x14ac:dyDescent="0.2">
      <c r="E996" s="2"/>
      <c r="F996" s="2"/>
      <c r="G996" s="2"/>
      <c r="H996" s="2"/>
      <c r="I996" s="2"/>
      <c r="J996" s="2"/>
      <c r="K996" s="2"/>
      <c r="L996" s="2"/>
      <c r="M996" s="2"/>
      <c r="N996" s="2"/>
      <c r="O996" s="2"/>
      <c r="P996" s="2"/>
      <c r="Q996" s="2"/>
      <c r="R996" s="2"/>
      <c r="S996" s="2"/>
      <c r="T996" s="2"/>
      <c r="U996" s="2"/>
      <c r="V996" s="2"/>
      <c r="W996" s="2"/>
      <c r="X996" s="2"/>
      <c r="Y996" s="2"/>
      <c r="Z996" s="2"/>
      <c r="AA996" s="2"/>
    </row>
    <row r="997" spans="5:27" ht="14.25" customHeight="1" x14ac:dyDescent="0.2">
      <c r="E997" s="2"/>
      <c r="F997" s="2"/>
      <c r="G997" s="2"/>
      <c r="H997" s="2"/>
      <c r="I997" s="2"/>
      <c r="J997" s="2"/>
      <c r="K997" s="2"/>
      <c r="L997" s="2"/>
      <c r="M997" s="2"/>
      <c r="N997" s="2"/>
      <c r="O997" s="2"/>
      <c r="P997" s="2"/>
      <c r="Q997" s="2"/>
      <c r="R997" s="2"/>
      <c r="S997" s="2"/>
      <c r="T997" s="2"/>
      <c r="U997" s="2"/>
      <c r="V997" s="2"/>
      <c r="W997" s="2"/>
      <c r="X997" s="2"/>
      <c r="Y997" s="2"/>
      <c r="Z997" s="2"/>
      <c r="AA997" s="2"/>
    </row>
    <row r="998" spans="5:27" ht="14.25" customHeight="1" x14ac:dyDescent="0.2">
      <c r="E998" s="2"/>
      <c r="F998" s="2"/>
      <c r="G998" s="2"/>
      <c r="H998" s="2"/>
      <c r="I998" s="2"/>
      <c r="J998" s="2"/>
      <c r="K998" s="2"/>
      <c r="L998" s="2"/>
      <c r="M998" s="2"/>
      <c r="N998" s="2"/>
      <c r="O998" s="2"/>
      <c r="P998" s="2"/>
      <c r="Q998" s="2"/>
      <c r="R998" s="2"/>
      <c r="S998" s="2"/>
      <c r="T998" s="2"/>
      <c r="U998" s="2"/>
      <c r="V998" s="2"/>
      <c r="W998" s="2"/>
      <c r="X998" s="2"/>
      <c r="Y998" s="2"/>
      <c r="Z998" s="2"/>
      <c r="AA998" s="2"/>
    </row>
    <row r="999" spans="5:27" ht="14.25" customHeight="1" x14ac:dyDescent="0.2">
      <c r="E999" s="2"/>
      <c r="F999" s="2"/>
      <c r="G999" s="2"/>
      <c r="H999" s="2"/>
      <c r="I999" s="2"/>
      <c r="J999" s="2"/>
      <c r="K999" s="2"/>
      <c r="L999" s="2"/>
      <c r="M999" s="2"/>
      <c r="N999" s="2"/>
      <c r="O999" s="2"/>
      <c r="P999" s="2"/>
      <c r="Q999" s="2"/>
      <c r="R999" s="2"/>
      <c r="S999" s="2"/>
      <c r="T999" s="2"/>
      <c r="U999" s="2"/>
      <c r="V999" s="2"/>
      <c r="W999" s="2"/>
      <c r="X999" s="2"/>
      <c r="Y999" s="2"/>
      <c r="Z999" s="2"/>
      <c r="AA999" s="2"/>
    </row>
    <row r="1000" spans="5:27" ht="15" customHeight="1" x14ac:dyDescent="0.2">
      <c r="F1000" s="2"/>
      <c r="G1000" s="2"/>
      <c r="H1000" s="2"/>
      <c r="I1000" s="2"/>
      <c r="J1000" s="2"/>
    </row>
  </sheetData>
  <sheetProtection algorithmName="SHA-512" hashValue="Rr6aOpQrgRQCKgkBhsdVEGIskCIMHPwo5I6rTA2rwx2p52ErLNoslJikW+J+touVRl9PIzsOvBQRj3qvenzQ1g==" saltValue="BGFsF2Yndo7ABl+Cc9qYJA==" spinCount="100000" sheet="1" objects="1" scenarios="1" selectLockedCells="1" selectUnlockedCells="1"/>
  <pageMargins left="0.7" right="0.7" top="0.75" bottom="0.75" header="0" footer="0"/>
  <pageSetup paperSize="9" orientation="portrait"/>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6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2024-08-16T13:05:03Z</dcterms:modified>
</cp:coreProperties>
</file>