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0065"/>
  </bookViews>
  <sheets>
    <sheet name="Product - 55%" sheetId="1" r:id="rId1"/>
    <sheet name="Price - 45%" sheetId="5" r:id="rId2"/>
    <sheet name="Sheet1" sheetId="6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/>
  <c r="H39"/>
  <c r="F39"/>
  <c r="F21"/>
  <c r="G18"/>
  <c r="H18" s="1"/>
  <c r="G19"/>
  <c r="H19" s="1"/>
  <c r="G20"/>
  <c r="H20" s="1"/>
  <c r="F18"/>
  <c r="F19"/>
  <c r="F20"/>
  <c r="F2" i="5"/>
  <c r="G34" i="1"/>
  <c r="H34" s="1"/>
  <c r="G35"/>
  <c r="H35" s="1"/>
  <c r="G36"/>
  <c r="H36" s="1"/>
  <c r="G37"/>
  <c r="H37" s="1"/>
  <c r="G38"/>
  <c r="H38" s="1"/>
  <c r="F34"/>
  <c r="F35"/>
  <c r="F36"/>
  <c r="F37"/>
  <c r="F38"/>
  <c r="G30"/>
  <c r="H30" s="1"/>
  <c r="G31"/>
  <c r="H31" s="1"/>
  <c r="G32"/>
  <c r="G33"/>
  <c r="H33" s="1"/>
  <c r="G29"/>
  <c r="H29" s="1"/>
  <c r="G24"/>
  <c r="H24" s="1"/>
  <c r="G25"/>
  <c r="H25" s="1"/>
  <c r="G26"/>
  <c r="H26" s="1"/>
  <c r="G23"/>
  <c r="H23" s="1"/>
  <c r="F33"/>
  <c r="H32"/>
  <c r="F32"/>
  <c r="F31"/>
  <c r="F30"/>
  <c r="F29"/>
  <c r="D18" i="5"/>
  <c r="F24" i="1"/>
  <c r="F25"/>
  <c r="F26"/>
  <c r="F23"/>
  <c r="G17"/>
  <c r="H17" s="1"/>
  <c r="F17"/>
  <c r="H43" l="1"/>
  <c r="F27"/>
  <c r="H27" s="1"/>
</calcChain>
</file>

<file path=xl/sharedStrings.xml><?xml version="1.0" encoding="utf-8"?>
<sst xmlns="http://schemas.openxmlformats.org/spreadsheetml/2006/main" count="186" uniqueCount="89">
  <si>
    <t>Ref</t>
  </si>
  <si>
    <t>A-1-1</t>
  </si>
  <si>
    <t>A-1-2</t>
  </si>
  <si>
    <t>A-1-3</t>
  </si>
  <si>
    <t>A-1-4</t>
  </si>
  <si>
    <t>A-1-5</t>
  </si>
  <si>
    <t>A-1-6</t>
  </si>
  <si>
    <t>Weighting</t>
  </si>
  <si>
    <t>Question</t>
  </si>
  <si>
    <t>Use of third parties</t>
  </si>
  <si>
    <t>Quality Assurance</t>
  </si>
  <si>
    <t>Risk Management</t>
  </si>
  <si>
    <t>Acceptance Plan and Payment Schedule</t>
  </si>
  <si>
    <t>Documentation</t>
  </si>
  <si>
    <t>Strategic initiatives</t>
  </si>
  <si>
    <t>Evaluator 1</t>
  </si>
  <si>
    <t>Evaluator 2</t>
  </si>
  <si>
    <t>Evaluator 3</t>
  </si>
  <si>
    <t>Evaluator 4</t>
  </si>
  <si>
    <t>Evaluator 5</t>
  </si>
  <si>
    <t>Total</t>
  </si>
  <si>
    <t>B-1-1</t>
  </si>
  <si>
    <t>TOTAL</t>
  </si>
  <si>
    <t>SCORES</t>
  </si>
  <si>
    <t>C-1-3</t>
  </si>
  <si>
    <t>C-1-1</t>
  </si>
  <si>
    <t>C-1-2</t>
  </si>
  <si>
    <t>C-1-4</t>
  </si>
  <si>
    <t>Max available marks</t>
  </si>
  <si>
    <t>No. of Evaluators</t>
  </si>
  <si>
    <t>Ave. Marks Awarded</t>
  </si>
  <si>
    <t>Total Marks</t>
  </si>
  <si>
    <t>Max Score before weighting</t>
  </si>
  <si>
    <t>Respondent</t>
  </si>
  <si>
    <t>Respondent name</t>
  </si>
  <si>
    <t>Description of Costs</t>
  </si>
  <si>
    <t>Hardware</t>
  </si>
  <si>
    <t>Pricing Notes</t>
  </si>
  <si>
    <t>Costs</t>
  </si>
  <si>
    <t>Lowest Cost</t>
  </si>
  <si>
    <t>Example Ltd</t>
  </si>
  <si>
    <t>Score (%)</t>
  </si>
  <si>
    <t>i.e a weighting of 5 in part C is relative to the other questions in Part C, a weighting of 5 in Part A is relative to the other questions in Part A</t>
  </si>
  <si>
    <t>Please note - the weightings are relative to the other questions in each section, not between sections</t>
  </si>
  <si>
    <t>Provided to show question weightings for evalution. The number of evaluators may vary</t>
  </si>
  <si>
    <t>[NAME]</t>
  </si>
  <si>
    <t>Scoring</t>
  </si>
  <si>
    <t>Final Score (%)</t>
  </si>
  <si>
    <t>Administration &amp; Account Management</t>
  </si>
  <si>
    <t>D-1-1</t>
  </si>
  <si>
    <t>D-1-2</t>
  </si>
  <si>
    <t>D-1-3</t>
  </si>
  <si>
    <t>D-1-4</t>
  </si>
  <si>
    <t>D-1-5</t>
  </si>
  <si>
    <t>D-1-6</t>
  </si>
  <si>
    <t>D-1-7</t>
  </si>
  <si>
    <t>D-1-8</t>
  </si>
  <si>
    <t>D-1-9</t>
  </si>
  <si>
    <t>Technical resources - transition</t>
  </si>
  <si>
    <t>ICT staff training - Optional</t>
  </si>
  <si>
    <t>D-1-10</t>
  </si>
  <si>
    <t>End-of-Contract Provision</t>
  </si>
  <si>
    <t>PRICE EVALUATION - 45%</t>
  </si>
  <si>
    <t>Part A - Gateway Questions  - Pass/Fail</t>
  </si>
  <si>
    <t>Disaster Recovery Premises Location</t>
  </si>
  <si>
    <t>Certification - ISO 27001</t>
  </si>
  <si>
    <t xml:space="preserve">Certification - ISO 22301 </t>
  </si>
  <si>
    <t>Experience in the provision of business continuity management and DR services</t>
  </si>
  <si>
    <t>Workplace Recovery Capacity</t>
  </si>
  <si>
    <t>Domiciling of Data</t>
  </si>
  <si>
    <t>Part B - SERVICE OFFER SPECIFICATION – 30 %</t>
  </si>
  <si>
    <t>Part C - IMPLEMENTATION &amp; SERVICE MANAGEMENT– 15%</t>
  </si>
  <si>
    <t>Pass / Fail</t>
  </si>
  <si>
    <t>Part A - Eligibility</t>
  </si>
  <si>
    <t>Your Company</t>
  </si>
  <si>
    <t>Design of the DR Solution</t>
  </si>
  <si>
    <t>Design of the Back Up Solution</t>
  </si>
  <si>
    <t>Workplace Recovery Facilities</t>
  </si>
  <si>
    <t>Interim Network Connectivity</t>
  </si>
  <si>
    <t>Invocation</t>
  </si>
  <si>
    <t>Project Management</t>
  </si>
  <si>
    <t>Customer Reference Site</t>
  </si>
  <si>
    <t>A</t>
  </si>
  <si>
    <t>B-1-2</t>
  </si>
  <si>
    <t>B-1-3</t>
  </si>
  <si>
    <t>B-1-4</t>
  </si>
  <si>
    <t>Part D - TRANSITION - 10%</t>
  </si>
  <si>
    <t>Appendix 3 - Scoring Calculation</t>
  </si>
  <si>
    <t>PRODUCT EVALUATION - 55 % - Scoring Calculations - Per Respondent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</si>
</sst>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1" xfId="0" applyFill="1" applyBorder="1"/>
    <xf numFmtId="0" fontId="0" fillId="0" borderId="0" xfId="0" applyBorder="1"/>
    <xf numFmtId="0" fontId="0" fillId="0" borderId="0" xfId="0" applyFill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14" xfId="0" applyFont="1" applyBorder="1"/>
    <xf numFmtId="0" fontId="0" fillId="0" borderId="15" xfId="0" applyBorder="1"/>
    <xf numFmtId="0" fontId="0" fillId="0" borderId="9" xfId="0" applyBorder="1"/>
    <xf numFmtId="0" fontId="1" fillId="0" borderId="4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0" xfId="0" applyFont="1" applyFill="1"/>
    <xf numFmtId="0" fontId="1" fillId="0" borderId="0" xfId="0" applyFont="1" applyFill="1"/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/>
    <xf numFmtId="2" fontId="0" fillId="0" borderId="1" xfId="0" applyNumberFormat="1" applyFill="1" applyBorder="1"/>
    <xf numFmtId="2" fontId="0" fillId="0" borderId="4" xfId="0" applyNumberFormat="1" applyFill="1" applyBorder="1"/>
    <xf numFmtId="2" fontId="0" fillId="0" borderId="12" xfId="0" applyNumberFormat="1" applyFill="1" applyBorder="1"/>
    <xf numFmtId="2" fontId="0" fillId="0" borderId="6" xfId="0" applyNumberFormat="1" applyFill="1" applyBorder="1"/>
    <xf numFmtId="2" fontId="2" fillId="0" borderId="2" xfId="0" applyNumberFormat="1" applyFont="1" applyFill="1" applyBorder="1" applyAlignment="1">
      <alignment horizontal="right"/>
    </xf>
    <xf numFmtId="2" fontId="0" fillId="0" borderId="5" xfId="0" applyNumberFormat="1" applyFill="1" applyBorder="1"/>
    <xf numFmtId="2" fontId="2" fillId="0" borderId="10" xfId="0" applyNumberFormat="1" applyFont="1" applyFill="1" applyBorder="1" applyAlignment="1">
      <alignment horizontal="right"/>
    </xf>
    <xf numFmtId="2" fontId="2" fillId="0" borderId="9" xfId="0" applyNumberFormat="1" applyFont="1" applyFill="1" applyBorder="1" applyAlignment="1">
      <alignment horizontal="right"/>
    </xf>
    <xf numFmtId="2" fontId="0" fillId="0" borderId="8" xfId="0" applyNumberFormat="1" applyFill="1" applyBorder="1"/>
    <xf numFmtId="2" fontId="0" fillId="0" borderId="7" xfId="0" applyNumberFormat="1" applyFill="1" applyBorder="1"/>
    <xf numFmtId="2" fontId="0" fillId="0" borderId="13" xfId="0" applyNumberFormat="1" applyFill="1" applyBorder="1"/>
    <xf numFmtId="10" fontId="0" fillId="0" borderId="5" xfId="0" applyNumberFormat="1" applyFill="1" applyBorder="1"/>
    <xf numFmtId="0" fontId="0" fillId="0" borderId="4" xfId="0" applyFill="1" applyBorder="1"/>
    <xf numFmtId="2" fontId="2" fillId="0" borderId="6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2" fontId="2" fillId="0" borderId="9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2" fontId="2" fillId="0" borderId="9" xfId="0" applyNumberFormat="1" applyFont="1" applyFill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1" fontId="0" fillId="0" borderId="0" xfId="0" applyNumberFormat="1" applyFill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0" fontId="1" fillId="0" borderId="1" xfId="0" applyFont="1" applyFill="1" applyBorder="1"/>
    <xf numFmtId="0" fontId="0" fillId="0" borderId="19" xfId="0" applyFill="1" applyBorder="1"/>
    <xf numFmtId="0" fontId="5" fillId="0" borderId="1" xfId="0" applyFont="1" applyBorder="1"/>
    <xf numFmtId="0" fontId="1" fillId="0" borderId="6" xfId="0" applyFont="1" applyFill="1" applyBorder="1"/>
    <xf numFmtId="0" fontId="1" fillId="0" borderId="18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19</xdr:row>
      <xdr:rowOff>104774</xdr:rowOff>
    </xdr:from>
    <xdr:to>
      <xdr:col>3</xdr:col>
      <xdr:colOff>2381250</xdr:colOff>
      <xdr:row>31</xdr:row>
      <xdr:rowOff>123825</xdr:rowOff>
    </xdr:to>
    <xdr:sp macro="" textlink="">
      <xdr:nvSpPr>
        <xdr:cNvPr id="2" name="TextBox 1"/>
        <xdr:cNvSpPr txBox="1"/>
      </xdr:nvSpPr>
      <xdr:spPr>
        <a:xfrm>
          <a:off x="371475" y="4000499"/>
          <a:ext cx="7296150" cy="2305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 b="1"/>
            <a:t>Notes - this section</a:t>
          </a:r>
          <a:r>
            <a:rPr lang="en-GB" sz="1100" b="1" baseline="0"/>
            <a:t> 45%</a:t>
          </a:r>
        </a:p>
        <a:p>
          <a:endParaRPr lang="en-GB" sz="1100" baseline="0"/>
        </a:p>
        <a:p>
          <a:r>
            <a:rPr lang="en-GB" sz="1100" baseline="0"/>
            <a:t>Costs will be calculated over a 3+1+1 term</a:t>
          </a:r>
          <a:endParaRPr lang="en-GB" sz="1100"/>
        </a:p>
        <a:p>
          <a:endParaRPr lang="en-GB" sz="1100"/>
        </a:p>
        <a:p>
          <a:r>
            <a:rPr lang="en-GB" sz="1100"/>
            <a:t>(a/b) x  100</a:t>
          </a:r>
        </a:p>
        <a:p>
          <a:endParaRPr lang="en-GB" sz="1100"/>
        </a:p>
        <a:p>
          <a:r>
            <a:rPr lang="en-GB" sz="1100"/>
            <a:t>where   </a:t>
          </a:r>
        </a:p>
        <a:p>
          <a:r>
            <a:rPr lang="en-GB" sz="1100"/>
            <a:t>a   =   price of lowest Bidder</a:t>
          </a:r>
        </a:p>
        <a:p>
          <a:r>
            <a:rPr lang="en-GB" sz="1100"/>
            <a:t>b   =   price of tender being evaluated</a:t>
          </a:r>
        </a:p>
        <a:p>
          <a:endParaRPr lang="en-GB" sz="1100"/>
        </a:p>
        <a:p>
          <a:r>
            <a:rPr lang="en-GB" sz="1100"/>
            <a:t>The percentage calulated will be taken as a percentage of the 45% for</a:t>
          </a:r>
          <a:r>
            <a:rPr lang="en-GB" sz="1100" baseline="0"/>
            <a:t> this sections</a:t>
          </a:r>
        </a:p>
        <a:p>
          <a:r>
            <a:rPr lang="en-GB" sz="1100" baseline="0"/>
            <a:t>So 75% will equate to 33.75% in the overall mark (75% of 45% = 33.75%)</a:t>
          </a:r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7"/>
  <sheetViews>
    <sheetView tabSelected="1" zoomScale="80" zoomScaleNormal="80" workbookViewId="0">
      <pane ySplit="15" topLeftCell="A16" activePane="bottomLeft" state="frozenSplit"/>
      <selection pane="bottomLeft"/>
    </sheetView>
  </sheetViews>
  <sheetFormatPr defaultRowHeight="15"/>
  <cols>
    <col min="1" max="1" width="31.42578125" style="18" customWidth="1"/>
    <col min="2" max="2" width="8.140625" style="1" customWidth="1"/>
    <col min="3" max="3" width="82" style="1" bestFit="1" customWidth="1"/>
    <col min="4" max="4" width="14.42578125" style="1" customWidth="1"/>
    <col min="5" max="8" width="12.28515625" style="1" customWidth="1"/>
    <col min="9" max="9" width="15.140625" style="46" bestFit="1" customWidth="1"/>
    <col min="10" max="10" width="16.7109375" style="1" customWidth="1"/>
    <col min="11" max="11" width="10" style="1" customWidth="1"/>
    <col min="12" max="12" width="16.7109375" style="1" customWidth="1"/>
    <col min="13" max="13" width="10" style="1" customWidth="1"/>
    <col min="14" max="14" width="16.7109375" style="1" customWidth="1"/>
    <col min="15" max="15" width="10" style="1" customWidth="1"/>
    <col min="16" max="16" width="16.7109375" style="1" customWidth="1"/>
    <col min="17" max="17" width="10" style="1" customWidth="1"/>
    <col min="18" max="18" width="16.7109375" style="1" customWidth="1"/>
    <col min="19" max="19" width="10" style="1" customWidth="1"/>
    <col min="20" max="16384" width="9.140625" style="1"/>
  </cols>
  <sheetData>
    <row r="1" spans="1:19" ht="32.25" customHeight="1">
      <c r="A1" s="17" t="s">
        <v>87</v>
      </c>
    </row>
    <row r="2" spans="1:19" ht="26.25">
      <c r="A2" s="17" t="s">
        <v>88</v>
      </c>
      <c r="F2" s="1" t="s">
        <v>44</v>
      </c>
    </row>
    <row r="3" spans="1:19">
      <c r="A3" s="18" t="s">
        <v>43</v>
      </c>
    </row>
    <row r="5" spans="1:19" ht="18.75">
      <c r="A5" s="55" t="s">
        <v>63</v>
      </c>
      <c r="B5" s="55"/>
      <c r="C5" s="55"/>
      <c r="D5" s="59" t="s">
        <v>72</v>
      </c>
    </row>
    <row r="6" spans="1:19">
      <c r="A6" s="60"/>
      <c r="B6" s="3" t="s">
        <v>1</v>
      </c>
      <c r="C6" s="50" t="s">
        <v>64</v>
      </c>
      <c r="D6" s="3"/>
    </row>
    <row r="7" spans="1:19">
      <c r="A7" s="60"/>
      <c r="B7" s="3" t="s">
        <v>2</v>
      </c>
      <c r="C7" s="50" t="s">
        <v>65</v>
      </c>
      <c r="D7" s="3"/>
    </row>
    <row r="8" spans="1:19">
      <c r="A8" s="60"/>
      <c r="B8" s="3" t="s">
        <v>3</v>
      </c>
      <c r="C8" s="50" t="s">
        <v>66</v>
      </c>
      <c r="D8" s="3"/>
    </row>
    <row r="9" spans="1:19">
      <c r="A9" s="60"/>
      <c r="B9" s="3" t="s">
        <v>4</v>
      </c>
      <c r="C9" s="50" t="s">
        <v>67</v>
      </c>
      <c r="D9" s="3"/>
    </row>
    <row r="10" spans="1:19">
      <c r="A10" s="60"/>
      <c r="B10" s="3" t="s">
        <v>5</v>
      </c>
      <c r="C10" s="54" t="s">
        <v>68</v>
      </c>
      <c r="D10" s="3"/>
    </row>
    <row r="11" spans="1:19">
      <c r="A11" s="60"/>
      <c r="B11" s="3" t="s">
        <v>6</v>
      </c>
      <c r="C11" s="50" t="s">
        <v>69</v>
      </c>
      <c r="D11" s="3"/>
    </row>
    <row r="12" spans="1:19">
      <c r="A12" s="60"/>
      <c r="B12" s="3" t="s">
        <v>82</v>
      </c>
      <c r="C12" s="50" t="s">
        <v>73</v>
      </c>
      <c r="D12" s="3"/>
    </row>
    <row r="13" spans="1:19">
      <c r="A13" s="68"/>
      <c r="B13" s="5"/>
      <c r="C13" s="25"/>
      <c r="D13" s="5"/>
    </row>
    <row r="14" spans="1:19" ht="15.75" thickBot="1"/>
    <row r="15" spans="1:19" s="24" customFormat="1" ht="45">
      <c r="A15" s="19"/>
      <c r="B15" s="20" t="s">
        <v>0</v>
      </c>
      <c r="C15" s="20" t="s">
        <v>8</v>
      </c>
      <c r="D15" s="21" t="s">
        <v>7</v>
      </c>
      <c r="E15" s="21" t="s">
        <v>32</v>
      </c>
      <c r="F15" s="21" t="s">
        <v>28</v>
      </c>
      <c r="G15" s="22" t="s">
        <v>30</v>
      </c>
      <c r="H15" s="23" t="s">
        <v>31</v>
      </c>
      <c r="I15" s="45" t="s">
        <v>29</v>
      </c>
      <c r="J15" s="20" t="s">
        <v>15</v>
      </c>
      <c r="K15" s="20" t="s">
        <v>23</v>
      </c>
      <c r="L15" s="20" t="s">
        <v>16</v>
      </c>
      <c r="M15" s="20" t="s">
        <v>23</v>
      </c>
      <c r="N15" s="20" t="s">
        <v>17</v>
      </c>
      <c r="O15" s="20" t="s">
        <v>23</v>
      </c>
      <c r="P15" s="20" t="s">
        <v>18</v>
      </c>
      <c r="Q15" s="20" t="s">
        <v>23</v>
      </c>
      <c r="R15" s="20" t="s">
        <v>19</v>
      </c>
      <c r="S15" s="20" t="s">
        <v>23</v>
      </c>
    </row>
    <row r="16" spans="1:19" ht="18.75">
      <c r="A16" s="55" t="s">
        <v>70</v>
      </c>
      <c r="B16" s="55"/>
      <c r="C16" s="55"/>
      <c r="D16" s="34"/>
      <c r="E16" s="35"/>
      <c r="F16" s="31"/>
      <c r="G16" s="31"/>
      <c r="H16" s="36"/>
      <c r="I16" s="48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1:19">
      <c r="A17" s="61"/>
      <c r="B17" s="51" t="s">
        <v>21</v>
      </c>
      <c r="C17" s="52" t="s">
        <v>74</v>
      </c>
      <c r="D17" s="26">
        <v>5</v>
      </c>
      <c r="E17" s="26">
        <v>5</v>
      </c>
      <c r="F17" s="26">
        <f>SUM(D17*E17)</f>
        <v>25</v>
      </c>
      <c r="G17" s="27">
        <f t="shared" ref="G17:G20" si="0">SUM((K17+M17+O17+Q17+S17)/I17)</f>
        <v>5</v>
      </c>
      <c r="H17" s="28">
        <f t="shared" ref="H17:H20" si="1">SUM(D17*G17)</f>
        <v>25</v>
      </c>
      <c r="I17" s="47">
        <v>5</v>
      </c>
      <c r="J17" s="3" t="s">
        <v>45</v>
      </c>
      <c r="K17" s="3">
        <v>5</v>
      </c>
      <c r="L17" s="3" t="s">
        <v>45</v>
      </c>
      <c r="M17" s="3">
        <v>5</v>
      </c>
      <c r="N17" s="3" t="s">
        <v>45</v>
      </c>
      <c r="O17" s="3">
        <v>5</v>
      </c>
      <c r="P17" s="3" t="s">
        <v>45</v>
      </c>
      <c r="Q17" s="3">
        <v>5</v>
      </c>
      <c r="R17" s="3" t="s">
        <v>45</v>
      </c>
      <c r="S17" s="3">
        <v>5</v>
      </c>
    </row>
    <row r="18" spans="1:19">
      <c r="A18" s="62"/>
      <c r="B18" s="51" t="s">
        <v>83</v>
      </c>
      <c r="C18" s="52" t="s">
        <v>75</v>
      </c>
      <c r="D18" s="26">
        <v>10</v>
      </c>
      <c r="E18" s="26">
        <v>5</v>
      </c>
      <c r="F18" s="26">
        <f t="shared" ref="F18:F20" si="2">SUM(D18*E18)</f>
        <v>50</v>
      </c>
      <c r="G18" s="27">
        <f t="shared" si="0"/>
        <v>5</v>
      </c>
      <c r="H18" s="28">
        <f t="shared" si="1"/>
        <v>50</v>
      </c>
      <c r="I18" s="47">
        <v>5</v>
      </c>
      <c r="J18" s="3" t="s">
        <v>45</v>
      </c>
      <c r="K18" s="3">
        <v>5</v>
      </c>
      <c r="L18" s="3" t="s">
        <v>45</v>
      </c>
      <c r="M18" s="3">
        <v>5</v>
      </c>
      <c r="N18" s="3" t="s">
        <v>45</v>
      </c>
      <c r="O18" s="3">
        <v>5</v>
      </c>
      <c r="P18" s="3" t="s">
        <v>45</v>
      </c>
      <c r="Q18" s="3">
        <v>5</v>
      </c>
      <c r="R18" s="3" t="s">
        <v>45</v>
      </c>
      <c r="S18" s="3">
        <v>5</v>
      </c>
    </row>
    <row r="19" spans="1:19">
      <c r="A19" s="62"/>
      <c r="B19" s="51" t="s">
        <v>84</v>
      </c>
      <c r="C19" s="52" t="s">
        <v>76</v>
      </c>
      <c r="D19" s="26">
        <v>10</v>
      </c>
      <c r="E19" s="26">
        <v>5</v>
      </c>
      <c r="F19" s="26">
        <f t="shared" si="2"/>
        <v>50</v>
      </c>
      <c r="G19" s="27">
        <f t="shared" si="0"/>
        <v>5</v>
      </c>
      <c r="H19" s="28">
        <f t="shared" si="1"/>
        <v>50</v>
      </c>
      <c r="I19" s="47">
        <v>5</v>
      </c>
      <c r="J19" s="3" t="s">
        <v>45</v>
      </c>
      <c r="K19" s="3">
        <v>5</v>
      </c>
      <c r="L19" s="3" t="s">
        <v>45</v>
      </c>
      <c r="M19" s="3">
        <v>5</v>
      </c>
      <c r="N19" s="3" t="s">
        <v>45</v>
      </c>
      <c r="O19" s="3">
        <v>5</v>
      </c>
      <c r="P19" s="3" t="s">
        <v>45</v>
      </c>
      <c r="Q19" s="3">
        <v>5</v>
      </c>
      <c r="R19" s="3" t="s">
        <v>45</v>
      </c>
      <c r="S19" s="3">
        <v>5</v>
      </c>
    </row>
    <row r="20" spans="1:19" ht="15.75" thickBot="1">
      <c r="A20" s="62"/>
      <c r="B20" s="51" t="s">
        <v>85</v>
      </c>
      <c r="C20" s="52" t="s">
        <v>77</v>
      </c>
      <c r="D20" s="26">
        <v>6</v>
      </c>
      <c r="E20" s="26">
        <v>5</v>
      </c>
      <c r="F20" s="26">
        <f t="shared" si="2"/>
        <v>30</v>
      </c>
      <c r="G20" s="27">
        <f t="shared" si="0"/>
        <v>5</v>
      </c>
      <c r="H20" s="28">
        <f t="shared" si="1"/>
        <v>30</v>
      </c>
      <c r="I20" s="47">
        <v>5</v>
      </c>
      <c r="J20" s="3" t="s">
        <v>45</v>
      </c>
      <c r="K20" s="3">
        <v>5</v>
      </c>
      <c r="L20" s="3" t="s">
        <v>45</v>
      </c>
      <c r="M20" s="3">
        <v>5</v>
      </c>
      <c r="N20" s="3" t="s">
        <v>45</v>
      </c>
      <c r="O20" s="3">
        <v>5</v>
      </c>
      <c r="P20" s="3" t="s">
        <v>45</v>
      </c>
      <c r="Q20" s="3">
        <v>5</v>
      </c>
      <c r="R20" s="3" t="s">
        <v>45</v>
      </c>
      <c r="S20" s="3">
        <v>5</v>
      </c>
    </row>
    <row r="21" spans="1:19" ht="19.5" thickBot="1">
      <c r="A21" s="63"/>
      <c r="B21" s="38"/>
      <c r="C21" s="39" t="s">
        <v>22</v>
      </c>
      <c r="D21" s="31"/>
      <c r="E21" s="29"/>
      <c r="F21" s="30">
        <f>SUM(F17:F20)</f>
        <v>155</v>
      </c>
      <c r="G21" s="32"/>
      <c r="H21" s="33">
        <f>SUM(((SUM(H17:H20)/F21)*100)*0.3)</f>
        <v>30</v>
      </c>
      <c r="I21" s="49"/>
    </row>
    <row r="22" spans="1:19" ht="18.75">
      <c r="A22" s="56" t="s">
        <v>71</v>
      </c>
      <c r="B22" s="57"/>
      <c r="C22" s="58"/>
      <c r="D22" s="34"/>
      <c r="E22" s="35"/>
      <c r="F22" s="31"/>
      <c r="G22" s="31"/>
      <c r="H22" s="36"/>
      <c r="I22" s="48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19">
      <c r="A23" s="65"/>
      <c r="B23" s="3" t="s">
        <v>25</v>
      </c>
      <c r="C23" s="50" t="s">
        <v>78</v>
      </c>
      <c r="D23" s="26">
        <v>5</v>
      </c>
      <c r="E23" s="26">
        <v>5</v>
      </c>
      <c r="F23" s="26">
        <f t="shared" ref="F23" si="3">SUM(D23*E23)</f>
        <v>25</v>
      </c>
      <c r="G23" s="27">
        <f>SUM((K23+M23+O23+Q23+S23)/I23)</f>
        <v>5</v>
      </c>
      <c r="H23" s="28">
        <f t="shared" ref="H23:H26" si="4">SUM(D23*G23)</f>
        <v>25</v>
      </c>
      <c r="I23" s="47">
        <v>5</v>
      </c>
      <c r="J23" s="3" t="s">
        <v>45</v>
      </c>
      <c r="K23" s="3">
        <v>5</v>
      </c>
      <c r="L23" s="3" t="s">
        <v>45</v>
      </c>
      <c r="M23" s="3">
        <v>5</v>
      </c>
      <c r="N23" s="3" t="s">
        <v>45</v>
      </c>
      <c r="O23" s="3">
        <v>5</v>
      </c>
      <c r="P23" s="3" t="s">
        <v>45</v>
      </c>
      <c r="Q23" s="3">
        <v>5</v>
      </c>
      <c r="R23" s="3" t="s">
        <v>45</v>
      </c>
      <c r="S23" s="3">
        <v>5</v>
      </c>
    </row>
    <row r="24" spans="1:19">
      <c r="A24" s="66"/>
      <c r="B24" s="3" t="s">
        <v>26</v>
      </c>
      <c r="C24" s="50" t="s">
        <v>48</v>
      </c>
      <c r="D24" s="26">
        <v>5</v>
      </c>
      <c r="E24" s="26">
        <v>5</v>
      </c>
      <c r="F24" s="26">
        <f t="shared" ref="F24:F26" si="5">SUM(D24*E24)</f>
        <v>25</v>
      </c>
      <c r="G24" s="27">
        <f t="shared" ref="G24:G26" si="6">SUM((K24+M24+O24+Q24+S24)/I24)</f>
        <v>5</v>
      </c>
      <c r="H24" s="28">
        <f t="shared" si="4"/>
        <v>25</v>
      </c>
      <c r="I24" s="47">
        <v>5</v>
      </c>
      <c r="J24" s="3" t="s">
        <v>45</v>
      </c>
      <c r="K24" s="3">
        <v>5</v>
      </c>
      <c r="L24" s="3" t="s">
        <v>45</v>
      </c>
      <c r="M24" s="3">
        <v>5</v>
      </c>
      <c r="N24" s="3" t="s">
        <v>45</v>
      </c>
      <c r="O24" s="3">
        <v>5</v>
      </c>
      <c r="P24" s="3" t="s">
        <v>45</v>
      </c>
      <c r="Q24" s="3">
        <v>5</v>
      </c>
      <c r="R24" s="3" t="s">
        <v>45</v>
      </c>
      <c r="S24" s="3">
        <v>5</v>
      </c>
    </row>
    <row r="25" spans="1:19">
      <c r="A25" s="66"/>
      <c r="B25" s="3" t="s">
        <v>24</v>
      </c>
      <c r="C25" s="50" t="s">
        <v>79</v>
      </c>
      <c r="D25" s="26">
        <v>5</v>
      </c>
      <c r="E25" s="26">
        <v>5</v>
      </c>
      <c r="F25" s="26">
        <f t="shared" si="5"/>
        <v>25</v>
      </c>
      <c r="G25" s="27">
        <f t="shared" si="6"/>
        <v>5</v>
      </c>
      <c r="H25" s="28">
        <f t="shared" si="4"/>
        <v>25</v>
      </c>
      <c r="I25" s="47">
        <v>5</v>
      </c>
      <c r="J25" s="3" t="s">
        <v>45</v>
      </c>
      <c r="K25" s="3">
        <v>5</v>
      </c>
      <c r="L25" s="3" t="s">
        <v>45</v>
      </c>
      <c r="M25" s="3">
        <v>5</v>
      </c>
      <c r="N25" s="3" t="s">
        <v>45</v>
      </c>
      <c r="O25" s="3">
        <v>5</v>
      </c>
      <c r="P25" s="3" t="s">
        <v>45</v>
      </c>
      <c r="Q25" s="3">
        <v>5</v>
      </c>
      <c r="R25" s="3" t="s">
        <v>45</v>
      </c>
      <c r="S25" s="3">
        <v>5</v>
      </c>
    </row>
    <row r="26" spans="1:19" ht="15.75" thickBot="1">
      <c r="A26" s="66"/>
      <c r="B26" s="3" t="s">
        <v>27</v>
      </c>
      <c r="C26" s="25" t="s">
        <v>14</v>
      </c>
      <c r="D26" s="26">
        <v>4</v>
      </c>
      <c r="E26" s="26">
        <v>5</v>
      </c>
      <c r="F26" s="26">
        <f t="shared" si="5"/>
        <v>20</v>
      </c>
      <c r="G26" s="27">
        <f t="shared" si="6"/>
        <v>5</v>
      </c>
      <c r="H26" s="28">
        <f t="shared" si="4"/>
        <v>20</v>
      </c>
      <c r="I26" s="47">
        <v>5</v>
      </c>
      <c r="J26" s="3" t="s">
        <v>45</v>
      </c>
      <c r="K26" s="3">
        <v>5</v>
      </c>
      <c r="L26" s="3" t="s">
        <v>45</v>
      </c>
      <c r="M26" s="3">
        <v>5</v>
      </c>
      <c r="N26" s="3" t="s">
        <v>45</v>
      </c>
      <c r="O26" s="3">
        <v>5</v>
      </c>
      <c r="P26" s="3" t="s">
        <v>45</v>
      </c>
      <c r="Q26" s="3">
        <v>5</v>
      </c>
      <c r="R26" s="3" t="s">
        <v>45</v>
      </c>
      <c r="S26" s="3">
        <v>5</v>
      </c>
    </row>
    <row r="27" spans="1:19" ht="19.5" thickBot="1">
      <c r="A27" s="67"/>
      <c r="B27" s="38"/>
      <c r="C27" s="39" t="s">
        <v>22</v>
      </c>
      <c r="D27" s="31"/>
      <c r="E27" s="29"/>
      <c r="F27" s="40">
        <f>SUM(F23:F26)</f>
        <v>95</v>
      </c>
      <c r="G27" s="41"/>
      <c r="H27" s="33">
        <f>SUM(((SUM(H23:H26)/F27)*100)*0.15)</f>
        <v>15</v>
      </c>
      <c r="I27" s="49"/>
    </row>
    <row r="28" spans="1:19" ht="18.75">
      <c r="A28" s="56" t="s">
        <v>86</v>
      </c>
      <c r="B28" s="57"/>
      <c r="C28" s="58"/>
      <c r="D28" s="34"/>
      <c r="E28" s="35"/>
      <c r="F28" s="31"/>
      <c r="G28" s="31"/>
      <c r="H28" s="36"/>
      <c r="I28" s="48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19">
      <c r="A29" s="64"/>
      <c r="B29" s="3" t="s">
        <v>49</v>
      </c>
      <c r="C29" s="50" t="s">
        <v>80</v>
      </c>
      <c r="D29" s="26">
        <v>5</v>
      </c>
      <c r="E29" s="26">
        <v>5</v>
      </c>
      <c r="F29" s="26">
        <f t="shared" ref="F29" si="7">SUM(D29*E29)</f>
        <v>25</v>
      </c>
      <c r="G29" s="27">
        <f>SUM((K29+M29+O29+Q29+S29)/I29)</f>
        <v>5</v>
      </c>
      <c r="H29" s="28">
        <f t="shared" ref="H29:H38" si="8">SUM(D29*G29)</f>
        <v>25</v>
      </c>
      <c r="I29" s="47">
        <v>5</v>
      </c>
      <c r="J29" s="3" t="s">
        <v>45</v>
      </c>
      <c r="K29" s="3">
        <v>5</v>
      </c>
      <c r="L29" s="3" t="s">
        <v>45</v>
      </c>
      <c r="M29" s="3">
        <v>5</v>
      </c>
      <c r="N29" s="3" t="s">
        <v>45</v>
      </c>
      <c r="O29" s="3">
        <v>5</v>
      </c>
      <c r="P29" s="3" t="s">
        <v>45</v>
      </c>
      <c r="Q29" s="3">
        <v>5</v>
      </c>
      <c r="R29" s="3" t="s">
        <v>45</v>
      </c>
      <c r="S29" s="3">
        <v>5</v>
      </c>
    </row>
    <row r="30" spans="1:19">
      <c r="A30" s="64"/>
      <c r="B30" s="3" t="s">
        <v>50</v>
      </c>
      <c r="C30" s="50" t="s">
        <v>81</v>
      </c>
      <c r="D30" s="26">
        <v>3</v>
      </c>
      <c r="E30" s="26">
        <v>5</v>
      </c>
      <c r="F30" s="26">
        <f t="shared" ref="F30:F38" si="9">SUM(D30*E30)</f>
        <v>15</v>
      </c>
      <c r="G30" s="27">
        <f t="shared" ref="G30:G38" si="10">SUM((K30+M30+O30+Q30+S30)/I30)</f>
        <v>5</v>
      </c>
      <c r="H30" s="28">
        <f t="shared" si="8"/>
        <v>15</v>
      </c>
      <c r="I30" s="47">
        <v>5</v>
      </c>
      <c r="J30" s="3" t="s">
        <v>45</v>
      </c>
      <c r="K30" s="3">
        <v>5</v>
      </c>
      <c r="L30" s="3" t="s">
        <v>45</v>
      </c>
      <c r="M30" s="3">
        <v>5</v>
      </c>
      <c r="N30" s="3" t="s">
        <v>45</v>
      </c>
      <c r="O30" s="3">
        <v>5</v>
      </c>
      <c r="P30" s="3" t="s">
        <v>45</v>
      </c>
      <c r="Q30" s="3">
        <v>5</v>
      </c>
      <c r="R30" s="3" t="s">
        <v>45</v>
      </c>
      <c r="S30" s="3">
        <v>5</v>
      </c>
    </row>
    <row r="31" spans="1:19">
      <c r="A31" s="64"/>
      <c r="B31" s="3" t="s">
        <v>51</v>
      </c>
      <c r="C31" s="50" t="s">
        <v>58</v>
      </c>
      <c r="D31" s="26">
        <v>3</v>
      </c>
      <c r="E31" s="26">
        <v>5</v>
      </c>
      <c r="F31" s="26">
        <f t="shared" si="9"/>
        <v>15</v>
      </c>
      <c r="G31" s="27">
        <f t="shared" si="10"/>
        <v>5</v>
      </c>
      <c r="H31" s="28">
        <f t="shared" si="8"/>
        <v>15</v>
      </c>
      <c r="I31" s="47">
        <v>5</v>
      </c>
      <c r="J31" s="3" t="s">
        <v>45</v>
      </c>
      <c r="K31" s="3">
        <v>5</v>
      </c>
      <c r="L31" s="3" t="s">
        <v>45</v>
      </c>
      <c r="M31" s="3">
        <v>5</v>
      </c>
      <c r="N31" s="3" t="s">
        <v>45</v>
      </c>
      <c r="O31" s="3">
        <v>5</v>
      </c>
      <c r="P31" s="3" t="s">
        <v>45</v>
      </c>
      <c r="Q31" s="3">
        <v>5</v>
      </c>
      <c r="R31" s="3" t="s">
        <v>45</v>
      </c>
      <c r="S31" s="3">
        <v>5</v>
      </c>
    </row>
    <row r="32" spans="1:19">
      <c r="A32" s="64"/>
      <c r="B32" s="3" t="s">
        <v>52</v>
      </c>
      <c r="C32" s="50" t="s">
        <v>9</v>
      </c>
      <c r="D32" s="26">
        <v>2</v>
      </c>
      <c r="E32" s="26">
        <v>5</v>
      </c>
      <c r="F32" s="26">
        <f t="shared" si="9"/>
        <v>10</v>
      </c>
      <c r="G32" s="27">
        <f t="shared" si="10"/>
        <v>5</v>
      </c>
      <c r="H32" s="28">
        <f t="shared" si="8"/>
        <v>10</v>
      </c>
      <c r="I32" s="47">
        <v>5</v>
      </c>
      <c r="J32" s="3" t="s">
        <v>45</v>
      </c>
      <c r="K32" s="3">
        <v>5</v>
      </c>
      <c r="L32" s="3" t="s">
        <v>45</v>
      </c>
      <c r="M32" s="3">
        <v>5</v>
      </c>
      <c r="N32" s="3" t="s">
        <v>45</v>
      </c>
      <c r="O32" s="3">
        <v>5</v>
      </c>
      <c r="P32" s="3" t="s">
        <v>45</v>
      </c>
      <c r="Q32" s="3">
        <v>5</v>
      </c>
      <c r="R32" s="3" t="s">
        <v>45</v>
      </c>
      <c r="S32" s="3">
        <v>5</v>
      </c>
    </row>
    <row r="33" spans="1:19">
      <c r="A33" s="64"/>
      <c r="B33" s="3" t="s">
        <v>53</v>
      </c>
      <c r="C33" s="50" t="s">
        <v>10</v>
      </c>
      <c r="D33" s="26">
        <v>3</v>
      </c>
      <c r="E33" s="26">
        <v>5</v>
      </c>
      <c r="F33" s="26">
        <f t="shared" si="9"/>
        <v>15</v>
      </c>
      <c r="G33" s="27">
        <f t="shared" si="10"/>
        <v>5</v>
      </c>
      <c r="H33" s="28">
        <f t="shared" si="8"/>
        <v>15</v>
      </c>
      <c r="I33" s="47">
        <v>5</v>
      </c>
      <c r="J33" s="3" t="s">
        <v>45</v>
      </c>
      <c r="K33" s="3">
        <v>5</v>
      </c>
      <c r="L33" s="3" t="s">
        <v>45</v>
      </c>
      <c r="M33" s="3">
        <v>5</v>
      </c>
      <c r="N33" s="3" t="s">
        <v>45</v>
      </c>
      <c r="O33" s="3">
        <v>5</v>
      </c>
      <c r="P33" s="3" t="s">
        <v>45</v>
      </c>
      <c r="Q33" s="3">
        <v>5</v>
      </c>
      <c r="R33" s="3" t="s">
        <v>45</v>
      </c>
      <c r="S33" s="3">
        <v>5</v>
      </c>
    </row>
    <row r="34" spans="1:19">
      <c r="A34" s="64"/>
      <c r="B34" s="3" t="s">
        <v>54</v>
      </c>
      <c r="C34" s="50" t="s">
        <v>11</v>
      </c>
      <c r="D34" s="26">
        <v>3</v>
      </c>
      <c r="E34" s="26">
        <v>5</v>
      </c>
      <c r="F34" s="26">
        <f t="shared" si="9"/>
        <v>15</v>
      </c>
      <c r="G34" s="27">
        <f t="shared" si="10"/>
        <v>5</v>
      </c>
      <c r="H34" s="28">
        <f t="shared" si="8"/>
        <v>15</v>
      </c>
      <c r="I34" s="47">
        <v>5</v>
      </c>
      <c r="J34" s="3" t="s">
        <v>45</v>
      </c>
      <c r="K34" s="3">
        <v>5</v>
      </c>
      <c r="L34" s="3" t="s">
        <v>45</v>
      </c>
      <c r="M34" s="3">
        <v>5</v>
      </c>
      <c r="N34" s="3" t="s">
        <v>45</v>
      </c>
      <c r="O34" s="3">
        <v>5</v>
      </c>
      <c r="P34" s="3" t="s">
        <v>45</v>
      </c>
      <c r="Q34" s="3">
        <v>5</v>
      </c>
      <c r="R34" s="3" t="s">
        <v>45</v>
      </c>
      <c r="S34" s="3">
        <v>5</v>
      </c>
    </row>
    <row r="35" spans="1:19">
      <c r="A35" s="64"/>
      <c r="B35" s="3" t="s">
        <v>55</v>
      </c>
      <c r="C35" s="50" t="s">
        <v>12</v>
      </c>
      <c r="D35" s="26">
        <v>3</v>
      </c>
      <c r="E35" s="26">
        <v>5</v>
      </c>
      <c r="F35" s="26">
        <f t="shared" si="9"/>
        <v>15</v>
      </c>
      <c r="G35" s="27">
        <f t="shared" si="10"/>
        <v>5</v>
      </c>
      <c r="H35" s="28">
        <f t="shared" si="8"/>
        <v>15</v>
      </c>
      <c r="I35" s="47">
        <v>5</v>
      </c>
      <c r="J35" s="3" t="s">
        <v>45</v>
      </c>
      <c r="K35" s="3">
        <v>5</v>
      </c>
      <c r="L35" s="3" t="s">
        <v>45</v>
      </c>
      <c r="M35" s="3">
        <v>5</v>
      </c>
      <c r="N35" s="3" t="s">
        <v>45</v>
      </c>
      <c r="O35" s="3">
        <v>5</v>
      </c>
      <c r="P35" s="3" t="s">
        <v>45</v>
      </c>
      <c r="Q35" s="3">
        <v>5</v>
      </c>
      <c r="R35" s="3" t="s">
        <v>45</v>
      </c>
      <c r="S35" s="3">
        <v>5</v>
      </c>
    </row>
    <row r="36" spans="1:19">
      <c r="A36" s="64"/>
      <c r="B36" s="3" t="s">
        <v>56</v>
      </c>
      <c r="C36" s="53" t="s">
        <v>59</v>
      </c>
      <c r="D36" s="26">
        <v>3</v>
      </c>
      <c r="E36" s="26">
        <v>5</v>
      </c>
      <c r="F36" s="26">
        <f t="shared" si="9"/>
        <v>15</v>
      </c>
      <c r="G36" s="27">
        <f t="shared" si="10"/>
        <v>5</v>
      </c>
      <c r="H36" s="28">
        <f t="shared" si="8"/>
        <v>15</v>
      </c>
      <c r="I36" s="47">
        <v>5</v>
      </c>
      <c r="J36" s="3" t="s">
        <v>45</v>
      </c>
      <c r="K36" s="3">
        <v>5</v>
      </c>
      <c r="L36" s="3" t="s">
        <v>45</v>
      </c>
      <c r="M36" s="3">
        <v>5</v>
      </c>
      <c r="N36" s="3" t="s">
        <v>45</v>
      </c>
      <c r="O36" s="3">
        <v>5</v>
      </c>
      <c r="P36" s="3" t="s">
        <v>45</v>
      </c>
      <c r="Q36" s="3">
        <v>5</v>
      </c>
      <c r="R36" s="3" t="s">
        <v>45</v>
      </c>
      <c r="S36" s="3">
        <v>5</v>
      </c>
    </row>
    <row r="37" spans="1:19">
      <c r="A37" s="64"/>
      <c r="B37" s="3" t="s">
        <v>57</v>
      </c>
      <c r="C37" s="53" t="s">
        <v>13</v>
      </c>
      <c r="D37" s="26">
        <v>3</v>
      </c>
      <c r="E37" s="26">
        <v>5</v>
      </c>
      <c r="F37" s="26">
        <f t="shared" si="9"/>
        <v>15</v>
      </c>
      <c r="G37" s="27">
        <f t="shared" si="10"/>
        <v>5</v>
      </c>
      <c r="H37" s="28">
        <f t="shared" si="8"/>
        <v>15</v>
      </c>
      <c r="I37" s="47">
        <v>5</v>
      </c>
      <c r="J37" s="3" t="s">
        <v>45</v>
      </c>
      <c r="K37" s="3">
        <v>5</v>
      </c>
      <c r="L37" s="3" t="s">
        <v>45</v>
      </c>
      <c r="M37" s="3">
        <v>5</v>
      </c>
      <c r="N37" s="3" t="s">
        <v>45</v>
      </c>
      <c r="O37" s="3">
        <v>5</v>
      </c>
      <c r="P37" s="3" t="s">
        <v>45</v>
      </c>
      <c r="Q37" s="3">
        <v>5</v>
      </c>
      <c r="R37" s="3" t="s">
        <v>45</v>
      </c>
      <c r="S37" s="3">
        <v>5</v>
      </c>
    </row>
    <row r="38" spans="1:19" ht="15.75" thickBot="1">
      <c r="A38" s="64"/>
      <c r="B38" s="3" t="s">
        <v>60</v>
      </c>
      <c r="C38" s="53" t="s">
        <v>61</v>
      </c>
      <c r="D38" s="26">
        <v>2</v>
      </c>
      <c r="E38" s="26">
        <v>5</v>
      </c>
      <c r="F38" s="26">
        <f t="shared" si="9"/>
        <v>10</v>
      </c>
      <c r="G38" s="27">
        <f t="shared" si="10"/>
        <v>5</v>
      </c>
      <c r="H38" s="28">
        <f t="shared" si="8"/>
        <v>10</v>
      </c>
      <c r="I38" s="47">
        <v>5</v>
      </c>
      <c r="J38" s="3" t="s">
        <v>45</v>
      </c>
      <c r="K38" s="3">
        <v>5</v>
      </c>
      <c r="L38" s="3" t="s">
        <v>45</v>
      </c>
      <c r="M38" s="3">
        <v>5</v>
      </c>
      <c r="N38" s="3" t="s">
        <v>45</v>
      </c>
      <c r="O38" s="3">
        <v>5</v>
      </c>
      <c r="P38" s="3" t="s">
        <v>45</v>
      </c>
      <c r="Q38" s="3">
        <v>5</v>
      </c>
      <c r="R38" s="3" t="s">
        <v>45</v>
      </c>
      <c r="S38" s="3">
        <v>5</v>
      </c>
    </row>
    <row r="39" spans="1:19" ht="19.5" thickBot="1">
      <c r="A39" s="64"/>
      <c r="B39" s="38"/>
      <c r="C39" s="39" t="s">
        <v>22</v>
      </c>
      <c r="D39" s="31"/>
      <c r="E39" s="29"/>
      <c r="F39" s="40">
        <f>SUM(F29:F38)</f>
        <v>150</v>
      </c>
      <c r="G39" s="41"/>
      <c r="H39" s="33">
        <f>SUM(((SUM(H29:H38)/F39)*100)*0.1)</f>
        <v>10</v>
      </c>
      <c r="I39" s="49"/>
    </row>
    <row r="42" spans="1:19" ht="15.75" thickBot="1"/>
    <row r="43" spans="1:19" ht="19.5" thickBot="1">
      <c r="C43" s="42" t="s">
        <v>47</v>
      </c>
      <c r="D43" s="24"/>
      <c r="E43" s="43"/>
      <c r="F43" s="24"/>
      <c r="G43" s="24"/>
      <c r="H43" s="44">
        <f>SUM(H27,H21,H39)</f>
        <v>55</v>
      </c>
    </row>
    <row r="46" spans="1:19">
      <c r="A46" s="18" t="s">
        <v>43</v>
      </c>
    </row>
    <row r="47" spans="1:19">
      <c r="A47" s="18" t="s">
        <v>42</v>
      </c>
    </row>
  </sheetData>
  <mergeCells count="8">
    <mergeCell ref="A5:C5"/>
    <mergeCell ref="A23:A27"/>
    <mergeCell ref="A22:C22"/>
    <mergeCell ref="A16:C16"/>
    <mergeCell ref="A28:C28"/>
    <mergeCell ref="A6:A12"/>
    <mergeCell ref="A17:A21"/>
    <mergeCell ref="A29:A39"/>
  </mergeCells>
  <pageMargins left="0.70866141732283472" right="0.70866141732283472" top="0.74803149606299213" bottom="0.74803149606299213" header="0.31496062992125984" footer="0.31496062992125984"/>
  <pageSetup paperSize="8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Sheet1!$A$2:$A$6</xm:f>
          </x14:formula1>
          <xm:sqref>S17 K17 K23:K26 M17 M23:M26 O17 O23:O26 Q17 Q23:Q26 S23:S26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/>
  </sheetViews>
  <sheetFormatPr defaultRowHeight="15"/>
  <cols>
    <col min="1" max="1" width="25.28515625" customWidth="1"/>
    <col min="3" max="3" width="44.85546875" bestFit="1" customWidth="1"/>
    <col min="4" max="4" width="42.42578125" customWidth="1"/>
    <col min="5" max="5" width="17.5703125" customWidth="1"/>
    <col min="6" max="6" width="18.5703125" customWidth="1"/>
  </cols>
  <sheetData>
    <row r="1" spans="1:6" ht="24" thickBot="1">
      <c r="A1" s="8" t="s">
        <v>62</v>
      </c>
      <c r="E1" s="14" t="s">
        <v>39</v>
      </c>
      <c r="F1" s="14" t="s">
        <v>41</v>
      </c>
    </row>
    <row r="2" spans="1:6" s="2" customFormat="1" ht="26.25" customHeight="1" thickBot="1">
      <c r="A2" s="6" t="s">
        <v>33</v>
      </c>
      <c r="B2" s="6" t="s">
        <v>0</v>
      </c>
      <c r="C2" s="6" t="s">
        <v>37</v>
      </c>
      <c r="D2" s="10" t="s">
        <v>38</v>
      </c>
      <c r="E2" s="16">
        <v>5000</v>
      </c>
      <c r="F2" s="15">
        <f>SUM((SUM($E$2/D18)*45))</f>
        <v>45</v>
      </c>
    </row>
    <row r="3" spans="1:6">
      <c r="A3" s="7" t="s">
        <v>34</v>
      </c>
      <c r="B3" s="7"/>
      <c r="C3" s="7" t="s">
        <v>35</v>
      </c>
      <c r="D3" s="9"/>
    </row>
    <row r="5" spans="1:6">
      <c r="A5" t="s">
        <v>40</v>
      </c>
      <c r="B5">
        <v>2.1</v>
      </c>
      <c r="C5" t="s">
        <v>36</v>
      </c>
      <c r="D5">
        <v>5000</v>
      </c>
    </row>
    <row r="17" spans="1:5" ht="15.75" thickBot="1"/>
    <row r="18" spans="1:5" ht="15.75" thickBot="1">
      <c r="A18" s="11" t="s">
        <v>20</v>
      </c>
      <c r="B18" s="12"/>
      <c r="C18" s="12"/>
      <c r="D18" s="13">
        <f>SUM(D5:D17)</f>
        <v>5000</v>
      </c>
      <c r="E18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F12" sqref="F12"/>
    </sheetView>
  </sheetViews>
  <sheetFormatPr defaultRowHeight="15"/>
  <sheetData>
    <row r="1" spans="1:1">
      <c r="A1" t="s">
        <v>46</v>
      </c>
    </row>
    <row r="2" spans="1:1">
      <c r="A2">
        <v>1</v>
      </c>
    </row>
    <row r="3" spans="1:1">
      <c r="A3">
        <v>2</v>
      </c>
    </row>
    <row r="4" spans="1:1">
      <c r="A4">
        <v>3</v>
      </c>
    </row>
    <row r="5" spans="1:1">
      <c r="A5">
        <v>4</v>
      </c>
    </row>
    <row r="6" spans="1:1">
      <c r="A6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C1DE0806944C4F95461A0E293F9865" ma:contentTypeVersion="0" ma:contentTypeDescription="Create a new document." ma:contentTypeScope="" ma:versionID="19b806faa89b337b4b7d81476718509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345241-FDFE-4200-BE78-50FB0C3DFB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3570FF1-F217-4A98-9F06-02B5DC8B71C0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D0D59B7-E463-4598-9E4A-C1F99D8B07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 - 55%</vt:lpstr>
      <vt:lpstr>Price - 45%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Eagland</dc:creator>
  <cp:lastModifiedBy>Simon Green</cp:lastModifiedBy>
  <cp:lastPrinted>2016-08-15T15:37:30Z</cp:lastPrinted>
  <dcterms:created xsi:type="dcterms:W3CDTF">2016-07-17T19:55:51Z</dcterms:created>
  <dcterms:modified xsi:type="dcterms:W3CDTF">2016-10-21T15:45:59Z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0x01010008C1DE0806944C4F95461A0E293F9865</vt:lpwstr>
  </property>
</Properties>
</file>