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m996057\Desktop\Round 4\"/>
    </mc:Choice>
  </mc:AlternateContent>
  <xr:revisionPtr revIDLastSave="0" documentId="8_{A09A2375-BE65-4617-A479-1D4CE1F5EB6D}" xr6:coauthVersionLast="47" xr6:coauthVersionMax="47" xr10:uidLastSave="{00000000-0000-0000-0000-000000000000}"/>
  <bookViews>
    <workbookView xWindow="-120" yWindow="-120" windowWidth="20730" windowHeight="11160" tabRatio="731" xr2:uid="{00000000-000D-0000-FFFF-FFFF00000000}"/>
  </bookViews>
  <sheets>
    <sheet name="Milestones" sheetId="9" r:id="rId1"/>
    <sheet name="Staff" sheetId="2" r:id="rId2"/>
    <sheet name="Consumables" sheetId="3" r:id="rId3"/>
    <sheet name="Equipment" sheetId="10" r:id="rId4"/>
    <sheet name="Travel Expenses" sheetId="5" r:id="rId5"/>
    <sheet name="Overheads" sheetId="6" r:id="rId6"/>
    <sheet name="Sub-Contracts" sheetId="7" r:id="rId7"/>
    <sheet name="Other" sheetId="8" r:id="rId8"/>
    <sheet name="Match Funding" sheetId="11" r:id="rId9"/>
    <sheet name="Other Funding" sheetId="12" r:id="rId10"/>
  </sheets>
  <definedNames>
    <definedName name="Z_F126E97A_B0F3_4418_B380_299E4CE9A992_.wvu.Cols" localSheetId="1" hidden="1">Staff!#REF!,Staff!$G:$M</definedName>
  </definedNames>
  <calcPr calcId="191028"/>
  <customWorkbookViews>
    <customWorkbookView name="Elizabeth Adams - Personal View" guid="{F126E97A-B0F3-4418-B380-299E4CE9A992}" mergeInterval="0" personalView="1" maximized="1" xWindow="1" yWindow="1" windowWidth="1024" windowHeight="5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2" i="2" l="1"/>
  <c r="F32" i="2"/>
  <c r="E32" i="2"/>
  <c r="K18" i="11" l="1"/>
  <c r="K6" i="11"/>
  <c r="K7" i="11"/>
  <c r="K8" i="11"/>
  <c r="K9" i="11"/>
  <c r="K10" i="11"/>
  <c r="K11" i="11"/>
  <c r="K12" i="11"/>
  <c r="K13" i="11"/>
  <c r="K14" i="11"/>
  <c r="K15" i="11"/>
  <c r="K16" i="11"/>
  <c r="K17" i="11"/>
  <c r="I18" i="12" l="1"/>
  <c r="K32" i="8"/>
  <c r="K15" i="9" s="1"/>
  <c r="K11" i="12"/>
  <c r="J18" i="12"/>
  <c r="N15" i="9" s="1"/>
  <c r="J18" i="11"/>
  <c r="M15" i="9" s="1"/>
  <c r="K31" i="7"/>
  <c r="J15" i="9" s="1"/>
  <c r="K32" i="6"/>
  <c r="I15" i="9" s="1"/>
  <c r="F32" i="5"/>
  <c r="G32" i="5"/>
  <c r="H32" i="5"/>
  <c r="I32" i="5"/>
  <c r="J32" i="5"/>
  <c r="K32" i="5"/>
  <c r="H15" i="9" s="1"/>
  <c r="E32" i="5"/>
  <c r="I32" i="10"/>
  <c r="J32" i="10"/>
  <c r="K32" i="10"/>
  <c r="G15" i="9" s="1"/>
  <c r="F32" i="10"/>
  <c r="G32" i="10"/>
  <c r="H32" i="10"/>
  <c r="E32" i="10"/>
  <c r="G32" i="3"/>
  <c r="H32" i="3"/>
  <c r="F12" i="9" s="1"/>
  <c r="I32" i="3"/>
  <c r="J32" i="3"/>
  <c r="K32" i="3"/>
  <c r="F15" i="9" s="1"/>
  <c r="F32" i="3"/>
  <c r="E32" i="3"/>
  <c r="L32" i="2"/>
  <c r="E15" i="9" s="1"/>
  <c r="K32" i="2"/>
  <c r="K14" i="12" l="1"/>
  <c r="K12" i="12"/>
  <c r="K13" i="12"/>
  <c r="K15" i="12"/>
  <c r="K16" i="12"/>
  <c r="I18" i="11"/>
  <c r="M14" i="9" s="1"/>
  <c r="H18" i="11"/>
  <c r="M13" i="9" s="1"/>
  <c r="G18" i="11"/>
  <c r="M12" i="9" s="1"/>
  <c r="F18" i="11"/>
  <c r="M11" i="9" s="1"/>
  <c r="E18" i="11"/>
  <c r="M10" i="9" s="1"/>
  <c r="D18" i="11"/>
  <c r="M9" i="9" s="1"/>
  <c r="C18" i="11"/>
  <c r="M8" i="9" s="1"/>
  <c r="N14" i="9"/>
  <c r="H18" i="12"/>
  <c r="N13" i="9" s="1"/>
  <c r="G18" i="12"/>
  <c r="N12" i="9" s="1"/>
  <c r="F18" i="12"/>
  <c r="N11" i="9" s="1"/>
  <c r="E18" i="12"/>
  <c r="N10" i="9" s="1"/>
  <c r="D18" i="12"/>
  <c r="N9" i="9" s="1"/>
  <c r="C18" i="12"/>
  <c r="N8" i="9" s="1"/>
  <c r="J32" i="8"/>
  <c r="K14" i="9" s="1"/>
  <c r="I32" i="8"/>
  <c r="K13" i="9" s="1"/>
  <c r="H32" i="8"/>
  <c r="K12" i="9" s="1"/>
  <c r="G32" i="8"/>
  <c r="K11" i="9" s="1"/>
  <c r="F32" i="8"/>
  <c r="K10" i="9" s="1"/>
  <c r="E32" i="8"/>
  <c r="K9" i="9" s="1"/>
  <c r="D32" i="8"/>
  <c r="K8" i="9" s="1"/>
  <c r="K17" i="12"/>
  <c r="K10" i="12"/>
  <c r="K9" i="12"/>
  <c r="K8" i="12"/>
  <c r="K7" i="12"/>
  <c r="K6" i="12"/>
  <c r="M16" i="9" l="1"/>
  <c r="K18" i="12"/>
  <c r="J31" i="7"/>
  <c r="J14" i="9" s="1"/>
  <c r="I31" i="7"/>
  <c r="J13" i="9" s="1"/>
  <c r="H31" i="7"/>
  <c r="J12" i="9" s="1"/>
  <c r="G31" i="7"/>
  <c r="J11" i="9" s="1"/>
  <c r="F31" i="7"/>
  <c r="J10" i="9" s="1"/>
  <c r="E31" i="7"/>
  <c r="J9" i="9" s="1"/>
  <c r="D31" i="7"/>
  <c r="J32" i="6"/>
  <c r="I14" i="9" s="1"/>
  <c r="I32" i="6"/>
  <c r="I13" i="9" s="1"/>
  <c r="H32" i="6"/>
  <c r="I12" i="9" s="1"/>
  <c r="G32" i="6"/>
  <c r="I11" i="9" s="1"/>
  <c r="F32" i="6"/>
  <c r="I10" i="9" s="1"/>
  <c r="E32" i="6"/>
  <c r="I9" i="9" s="1"/>
  <c r="D32" i="6"/>
  <c r="H9" i="9"/>
  <c r="H10" i="9"/>
  <c r="H11" i="9"/>
  <c r="H12" i="9"/>
  <c r="H13" i="9"/>
  <c r="H14" i="9"/>
  <c r="D32" i="5"/>
  <c r="E14" i="9"/>
  <c r="J32" i="2"/>
  <c r="E13" i="9" s="1"/>
  <c r="I32" i="2"/>
  <c r="E12" i="9" s="1"/>
  <c r="H32" i="2"/>
  <c r="E11" i="9" s="1"/>
  <c r="E10" i="9"/>
  <c r="E9" i="9"/>
  <c r="E8" i="9"/>
  <c r="F9" i="9"/>
  <c r="F10" i="9"/>
  <c r="F11" i="9"/>
  <c r="F13" i="9"/>
  <c r="F14" i="9"/>
  <c r="D32" i="3"/>
  <c r="G9" i="9"/>
  <c r="G10" i="9"/>
  <c r="G11" i="9"/>
  <c r="G12" i="9"/>
  <c r="G13" i="9"/>
  <c r="G14" i="9"/>
  <c r="D32" i="10"/>
  <c r="L26" i="3"/>
  <c r="L22" i="3"/>
  <c r="L15" i="3"/>
  <c r="L6" i="3"/>
  <c r="M8" i="2" a="1"/>
  <c r="M8" i="2" s="1"/>
  <c r="M6" i="2" a="1"/>
  <c r="M6" i="2" s="1"/>
  <c r="M7" i="2" a="1"/>
  <c r="M7" i="2" s="1"/>
  <c r="M9" i="2" a="1"/>
  <c r="M9" i="2" s="1"/>
  <c r="M10" i="2" a="1"/>
  <c r="M10" i="2" s="1"/>
  <c r="M11" i="2" a="1"/>
  <c r="M11" i="2" s="1"/>
  <c r="M12" i="2" a="1"/>
  <c r="M12" i="2" s="1"/>
  <c r="M13" i="2" a="1"/>
  <c r="M13" i="2" s="1"/>
  <c r="M14" i="2" a="1"/>
  <c r="M14" i="2" s="1"/>
  <c r="M15" i="2" a="1"/>
  <c r="M15" i="2" s="1"/>
  <c r="M16" i="2" a="1"/>
  <c r="M16" i="2" s="1"/>
  <c r="M17" i="2" a="1"/>
  <c r="M17" i="2" s="1"/>
  <c r="M18" i="2" a="1"/>
  <c r="M18" i="2" s="1"/>
  <c r="M19" i="2" a="1"/>
  <c r="M19" i="2" s="1"/>
  <c r="M20" i="2" a="1"/>
  <c r="M20" i="2" s="1"/>
  <c r="M21" i="2" a="1"/>
  <c r="M21" i="2" s="1"/>
  <c r="M22" i="2" a="1"/>
  <c r="M22" i="2" s="1"/>
  <c r="M23" i="2" a="1"/>
  <c r="M23" i="2" s="1"/>
  <c r="M24" i="2" a="1"/>
  <c r="M24" i="2" s="1"/>
  <c r="M25" i="2" a="1"/>
  <c r="M25" i="2" s="1"/>
  <c r="M26" i="2" a="1"/>
  <c r="M26" i="2" s="1"/>
  <c r="M27" i="2" a="1"/>
  <c r="M27" i="2" s="1"/>
  <c r="M28" i="2" a="1"/>
  <c r="M28" i="2" s="1"/>
  <c r="M29" i="2" a="1"/>
  <c r="M29" i="2" s="1"/>
  <c r="M30" i="2" a="1"/>
  <c r="M30" i="2" s="1"/>
  <c r="M31" i="2" a="1"/>
  <c r="M31" i="2" s="1"/>
  <c r="N16" i="9" l="1"/>
  <c r="K16" i="9"/>
  <c r="J8" i="9"/>
  <c r="J16" i="9" s="1"/>
  <c r="I8" i="9"/>
  <c r="H8" i="9"/>
  <c r="G8" i="9"/>
  <c r="F8" i="9"/>
  <c r="F16" i="9" s="1"/>
  <c r="E16" i="9"/>
  <c r="L15" i="9"/>
  <c r="L10" i="9"/>
  <c r="L11" i="9"/>
  <c r="L9" i="9"/>
  <c r="L12" i="9"/>
  <c r="L13" i="9"/>
  <c r="L14" i="9"/>
  <c r="M32" i="2"/>
  <c r="I16" i="9" l="1"/>
  <c r="H16" i="9"/>
  <c r="G16" i="9"/>
  <c r="L8" i="9"/>
  <c r="L31" i="10"/>
  <c r="L30" i="10"/>
  <c r="L29" i="10"/>
  <c r="L28" i="10"/>
  <c r="L27" i="10"/>
  <c r="L26" i="10"/>
  <c r="L25" i="10"/>
  <c r="L24" i="10"/>
  <c r="L23" i="10"/>
  <c r="L22" i="10"/>
  <c r="L21" i="10"/>
  <c r="L20" i="10"/>
  <c r="L19" i="10"/>
  <c r="L18" i="10"/>
  <c r="L17" i="10"/>
  <c r="L16" i="10"/>
  <c r="L15" i="10"/>
  <c r="L14" i="10"/>
  <c r="L13" i="10"/>
  <c r="L12" i="10"/>
  <c r="L11" i="10"/>
  <c r="L10" i="10"/>
  <c r="L9" i="10"/>
  <c r="L8" i="10"/>
  <c r="L7" i="10"/>
  <c r="L6" i="10"/>
  <c r="L32" i="10" l="1"/>
  <c r="L16" i="9"/>
  <c r="M17" i="9" s="1"/>
  <c r="L7" i="6"/>
  <c r="L8" i="6"/>
  <c r="L9" i="6"/>
  <c r="L10" i="6"/>
  <c r="L11" i="6"/>
  <c r="L12" i="6"/>
  <c r="L13" i="6"/>
  <c r="L14" i="6"/>
  <c r="L15" i="6"/>
  <c r="L16" i="6"/>
  <c r="L17" i="6"/>
  <c r="L18" i="6"/>
  <c r="L19" i="6"/>
  <c r="L20" i="6"/>
  <c r="L21" i="6"/>
  <c r="L22" i="6"/>
  <c r="L23" i="6"/>
  <c r="L24" i="6"/>
  <c r="L25" i="6"/>
  <c r="L26" i="6"/>
  <c r="L27" i="6"/>
  <c r="L28" i="6"/>
  <c r="L29" i="6"/>
  <c r="L30" i="6"/>
  <c r="L31" i="6"/>
  <c r="L6" i="6"/>
  <c r="L6" i="5"/>
  <c r="L7" i="5"/>
  <c r="L8" i="5"/>
  <c r="L9" i="5"/>
  <c r="L10" i="5"/>
  <c r="L11" i="5"/>
  <c r="L13" i="5"/>
  <c r="L14" i="5"/>
  <c r="L15" i="5"/>
  <c r="L16" i="5"/>
  <c r="L17" i="5"/>
  <c r="L18" i="5"/>
  <c r="L19" i="5"/>
  <c r="L20" i="5"/>
  <c r="L21" i="5"/>
  <c r="L22" i="5"/>
  <c r="L23" i="5"/>
  <c r="L24" i="5"/>
  <c r="L25" i="5"/>
  <c r="L26" i="5"/>
  <c r="L27" i="5"/>
  <c r="L28" i="5"/>
  <c r="L29" i="5"/>
  <c r="L30" i="5"/>
  <c r="L31" i="5"/>
  <c r="L12" i="5"/>
  <c r="L7" i="8"/>
  <c r="L8" i="8"/>
  <c r="L9" i="8"/>
  <c r="L10" i="8"/>
  <c r="L11" i="8"/>
  <c r="L12" i="8"/>
  <c r="L13" i="8"/>
  <c r="L14" i="8"/>
  <c r="L15" i="8"/>
  <c r="L16" i="8"/>
  <c r="L17" i="8"/>
  <c r="L18" i="8"/>
  <c r="L19" i="8"/>
  <c r="L20" i="8"/>
  <c r="L21" i="8"/>
  <c r="L22" i="8"/>
  <c r="L23" i="8"/>
  <c r="L24" i="8"/>
  <c r="L25" i="8"/>
  <c r="L26" i="8"/>
  <c r="L27" i="8"/>
  <c r="L28" i="8"/>
  <c r="L29" i="8"/>
  <c r="L30" i="8"/>
  <c r="L31" i="8"/>
  <c r="L6" i="8"/>
  <c r="L7" i="7"/>
  <c r="L8" i="7"/>
  <c r="L9" i="7"/>
  <c r="L10" i="7"/>
  <c r="L11" i="7"/>
  <c r="L12" i="7"/>
  <c r="L13" i="7"/>
  <c r="L14" i="7"/>
  <c r="L15" i="7"/>
  <c r="L16" i="7"/>
  <c r="L17" i="7"/>
  <c r="L18" i="7"/>
  <c r="L19" i="7"/>
  <c r="L20" i="7"/>
  <c r="L21" i="7"/>
  <c r="L22" i="7"/>
  <c r="L23" i="7"/>
  <c r="L24" i="7"/>
  <c r="L25" i="7"/>
  <c r="L26" i="7"/>
  <c r="L27" i="7"/>
  <c r="L28" i="7"/>
  <c r="L29" i="7"/>
  <c r="L30" i="7"/>
  <c r="L6" i="7"/>
  <c r="L7" i="3"/>
  <c r="L8" i="3"/>
  <c r="L9" i="3"/>
  <c r="L10" i="3"/>
  <c r="L11" i="3"/>
  <c r="L12" i="3"/>
  <c r="L13" i="3"/>
  <c r="L14" i="3"/>
  <c r="L16" i="3"/>
  <c r="L17" i="3"/>
  <c r="L18" i="3"/>
  <c r="L19" i="3"/>
  <c r="L20" i="3"/>
  <c r="L21" i="3"/>
  <c r="L23" i="3"/>
  <c r="L24" i="3"/>
  <c r="L25" i="3"/>
  <c r="L27" i="3"/>
  <c r="L28" i="3"/>
  <c r="L29" i="3"/>
  <c r="L30" i="3"/>
  <c r="L31" i="3"/>
  <c r="L32" i="8" l="1"/>
  <c r="L32" i="5"/>
  <c r="L32" i="6"/>
  <c r="L32" i="3"/>
  <c r="L3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<sst xmlns="http://schemas.openxmlformats.org/spreadsheetml/2006/main" count="148" uniqueCount="41">
  <si>
    <t>Appendix G Instructions - Project Costs and Breakdown</t>
  </si>
  <si>
    <r>
      <t xml:space="preserve">For your convenience we have provided two cost breakdown templates. One has the capacity for up to 8 milestones and one has the capacity for up to 20 milestones. The amount of milestones you use is up to you. 
Please use whichever template best serve your needs. Only one template required.
Please complete all relevant peach coloured cells across all sheets to complete the pricing proposal.  The total project costs will self-populate into the </t>
    </r>
    <r>
      <rPr>
        <b/>
        <sz val="12"/>
        <color theme="7"/>
        <rFont val="Arial"/>
        <family val="2"/>
      </rPr>
      <t>purple Milestones sheet</t>
    </r>
    <r>
      <rPr>
        <sz val="12"/>
        <color theme="1"/>
        <rFont val="Arial"/>
        <family val="2"/>
      </rPr>
      <t xml:space="preserve"> from dataprovided in the other Sheets.  
</t>
    </r>
    <r>
      <rPr>
        <sz val="8"/>
        <color theme="1"/>
        <rFont val="Arial"/>
        <family val="2"/>
      </rPr>
      <t xml:space="preserve">
</t>
    </r>
    <r>
      <rPr>
        <sz val="12"/>
        <color theme="1"/>
        <rFont val="Arial"/>
        <family val="2"/>
      </rPr>
      <t xml:space="preserve">Only quote the project costs that you are bidding for in the </t>
    </r>
    <r>
      <rPr>
        <b/>
        <sz val="12"/>
        <color theme="4"/>
        <rFont val="Arial"/>
        <family val="2"/>
      </rPr>
      <t>blue costs sheets</t>
    </r>
    <r>
      <rPr>
        <sz val="12"/>
        <color theme="1"/>
        <rFont val="Arial"/>
        <family val="2"/>
      </rPr>
      <t xml:space="preserve">. 
</t>
    </r>
    <r>
      <rPr>
        <sz val="8"/>
        <color theme="1"/>
        <rFont val="Arial"/>
        <family val="2"/>
      </rPr>
      <t xml:space="preserve">
</t>
    </r>
    <r>
      <rPr>
        <sz val="12"/>
        <color theme="1"/>
        <rFont val="Arial"/>
        <family val="2"/>
      </rPr>
      <t xml:space="preserve">Match Funding or Other Funding are given separately in the </t>
    </r>
    <r>
      <rPr>
        <b/>
        <sz val="12"/>
        <color theme="9"/>
        <rFont val="Arial"/>
        <family val="2"/>
      </rPr>
      <t>orange sheets</t>
    </r>
    <r>
      <rPr>
        <sz val="12"/>
        <color theme="1"/>
        <rFont val="Arial"/>
        <family val="2"/>
      </rPr>
      <t>.</t>
    </r>
  </si>
  <si>
    <t>Milestones</t>
  </si>
  <si>
    <t>Target date
(dd/mmm/yyyy)</t>
  </si>
  <si>
    <t>Description of milestone</t>
  </si>
  <si>
    <t>Staff Costs</t>
  </si>
  <si>
    <t>Consumables</t>
  </si>
  <si>
    <t>Equipment Costs</t>
  </si>
  <si>
    <t>Travel Expences</t>
  </si>
  <si>
    <t>Overheads</t>
  </si>
  <si>
    <t>Sub-contracts</t>
  </si>
  <si>
    <t>Other</t>
  </si>
  <si>
    <t>Total</t>
  </si>
  <si>
    <t>Match Funding</t>
  </si>
  <si>
    <t>Other Funding</t>
  </si>
  <si>
    <t>     </t>
  </si>
  <si>
    <t>Staff Time (days per Milestone)</t>
  </si>
  <si>
    <t>Name</t>
  </si>
  <si>
    <t>Role/Grade</t>
  </si>
  <si>
    <t>Day Rates (£)</t>
  </si>
  <si>
    <t>1</t>
  </si>
  <si>
    <t>2</t>
  </si>
  <si>
    <t>3</t>
  </si>
  <si>
    <t>4</t>
  </si>
  <si>
    <t>5</t>
  </si>
  <si>
    <t>6</t>
  </si>
  <si>
    <t>7</t>
  </si>
  <si>
    <t>8</t>
  </si>
  <si>
    <t>Totals</t>
  </si>
  <si>
    <t>Cost £ per Milestones</t>
  </si>
  <si>
    <t>No.</t>
  </si>
  <si>
    <t>Travel Expenses</t>
  </si>
  <si>
    <t>Type of Travel</t>
  </si>
  <si>
    <t>Reason for Travel</t>
  </si>
  <si>
    <t>Sub-Contractor Costs</t>
  </si>
  <si>
    <t>Organisation</t>
  </si>
  <si>
    <t>Joint or sub- contractor</t>
  </si>
  <si>
    <t>Other Costs</t>
  </si>
  <si>
    <t>Cost per Milestones</t>
  </si>
  <si>
    <t>Source of Contribution</t>
  </si>
  <si>
    <t>Funding other than Defra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</si>
</sst>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0.0"/>
    <numFmt numFmtId="165" formatCode="_-[$£-809]* #,##0.00_-;\-[$£-809]* #,##0.00_-;_-[$£-809]* &quot;-&quot;??_-;_-@_-"/>
    <numFmt numFmtId="166" formatCode="dd\ mmm\ yyyy;@"/>
    <numFmt numFmtId="167" formatCode="0.0%"/>
  </numFmts>
  <fonts count="15" x14ac:knownFonts="1">
    <font>
      <sz val="12"/>
      <color theme="1"/>
      <name val="Arial"/>
      <family val="2"/>
    </font>
    <font>
      <b/>
      <sz val="12"/>
      <color theme="1"/>
      <name val="Arial"/>
      <family val="2"/>
    </font>
    <font>
      <sz val="11"/>
      <color theme="1"/>
      <name val="Arial"/>
      <family val="2"/>
    </font>
    <font>
      <sz val="14"/>
      <color theme="1"/>
      <name val="Arial"/>
      <family val="2"/>
    </font>
    <font>
      <sz val="12"/>
      <color theme="1"/>
      <name val="Arial"/>
      <family val="2"/>
    </font>
    <font>
      <sz val="8"/>
      <name val="Arial"/>
      <family val="2"/>
    </font>
    <font>
      <b/>
      <sz val="12"/>
      <name val="Arial"/>
      <family val="2"/>
    </font>
    <font>
      <b/>
      <sz val="11"/>
      <name val="Arial"/>
      <family val="2"/>
    </font>
    <font>
      <sz val="12"/>
      <name val="Arial"/>
      <family val="2"/>
    </font>
    <font>
      <sz val="11"/>
      <name val="Arial"/>
      <family val="2"/>
    </font>
    <font>
      <b/>
      <sz val="14"/>
      <name val="Arial"/>
      <family val="2"/>
    </font>
    <font>
      <b/>
      <sz val="12"/>
      <color theme="9"/>
      <name val="Arial"/>
      <family val="2"/>
    </font>
    <font>
      <b/>
      <sz val="12"/>
      <color theme="4"/>
      <name val="Arial"/>
      <family val="2"/>
    </font>
    <font>
      <b/>
      <sz val="12"/>
      <color theme="7"/>
      <name val="Arial"/>
      <family val="2"/>
    </font>
    <font>
      <sz val="8"/>
      <color theme="1"/>
      <name val="Arial"/>
      <family val="2"/>
    </font>
  </fonts>
  <fills count="6">
    <fill>
      <patternFill patternType="none"/>
    </fill>
    <fill>
      <patternFill patternType="gray125"/>
    </fill>
    <fill>
      <patternFill patternType="solid">
        <fgColor theme="6" tint="0.39997558519241921"/>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theme="0" tint="-4.9989318521683403E-2"/>
        <bgColor indexed="64"/>
      </patternFill>
    </fill>
  </fills>
  <borders count="82">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double">
        <color indexed="64"/>
      </top>
      <bottom/>
      <diagonal/>
    </border>
    <border>
      <left/>
      <right style="thin">
        <color indexed="64"/>
      </right>
      <top/>
      <bottom style="double">
        <color indexed="64"/>
      </bottom>
      <diagonal/>
    </border>
    <border>
      <left/>
      <right/>
      <top/>
      <bottom style="double">
        <color indexed="64"/>
      </bottom>
      <diagonal/>
    </border>
    <border>
      <left style="medium">
        <color indexed="64"/>
      </left>
      <right/>
      <top style="thin">
        <color indexed="64"/>
      </top>
      <bottom style="double">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double">
        <color indexed="64"/>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268">
    <xf numFmtId="0" fontId="0" fillId="0" borderId="0" xfId="0"/>
    <xf numFmtId="0" fontId="2" fillId="3" borderId="10" xfId="0" applyFont="1" applyFill="1" applyBorder="1" applyAlignment="1" applyProtection="1">
      <alignment horizontal="justify" vertical="top" wrapText="1"/>
      <protection locked="0"/>
    </xf>
    <xf numFmtId="0" fontId="0" fillId="3" borderId="10" xfId="0" applyFill="1" applyBorder="1" applyProtection="1">
      <protection locked="0"/>
    </xf>
    <xf numFmtId="0" fontId="0" fillId="0" borderId="0" xfId="0" applyProtection="1">
      <protection locked="0"/>
    </xf>
    <xf numFmtId="164" fontId="0" fillId="3" borderId="11" xfId="0" applyNumberFormat="1" applyFill="1" applyBorder="1" applyAlignment="1" applyProtection="1">
      <alignment horizontal="center"/>
      <protection locked="0"/>
    </xf>
    <xf numFmtId="164" fontId="0" fillId="3" borderId="7" xfId="0" applyNumberFormat="1" applyFill="1" applyBorder="1" applyAlignment="1" applyProtection="1">
      <alignment horizontal="center"/>
      <protection locked="0"/>
    </xf>
    <xf numFmtId="164" fontId="0" fillId="3" borderId="5" xfId="0" applyNumberFormat="1" applyFill="1" applyBorder="1" applyAlignment="1" applyProtection="1">
      <alignment horizontal="center"/>
      <protection locked="0"/>
    </xf>
    <xf numFmtId="0" fontId="0" fillId="0" borderId="0" xfId="0" applyAlignment="1" applyProtection="1">
      <alignment horizontal="left"/>
      <protection locked="0"/>
    </xf>
    <xf numFmtId="0" fontId="0" fillId="0" borderId="0" xfId="0" applyAlignment="1">
      <alignment vertical="center"/>
    </xf>
    <xf numFmtId="0" fontId="0" fillId="0" borderId="0" xfId="0" applyAlignment="1" applyProtection="1">
      <alignment vertical="center"/>
      <protection locked="0"/>
    </xf>
    <xf numFmtId="0" fontId="2" fillId="3" borderId="5" xfId="0" applyFont="1" applyFill="1" applyBorder="1" applyAlignment="1" applyProtection="1">
      <alignment horizontal="left" vertical="center" wrapText="1"/>
      <protection locked="0"/>
    </xf>
    <xf numFmtId="164" fontId="0" fillId="3" borderId="10" xfId="0" applyNumberFormat="1" applyFill="1" applyBorder="1" applyAlignment="1" applyProtection="1">
      <alignment horizontal="center"/>
      <protection locked="0"/>
    </xf>
    <xf numFmtId="0" fontId="0" fillId="2" borderId="10" xfId="0" applyFill="1" applyBorder="1"/>
    <xf numFmtId="0" fontId="0" fillId="2" borderId="38" xfId="0" applyFill="1" applyBorder="1"/>
    <xf numFmtId="0" fontId="0" fillId="3" borderId="39" xfId="0" applyFill="1" applyBorder="1" applyProtection="1">
      <protection locked="0"/>
    </xf>
    <xf numFmtId="164" fontId="0" fillId="3" borderId="43" xfId="0" applyNumberFormat="1" applyFill="1" applyBorder="1" applyAlignment="1" applyProtection="1">
      <alignment horizontal="center"/>
      <protection locked="0"/>
    </xf>
    <xf numFmtId="164" fontId="0" fillId="3" borderId="39" xfId="0" applyNumberFormat="1" applyFill="1" applyBorder="1" applyAlignment="1" applyProtection="1">
      <alignment horizontal="center"/>
      <protection locked="0"/>
    </xf>
    <xf numFmtId="164" fontId="0" fillId="3" borderId="38" xfId="0" applyNumberFormat="1" applyFill="1" applyBorder="1" applyAlignment="1" applyProtection="1">
      <alignment horizontal="center"/>
      <protection locked="0"/>
    </xf>
    <xf numFmtId="0" fontId="0" fillId="3" borderId="11" xfId="0" applyFill="1" applyBorder="1" applyProtection="1">
      <protection locked="0"/>
    </xf>
    <xf numFmtId="0" fontId="0" fillId="3" borderId="43" xfId="0" applyFill="1" applyBorder="1" applyProtection="1">
      <protection locked="0"/>
    </xf>
    <xf numFmtId="164" fontId="0" fillId="3" borderId="47" xfId="0" applyNumberFormat="1" applyFill="1" applyBorder="1" applyAlignment="1" applyProtection="1">
      <alignment horizontal="center"/>
      <protection locked="0"/>
    </xf>
    <xf numFmtId="164" fontId="0" fillId="3" borderId="53" xfId="0" applyNumberFormat="1" applyFill="1" applyBorder="1" applyAlignment="1" applyProtection="1">
      <alignment horizontal="center"/>
      <protection locked="0"/>
    </xf>
    <xf numFmtId="164" fontId="0" fillId="3" borderId="48" xfId="0" applyNumberFormat="1" applyFill="1" applyBorder="1" applyAlignment="1" applyProtection="1">
      <alignment horizontal="center"/>
      <protection locked="0"/>
    </xf>
    <xf numFmtId="0" fontId="2" fillId="3" borderId="34" xfId="0" applyFont="1" applyFill="1" applyBorder="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0" fillId="3" borderId="19" xfId="0" applyFill="1" applyBorder="1" applyAlignment="1" applyProtection="1">
      <alignment horizontal="left"/>
      <protection locked="0"/>
    </xf>
    <xf numFmtId="0" fontId="0" fillId="3" borderId="44" xfId="0" applyFill="1" applyBorder="1" applyAlignment="1" applyProtection="1">
      <alignment horizontal="left"/>
      <protection locked="0"/>
    </xf>
    <xf numFmtId="0" fontId="2" fillId="3" borderId="49" xfId="0" applyFont="1" applyFill="1" applyBorder="1" applyAlignment="1" applyProtection="1">
      <alignment horizontal="left" vertical="top" wrapText="1"/>
      <protection locked="0"/>
    </xf>
    <xf numFmtId="0" fontId="0" fillId="3" borderId="19" xfId="0" applyFill="1" applyBorder="1" applyProtection="1">
      <protection locked="0"/>
    </xf>
    <xf numFmtId="0" fontId="2" fillId="3" borderId="54" xfId="0" applyFont="1" applyFill="1" applyBorder="1" applyAlignment="1" applyProtection="1">
      <alignment horizontal="left" vertical="top" wrapText="1"/>
      <protection locked="0"/>
    </xf>
    <xf numFmtId="0" fontId="0" fillId="3" borderId="54" xfId="0" applyFill="1" applyBorder="1" applyAlignment="1" applyProtection="1">
      <alignment horizontal="left"/>
      <protection locked="0"/>
    </xf>
    <xf numFmtId="44" fontId="2" fillId="3" borderId="33" xfId="1" applyFont="1" applyFill="1" applyBorder="1" applyAlignment="1" applyProtection="1">
      <alignment horizontal="right"/>
      <protection locked="0"/>
    </xf>
    <xf numFmtId="44" fontId="2" fillId="3" borderId="8" xfId="1" applyFont="1" applyFill="1" applyBorder="1" applyAlignment="1" applyProtection="1">
      <alignment horizontal="right"/>
      <protection locked="0"/>
    </xf>
    <xf numFmtId="44" fontId="2" fillId="3" borderId="17" xfId="1" applyFont="1" applyFill="1" applyBorder="1" applyAlignment="1" applyProtection="1">
      <alignment horizontal="right"/>
      <protection locked="0"/>
    </xf>
    <xf numFmtId="44" fontId="2" fillId="3" borderId="11" xfId="1" applyFont="1" applyFill="1" applyBorder="1" applyAlignment="1" applyProtection="1">
      <alignment horizontal="right"/>
      <protection locked="0"/>
    </xf>
    <xf numFmtId="44" fontId="2" fillId="3" borderId="5" xfId="1" applyFont="1" applyFill="1" applyBorder="1" applyAlignment="1" applyProtection="1">
      <alignment horizontal="right"/>
      <protection locked="0"/>
    </xf>
    <xf numFmtId="165" fontId="2" fillId="3" borderId="48" xfId="0" applyNumberFormat="1" applyFont="1" applyFill="1" applyBorder="1" applyProtection="1">
      <protection locked="0"/>
    </xf>
    <xf numFmtId="165" fontId="2" fillId="3" borderId="5" xfId="0" applyNumberFormat="1" applyFont="1" applyFill="1" applyBorder="1" applyProtection="1">
      <protection locked="0"/>
    </xf>
    <xf numFmtId="44" fontId="2" fillId="3" borderId="47" xfId="1" applyFont="1" applyFill="1" applyBorder="1" applyAlignment="1" applyProtection="1">
      <alignment horizontal="right"/>
      <protection locked="0"/>
    </xf>
    <xf numFmtId="44" fontId="2" fillId="3" borderId="53" xfId="1" applyFont="1" applyFill="1" applyBorder="1" applyAlignment="1" applyProtection="1">
      <alignment horizontal="right"/>
      <protection locked="0"/>
    </xf>
    <xf numFmtId="44" fontId="2" fillId="3" borderId="7" xfId="1" applyFont="1" applyFill="1" applyBorder="1" applyAlignment="1" applyProtection="1">
      <alignment horizontal="right"/>
      <protection locked="0"/>
    </xf>
    <xf numFmtId="44" fontId="2" fillId="3" borderId="9" xfId="1" applyFont="1" applyFill="1" applyBorder="1" applyAlignment="1" applyProtection="1">
      <alignment horizontal="right"/>
      <protection locked="0"/>
    </xf>
    <xf numFmtId="44" fontId="2" fillId="3" borderId="57" xfId="1" applyFont="1" applyFill="1" applyBorder="1" applyAlignment="1" applyProtection="1">
      <alignment horizontal="right"/>
      <protection locked="0"/>
    </xf>
    <xf numFmtId="44" fontId="2" fillId="3" borderId="43" xfId="1" applyFont="1" applyFill="1" applyBorder="1" applyAlignment="1" applyProtection="1">
      <alignment horizontal="right"/>
      <protection locked="0"/>
    </xf>
    <xf numFmtId="44" fontId="2" fillId="3" borderId="40" xfId="1" applyFont="1" applyFill="1" applyBorder="1" applyAlignment="1" applyProtection="1">
      <alignment horizontal="right"/>
      <protection locked="0"/>
    </xf>
    <xf numFmtId="44" fontId="2" fillId="3" borderId="31" xfId="1" applyFont="1" applyFill="1" applyBorder="1" applyAlignment="1" applyProtection="1">
      <alignment horizontal="right"/>
      <protection locked="0"/>
    </xf>
    <xf numFmtId="44" fontId="2" fillId="3" borderId="24" xfId="1" applyFont="1" applyFill="1" applyBorder="1" applyAlignment="1" applyProtection="1">
      <alignment horizontal="right"/>
      <protection locked="0"/>
    </xf>
    <xf numFmtId="44" fontId="2" fillId="3" borderId="39" xfId="1" applyFont="1" applyFill="1" applyBorder="1" applyAlignment="1" applyProtection="1">
      <alignment horizontal="right"/>
      <protection locked="0"/>
    </xf>
    <xf numFmtId="44" fontId="2" fillId="3" borderId="38" xfId="1" applyFont="1" applyFill="1" applyBorder="1" applyAlignment="1" applyProtection="1">
      <alignment horizontal="right"/>
      <protection locked="0"/>
    </xf>
    <xf numFmtId="44" fontId="2" fillId="3" borderId="41" xfId="1" applyFont="1" applyFill="1" applyBorder="1" applyAlignment="1" applyProtection="1">
      <alignment horizontal="right"/>
      <protection locked="0"/>
    </xf>
    <xf numFmtId="44" fontId="2" fillId="3" borderId="19" xfId="1" applyFont="1" applyFill="1" applyBorder="1" applyAlignment="1" applyProtection="1">
      <alignment horizontal="right" vertical="top" wrapText="1"/>
      <protection locked="0"/>
    </xf>
    <xf numFmtId="44" fontId="0" fillId="3" borderId="19" xfId="1" applyFont="1" applyFill="1" applyBorder="1" applyAlignment="1" applyProtection="1">
      <alignment horizontal="right"/>
      <protection locked="0"/>
    </xf>
    <xf numFmtId="44" fontId="0" fillId="3" borderId="44" xfId="1" applyFont="1" applyFill="1" applyBorder="1" applyAlignment="1" applyProtection="1">
      <alignment horizontal="right"/>
      <protection locked="0"/>
    </xf>
    <xf numFmtId="44" fontId="0" fillId="3" borderId="5" xfId="1" applyFont="1" applyFill="1" applyBorder="1" applyAlignment="1" applyProtection="1">
      <alignment horizontal="right"/>
      <protection locked="0"/>
    </xf>
    <xf numFmtId="44" fontId="0" fillId="3" borderId="10" xfId="1" applyFont="1" applyFill="1" applyBorder="1" applyAlignment="1" applyProtection="1">
      <alignment horizontal="right"/>
      <protection locked="0"/>
    </xf>
    <xf numFmtId="44" fontId="0" fillId="3" borderId="11" xfId="1" applyFont="1" applyFill="1" applyBorder="1" applyAlignment="1" applyProtection="1">
      <alignment horizontal="right"/>
      <protection locked="0"/>
    </xf>
    <xf numFmtId="44" fontId="2" fillId="3" borderId="33" xfId="1" applyFont="1" applyFill="1" applyBorder="1" applyAlignment="1" applyProtection="1">
      <alignment horizontal="right" vertical="top" wrapText="1"/>
      <protection locked="0"/>
    </xf>
    <xf numFmtId="44" fontId="0" fillId="3" borderId="8" xfId="1" applyFont="1" applyFill="1" applyBorder="1" applyAlignment="1" applyProtection="1">
      <alignment horizontal="right"/>
      <protection locked="0"/>
    </xf>
    <xf numFmtId="44" fontId="0" fillId="3" borderId="17" xfId="1" applyFont="1" applyFill="1" applyBorder="1" applyAlignment="1" applyProtection="1">
      <alignment horizontal="right"/>
      <protection locked="0"/>
    </xf>
    <xf numFmtId="0" fontId="6" fillId="2" borderId="64" xfId="0" applyFont="1" applyFill="1" applyBorder="1" applyAlignment="1">
      <alignment horizontal="center" vertical="center" wrapText="1"/>
    </xf>
    <xf numFmtId="44" fontId="9" fillId="3" borderId="5" xfId="1" applyFont="1" applyFill="1" applyBorder="1" applyAlignment="1" applyProtection="1">
      <alignment horizontal="right"/>
      <protection locked="0"/>
    </xf>
    <xf numFmtId="44" fontId="9" fillId="3" borderId="8" xfId="1" applyFont="1" applyFill="1" applyBorder="1" applyAlignment="1" applyProtection="1">
      <alignment horizontal="right"/>
      <protection locked="0"/>
    </xf>
    <xf numFmtId="44" fontId="9" fillId="3" borderId="17" xfId="1" applyFont="1" applyFill="1" applyBorder="1" applyAlignment="1" applyProtection="1">
      <alignment horizontal="right"/>
      <protection locked="0"/>
    </xf>
    <xf numFmtId="166" fontId="2" fillId="3" borderId="5" xfId="0" applyNumberFormat="1" applyFont="1" applyFill="1" applyBorder="1" applyAlignment="1" applyProtection="1">
      <alignment horizontal="center" vertical="center" wrapText="1"/>
      <protection locked="0"/>
    </xf>
    <xf numFmtId="0" fontId="7" fillId="2" borderId="55" xfId="0" applyFont="1" applyFill="1" applyBorder="1" applyAlignment="1">
      <alignment horizontal="center" vertical="center" wrapText="1"/>
    </xf>
    <xf numFmtId="0" fontId="9" fillId="3" borderId="10" xfId="0" applyFont="1" applyFill="1" applyBorder="1" applyAlignment="1" applyProtection="1">
      <alignment wrapText="1"/>
      <protection locked="0"/>
    </xf>
    <xf numFmtId="0" fontId="9" fillId="3" borderId="38" xfId="0" applyFont="1" applyFill="1" applyBorder="1" applyAlignment="1" applyProtection="1">
      <alignment wrapText="1"/>
      <protection locked="0"/>
    </xf>
    <xf numFmtId="0" fontId="0" fillId="3" borderId="44" xfId="0" applyFill="1" applyBorder="1" applyProtection="1">
      <protection locked="0"/>
    </xf>
    <xf numFmtId="165" fontId="2" fillId="3" borderId="39" xfId="0" applyNumberFormat="1" applyFont="1" applyFill="1" applyBorder="1" applyProtection="1">
      <protection locked="0"/>
    </xf>
    <xf numFmtId="44" fontId="0" fillId="3" borderId="43" xfId="1" applyFont="1" applyFill="1" applyBorder="1" applyAlignment="1" applyProtection="1">
      <alignment horizontal="right"/>
      <protection locked="0"/>
    </xf>
    <xf numFmtId="44" fontId="0" fillId="3" borderId="39" xfId="1" applyFont="1" applyFill="1" applyBorder="1" applyAlignment="1" applyProtection="1">
      <alignment horizontal="right"/>
      <protection locked="0"/>
    </xf>
    <xf numFmtId="44" fontId="0" fillId="3" borderId="38" xfId="1" applyFont="1" applyFill="1" applyBorder="1" applyAlignment="1" applyProtection="1">
      <alignment horizontal="right"/>
      <protection locked="0"/>
    </xf>
    <xf numFmtId="44" fontId="9" fillId="3" borderId="10" xfId="1" applyFont="1" applyFill="1" applyBorder="1" applyAlignment="1" applyProtection="1">
      <alignment horizontal="right"/>
      <protection locked="0"/>
    </xf>
    <xf numFmtId="0" fontId="9" fillId="3" borderId="54" xfId="0" applyFont="1" applyFill="1" applyBorder="1" applyAlignment="1" applyProtection="1">
      <alignment horizontal="left" vertical="top" wrapText="1"/>
      <protection locked="0"/>
    </xf>
    <xf numFmtId="0" fontId="8" fillId="3" borderId="54" xfId="0" applyFont="1" applyFill="1" applyBorder="1" applyAlignment="1" applyProtection="1">
      <alignment horizontal="left"/>
      <protection locked="0"/>
    </xf>
    <xf numFmtId="0" fontId="1" fillId="0" borderId="0" xfId="0" applyFont="1" applyProtection="1">
      <protection locked="0"/>
    </xf>
    <xf numFmtId="165" fontId="1" fillId="0" borderId="0" xfId="0" applyNumberFormat="1" applyFont="1" applyProtection="1">
      <protection locked="0"/>
    </xf>
    <xf numFmtId="0" fontId="0" fillId="3" borderId="38" xfId="0" applyFill="1" applyBorder="1" applyProtection="1">
      <protection locked="0"/>
    </xf>
    <xf numFmtId="165" fontId="2" fillId="3" borderId="59" xfId="0" applyNumberFormat="1" applyFont="1" applyFill="1" applyBorder="1" applyProtection="1">
      <protection locked="0"/>
    </xf>
    <xf numFmtId="165" fontId="2" fillId="3" borderId="10" xfId="0" applyNumberFormat="1" applyFont="1" applyFill="1" applyBorder="1" applyProtection="1">
      <protection locked="0"/>
    </xf>
    <xf numFmtId="165" fontId="2" fillId="3" borderId="38" xfId="0" applyNumberFormat="1" applyFont="1" applyFill="1" applyBorder="1" applyProtection="1">
      <protection locked="0"/>
    </xf>
    <xf numFmtId="0" fontId="6" fillId="0" borderId="0" xfId="0" applyFont="1" applyProtection="1">
      <protection locked="0"/>
    </xf>
    <xf numFmtId="44" fontId="6" fillId="0" borderId="0" xfId="1" applyFont="1" applyFill="1" applyBorder="1" applyProtection="1">
      <protection locked="0"/>
    </xf>
    <xf numFmtId="0" fontId="2" fillId="3" borderId="32" xfId="0" applyFont="1" applyFill="1" applyBorder="1" applyAlignment="1" applyProtection="1">
      <alignment horizontal="left" vertical="top" wrapText="1"/>
      <protection locked="0"/>
    </xf>
    <xf numFmtId="44" fontId="2" fillId="3" borderId="48" xfId="1" applyFont="1" applyFill="1" applyBorder="1" applyAlignment="1" applyProtection="1">
      <alignment horizontal="right"/>
      <protection locked="0"/>
    </xf>
    <xf numFmtId="44" fontId="2" fillId="3" borderId="59" xfId="1" applyFont="1" applyFill="1" applyBorder="1" applyAlignment="1" applyProtection="1">
      <alignment horizontal="right"/>
      <protection locked="0"/>
    </xf>
    <xf numFmtId="0" fontId="10" fillId="0" borderId="0" xfId="0" applyFont="1" applyAlignment="1">
      <alignment horizontal="center" vertical="center"/>
    </xf>
    <xf numFmtId="0" fontId="10" fillId="0" borderId="0" xfId="0" applyFont="1" applyAlignment="1">
      <alignment vertical="center" wrapText="1"/>
    </xf>
    <xf numFmtId="44" fontId="1" fillId="0" borderId="0" xfId="1" applyFont="1" applyFill="1" applyBorder="1" applyProtection="1">
      <protection locked="0"/>
    </xf>
    <xf numFmtId="0" fontId="8" fillId="3" borderId="44" xfId="0" applyFont="1" applyFill="1" applyBorder="1" applyAlignment="1" applyProtection="1">
      <alignment horizontal="left"/>
      <protection locked="0"/>
    </xf>
    <xf numFmtId="44" fontId="9" fillId="3" borderId="38" xfId="1" applyFont="1" applyFill="1" applyBorder="1" applyAlignment="1" applyProtection="1">
      <alignment horizontal="right"/>
      <protection locked="0"/>
    </xf>
    <xf numFmtId="44" fontId="9" fillId="3" borderId="39" xfId="1" applyFont="1" applyFill="1" applyBorder="1" applyAlignment="1" applyProtection="1">
      <alignment horizontal="right"/>
      <protection locked="0"/>
    </xf>
    <xf numFmtId="44" fontId="9" fillId="3" borderId="68" xfId="1" applyFont="1" applyFill="1" applyBorder="1" applyAlignment="1" applyProtection="1">
      <alignment horizontal="right"/>
      <protection locked="0"/>
    </xf>
    <xf numFmtId="44" fontId="9" fillId="3" borderId="5" xfId="1" applyFont="1" applyFill="1" applyBorder="1" applyAlignment="1" applyProtection="1">
      <alignment horizontal="right" wrapText="1"/>
      <protection locked="0"/>
    </xf>
    <xf numFmtId="44" fontId="8" fillId="3" borderId="5" xfId="1" applyFont="1" applyFill="1" applyBorder="1" applyAlignment="1" applyProtection="1">
      <alignment horizontal="right"/>
      <protection locked="0"/>
    </xf>
    <xf numFmtId="44" fontId="9" fillId="3" borderId="39" xfId="1" applyFont="1" applyFill="1" applyBorder="1" applyAlignment="1" applyProtection="1">
      <alignment horizontal="right" wrapText="1"/>
      <protection locked="0"/>
    </xf>
    <xf numFmtId="44" fontId="8" fillId="3" borderId="39" xfId="1" applyFont="1" applyFill="1" applyBorder="1" applyAlignment="1" applyProtection="1">
      <alignment horizontal="right"/>
      <protection locked="0"/>
    </xf>
    <xf numFmtId="0" fontId="0" fillId="0" borderId="0" xfId="0" applyAlignment="1">
      <alignment horizontal="center" vertical="center"/>
    </xf>
    <xf numFmtId="0" fontId="7" fillId="0" borderId="0" xfId="0" applyFont="1" applyAlignment="1" applyProtection="1">
      <alignment vertical="center" wrapText="1"/>
      <protection locked="0"/>
    </xf>
    <xf numFmtId="4" fontId="7" fillId="0" borderId="0" xfId="0" applyNumberFormat="1" applyFont="1" applyAlignment="1" applyProtection="1">
      <alignment horizontal="right" vertical="center" wrapText="1"/>
      <protection locked="0"/>
    </xf>
    <xf numFmtId="4" fontId="6" fillId="0" borderId="0" xfId="0" applyNumberFormat="1" applyFont="1" applyAlignment="1">
      <alignment horizontal="right" vertical="center"/>
    </xf>
    <xf numFmtId="4" fontId="6" fillId="4" borderId="29" xfId="0" applyNumberFormat="1" applyFont="1" applyFill="1" applyBorder="1" applyAlignment="1">
      <alignment horizontal="left"/>
    </xf>
    <xf numFmtId="0" fontId="9" fillId="3" borderId="17" xfId="0" applyFont="1" applyFill="1" applyBorder="1" applyAlignment="1" applyProtection="1">
      <alignment wrapText="1"/>
      <protection locked="0"/>
    </xf>
    <xf numFmtId="0" fontId="6" fillId="2" borderId="65" xfId="0" applyFont="1" applyFill="1" applyBorder="1" applyAlignment="1">
      <alignment horizontal="center" vertical="center" wrapText="1"/>
    </xf>
    <xf numFmtId="0" fontId="8" fillId="3" borderId="17" xfId="0" applyFont="1" applyFill="1" applyBorder="1" applyProtection="1">
      <protection locked="0"/>
    </xf>
    <xf numFmtId="44" fontId="9" fillId="3" borderId="8" xfId="1" applyFont="1" applyFill="1" applyBorder="1" applyAlignment="1" applyProtection="1">
      <alignment horizontal="right" wrapText="1"/>
      <protection locked="0"/>
    </xf>
    <xf numFmtId="44" fontId="8" fillId="3" borderId="8" xfId="1" applyFont="1" applyFill="1" applyBorder="1" applyAlignment="1" applyProtection="1">
      <alignment horizontal="right"/>
      <protection locked="0"/>
    </xf>
    <xf numFmtId="0" fontId="6" fillId="2" borderId="60" xfId="0" applyFont="1" applyFill="1" applyBorder="1" applyAlignment="1">
      <alignment horizontal="justify" vertical="center" wrapText="1"/>
    </xf>
    <xf numFmtId="0" fontId="0" fillId="4" borderId="22" xfId="0" applyFill="1" applyBorder="1"/>
    <xf numFmtId="0" fontId="0" fillId="3" borderId="17" xfId="0" applyFill="1" applyBorder="1" applyProtection="1">
      <protection locked="0"/>
    </xf>
    <xf numFmtId="0" fontId="6" fillId="2" borderId="62" xfId="0" applyFont="1" applyFill="1" applyBorder="1" applyAlignment="1">
      <alignment vertical="center" wrapText="1"/>
    </xf>
    <xf numFmtId="0" fontId="6" fillId="2" borderId="66" xfId="0" applyFont="1" applyFill="1" applyBorder="1" applyAlignment="1">
      <alignment vertical="center" wrapText="1"/>
    </xf>
    <xf numFmtId="0" fontId="0" fillId="2" borderId="59" xfId="0" applyFill="1" applyBorder="1"/>
    <xf numFmtId="44" fontId="1" fillId="4" borderId="30" xfId="1" applyFont="1" applyFill="1" applyBorder="1" applyProtection="1"/>
    <xf numFmtId="44" fontId="1" fillId="4" borderId="23" xfId="1" applyFont="1" applyFill="1" applyBorder="1" applyProtection="1"/>
    <xf numFmtId="44" fontId="1" fillId="4" borderId="70" xfId="1" applyFont="1" applyFill="1" applyBorder="1" applyProtection="1"/>
    <xf numFmtId="44" fontId="6" fillId="4" borderId="20" xfId="0" applyNumberFormat="1" applyFont="1" applyFill="1" applyBorder="1"/>
    <xf numFmtId="0" fontId="2" fillId="3" borderId="17" xfId="0" applyFont="1" applyFill="1" applyBorder="1" applyAlignment="1" applyProtection="1">
      <alignment horizontal="left" vertical="top" wrapText="1"/>
      <protection locked="0"/>
    </xf>
    <xf numFmtId="0" fontId="0" fillId="3" borderId="10" xfId="0" applyFill="1" applyBorder="1" applyAlignment="1" applyProtection="1">
      <alignment horizontal="left"/>
      <protection locked="0"/>
    </xf>
    <xf numFmtId="0" fontId="0" fillId="3" borderId="38" xfId="0" applyFill="1" applyBorder="1" applyAlignment="1" applyProtection="1">
      <alignment horizontal="left"/>
      <protection locked="0"/>
    </xf>
    <xf numFmtId="164" fontId="0" fillId="3" borderId="59" xfId="0" applyNumberFormat="1" applyFill="1" applyBorder="1" applyAlignment="1" applyProtection="1">
      <alignment horizontal="center"/>
      <protection locked="0"/>
    </xf>
    <xf numFmtId="44" fontId="2" fillId="3" borderId="10" xfId="1" applyFont="1" applyFill="1" applyBorder="1" applyAlignment="1" applyProtection="1">
      <alignment horizontal="right"/>
      <protection locked="0"/>
    </xf>
    <xf numFmtId="44" fontId="2" fillId="3" borderId="68" xfId="1" applyFont="1" applyFill="1" applyBorder="1" applyAlignment="1" applyProtection="1">
      <alignment horizontal="right"/>
      <protection locked="0"/>
    </xf>
    <xf numFmtId="44" fontId="9" fillId="3" borderId="40" xfId="1" applyFont="1" applyFill="1" applyBorder="1" applyAlignment="1" applyProtection="1">
      <alignment horizontal="right"/>
      <protection locked="0"/>
    </xf>
    <xf numFmtId="166" fontId="2" fillId="3" borderId="5" xfId="0" applyNumberFormat="1" applyFont="1" applyFill="1" applyBorder="1" applyAlignment="1" applyProtection="1">
      <alignment horizontal="center" vertical="center"/>
      <protection locked="0"/>
    </xf>
    <xf numFmtId="0" fontId="2" fillId="3" borderId="5" xfId="0" applyFont="1" applyFill="1" applyBorder="1" applyAlignment="1" applyProtection="1">
      <alignment horizontal="left" vertical="center"/>
      <protection locked="0"/>
    </xf>
    <xf numFmtId="166" fontId="2" fillId="3" borderId="48" xfId="0" applyNumberFormat="1" applyFont="1" applyFill="1" applyBorder="1" applyAlignment="1" applyProtection="1">
      <alignment horizontal="center" vertical="center" wrapText="1"/>
      <protection locked="0"/>
    </xf>
    <xf numFmtId="0" fontId="2" fillId="3" borderId="48" xfId="0" applyFont="1" applyFill="1" applyBorder="1" applyAlignment="1" applyProtection="1">
      <alignment horizontal="left" vertical="center" wrapText="1"/>
      <protection locked="0"/>
    </xf>
    <xf numFmtId="164" fontId="0" fillId="3" borderId="41" xfId="0" applyNumberFormat="1" applyFill="1" applyBorder="1" applyAlignment="1" applyProtection="1">
      <alignment horizontal="center"/>
      <protection locked="0"/>
    </xf>
    <xf numFmtId="0" fontId="6" fillId="4" borderId="72" xfId="0" applyFont="1" applyFill="1" applyBorder="1" applyAlignment="1">
      <alignment horizontal="center" vertical="center"/>
    </xf>
    <xf numFmtId="44" fontId="2" fillId="3" borderId="79" xfId="1" applyFont="1" applyFill="1" applyBorder="1" applyAlignment="1" applyProtection="1">
      <alignment horizontal="right"/>
      <protection locked="0"/>
    </xf>
    <xf numFmtId="44" fontId="1" fillId="4" borderId="73" xfId="1" applyFont="1" applyFill="1" applyBorder="1" applyProtection="1"/>
    <xf numFmtId="44" fontId="1" fillId="4" borderId="80" xfId="1" applyFont="1" applyFill="1" applyBorder="1" applyProtection="1"/>
    <xf numFmtId="44" fontId="1" fillId="4" borderId="75" xfId="1" applyFont="1" applyFill="1" applyBorder="1" applyProtection="1"/>
    <xf numFmtId="44" fontId="1" fillId="4" borderId="81" xfId="1" applyFont="1" applyFill="1" applyBorder="1" applyProtection="1"/>
    <xf numFmtId="44" fontId="6" fillId="4" borderId="60" xfId="0" applyNumberFormat="1" applyFont="1" applyFill="1" applyBorder="1"/>
    <xf numFmtId="44" fontId="2" fillId="3" borderId="45" xfId="1" applyFont="1" applyFill="1" applyBorder="1" applyAlignment="1" applyProtection="1">
      <alignment horizontal="right"/>
      <protection locked="0"/>
    </xf>
    <xf numFmtId="44" fontId="0" fillId="3" borderId="24" xfId="1" applyFont="1" applyFill="1" applyBorder="1" applyAlignment="1" applyProtection="1">
      <alignment horizontal="right"/>
      <protection locked="0"/>
    </xf>
    <xf numFmtId="44" fontId="0" fillId="3" borderId="16" xfId="1" applyFont="1" applyFill="1" applyBorder="1" applyAlignment="1" applyProtection="1">
      <alignment horizontal="right"/>
      <protection locked="0"/>
    </xf>
    <xf numFmtId="44" fontId="0" fillId="3" borderId="45" xfId="1" applyFont="1" applyFill="1" applyBorder="1" applyAlignment="1" applyProtection="1">
      <alignment horizontal="right"/>
      <protection locked="0"/>
    </xf>
    <xf numFmtId="44" fontId="9" fillId="3" borderId="24" xfId="1" applyFont="1" applyFill="1" applyBorder="1" applyAlignment="1" applyProtection="1">
      <alignment horizontal="right"/>
      <protection locked="0"/>
    </xf>
    <xf numFmtId="44" fontId="9" fillId="3" borderId="16" xfId="1" applyFont="1" applyFill="1" applyBorder="1" applyAlignment="1" applyProtection="1">
      <alignment horizontal="right"/>
      <protection locked="0"/>
    </xf>
    <xf numFmtId="44" fontId="9" fillId="3" borderId="69" xfId="1" applyFont="1" applyFill="1" applyBorder="1" applyAlignment="1" applyProtection="1">
      <alignment horizontal="right"/>
      <protection locked="0"/>
    </xf>
    <xf numFmtId="44" fontId="6" fillId="4" borderId="27" xfId="0" applyNumberFormat="1" applyFont="1" applyFill="1" applyBorder="1" applyAlignment="1">
      <alignment horizontal="right"/>
    </xf>
    <xf numFmtId="44" fontId="6" fillId="4" borderId="80" xfId="1" applyFont="1" applyFill="1" applyBorder="1" applyAlignment="1" applyProtection="1">
      <alignment horizontal="right"/>
    </xf>
    <xf numFmtId="44" fontId="6" fillId="4" borderId="75" xfId="1" applyFont="1" applyFill="1" applyBorder="1" applyAlignment="1" applyProtection="1">
      <alignment horizontal="right"/>
    </xf>
    <xf numFmtId="44" fontId="6" fillId="4" borderId="74" xfId="1" applyFont="1" applyFill="1" applyBorder="1" applyAlignment="1" applyProtection="1">
      <alignment horizontal="right"/>
    </xf>
    <xf numFmtId="44" fontId="6" fillId="4" borderId="76" xfId="0" applyNumberFormat="1" applyFont="1" applyFill="1" applyBorder="1" applyAlignment="1">
      <alignment horizontal="right"/>
    </xf>
    <xf numFmtId="0" fontId="7" fillId="2" borderId="56" xfId="0" applyFont="1" applyFill="1" applyBorder="1" applyAlignment="1">
      <alignment horizontal="center" vertical="top" wrapText="1"/>
    </xf>
    <xf numFmtId="0" fontId="2" fillId="2" borderId="47"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0" fillId="0" borderId="0" xfId="0" applyAlignment="1" applyProtection="1">
      <alignment vertical="top"/>
      <protection locked="0"/>
    </xf>
    <xf numFmtId="0" fontId="0" fillId="0" borderId="0" xfId="0" applyAlignment="1">
      <alignment horizontal="left"/>
    </xf>
    <xf numFmtId="0" fontId="9" fillId="2" borderId="51" xfId="0" applyFont="1" applyFill="1" applyBorder="1" applyAlignment="1">
      <alignment horizontal="center" vertical="top" wrapText="1"/>
    </xf>
    <xf numFmtId="0" fontId="6" fillId="4" borderId="58" xfId="0" applyFont="1" applyFill="1" applyBorder="1" applyAlignment="1">
      <alignment horizontal="center" vertical="top"/>
    </xf>
    <xf numFmtId="0" fontId="7" fillId="2" borderId="42" xfId="0" applyFont="1" applyFill="1" applyBorder="1" applyAlignment="1">
      <alignment horizontal="center" vertical="top" wrapText="1"/>
    </xf>
    <xf numFmtId="0" fontId="7" fillId="2" borderId="21" xfId="0" applyFont="1" applyFill="1" applyBorder="1" applyAlignment="1">
      <alignment horizontal="center" vertical="top" wrapText="1"/>
    </xf>
    <xf numFmtId="44" fontId="9" fillId="2" borderId="48" xfId="1" applyFont="1" applyFill="1" applyBorder="1" applyAlignment="1" applyProtection="1">
      <alignment horizontal="center" vertical="center" wrapText="1"/>
    </xf>
    <xf numFmtId="44" fontId="9" fillId="4" borderId="49" xfId="1" applyFont="1" applyFill="1" applyBorder="1" applyAlignment="1" applyProtection="1">
      <alignment horizontal="center" vertical="center" wrapText="1"/>
    </xf>
    <xf numFmtId="44" fontId="9" fillId="2" borderId="77" xfId="1" applyFont="1" applyFill="1" applyBorder="1" applyAlignment="1" applyProtection="1">
      <alignment horizontal="left" vertical="center" wrapText="1"/>
    </xf>
    <xf numFmtId="44" fontId="9" fillId="2" borderId="13" xfId="1" applyFont="1" applyFill="1" applyBorder="1" applyAlignment="1" applyProtection="1">
      <alignment horizontal="left" vertical="center" wrapText="1"/>
    </xf>
    <xf numFmtId="44" fontId="9" fillId="2" borderId="5" xfId="1" applyFont="1" applyFill="1" applyBorder="1" applyAlignment="1" applyProtection="1">
      <alignment horizontal="center" vertical="center" wrapText="1"/>
    </xf>
    <xf numFmtId="44" fontId="9" fillId="2" borderId="8" xfId="1" applyFont="1" applyFill="1" applyBorder="1" applyAlignment="1" applyProtection="1">
      <alignment horizontal="center" vertical="center" wrapText="1"/>
    </xf>
    <xf numFmtId="44" fontId="9" fillId="4" borderId="19" xfId="1" applyFont="1" applyFill="1" applyBorder="1" applyAlignment="1" applyProtection="1">
      <alignment horizontal="center" vertical="center" wrapText="1"/>
    </xf>
    <xf numFmtId="44" fontId="9" fillId="2" borderId="10" xfId="1" applyFont="1" applyFill="1" applyBorder="1" applyAlignment="1" applyProtection="1">
      <alignment horizontal="left" vertical="center" wrapText="1"/>
    </xf>
    <xf numFmtId="44" fontId="9" fillId="2" borderId="29" xfId="1" applyFont="1" applyFill="1" applyBorder="1" applyAlignment="1" applyProtection="1">
      <alignment horizontal="left" vertical="center" wrapText="1"/>
    </xf>
    <xf numFmtId="44" fontId="9" fillId="2" borderId="16" xfId="1" applyFont="1" applyFill="1" applyBorder="1" applyAlignment="1" applyProtection="1">
      <alignment horizontal="left" vertical="center" wrapText="1"/>
    </xf>
    <xf numFmtId="44" fontId="9" fillId="2" borderId="24" xfId="1" applyFont="1" applyFill="1" applyBorder="1" applyAlignment="1" applyProtection="1">
      <alignment horizontal="left" vertical="center" wrapText="1"/>
    </xf>
    <xf numFmtId="44" fontId="9" fillId="2" borderId="39" xfId="1" applyFont="1" applyFill="1" applyBorder="1" applyAlignment="1" applyProtection="1">
      <alignment horizontal="center" vertical="center" wrapText="1"/>
    </xf>
    <xf numFmtId="44" fontId="9" fillId="2" borderId="38" xfId="1" applyFont="1" applyFill="1" applyBorder="1" applyAlignment="1" applyProtection="1">
      <alignment horizontal="left" vertical="center" wrapText="1"/>
    </xf>
    <xf numFmtId="44" fontId="9" fillId="4" borderId="56" xfId="0" applyNumberFormat="1" applyFont="1" applyFill="1" applyBorder="1" applyAlignment="1">
      <alignment horizontal="center" vertical="center" wrapText="1"/>
    </xf>
    <xf numFmtId="44" fontId="9" fillId="4" borderId="52" xfId="0" applyNumberFormat="1" applyFont="1" applyFill="1" applyBorder="1" applyAlignment="1">
      <alignment horizontal="center" vertical="center" wrapText="1"/>
    </xf>
    <xf numFmtId="44" fontId="9" fillId="4" borderId="22" xfId="0" applyNumberFormat="1" applyFont="1" applyFill="1" applyBorder="1" applyAlignment="1">
      <alignment horizontal="center" vertical="center" wrapText="1"/>
    </xf>
    <xf numFmtId="44" fontId="9" fillId="4" borderId="21" xfId="0" applyNumberFormat="1" applyFont="1" applyFill="1" applyBorder="1" applyAlignment="1">
      <alignment horizontal="center" vertical="center" wrapText="1"/>
    </xf>
    <xf numFmtId="167" fontId="0" fillId="0" borderId="60" xfId="2" applyNumberFormat="1" applyFont="1" applyBorder="1" applyAlignment="1" applyProtection="1">
      <alignment horizontal="center" vertical="center"/>
    </xf>
    <xf numFmtId="0" fontId="9" fillId="4" borderId="78" xfId="0" applyFont="1" applyFill="1" applyBorder="1" applyAlignment="1">
      <alignment horizontal="center" vertical="center" wrapText="1"/>
    </xf>
    <xf numFmtId="166" fontId="9" fillId="4" borderId="56" xfId="0" applyNumberFormat="1" applyFont="1" applyFill="1" applyBorder="1" applyAlignment="1">
      <alignment horizontal="center" vertical="center" wrapText="1"/>
    </xf>
    <xf numFmtId="0" fontId="9" fillId="4" borderId="56" xfId="0" applyFont="1" applyFill="1" applyBorder="1" applyAlignment="1">
      <alignment horizontal="left" vertical="center" wrapText="1"/>
    </xf>
    <xf numFmtId="0" fontId="6" fillId="2" borderId="8" xfId="0" applyFont="1" applyFill="1" applyBorder="1" applyAlignment="1">
      <alignment horizontal="center" vertical="center" wrapText="1"/>
    </xf>
    <xf numFmtId="0" fontId="6" fillId="2" borderId="48" xfId="0" applyFont="1" applyFill="1" applyBorder="1" applyAlignment="1">
      <alignment horizontal="center" vertical="center" wrapText="1"/>
    </xf>
    <xf numFmtId="0" fontId="8" fillId="0" borderId="0" xfId="0" applyFont="1" applyAlignment="1" applyProtection="1">
      <alignment vertical="center"/>
      <protection locked="0"/>
    </xf>
    <xf numFmtId="0" fontId="1" fillId="0" borderId="0" xfId="0" applyFont="1" applyAlignment="1">
      <alignment horizontal="left"/>
    </xf>
    <xf numFmtId="0" fontId="0" fillId="0" borderId="0" xfId="0" applyAlignment="1">
      <alignment horizontal="center"/>
    </xf>
    <xf numFmtId="0" fontId="7" fillId="2" borderId="62" xfId="0" applyFont="1" applyFill="1" applyBorder="1" applyAlignment="1">
      <alignment horizontal="justify" vertical="center" wrapText="1"/>
    </xf>
    <xf numFmtId="0" fontId="6" fillId="2" borderId="17" xfId="0" applyFont="1" applyFill="1" applyBorder="1" applyAlignment="1">
      <alignment horizontal="center" vertical="center" wrapText="1"/>
    </xf>
    <xf numFmtId="0" fontId="8" fillId="4" borderId="22" xfId="0" applyFont="1" applyFill="1" applyBorder="1"/>
    <xf numFmtId="3" fontId="8" fillId="4" borderId="50" xfId="0" applyNumberFormat="1" applyFont="1" applyFill="1" applyBorder="1" applyAlignment="1">
      <alignment horizontal="right"/>
    </xf>
    <xf numFmtId="44" fontId="1" fillId="4" borderId="74" xfId="1" applyFont="1" applyFill="1" applyBorder="1" applyProtection="1"/>
    <xf numFmtId="0" fontId="6" fillId="4" borderId="18" xfId="0" applyFont="1" applyFill="1" applyBorder="1" applyAlignment="1">
      <alignment horizontal="center" vertical="center"/>
    </xf>
    <xf numFmtId="0" fontId="0" fillId="0" borderId="0" xfId="0" applyAlignment="1" applyProtection="1">
      <alignment horizontal="center" vertical="center"/>
      <protection locked="0"/>
    </xf>
    <xf numFmtId="0" fontId="6" fillId="2" borderId="22"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8" fillId="4" borderId="50" xfId="0" applyFont="1" applyFill="1" applyBorder="1" applyAlignment="1">
      <alignment horizontal="left"/>
    </xf>
    <xf numFmtId="44" fontId="9" fillId="4" borderId="42" xfId="0" applyNumberFormat="1" applyFont="1" applyFill="1" applyBorder="1" applyAlignment="1">
      <alignment horizontal="right"/>
    </xf>
    <xf numFmtId="44" fontId="9" fillId="4" borderId="14" xfId="0" applyNumberFormat="1" applyFont="1" applyFill="1" applyBorder="1" applyAlignment="1">
      <alignment horizontal="right"/>
    </xf>
    <xf numFmtId="0" fontId="6" fillId="4" borderId="35" xfId="0" applyFont="1" applyFill="1" applyBorder="1"/>
    <xf numFmtId="0" fontId="6" fillId="4" borderId="36" xfId="0" applyFont="1" applyFill="1" applyBorder="1"/>
    <xf numFmtId="165" fontId="7" fillId="4" borderId="28" xfId="0" applyNumberFormat="1" applyFont="1" applyFill="1" applyBorder="1"/>
    <xf numFmtId="165" fontId="7" fillId="4" borderId="25" xfId="0" applyNumberFormat="1" applyFont="1" applyFill="1" applyBorder="1"/>
    <xf numFmtId="165" fontId="7" fillId="4" borderId="76" xfId="0" applyNumberFormat="1" applyFont="1" applyFill="1" applyBorder="1"/>
    <xf numFmtId="165" fontId="1" fillId="4" borderId="73" xfId="0" applyNumberFormat="1" applyFont="1" applyFill="1" applyBorder="1"/>
    <xf numFmtId="165" fontId="1" fillId="4" borderId="75" xfId="0" applyNumberFormat="1" applyFont="1" applyFill="1" applyBorder="1"/>
    <xf numFmtId="165" fontId="1" fillId="4" borderId="74" xfId="0" applyNumberFormat="1" applyFont="1" applyFill="1" applyBorder="1"/>
    <xf numFmtId="0" fontId="8" fillId="4" borderId="28" xfId="0" applyFont="1" applyFill="1" applyBorder="1"/>
    <xf numFmtId="0" fontId="8" fillId="4" borderId="63" xfId="0" applyFont="1" applyFill="1" applyBorder="1" applyAlignment="1">
      <alignment horizontal="left"/>
    </xf>
    <xf numFmtId="44" fontId="9" fillId="4" borderId="26" xfId="0" applyNumberFormat="1" applyFont="1" applyFill="1" applyBorder="1" applyAlignment="1">
      <alignment horizontal="right"/>
    </xf>
    <xf numFmtId="44" fontId="9" fillId="4" borderId="25" xfId="0" applyNumberFormat="1" applyFont="1" applyFill="1" applyBorder="1" applyAlignment="1">
      <alignment horizontal="right"/>
    </xf>
    <xf numFmtId="44" fontId="9" fillId="4" borderId="22" xfId="0" applyNumberFormat="1" applyFont="1" applyFill="1" applyBorder="1" applyAlignment="1">
      <alignment horizontal="right"/>
    </xf>
    <xf numFmtId="0" fontId="8" fillId="2" borderId="22" xfId="0" applyFont="1" applyFill="1" applyBorder="1" applyAlignment="1">
      <alignment vertical="center"/>
    </xf>
    <xf numFmtId="0" fontId="6" fillId="2" borderId="42" xfId="0" applyFont="1" applyFill="1" applyBorder="1" applyAlignment="1">
      <alignment horizontal="center" vertical="center" wrapText="1"/>
    </xf>
    <xf numFmtId="0" fontId="6" fillId="4" borderId="20" xfId="0" applyFont="1" applyFill="1" applyBorder="1" applyAlignment="1">
      <alignment horizontal="center" vertical="center"/>
    </xf>
    <xf numFmtId="0" fontId="7" fillId="2" borderId="4" xfId="0" applyFont="1" applyFill="1" applyBorder="1" applyAlignment="1">
      <alignment vertical="center" wrapText="1"/>
    </xf>
    <xf numFmtId="0" fontId="6" fillId="2" borderId="56" xfId="0" applyFont="1" applyFill="1" applyBorder="1" applyAlignment="1">
      <alignment horizontal="center" vertical="center" wrapText="1"/>
    </xf>
    <xf numFmtId="0" fontId="6" fillId="4" borderId="28" xfId="0" applyFont="1" applyFill="1" applyBorder="1" applyAlignment="1">
      <alignment horizontal="left"/>
    </xf>
    <xf numFmtId="0" fontId="6" fillId="4" borderId="27" xfId="0" applyFont="1" applyFill="1" applyBorder="1" applyAlignment="1">
      <alignment horizontal="left"/>
    </xf>
    <xf numFmtId="44" fontId="6" fillId="4" borderId="25" xfId="0" applyNumberFormat="1" applyFont="1" applyFill="1" applyBorder="1" applyAlignment="1">
      <alignment horizontal="right"/>
    </xf>
    <xf numFmtId="44" fontId="6" fillId="4" borderId="28" xfId="0" applyNumberFormat="1" applyFont="1" applyFill="1" applyBorder="1" applyAlignment="1">
      <alignment horizontal="right"/>
    </xf>
    <xf numFmtId="44" fontId="6" fillId="4" borderId="71" xfId="0" applyNumberFormat="1" applyFont="1" applyFill="1" applyBorder="1"/>
    <xf numFmtId="0" fontId="1" fillId="0" borderId="15" xfId="0" applyFont="1" applyBorder="1" applyAlignment="1">
      <alignment horizontal="left"/>
    </xf>
    <xf numFmtId="0" fontId="6" fillId="2" borderId="51" xfId="0" applyFont="1" applyFill="1" applyBorder="1" applyAlignment="1">
      <alignment horizontal="center" vertical="center" wrapText="1"/>
    </xf>
    <xf numFmtId="44" fontId="1" fillId="4" borderId="57" xfId="1" applyFont="1" applyFill="1" applyBorder="1" applyProtection="1"/>
    <xf numFmtId="0" fontId="8" fillId="2" borderId="10" xfId="0" applyFont="1" applyFill="1" applyBorder="1"/>
    <xf numFmtId="0" fontId="8" fillId="2" borderId="38" xfId="0" applyFont="1" applyFill="1" applyBorder="1"/>
    <xf numFmtId="0" fontId="8" fillId="4" borderId="0" xfId="0" applyFont="1" applyFill="1" applyAlignment="1">
      <alignment horizontal="left"/>
    </xf>
    <xf numFmtId="44" fontId="6" fillId="4" borderId="80" xfId="1" applyFont="1" applyFill="1" applyBorder="1" applyProtection="1"/>
    <xf numFmtId="44" fontId="6" fillId="4" borderId="75" xfId="1" applyFont="1" applyFill="1" applyBorder="1" applyProtection="1"/>
    <xf numFmtId="44" fontId="6" fillId="4" borderId="81" xfId="1" applyFont="1" applyFill="1" applyBorder="1" applyProtection="1"/>
    <xf numFmtId="0" fontId="8" fillId="2" borderId="17" xfId="0" applyFont="1" applyFill="1" applyBorder="1" applyAlignment="1">
      <alignment vertical="center"/>
    </xf>
    <xf numFmtId="0" fontId="6" fillId="4" borderId="28" xfId="0" applyFont="1" applyFill="1" applyBorder="1" applyAlignment="1">
      <alignment wrapText="1"/>
    </xf>
    <xf numFmtId="0" fontId="0" fillId="3" borderId="33" xfId="0" applyFill="1" applyBorder="1" applyProtection="1">
      <protection locked="0"/>
    </xf>
    <xf numFmtId="0" fontId="0" fillId="3" borderId="34" xfId="0" applyFill="1" applyBorder="1" applyProtection="1">
      <protection locked="0"/>
    </xf>
    <xf numFmtId="0" fontId="6" fillId="2" borderId="55" xfId="0" applyFont="1" applyFill="1" applyBorder="1" applyAlignment="1">
      <alignment vertical="center"/>
    </xf>
    <xf numFmtId="0" fontId="6" fillId="2" borderId="37" xfId="0" applyFont="1" applyFill="1" applyBorder="1" applyAlignment="1">
      <alignment vertical="center"/>
    </xf>
    <xf numFmtId="0" fontId="0" fillId="2" borderId="17" xfId="0" applyFill="1" applyBorder="1"/>
    <xf numFmtId="0" fontId="8" fillId="2" borderId="72" xfId="0" applyFont="1" applyFill="1" applyBorder="1" applyAlignment="1">
      <alignment vertical="center"/>
    </xf>
    <xf numFmtId="0" fontId="2" fillId="3" borderId="17" xfId="0" applyFont="1" applyFill="1" applyBorder="1" applyAlignment="1" applyProtection="1">
      <alignment horizontal="justify" vertical="top" wrapText="1"/>
      <protection locked="0"/>
    </xf>
    <xf numFmtId="44" fontId="2" fillId="3" borderId="34" xfId="1" applyFont="1" applyFill="1" applyBorder="1" applyAlignment="1" applyProtection="1">
      <alignment horizontal="right" vertical="top" wrapText="1"/>
      <protection locked="0"/>
    </xf>
    <xf numFmtId="0" fontId="7" fillId="2" borderId="2" xfId="0" applyFont="1" applyFill="1" applyBorder="1" applyAlignment="1">
      <alignment horizontal="justify" vertical="center" wrapText="1"/>
    </xf>
    <xf numFmtId="0" fontId="7" fillId="2" borderId="64" xfId="0" applyFont="1" applyFill="1" applyBorder="1" applyAlignment="1">
      <alignment horizontal="justify" vertical="center" wrapText="1"/>
    </xf>
    <xf numFmtId="166" fontId="2" fillId="3" borderId="39" xfId="0" applyNumberFormat="1" applyFont="1" applyFill="1" applyBorder="1" applyAlignment="1" applyProtection="1">
      <alignment horizontal="center" vertical="center"/>
      <protection locked="0"/>
    </xf>
    <xf numFmtId="0" fontId="2" fillId="3" borderId="39" xfId="0" applyFont="1" applyFill="1" applyBorder="1" applyAlignment="1" applyProtection="1">
      <alignment horizontal="left" vertical="center"/>
      <protection locked="0"/>
    </xf>
    <xf numFmtId="44" fontId="9" fillId="4" borderId="44" xfId="1" applyFont="1" applyFill="1" applyBorder="1" applyAlignment="1" applyProtection="1">
      <alignment horizontal="center" vertical="center" wrapText="1"/>
    </xf>
    <xf numFmtId="44" fontId="9" fillId="2" borderId="45" xfId="1" applyFont="1" applyFill="1" applyBorder="1" applyAlignment="1" applyProtection="1">
      <alignment horizontal="left" vertical="center" wrapText="1"/>
    </xf>
    <xf numFmtId="44" fontId="6" fillId="4" borderId="27" xfId="1" applyFont="1" applyFill="1" applyBorder="1" applyAlignment="1" applyProtection="1">
      <alignment horizontal="right"/>
    </xf>
    <xf numFmtId="44" fontId="6" fillId="4" borderId="76" xfId="1" applyFont="1" applyFill="1" applyBorder="1" applyAlignment="1" applyProtection="1">
      <alignment horizontal="right"/>
    </xf>
    <xf numFmtId="44" fontId="8" fillId="4" borderId="46" xfId="0" applyNumberFormat="1" applyFont="1" applyFill="1" applyBorder="1" applyAlignment="1">
      <alignment horizontal="center"/>
    </xf>
    <xf numFmtId="44" fontId="8" fillId="4" borderId="67" xfId="0" applyNumberFormat="1" applyFont="1" applyFill="1" applyBorder="1" applyAlignment="1">
      <alignment horizontal="center"/>
    </xf>
    <xf numFmtId="44" fontId="8" fillId="4" borderId="0" xfId="0" applyNumberFormat="1" applyFont="1" applyFill="1" applyAlignment="1">
      <alignment horizontal="center"/>
    </xf>
    <xf numFmtId="0" fontId="0" fillId="5" borderId="18"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4" xfId="0" applyFill="1" applyBorder="1" applyAlignment="1">
      <alignment horizontal="center" vertical="center" wrapText="1"/>
    </xf>
    <xf numFmtId="0" fontId="3" fillId="5" borderId="3" xfId="0" applyFont="1" applyFill="1" applyBorder="1" applyAlignment="1">
      <alignment horizontal="center"/>
    </xf>
    <xf numFmtId="0" fontId="3" fillId="5" borderId="13" xfId="0" applyFont="1" applyFill="1" applyBorder="1" applyAlignment="1">
      <alignment horizontal="center"/>
    </xf>
    <xf numFmtId="0" fontId="3" fillId="5" borderId="12" xfId="0" applyFont="1" applyFill="1" applyBorder="1" applyAlignment="1">
      <alignment horizontal="center"/>
    </xf>
    <xf numFmtId="0" fontId="6" fillId="2" borderId="1"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64" xfId="0" applyFont="1" applyFill="1" applyBorder="1" applyAlignment="1">
      <alignment horizontal="center" vertical="center"/>
    </xf>
    <xf numFmtId="0" fontId="10" fillId="2" borderId="37"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2" xfId="0" applyFont="1" applyFill="1" applyBorder="1" applyAlignment="1">
      <alignment horizontal="center" vertical="center" wrapText="1"/>
    </xf>
  </cellXfs>
  <cellStyles count="3">
    <cellStyle name="Currency" xfId="1" builtinId="4"/>
    <cellStyle name="Normal" xfId="0" builtinId="0"/>
    <cellStyle name="Percent" xfId="2" builtinId="5"/>
  </cellStyles>
  <dxfs count="272">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medium">
          <color indexed="64"/>
        </right>
        <top style="thin">
          <color indexed="64"/>
        </top>
        <bottom style="medium">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left style="medium">
          <color indexed="64"/>
        </left>
        <right style="medium">
          <color indexed="64"/>
        </right>
        <top style="thin">
          <color indexed="64"/>
        </top>
        <bottom style="thin">
          <color indexed="64"/>
        </bottom>
        <vertic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4" formatCode="#,##0.00"/>
      <fill>
        <patternFill patternType="solid">
          <fgColor indexed="64"/>
          <bgColor theme="6" tint="-0.249977111117893"/>
        </patternFill>
      </fill>
      <alignment horizontal="left"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name val="Arial"/>
        <family val="2"/>
        <scheme val="none"/>
      </font>
    </dxf>
    <dxf>
      <border>
        <bottom style="medium">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medium">
          <color indexed="64"/>
        </right>
        <top style="thin">
          <color indexed="64"/>
        </top>
        <bottom style="medium">
          <color indexed="64"/>
        </bottom>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left style="medium">
          <color indexed="64"/>
        </left>
        <right style="medium">
          <color indexed="64"/>
        </right>
        <top style="thin">
          <color indexed="64"/>
        </top>
        <bottom style="thin">
          <color indexed="64"/>
        </bottom>
        <vertical/>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general" vertical="bottom" textRotation="0" wrapText="1"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protection locked="1" hidden="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name val="Arial"/>
        <family val="2"/>
        <scheme val="none"/>
      </font>
    </dxf>
    <dxf>
      <border>
        <bottom style="medium">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left style="medium">
          <color indexed="64"/>
        </left>
        <right style="medium">
          <color indexed="64"/>
        </right>
        <top/>
        <bottom style="thin">
          <color indexed="64"/>
        </bottom>
        <vertic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right/>
        <top/>
        <bottom/>
      </border>
      <protection locked="1" hidden="0"/>
    </dxf>
    <dxf>
      <font>
        <strike val="0"/>
        <outline val="0"/>
        <shadow val="0"/>
        <u val="none"/>
        <vertAlign val="baseline"/>
        <color auto="1"/>
        <name val="Arial"/>
        <family val="2"/>
        <scheme val="none"/>
      </font>
      <fill>
        <patternFill patternType="solid">
          <fgColor indexed="64"/>
          <bgColor theme="9" tint="0.79998168889431442"/>
        </patternFill>
      </fill>
      <alignment horizontal="lef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bottom/>
      </border>
      <protection locked="1" hidden="0"/>
    </dxf>
    <dxf>
      <font>
        <strike val="0"/>
        <outline val="0"/>
        <shadow val="0"/>
        <u val="none"/>
        <vertAlign val="baseline"/>
        <color auto="1"/>
        <name val="Arial"/>
        <family val="2"/>
        <scheme val="none"/>
      </font>
      <fill>
        <patternFill patternType="solid">
          <fgColor indexed="64"/>
          <bgColor theme="6" tint="0.39997558519241921"/>
        </patternFill>
      </fill>
      <border diagonalUp="0" diagonalDown="0">
        <left/>
        <right style="thin">
          <color indexed="64"/>
        </right>
        <top style="thin">
          <color indexed="64"/>
        </top>
        <bottom style="thin">
          <color indexed="64"/>
        </bottom>
      </border>
      <protection locked="1" hidden="0"/>
    </dxf>
    <dxf>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top style="thin">
          <color indexed="64"/>
        </top>
        <bottom/>
      </border>
      <protection locked="1" hidden="0"/>
    </dxf>
    <dxf>
      <font>
        <b/>
      </font>
      <fill>
        <patternFill patternType="solid">
          <fgColor indexed="64"/>
          <bgColor theme="6" tint="-0.249977111117893"/>
        </patternFill>
      </fill>
      <border diagonalUp="0" diagonalDown="0">
        <left style="medium">
          <color indexed="64"/>
        </left>
        <right/>
        <top style="thin">
          <color indexed="64"/>
        </top>
        <bottom style="thin">
          <color indexed="64"/>
        </bottom>
        <vertical/>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style="thin">
          <color indexed="64"/>
        </left>
        <right/>
        <top style="thin">
          <color indexed="64"/>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strike val="0"/>
        <outline val="0"/>
        <shadow val="0"/>
        <u val="none"/>
        <vertAlign val="baseline"/>
        <sz val="12"/>
        <color auto="1"/>
        <name val="Arial"/>
        <family val="2"/>
        <scheme val="none"/>
      </font>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theme="1"/>
        <name val="Arial"/>
        <family val="2"/>
        <scheme val="none"/>
      </font>
      <fill>
        <patternFill patternType="solid">
          <fgColor indexed="64"/>
          <bgColor theme="6" tint="-0.249977111117893"/>
        </patternFill>
      </fill>
      <border diagonalUp="0" diagonalDown="0">
        <left style="medium">
          <color indexed="64"/>
        </left>
        <right style="medium">
          <color indexed="64"/>
        </right>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right style="medium">
          <color indexed="64"/>
        </right>
        <top style="thin">
          <color indexed="64"/>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style="thin">
          <color indexed="64"/>
        </top>
        <bottom/>
      </border>
      <protection locked="1" hidden="0"/>
    </dxf>
    <dxf>
      <fill>
        <patternFill patternType="solid">
          <fgColor indexed="64"/>
          <bgColor theme="6" tint="0.39997558519241921"/>
        </patternFill>
      </fill>
      <border diagonalUp="0" diagonalDown="0">
        <left/>
        <right style="thin">
          <color indexed="64"/>
        </right>
        <top style="thin">
          <color indexed="64"/>
        </top>
        <bottom style="thin">
          <color indexed="64"/>
        </bottom>
        <vertical/>
        <horizontal/>
      </border>
      <protection locked="1" hidden="0"/>
    </dxf>
    <dxf>
      <font>
        <strike val="0"/>
        <outline val="0"/>
        <shadow val="0"/>
        <u val="none"/>
        <vertAlign val="baseline"/>
        <color auto="1"/>
        <name val="Arial"/>
        <family val="2"/>
        <scheme val="none"/>
      </font>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medium">
          <color indexed="64"/>
        </left>
        <right style="medium">
          <color indexed="64"/>
        </right>
        <top style="thin">
          <color indexed="64"/>
        </top>
        <bottom style="medium">
          <color indexed="64"/>
        </bottom>
      </border>
      <protection locked="1" hidden="0"/>
    </dxf>
    <dxf>
      <font>
        <b/>
      </font>
      <numFmt numFmtId="165" formatCode="_-[$£-809]* #,##0.00_-;\-[$£-809]* #,##0.00_-;_-[$£-809]* &quot;-&quot;??_-;_-@_-"/>
      <fill>
        <patternFill patternType="solid">
          <fgColor indexed="64"/>
          <bgColor theme="6" tint="-0.249977111117893"/>
        </patternFill>
      </fill>
      <border diagonalUp="0" diagonalDown="0">
        <left style="medium">
          <color indexed="64"/>
        </left>
        <right style="medium">
          <color indexed="64"/>
        </right>
        <top style="thin">
          <color indexed="64"/>
        </top>
        <bottom style="thin">
          <color indexed="64"/>
        </bottom>
        <vertical/>
      </border>
      <protection locked="1"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style="thin">
          <color indexed="64"/>
        </left>
        <right style="medium">
          <color indexed="64"/>
        </right>
        <top style="thin">
          <color indexed="64"/>
        </top>
        <bottom style="medium">
          <color indexed="64"/>
        </bottom>
      </border>
      <protection locked="1" hidden="0"/>
    </dxf>
    <dxf>
      <fill>
        <patternFill patternType="solid">
          <fgColor indexed="64"/>
          <bgColor theme="9" tint="0.79998168889431442"/>
        </patternFill>
      </fill>
      <border diagonalUp="0" diagonalDown="0">
        <left style="thin">
          <color indexed="64"/>
        </left>
        <right style="medium">
          <color indexed="64"/>
        </right>
        <top style="thin">
          <color indexed="64"/>
        </top>
        <bottom style="thin">
          <color indexed="64"/>
        </bottom>
        <vertical style="thin">
          <color indexed="64"/>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style="medium">
          <color indexed="64"/>
        </left>
        <right style="thin">
          <color indexed="64"/>
        </right>
        <top style="thin">
          <color indexed="64"/>
        </top>
        <bottom style="medium">
          <color indexed="64"/>
        </bottom>
      </border>
      <protection locked="1" hidden="0"/>
    </dxf>
    <dxf>
      <fill>
        <patternFill patternType="solid">
          <fgColor indexed="64"/>
          <bgColor theme="9" tint="0.79998168889431442"/>
        </patternFill>
      </fill>
      <border diagonalUp="0" diagonalDown="0">
        <left style="medium">
          <color indexed="64"/>
        </left>
        <right style="thin">
          <color indexed="64"/>
        </right>
        <top style="thin">
          <color indexed="64"/>
        </top>
        <bottom style="thin">
          <color indexed="64"/>
        </bottom>
        <vertical style="thin">
          <color indexed="64"/>
        </vertical>
        <horizontal/>
      </border>
      <protection locked="0" hidden="0"/>
    </dxf>
    <dxf>
      <border outline="0">
        <top style="thin">
          <color indexed="64"/>
        </top>
      </border>
    </dxf>
    <dxf>
      <font>
        <b/>
        <strike val="0"/>
        <outline val="0"/>
        <shadow val="0"/>
        <u val="none"/>
        <vertAlign val="baseline"/>
        <color auto="1"/>
        <name val="Arial"/>
        <family val="2"/>
        <scheme val="none"/>
      </font>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protection locked="0"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theme="1"/>
        <name val="Arial"/>
        <family val="2"/>
        <scheme val="none"/>
      </font>
      <fill>
        <patternFill patternType="solid">
          <fgColor indexed="64"/>
          <bgColor theme="6" tint="-0.249977111117893"/>
        </patternFill>
      </fill>
      <border diagonalUp="0" diagonalDown="0">
        <left style="medium">
          <color indexed="64"/>
        </left>
        <right style="medium">
          <color indexed="64"/>
        </right>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style="thin">
          <color indexed="64"/>
        </left>
        <right style="medium">
          <color indexed="64"/>
        </right>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6" tint="0.39997558519241921"/>
        </patternFill>
      </fill>
      <border diagonalUp="0" diagonalDown="0">
        <left/>
        <right style="thin">
          <color indexed="64"/>
        </right>
        <top style="thin">
          <color indexed="64"/>
        </top>
        <bottom style="thin">
          <color indexed="64"/>
        </bottom>
        <vertical/>
        <horizontal/>
      </border>
      <protection locked="1" hidden="0"/>
    </dxf>
    <dxf>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top/>
        <bottom/>
      </border>
      <protection locked="1" hidden="0"/>
    </dxf>
    <dxf>
      <font>
        <b/>
        <i val="0"/>
        <strike val="0"/>
        <condense val="0"/>
        <extend val="0"/>
        <outline val="0"/>
        <shadow val="0"/>
        <u val="none"/>
        <vertAlign val="baseline"/>
        <sz val="12"/>
        <color theme="1"/>
        <name val="Arial"/>
        <family val="2"/>
        <scheme val="none"/>
      </font>
      <fill>
        <patternFill patternType="solid">
          <fgColor indexed="64"/>
          <bgColor theme="6" tint="-0.249977111117893"/>
        </patternFill>
      </fill>
      <border diagonalUp="0" diagonalDown="0">
        <left style="thin">
          <color indexed="64"/>
        </left>
        <right/>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style="thin">
          <color indexed="64"/>
        </left>
        <right style="medium">
          <color indexed="64"/>
        </right>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border>
      <protection locked="0" hidden="0"/>
    </dxf>
    <dxf>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6" tint="0.39997558519241921"/>
        </patternFill>
      </fill>
      <border diagonalUp="0" diagonalDown="0">
        <left/>
        <right style="thin">
          <color indexed="64"/>
        </right>
        <top style="thin">
          <color indexed="64"/>
        </top>
        <bottom style="thin">
          <color indexed="64"/>
        </bottom>
        <vertical style="thin">
          <color indexed="64"/>
        </vertical>
        <horizontal/>
      </border>
      <protection locked="1" hidden="0"/>
    </dxf>
    <dxf>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theme="1"/>
        <name val="Arial"/>
        <family val="2"/>
        <scheme val="none"/>
      </font>
      <numFmt numFmtId="34" formatCode="_-&quot;£&quot;* #,##0.00_-;\-&quot;£&quot;* #,##0.00_-;_-&quot;£&quot;* &quot;-&quot;??_-;_-@_-"/>
      <fill>
        <patternFill patternType="solid">
          <fgColor indexed="64"/>
          <bgColor theme="6" tint="-0.249977111117893"/>
        </patternFill>
      </fill>
      <border diagonalUp="0" diagonalDown="0">
        <left style="medium">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right/>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medium">
          <color indexed="64"/>
        </left>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medium">
          <color indexed="64"/>
        </right>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9" tint="0.79998168889431442"/>
        </patternFill>
      </fill>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9" tint="0.79998168889431442"/>
        </patternFill>
      </fill>
      <border diagonalUp="0" diagonalDown="0">
        <left/>
        <right style="thin">
          <color indexed="64"/>
        </right>
        <top style="thin">
          <color indexed="64"/>
        </top>
        <bottom style="thin">
          <color indexed="64"/>
        </bottom>
        <vertical/>
        <horizontal/>
      </border>
      <protection locked="0" hidden="0"/>
    </dxf>
    <dxf>
      <font>
        <strike val="0"/>
        <outline val="0"/>
        <shadow val="0"/>
        <u val="none"/>
        <vertAlign val="baseline"/>
        <sz val="12"/>
        <color auto="1"/>
        <name val="Arial"/>
        <family val="2"/>
        <scheme val="none"/>
      </font>
      <protection locked="1" hidden="0"/>
    </dxf>
    <dxf>
      <border diagonalUp="0" diagonalDown="0">
        <left style="medium">
          <color indexed="64"/>
        </left>
        <right style="medium">
          <color indexed="64"/>
        </right>
        <top style="medium">
          <color indexed="64"/>
        </top>
        <bottom style="medium">
          <color indexed="64"/>
        </bottom>
      </border>
    </dxf>
    <dxf>
      <fill>
        <patternFill patternType="solid">
          <fgColor indexed="64"/>
          <bgColor theme="9" tint="0.79998168889431442"/>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top/>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39997558519241921"/>
        </patternFill>
      </fill>
      <alignment horizontal="left" vertical="center" textRotation="0" wrapText="1" indent="0" justifyLastLine="0" shrinkToFit="0" readingOrder="0"/>
      <border diagonalUp="0" diagonalDown="0" outline="0">
        <left style="double">
          <color indexed="64"/>
        </left>
        <right/>
        <top style="double">
          <color indexed="64"/>
        </top>
        <bottom style="double">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left" vertical="center" textRotation="0" wrapText="1" indent="0" justifyLastLine="0" shrinkToFit="0" readingOrder="0"/>
      <border diagonalUp="0" diagonalDown="0" outline="0">
        <left style="medium">
          <color indexed="64"/>
        </left>
        <right style="thin">
          <color indexed="64"/>
        </right>
        <top style="double">
          <color indexed="64"/>
        </top>
        <bottom style="double">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medium">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6" tint="-0.249977111117893"/>
        </patternFill>
      </fill>
      <alignment horizontal="left"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1"/>
        <color auto="1"/>
        <name val="Arial"/>
        <family val="2"/>
        <scheme val="none"/>
      </font>
      <numFmt numFmtId="166" formatCode="dd\ mmm\ yyyy;@"/>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theme="1"/>
        <name val="Arial"/>
        <family val="2"/>
        <scheme val="none"/>
      </font>
      <numFmt numFmtId="166" formatCode="dd\ mmm\ yyyy;@"/>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6" tint="-0.249977111117893"/>
        </patternFill>
      </fill>
      <alignment horizontal="center" vertical="center" textRotation="0" wrapText="1" indent="0" justifyLastLine="0" shrinkToFit="0" readingOrder="0"/>
      <border diagonalUp="0" diagonalDown="0">
        <left style="medium">
          <color indexed="64"/>
        </left>
        <right style="thin">
          <color indexed="64"/>
        </right>
        <top/>
        <bottom style="medium">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border>
      <protection locked="1" hidden="0"/>
    </dxf>
    <dxf>
      <fill>
        <patternFill patternType="solid">
          <fgColor indexed="64"/>
          <bgColor theme="6" tint="-0.249977111117893"/>
        </patternFill>
      </fill>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left"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top" textRotation="0" wrapText="1" indent="0" justifyLastLine="0" shrinkToFit="0" readingOrder="0"/>
      <border diagonalUp="0" diagonalDown="0">
        <left style="thin">
          <color indexed="64"/>
        </left>
        <right style="thin">
          <color indexed="64"/>
        </right>
        <top/>
        <bottom/>
      </border>
      <protection locked="1" hidden="0"/>
    </dxf>
    <dxf>
      <font>
        <b/>
        <i val="0"/>
        <color theme="1"/>
      </font>
      <fill>
        <patternFill>
          <bgColor rgb="FFFF7979"/>
        </patternFill>
      </fill>
    </dxf>
    <dxf>
      <font>
        <b/>
        <i val="0"/>
        <color theme="1"/>
      </font>
      <fill>
        <patternFill>
          <bgColor theme="6" tint="-0.24994659260841701"/>
        </patternFill>
      </fill>
    </dxf>
    <dxf>
      <font>
        <b/>
        <i val="0"/>
        <color theme="1"/>
      </font>
      <fill>
        <patternFill>
          <bgColor theme="6" tint="-0.24994659260841701"/>
        </patternFill>
      </fill>
    </dxf>
    <dxf>
      <font>
        <b/>
        <i val="0"/>
        <color theme="1"/>
      </font>
      <fill>
        <patternFill>
          <bgColor rgb="FFFF7979"/>
        </patternFill>
      </fill>
    </dxf>
  </dxfs>
  <tableStyles count="0" defaultTableStyle="TableStyleMedium9" defaultPivotStyle="PivotStyleLight16"/>
  <colors>
    <mruColors>
      <color rgb="FFFF7979"/>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747728-27E4-4280-84BD-7262D77B6132}" name="Table9" displayName="Table9" ref="B7:N16" totalsRowCount="1" headerRowDxfId="267" dataDxfId="265" totalsRowDxfId="263" headerRowBorderDxfId="266" tableBorderDxfId="264" dataCellStyle="Currency">
  <autoFilter ref="B7:N15" xr:uid="{16C2FFCC-ACDB-4E90-9E70-27F0E5D74A4F}"/>
  <tableColumns count="13">
    <tableColumn id="1" xr3:uid="{EEE94AF3-A732-4957-8334-4F13F4AFA742}" name="Milestones" totalsRowLabel="Total" dataDxfId="262" totalsRowDxfId="261"/>
    <tableColumn id="2" xr3:uid="{4BA90808-AAC8-4B50-A4BA-993FDCE40B7C}" name="Target date_x000a_(dd/mmm/yyyy)" dataDxfId="260" totalsRowDxfId="259"/>
    <tableColumn id="3" xr3:uid="{20A2E7A6-20D9-43E5-AF96-8869C16AD416}" name="Description of milestone" dataDxfId="258" totalsRowDxfId="257"/>
    <tableColumn id="4" xr3:uid="{F1249B63-49A0-49C4-90D3-A883E5CE5D63}" name="Staff Costs" totalsRowFunction="sum" dataDxfId="256" totalsRowDxfId="255" dataCellStyle="Currency">
      <calculatedColumnFormula>Table1[[#Totals],[1]]</calculatedColumnFormula>
    </tableColumn>
    <tableColumn id="5" xr3:uid="{978EB584-9369-4118-81A9-6A5D3C6E4C74}" name="Consumables" totalsRowFunction="sum" dataDxfId="254" totalsRowDxfId="253" dataCellStyle="Currency">
      <calculatedColumnFormula>Table2[[#Totals],[1]]</calculatedColumnFormula>
    </tableColumn>
    <tableColumn id="11" xr3:uid="{DE516CFC-7ACB-4349-8C3A-5596A1C524C2}" name="Equipment Costs" totalsRowFunction="sum" dataDxfId="252" totalsRowDxfId="251" dataCellStyle="Currency">
      <calculatedColumnFormula>Table3[[#Totals],[1]]</calculatedColumnFormula>
    </tableColumn>
    <tableColumn id="6" xr3:uid="{C423D6C0-01CF-47D7-9B0F-DF96BF7CFCC1}" name="Travel Expences" totalsRowFunction="sum" dataDxfId="250" totalsRowDxfId="249" dataCellStyle="Currency">
      <calculatedColumnFormula>Table4[[#Totals],[1]]</calculatedColumnFormula>
    </tableColumn>
    <tableColumn id="7" xr3:uid="{9D6E610A-C640-462B-9025-A9170F78A208}" name="Overheads" totalsRowFunction="sum" dataDxfId="248" totalsRowDxfId="247" dataCellStyle="Currency">
      <calculatedColumnFormula>Table6[[#Totals],[1]]</calculatedColumnFormula>
    </tableColumn>
    <tableColumn id="8" xr3:uid="{76C24EEC-CF63-4223-9824-9151466E001E}" name="Sub-contracts" totalsRowFunction="sum" dataDxfId="246" totalsRowDxfId="245" dataCellStyle="Currency">
      <calculatedColumnFormula>Table7[[#Totals],[1]]</calculatedColumnFormula>
    </tableColumn>
    <tableColumn id="9" xr3:uid="{50B7D57F-1D92-4F12-A9FD-66486DC8086A}" name="Other" totalsRowFunction="sum" dataDxfId="244" totalsRowDxfId="243" dataCellStyle="Currency">
      <calculatedColumnFormula>Table8[[#Totals],[1]]</calculatedColumnFormula>
    </tableColumn>
    <tableColumn id="10" xr3:uid="{885C081D-5D72-4C43-BEB7-DDD674AA4124}" name="Total" totalsRowFunction="sum" dataDxfId="242" totalsRowDxfId="241" dataCellStyle="Currency">
      <calculatedColumnFormula>SUM(Table9[[#This Row],[Staff Costs]:[Other]])</calculatedColumnFormula>
    </tableColumn>
    <tableColumn id="14" xr3:uid="{0C7B1142-4677-4D86-8158-141DB06ACE35}" name="Match Funding" totalsRowFunction="sum" dataDxfId="240" totalsRowDxfId="239" dataCellStyle="Currency"/>
    <tableColumn id="15" xr3:uid="{DEBE01E1-DBAC-4294-9F73-39A312FDE74D}" name="Other Funding" totalsRowFunction="sum" dataDxfId="238" totalsRowDxfId="237" dataCellStyle="Currency">
      <calculatedColumnFormula>Table11[[#Totals],[1]]</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A480EF9-3256-411A-91EC-1D458FE066FB}" name="Table11" displayName="Table11" ref="B5:K18" totalsRowCount="1" headerRowDxfId="24" dataDxfId="22" headerRowBorderDxfId="23" tableBorderDxfId="21" totalsRowBorderDxfId="20">
  <autoFilter ref="B5:K17" xr:uid="{DFBF7D4D-A25F-4D77-96C5-FE588C86A646}"/>
  <tableColumns count="10">
    <tableColumn id="1" xr3:uid="{D4E1E896-836B-44FF-A4E4-2BAC7B27C32A}" name="Source of Contribution" totalsRowLabel="Total" dataDxfId="19" totalsRowDxfId="18"/>
    <tableColumn id="2" xr3:uid="{619FDAA2-ABA6-43B0-978D-64890E7D769B}" name="1" totalsRowFunction="sum" dataDxfId="17" totalsRowDxfId="16" dataCellStyle="Currency" totalsRowCellStyle="Currency"/>
    <tableColumn id="3" xr3:uid="{B7EE6F33-8314-41C6-AF4D-ABAFA6D8B890}" name="2" totalsRowFunction="sum" dataDxfId="15" totalsRowDxfId="14" dataCellStyle="Currency" totalsRowCellStyle="Currency"/>
    <tableColumn id="4" xr3:uid="{98BCD345-B1FA-4AEB-BF9D-99912B4CE292}" name="3" totalsRowFunction="sum" dataDxfId="13" totalsRowDxfId="12" dataCellStyle="Currency" totalsRowCellStyle="Currency"/>
    <tableColumn id="5" xr3:uid="{0B6FC726-4069-4C65-803E-FE6004AAFDA2}" name="4" totalsRowFunction="sum" dataDxfId="11" totalsRowDxfId="10" dataCellStyle="Currency" totalsRowCellStyle="Currency"/>
    <tableColumn id="6" xr3:uid="{AD97F2D9-9A3B-4AF5-B270-7F7C07A401D8}" name="5" totalsRowFunction="sum" dataDxfId="9" totalsRowDxfId="8" dataCellStyle="Currency" totalsRowCellStyle="Currency"/>
    <tableColumn id="7" xr3:uid="{1435A373-6F7C-4A14-8E92-912FF7EB9FA8}" name="6" totalsRowFunction="sum" dataDxfId="7" totalsRowDxfId="6" dataCellStyle="Currency" totalsRowCellStyle="Currency"/>
    <tableColumn id="8" xr3:uid="{713B3752-8D10-462F-AAD7-384C16272C2B}" name="7" totalsRowFunction="sum" dataDxfId="5" totalsRowDxfId="4" dataCellStyle="Currency" totalsRowCellStyle="Currency"/>
    <tableColumn id="22" xr3:uid="{9D10DFD4-67BF-473F-BBD3-A3B1C17380C4}" name="8" totalsRowFunction="sum" dataDxfId="3" totalsRowDxfId="2" dataCellStyle="Currency" totalsRowCellStyle="Currency"/>
    <tableColumn id="10" xr3:uid="{EB92A023-7AD4-4915-B21C-ECE0971767ED}" name="Total" totalsRowFunction="sum" dataDxfId="1" totalsRowDxfId="0" dataCellStyle="Currency" totalsRowCellStyle="Currency">
      <calculatedColumnFormula>SUM(C6:J6)</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9E2B9D-82BF-4924-94DF-5F31B81BE387}" name="Table1" displayName="Table1" ref="B5:M32" totalsRowCount="1" headerRowDxfId="236" dataDxfId="235" totalsRowDxfId="233" tableBorderDxfId="234">
  <autoFilter ref="B5:M31" xr:uid="{77A8F9A0-671D-4699-B4E5-F997051F2590}"/>
  <tableColumns count="12">
    <tableColumn id="1" xr3:uid="{3AA920D2-569E-4D50-B2DC-AF4EB7DA326A}" name="Name" totalsRowLabel="Totals" dataDxfId="232" totalsRowDxfId="231"/>
    <tableColumn id="2" xr3:uid="{6B335874-938F-403D-8EB9-9C7FAC5C55D8}" name="Role/Grade" dataDxfId="230" totalsRowDxfId="229"/>
    <tableColumn id="3" xr3:uid="{9E4C3CD4-F9E7-4906-A4CD-6BD40FA9C49D}" name="Day Rates (£)" dataDxfId="228" totalsRowDxfId="227" dataCellStyle="Currency"/>
    <tableColumn id="4" xr3:uid="{6A171B11-1FA5-4483-BD7B-568D0AE3FCC5}" name="1" totalsRowFunction="custom" dataDxfId="226" totalsRowDxfId="225">
      <totalsRowFormula>SUMPRODUCT(Table1[Day Rates (£)],Table1[1])</totalsRowFormula>
    </tableColumn>
    <tableColumn id="5" xr3:uid="{9D987E2D-AA3C-447A-895D-AFA1FEC6F660}" name="2" totalsRowFunction="custom" dataDxfId="224" totalsRowDxfId="223">
      <totalsRowFormula>SUMPRODUCT(Table1[Day Rates (£)],Table1[2])</totalsRowFormula>
    </tableColumn>
    <tableColumn id="6" xr3:uid="{147BDF60-843A-4072-A951-BF1963230754}" name="3" totalsRowFunction="custom" dataDxfId="222" totalsRowDxfId="221">
      <totalsRowFormula>SUMPRODUCT(Table1[Day Rates (£)],Table1[3])</totalsRowFormula>
    </tableColumn>
    <tableColumn id="7" xr3:uid="{6BB273EF-0192-44C7-B2DE-9EA1F77225E8}" name="4" totalsRowFunction="custom" dataDxfId="220" totalsRowDxfId="219">
      <totalsRowFormula>SUMPRODUCT(Table1[Day Rates (£)],Table1[4])</totalsRowFormula>
    </tableColumn>
    <tableColumn id="8" xr3:uid="{CF4AA9D1-D294-4C42-BBFF-D9E4EC0984A2}" name="5" totalsRowFunction="custom" dataDxfId="218" totalsRowDxfId="217">
      <totalsRowFormula>SUMPRODUCT(Table1[Day Rates (£)],Table1[5])</totalsRowFormula>
    </tableColumn>
    <tableColumn id="9" xr3:uid="{34C702DF-1BE8-407A-B0B8-487297505735}" name="6" totalsRowFunction="custom" dataDxfId="216" totalsRowDxfId="215">
      <totalsRowFormula>SUMPRODUCT(Table1[Day Rates (£)],Table1[6])</totalsRowFormula>
    </tableColumn>
    <tableColumn id="10" xr3:uid="{B9B949C2-23BD-4BF7-8153-CF313B90F113}" name="7" totalsRowFunction="custom" dataDxfId="214" totalsRowDxfId="213">
      <totalsRowFormula>SUMPRODUCT(Table1[Day Rates (£)],Table1[7])</totalsRowFormula>
    </tableColumn>
    <tableColumn id="16" xr3:uid="{76982B83-A47D-4509-ADBB-48A860EA5DCC}" name="8" totalsRowFunction="custom" dataDxfId="212" totalsRowDxfId="211">
      <totalsRowFormula>SUMPRODUCT(Table1[Day Rates (£)],Table1[8])</totalsRowFormula>
    </tableColumn>
    <tableColumn id="12" xr3:uid="{C03C6ABF-DB1C-40E9-8432-B20F4C7F5955}" name="Total" totalsRowFunction="sum" dataDxfId="210" totalsRowDxfId="209" dataCellStyle="Currency">
      <calculatedColumnFormula array="1">SUM(D6*E6:L6)</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995BC13-F968-4158-83C6-E69612191F19}" name="Table2" displayName="Table2" ref="B5:L32" totalsRowCount="1" headerRowDxfId="208" dataDxfId="207" totalsRowDxfId="205" tableBorderDxfId="206">
  <autoFilter ref="B5:L31" xr:uid="{70CE28A4-8A2F-400D-9212-595A33004EB9}"/>
  <tableColumns count="11">
    <tableColumn id="1" xr3:uid="{4FBDB17F-2062-42DE-9280-5253F63F0AA0}" name="No." dataDxfId="204" totalsRowDxfId="203"/>
    <tableColumn id="2" xr3:uid="{AA6C0704-C365-4C97-B359-B89A3B6CB2CC}" name="Consumables" totalsRowLabel="Totals" dataDxfId="202" totalsRowDxfId="201"/>
    <tableColumn id="3" xr3:uid="{DFAA1908-3DC4-489C-AA3B-727BC8D6A964}" name="1" totalsRowFunction="sum" dataDxfId="200" totalsRowDxfId="199" dataCellStyle="Currency"/>
    <tableColumn id="4" xr3:uid="{5CB9CD99-A83F-40EB-A0AB-233A60143DC7}" name="2" totalsRowFunction="sum" dataDxfId="198" totalsRowDxfId="197" dataCellStyle="Currency"/>
    <tableColumn id="5" xr3:uid="{8D9EFE22-4968-484E-A01F-51FECEDECB0F}" name="3" totalsRowFunction="sum" dataDxfId="196" totalsRowDxfId="195" dataCellStyle="Currency"/>
    <tableColumn id="6" xr3:uid="{61AA447D-EA0E-4853-959B-ACCD855EDBEF}" name="4" totalsRowFunction="sum" dataDxfId="194" totalsRowDxfId="193" dataCellStyle="Currency"/>
    <tableColumn id="7" xr3:uid="{791A4A61-01C2-4F9B-B364-1FA9607ED5A0}" name="5" totalsRowFunction="sum" dataDxfId="192" totalsRowDxfId="191" dataCellStyle="Currency"/>
    <tableColumn id="8" xr3:uid="{258A15D8-46B1-4AC6-B92E-AE9F97EBE68F}" name="6" totalsRowFunction="sum" dataDxfId="190" totalsRowDxfId="189" dataCellStyle="Currency"/>
    <tableColumn id="9" xr3:uid="{D64D4DEF-26D3-4159-83BF-1141DE2FBA78}" name="7" totalsRowFunction="sum" dataDxfId="188" totalsRowDxfId="187" dataCellStyle="Currency"/>
    <tableColumn id="21" xr3:uid="{8CEF6775-B04D-47D8-9E24-3CCE79388EAB}" name="8" totalsRowFunction="sum" dataDxfId="186" totalsRowDxfId="185" dataCellStyle="Currency"/>
    <tableColumn id="11" xr3:uid="{8BCBD124-50B3-4FC2-917E-E274B8D0EE42}" name="Total" totalsRowFunction="sum" dataDxfId="184" totalsRowDxfId="183" dataCellStyle="Currency">
      <calculatedColumnFormula>SUM(D6:K6)</calculatedColumnFormula>
    </tableColumn>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0B01D32-A196-4BBA-A27E-288D50257599}" name="Table3" displayName="Table3" ref="B5:L32" totalsRowCount="1" headerRowDxfId="182" dataDxfId="181" totalsRowDxfId="179" tableBorderDxfId="180">
  <autoFilter ref="B5:L31" xr:uid="{926B61F2-0B3A-42ED-B661-0CAB5CBCA7C8}"/>
  <tableColumns count="11">
    <tableColumn id="1" xr3:uid="{6469EF8C-5A86-44E9-937F-258489C82C88}" name="No." dataDxfId="178" totalsRowDxfId="177"/>
    <tableColumn id="2" xr3:uid="{6B6BE976-BA56-4EF6-858E-E643F873E5B6}" name="Equipment Costs" totalsRowLabel="Totals" dataDxfId="176" totalsRowDxfId="175"/>
    <tableColumn id="3" xr3:uid="{0213681C-D753-4357-9A5D-F4F4D646B7BB}" name="1" totalsRowFunction="sum" dataDxfId="174" totalsRowDxfId="173" dataCellStyle="Currency"/>
    <tableColumn id="4" xr3:uid="{4FB35CC1-D35D-4E73-BAE0-43E5FAA73171}" name="2" totalsRowFunction="sum" dataDxfId="172" totalsRowDxfId="171" dataCellStyle="Currency"/>
    <tableColumn id="5" xr3:uid="{DB136FD2-00DE-4424-B16B-FA6AF181D446}" name="3" totalsRowFunction="sum" dataDxfId="170" totalsRowDxfId="169" dataCellStyle="Currency"/>
    <tableColumn id="6" xr3:uid="{EEAD6D99-92CD-4598-BA27-A9A2353EF694}" name="4" totalsRowFunction="sum" dataDxfId="168" totalsRowDxfId="167" dataCellStyle="Currency"/>
    <tableColumn id="7" xr3:uid="{35B2B71D-95B5-45C7-9B8E-95610F99786E}" name="5" totalsRowFunction="sum" dataDxfId="166" totalsRowDxfId="165" dataCellStyle="Currency"/>
    <tableColumn id="8" xr3:uid="{9BAC96F4-D42C-4538-8BBC-ED04E3F128AA}" name="6" totalsRowFunction="sum" dataDxfId="164" totalsRowDxfId="163" dataCellStyle="Currency"/>
    <tableColumn id="9" xr3:uid="{8330A64F-727D-453A-8815-24955663B55F}" name="7" totalsRowFunction="sum" dataDxfId="162" totalsRowDxfId="161" dataCellStyle="Currency"/>
    <tableColumn id="22" xr3:uid="{260DE493-C0DF-41B1-8EFA-29F4F9EE5AC3}" name="8" totalsRowFunction="sum" dataDxfId="160" totalsRowDxfId="159" dataCellStyle="Currency"/>
    <tableColumn id="11" xr3:uid="{5E5AE087-4249-4079-A52D-1200FEB27E83}" name="Total" totalsRowFunction="sum" dataDxfId="158" totalsRowDxfId="157" dataCellStyle="Currency">
      <calculatedColumnFormula>SUM(D6:K6)</calculatedColumnFormula>
    </tableColum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3B09BC1-3A25-4658-9308-A29753C3D987}" name="Table4" displayName="Table4" ref="B5:L32" totalsRowCount="1" headerRowDxfId="156" dataDxfId="154" totalsRowDxfId="152" headerRowBorderDxfId="155" tableBorderDxfId="153" totalsRowBorderDxfId="151">
  <autoFilter ref="B5:L31" xr:uid="{4849C046-1A04-4FA0-AF19-BEB76B674F7F}"/>
  <tableColumns count="11">
    <tableColumn id="1" xr3:uid="{9E7C8F53-5405-4136-BFBD-A0B80A95B1FB}" name="Type of Travel" totalsRowLabel="Total" dataDxfId="150" totalsRowDxfId="149"/>
    <tableColumn id="2" xr3:uid="{1E8D2E30-1F3B-4CC5-A286-AD2D8B57289E}" name="Reason for Travel" dataDxfId="148" totalsRowDxfId="147"/>
    <tableColumn id="3" xr3:uid="{A8905A2B-2123-4C77-8B4E-869928F55724}" name="1" totalsRowFunction="sum" dataDxfId="146" totalsRowDxfId="145"/>
    <tableColumn id="4" xr3:uid="{67BBBFF8-0BD1-4D9F-8D3D-9AC591814B25}" name="2" totalsRowFunction="sum" dataDxfId="144" totalsRowDxfId="143"/>
    <tableColumn id="5" xr3:uid="{5B0467F3-5447-4D06-8FBE-F6A7AD85C245}" name="3" totalsRowFunction="sum" dataDxfId="142" totalsRowDxfId="141"/>
    <tableColumn id="6" xr3:uid="{6BFDAFCF-D408-4A4D-BD01-64E1ED5620B5}" name="4" totalsRowFunction="sum" dataDxfId="140" totalsRowDxfId="139"/>
    <tableColumn id="7" xr3:uid="{D0F83044-EA5B-47FD-A248-6AE363FC359F}" name="5" totalsRowFunction="sum" dataDxfId="138" totalsRowDxfId="137"/>
    <tableColumn id="8" xr3:uid="{75A84BC8-CE2E-4CCA-A40B-3AD79216BD3C}" name="6" totalsRowFunction="sum" dataDxfId="136" totalsRowDxfId="135"/>
    <tableColumn id="9" xr3:uid="{D649B2D4-3254-401B-84A2-E9EBA6291AFB}" name="7" totalsRowFunction="sum" dataDxfId="134" totalsRowDxfId="133"/>
    <tableColumn id="23" xr3:uid="{1FA80EC5-D48D-4227-8273-A7844A84C1EF}" name="8" totalsRowFunction="sum" dataDxfId="132" totalsRowDxfId="131"/>
    <tableColumn id="11" xr3:uid="{1F788E27-DF33-4578-BAAE-0DA151E464AC}" name="Total" totalsRowFunction="sum" dataDxfId="130" totalsRowDxfId="129">
      <calculatedColumnFormula>SUM(D6:K6)</calculatedColumnFormula>
    </tableColumn>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C8A51A-91E2-4F22-8F4C-AF6B93BD5127}" name="Table6" displayName="Table6" ref="B5:L32" totalsRowCount="1" headerRowDxfId="128" dataDxfId="127" totalsRowDxfId="125" tableBorderDxfId="126">
  <autoFilter ref="B5:L31" xr:uid="{1CB5E39D-539C-4193-9919-FCA64286C4C6}"/>
  <tableColumns count="11">
    <tableColumn id="1" xr3:uid="{5F12A5E6-A1CE-4388-8BB3-9600D17ACD5D}" name="No." totalsRowLabel="Total" dataDxfId="124" totalsRowDxfId="123"/>
    <tableColumn id="2" xr3:uid="{C1B175D4-9A22-426C-B92F-7E9FD8B062A6}" name="Overheads" dataDxfId="122" totalsRowDxfId="121"/>
    <tableColumn id="3" xr3:uid="{6DF42582-BB36-45EA-A9C1-8C5172A0EE01}" name="1" totalsRowFunction="sum" dataDxfId="120" totalsRowDxfId="119" dataCellStyle="Currency"/>
    <tableColumn id="4" xr3:uid="{72815D38-8DBB-4447-9D89-1AC72BDB46F0}" name="2" totalsRowFunction="sum" dataDxfId="118" totalsRowDxfId="117" dataCellStyle="Currency"/>
    <tableColumn id="5" xr3:uid="{C7A22CB0-6287-43C4-B77D-7526578FAE08}" name="3" totalsRowFunction="sum" dataDxfId="116" totalsRowDxfId="115" dataCellStyle="Currency"/>
    <tableColumn id="6" xr3:uid="{0F1359A4-7F41-40AD-AEF7-C4999119ECD0}" name="4" totalsRowFunction="sum" dataDxfId="114" totalsRowDxfId="113" dataCellStyle="Currency"/>
    <tableColumn id="7" xr3:uid="{95D38A94-CAC2-4B64-94CB-5DC8AF42733D}" name="5" totalsRowFunction="sum" dataDxfId="112" totalsRowDxfId="111" dataCellStyle="Currency"/>
    <tableColumn id="8" xr3:uid="{B24D4B92-9C4E-4830-AF88-C792DBF6915C}" name="6" totalsRowFunction="sum" dataDxfId="110" totalsRowDxfId="109" dataCellStyle="Currency"/>
    <tableColumn id="9" xr3:uid="{E6256E5E-E1BE-4644-B904-AA28A2AE7EB7}" name="7" totalsRowFunction="sum" dataDxfId="108" totalsRowDxfId="107" dataCellStyle="Currency"/>
    <tableColumn id="23" xr3:uid="{201FD831-AF64-40D2-8535-4D7EDA058257}" name="8" totalsRowFunction="sum" dataDxfId="106" totalsRowDxfId="105" dataCellStyle="Currency"/>
    <tableColumn id="11" xr3:uid="{B1D5D4CB-00E0-4403-B043-1EB134E7AF6D}" name="Total" totalsRowFunction="sum" dataDxfId="104" totalsRowDxfId="103" dataCellStyle="Currency">
      <calculatedColumnFormula>SUM(D6:K6)</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EF0EE49-0712-47A5-B3C9-C9FA236A0EF4}" name="Table7" displayName="Table7" ref="B5:L31" totalsRowCount="1" headerRowDxfId="102" dataDxfId="101" totalsRowDxfId="99" tableBorderDxfId="100">
  <autoFilter ref="B5:L30" xr:uid="{DF879E97-AAAF-43B1-A1CA-EE55E2839C52}"/>
  <tableColumns count="11">
    <tableColumn id="1" xr3:uid="{EDEA7014-A6B2-4DEF-9C40-8A94C37A43E6}" name="Organisation" totalsRowLabel="Total" dataDxfId="98" totalsRowDxfId="97"/>
    <tableColumn id="2" xr3:uid="{8BAD8D28-B3BE-4AB7-BE47-C7D74DB8AEB5}" name="Joint or sub- contractor" dataDxfId="96" totalsRowDxfId="95"/>
    <tableColumn id="3" xr3:uid="{15B0DE03-076A-4117-93D3-0A1AE06D8ED8}" name="1" totalsRowFunction="sum" dataDxfId="94" totalsRowDxfId="93" dataCellStyle="Currency"/>
    <tableColumn id="4" xr3:uid="{7174D74E-D34E-4B84-8631-9439E6638896}" name="2" totalsRowFunction="sum" dataDxfId="92" totalsRowDxfId="91" dataCellStyle="Currency"/>
    <tableColumn id="5" xr3:uid="{2A1B2B7A-153F-41F4-8BE2-381AF5123A4B}" name="3" totalsRowFunction="sum" dataDxfId="90" totalsRowDxfId="89" dataCellStyle="Currency"/>
    <tableColumn id="6" xr3:uid="{9FE6CC68-C3F8-4817-89D8-C131D06360BB}" name="4" totalsRowFunction="sum" dataDxfId="88" totalsRowDxfId="87" dataCellStyle="Currency"/>
    <tableColumn id="7" xr3:uid="{28F3D0BA-E847-453E-8491-AB00873DFFE8}" name="5" totalsRowFunction="sum" dataDxfId="86" totalsRowDxfId="85" dataCellStyle="Currency"/>
    <tableColumn id="8" xr3:uid="{BE81A1D5-240A-4AD6-AF13-18E9D955D4FC}" name="6" totalsRowFunction="sum" dataDxfId="84" totalsRowDxfId="83" dataCellStyle="Currency"/>
    <tableColumn id="9" xr3:uid="{7D4DEB78-C83C-43C5-9F88-050F9D4F3F18}" name="7" totalsRowFunction="sum" dataDxfId="82" totalsRowDxfId="81" dataCellStyle="Currency"/>
    <tableColumn id="22" xr3:uid="{C56E8484-3FB7-43A8-91DA-F46226358C89}" name="8" totalsRowFunction="sum" dataDxfId="80" totalsRowDxfId="79" dataCellStyle="Currency"/>
    <tableColumn id="11" xr3:uid="{31FD584E-BFC2-47CF-82D2-4A45CE7C85AA}" name="Total" totalsRowFunction="sum" dataDxfId="78" totalsRowDxfId="77" dataCellStyle="Currency">
      <calculatedColumnFormula>SUM(D6:K6)</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ADA6B45-FF32-47B9-8F94-2CEA53F4845D}" name="Table8" displayName="Table8" ref="B5:L32" totalsRowCount="1" headerRowDxfId="76" dataDxfId="75" totalsRowDxfId="73" tableBorderDxfId="74">
  <autoFilter ref="B5:L31" xr:uid="{3FD98DBF-F4FB-434C-BC7A-E517613BF7BB}"/>
  <tableColumns count="11">
    <tableColumn id="1" xr3:uid="{A311D0E6-0723-43F6-812A-21B701467928}" name="No." dataDxfId="72" totalsRowDxfId="71"/>
    <tableColumn id="2" xr3:uid="{F554F92D-B383-4C70-888D-70A8FEA60EBB}" name="Other" totalsRowLabel="Total" dataDxfId="70" totalsRowDxfId="69"/>
    <tableColumn id="3" xr3:uid="{59A9FAC6-9D51-44B8-88CC-4555C3E05A7D}" name="1" totalsRowFunction="sum" dataDxfId="68" totalsRowDxfId="67" dataCellStyle="Currency"/>
    <tableColumn id="4" xr3:uid="{25BF8069-7B83-44C4-AC8E-19BE0C53AC90}" name="2" totalsRowFunction="sum" dataDxfId="66" totalsRowDxfId="65" dataCellStyle="Currency"/>
    <tableColumn id="5" xr3:uid="{24276D83-C7B0-41D4-9E79-9879FD000C32}" name="3" totalsRowFunction="sum" dataDxfId="64" totalsRowDxfId="63" dataCellStyle="Currency"/>
    <tableColumn id="6" xr3:uid="{740773A9-801E-4F7F-9A98-4D41E36FAEA8}" name="4" totalsRowFunction="sum" dataDxfId="62" totalsRowDxfId="61" dataCellStyle="Currency"/>
    <tableColumn id="7" xr3:uid="{93A01CC9-0DAB-4293-A6C0-AEF1BAB110F7}" name="5" totalsRowFunction="sum" dataDxfId="60" totalsRowDxfId="59" dataCellStyle="Currency"/>
    <tableColumn id="8" xr3:uid="{14D6777A-9254-4365-8F45-EA0549FBD2A3}" name="6" totalsRowFunction="sum" dataDxfId="58" totalsRowDxfId="57" dataCellStyle="Currency"/>
    <tableColumn id="9" xr3:uid="{577AE638-3C88-4D92-97E7-8AF7ADEA52C4}" name="7" totalsRowFunction="sum" dataDxfId="56" totalsRowDxfId="55" dataCellStyle="Currency"/>
    <tableColumn id="23" xr3:uid="{FAD6701C-F7BE-4601-B5FC-45093CEB0834}" name="8" totalsRowFunction="sum" dataDxfId="54" totalsRowDxfId="53" dataCellStyle="Currency"/>
    <tableColumn id="11" xr3:uid="{6502EFF4-F1F5-4E08-907D-07413CE5933F}" name="Totals" totalsRowFunction="sum" dataDxfId="52" totalsRowDxfId="51" dataCellStyle="Currency">
      <calculatedColumnFormula>SUM(D6:K6)</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C2BADDE-224E-4575-A075-1A2EC8CC2234}" name="Table12" displayName="Table12" ref="B5:K18" totalsRowCount="1" headerRowDxfId="50" dataDxfId="48" totalsRowDxfId="46" headerRowBorderDxfId="49" tableBorderDxfId="47" totalsRowBorderDxfId="45">
  <autoFilter ref="B5:K17" xr:uid="{DDEFBC24-5ADB-4D93-A946-F06CAFA3A7B0}"/>
  <tableColumns count="10">
    <tableColumn id="1" xr3:uid="{2562E0F7-C623-4E53-88D1-8050121CF4E8}" name="Source of Contribution" totalsRowLabel="Total" dataDxfId="44" totalsRowDxfId="43"/>
    <tableColumn id="2" xr3:uid="{1FA40C57-FA5C-48CE-B815-EE88A6F38A7C}" name="1" totalsRowFunction="sum" dataDxfId="42" totalsRowDxfId="41" dataCellStyle="Currency"/>
    <tableColumn id="3" xr3:uid="{FDC7D234-BF19-4C1D-8AF0-32FCD53C8034}" name="2" totalsRowFunction="sum" dataDxfId="40" totalsRowDxfId="39" dataCellStyle="Currency"/>
    <tableColumn id="4" xr3:uid="{FA346A2E-2A47-463F-8021-A6C69563D34C}" name="3" totalsRowFunction="sum" dataDxfId="38" totalsRowDxfId="37" dataCellStyle="Currency"/>
    <tableColumn id="5" xr3:uid="{365D7F60-D1B6-44D6-A5BA-98AEA6609FBE}" name="4" totalsRowFunction="sum" dataDxfId="36" totalsRowDxfId="35" dataCellStyle="Currency"/>
    <tableColumn id="6" xr3:uid="{6395FF75-3E64-4B8F-8DDF-C877BCE739B1}" name="5" totalsRowFunction="sum" dataDxfId="34" totalsRowDxfId="33" dataCellStyle="Currency"/>
    <tableColumn id="7" xr3:uid="{BD2C39D3-D120-42CA-B604-D9B6B661A511}" name="6" totalsRowFunction="sum" dataDxfId="32" totalsRowDxfId="31" dataCellStyle="Currency"/>
    <tableColumn id="8" xr3:uid="{3163D1A2-EE69-47DD-9795-67D0C632EDA0}" name="7" totalsRowFunction="sum" dataDxfId="30" totalsRowDxfId="29" dataCellStyle="Currency"/>
    <tableColumn id="22" xr3:uid="{225E3440-3B1D-4DF9-BB78-4381F34FC00F}" name="8" totalsRowFunction="sum" dataDxfId="28" totalsRowDxfId="27" dataCellStyle="Currency"/>
    <tableColumn id="10" xr3:uid="{E94A298F-3365-4B4A-806A-7C9DA3F451F6}" name="Total" totalsRowFunction="sum" dataDxfId="26" totalsRowDxfId="25" dataCellStyle="Currency">
      <calculatedColumnFormula>SUM(C6:J6)</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249977111117893"/>
  </sheetPr>
  <dimension ref="B1:N17"/>
  <sheetViews>
    <sheetView tabSelected="1" zoomScaleNormal="100" workbookViewId="0">
      <selection activeCell="D10" sqref="D10"/>
    </sheetView>
  </sheetViews>
  <sheetFormatPr defaultRowHeight="15" x14ac:dyDescent="0.2"/>
  <cols>
    <col min="1" max="1" width="2.21875" style="3" customWidth="1"/>
    <col min="2" max="2" width="9.88671875" style="7" customWidth="1"/>
    <col min="3" max="3" width="15.109375" style="3" customWidth="1"/>
    <col min="4" max="4" width="37.44140625" style="3" customWidth="1"/>
    <col min="5" max="11" width="11.77734375" style="3" customWidth="1"/>
    <col min="12" max="12" width="13.33203125" style="3" customWidth="1"/>
    <col min="13" max="14" width="11.77734375" style="3" customWidth="1"/>
    <col min="15" max="16384" width="8.88671875" style="3"/>
  </cols>
  <sheetData>
    <row r="1" spans="2:14" ht="15.75" thickBot="1" x14ac:dyDescent="0.25"/>
    <row r="2" spans="2:14" ht="18" x14ac:dyDescent="0.25">
      <c r="B2" s="253" t="s">
        <v>0</v>
      </c>
      <c r="C2" s="254"/>
      <c r="D2" s="254"/>
      <c r="E2" s="254"/>
      <c r="F2" s="254"/>
      <c r="G2" s="254"/>
      <c r="H2" s="254"/>
      <c r="I2" s="254"/>
      <c r="J2" s="254"/>
      <c r="K2" s="254"/>
      <c r="L2" s="254"/>
      <c r="M2" s="254"/>
      <c r="N2" s="255"/>
    </row>
    <row r="3" spans="2:14" ht="120.75" customHeight="1" thickBot="1" x14ac:dyDescent="0.25">
      <c r="B3" s="250" t="s">
        <v>1</v>
      </c>
      <c r="C3" s="251"/>
      <c r="D3" s="251"/>
      <c r="E3" s="251"/>
      <c r="F3" s="251"/>
      <c r="G3" s="251"/>
      <c r="H3" s="251"/>
      <c r="I3" s="251"/>
      <c r="J3" s="251"/>
      <c r="K3" s="251"/>
      <c r="L3" s="251"/>
      <c r="M3" s="251"/>
      <c r="N3" s="252"/>
    </row>
    <row r="4" spans="2:14" ht="15.75" customHeight="1" thickBot="1" x14ac:dyDescent="0.25">
      <c r="B4" s="153"/>
      <c r="C4"/>
      <c r="D4"/>
      <c r="E4"/>
      <c r="F4"/>
      <c r="G4"/>
      <c r="H4"/>
      <c r="I4"/>
      <c r="J4"/>
      <c r="K4"/>
      <c r="L4"/>
      <c r="M4"/>
      <c r="N4"/>
    </row>
    <row r="5" spans="2:14" ht="30.75" customHeight="1" thickBot="1" x14ac:dyDescent="0.25">
      <c r="B5" s="256" t="s">
        <v>2</v>
      </c>
      <c r="C5" s="257"/>
      <c r="D5" s="257"/>
      <c r="E5" s="257"/>
      <c r="F5" s="257"/>
      <c r="G5" s="257"/>
      <c r="H5" s="257"/>
      <c r="I5" s="257"/>
      <c r="J5" s="257"/>
      <c r="K5" s="257"/>
      <c r="L5" s="257"/>
      <c r="M5" s="257"/>
      <c r="N5" s="258"/>
    </row>
    <row r="6" spans="2:14" x14ac:dyDescent="0.2">
      <c r="B6" s="153"/>
      <c r="C6"/>
      <c r="D6"/>
      <c r="E6"/>
      <c r="F6"/>
      <c r="G6"/>
      <c r="H6"/>
      <c r="I6"/>
      <c r="J6"/>
      <c r="K6"/>
      <c r="L6"/>
      <c r="M6"/>
      <c r="N6"/>
    </row>
    <row r="7" spans="2:14" s="152" customFormat="1" ht="30" customHeight="1" thickBot="1" x14ac:dyDescent="0.25">
      <c r="B7" s="154" t="s">
        <v>2</v>
      </c>
      <c r="C7" s="148" t="s">
        <v>3</v>
      </c>
      <c r="D7" s="148" t="s">
        <v>4</v>
      </c>
      <c r="E7" s="148" t="s">
        <v>5</v>
      </c>
      <c r="F7" s="148" t="s">
        <v>6</v>
      </c>
      <c r="G7" s="148" t="s">
        <v>7</v>
      </c>
      <c r="H7" s="148" t="s">
        <v>8</v>
      </c>
      <c r="I7" s="148" t="s">
        <v>9</v>
      </c>
      <c r="J7" s="148" t="s">
        <v>10</v>
      </c>
      <c r="K7" s="148" t="s">
        <v>11</v>
      </c>
      <c r="L7" s="155" t="s">
        <v>12</v>
      </c>
      <c r="M7" s="156" t="s">
        <v>13</v>
      </c>
      <c r="N7" s="157" t="s">
        <v>14</v>
      </c>
    </row>
    <row r="8" spans="2:14" s="9" customFormat="1" ht="30" customHeight="1" x14ac:dyDescent="0.2">
      <c r="B8" s="149">
        <v>1</v>
      </c>
      <c r="C8" s="126"/>
      <c r="D8" s="127"/>
      <c r="E8" s="158">
        <f>Table1[[#Totals],[1]]</f>
        <v>0</v>
      </c>
      <c r="F8" s="158">
        <f>Table2[[#Totals],[1]]</f>
        <v>0</v>
      </c>
      <c r="G8" s="158">
        <f>Table3[[#Totals],[1]]</f>
        <v>0</v>
      </c>
      <c r="H8" s="158">
        <f>Table4[[#Totals],[1]]</f>
        <v>0</v>
      </c>
      <c r="I8" s="158">
        <f>Table6[[#Totals],[1]]</f>
        <v>0</v>
      </c>
      <c r="J8" s="158">
        <f>Table7[[#Totals],[1]]</f>
        <v>0</v>
      </c>
      <c r="K8" s="158">
        <f>Table8[[#Totals],[1]]</f>
        <v>0</v>
      </c>
      <c r="L8" s="159">
        <f>SUM(Table9[[#This Row],[Staff Costs]:[Other]])</f>
        <v>0</v>
      </c>
      <c r="M8" s="160">
        <f>Table12[[#Totals],[1]]</f>
        <v>0</v>
      </c>
      <c r="N8" s="161">
        <f>Table11[[#Totals],[1]]</f>
        <v>0</v>
      </c>
    </row>
    <row r="9" spans="2:14" s="9" customFormat="1" ht="30" customHeight="1" x14ac:dyDescent="0.2">
      <c r="B9" s="150">
        <v>2</v>
      </c>
      <c r="C9" s="63"/>
      <c r="D9" s="10" t="s">
        <v>15</v>
      </c>
      <c r="E9" s="162">
        <f>Table1[[#Totals],[2]]</f>
        <v>0</v>
      </c>
      <c r="F9" s="163">
        <f>Table2[[#Totals],[2]]</f>
        <v>0</v>
      </c>
      <c r="G9" s="163">
        <f>Table3[[#Totals],[2]]</f>
        <v>0</v>
      </c>
      <c r="H9" s="163">
        <f>Table4[[#Totals],[2]]</f>
        <v>0</v>
      </c>
      <c r="I9" s="163">
        <f>Table6[[#Totals],[2]]</f>
        <v>0</v>
      </c>
      <c r="J9" s="163">
        <f>Table7[[#Totals],[2]]</f>
        <v>0</v>
      </c>
      <c r="K9" s="163">
        <f>Table8[[#Totals],[2]]</f>
        <v>0</v>
      </c>
      <c r="L9" s="164">
        <f>SUM(Table9[[#This Row],[Staff Costs]:[Other]])</f>
        <v>0</v>
      </c>
      <c r="M9" s="165">
        <f>Table12[[#Totals],[2]]</f>
        <v>0</v>
      </c>
      <c r="N9" s="166">
        <f>Table11[[#Totals],[2]]</f>
        <v>0</v>
      </c>
    </row>
    <row r="10" spans="2:14" s="9" customFormat="1" ht="30" customHeight="1" x14ac:dyDescent="0.2">
      <c r="B10" s="150">
        <v>3</v>
      </c>
      <c r="C10" s="63"/>
      <c r="D10" s="10" t="s">
        <v>15</v>
      </c>
      <c r="E10" s="162">
        <f>Table1[[#Totals],[3]]</f>
        <v>0</v>
      </c>
      <c r="F10" s="163">
        <f>Table2[[#Totals],[3]]</f>
        <v>0</v>
      </c>
      <c r="G10" s="163">
        <f>Table3[[#Totals],[3]]</f>
        <v>0</v>
      </c>
      <c r="H10" s="163">
        <f>Table4[[#Totals],[3]]</f>
        <v>0</v>
      </c>
      <c r="I10" s="163">
        <f>Table6[[#Totals],[3]]</f>
        <v>0</v>
      </c>
      <c r="J10" s="163">
        <f>Table7[[#Totals],[3]]</f>
        <v>0</v>
      </c>
      <c r="K10" s="163">
        <f>Table8[[#Totals],[3]]</f>
        <v>0</v>
      </c>
      <c r="L10" s="164">
        <f>SUM(Table9[[#This Row],[Staff Costs]:[Other]])</f>
        <v>0</v>
      </c>
      <c r="M10" s="165">
        <f>Table12[[#Totals],[3]]</f>
        <v>0</v>
      </c>
      <c r="N10" s="167">
        <f>Table11[[#Totals],[3]]</f>
        <v>0</v>
      </c>
    </row>
    <row r="11" spans="2:14" s="9" customFormat="1" ht="30" customHeight="1" x14ac:dyDescent="0.2">
      <c r="B11" s="150">
        <v>4</v>
      </c>
      <c r="C11" s="63"/>
      <c r="D11" s="10" t="s">
        <v>15</v>
      </c>
      <c r="E11" s="162">
        <f>Table1[[#Totals],[4]]</f>
        <v>0</v>
      </c>
      <c r="F11" s="163">
        <f>Table2[[#Totals],[4]]</f>
        <v>0</v>
      </c>
      <c r="G11" s="163">
        <f>Table3[[#Totals],[4]]</f>
        <v>0</v>
      </c>
      <c r="H11" s="163">
        <f>Table4[[#Totals],[4]]</f>
        <v>0</v>
      </c>
      <c r="I11" s="163">
        <f>Table6[[#Totals],[4]]</f>
        <v>0</v>
      </c>
      <c r="J11" s="163">
        <f>Table7[[#Totals],[4]]</f>
        <v>0</v>
      </c>
      <c r="K11" s="163">
        <f>Table8[[#Totals],[4]]</f>
        <v>0</v>
      </c>
      <c r="L11" s="164">
        <f>SUM(Table9[[#This Row],[Staff Costs]:[Other]])</f>
        <v>0</v>
      </c>
      <c r="M11" s="165">
        <f>Table12[[#Totals],[4]]</f>
        <v>0</v>
      </c>
      <c r="N11" s="168">
        <f>Table11[[#Totals],[4]]</f>
        <v>0</v>
      </c>
    </row>
    <row r="12" spans="2:14" s="9" customFormat="1" ht="30" customHeight="1" x14ac:dyDescent="0.2">
      <c r="B12" s="150">
        <v>5</v>
      </c>
      <c r="C12" s="63"/>
      <c r="D12" s="10" t="s">
        <v>15</v>
      </c>
      <c r="E12" s="162">
        <f>Table1[[#Totals],[5]]</f>
        <v>0</v>
      </c>
      <c r="F12" s="163">
        <f>Table2[[#Totals],[5]]</f>
        <v>0</v>
      </c>
      <c r="G12" s="163">
        <f>Table3[[#Totals],[5]]</f>
        <v>0</v>
      </c>
      <c r="H12" s="163">
        <f>Table4[[#Totals],[5]]</f>
        <v>0</v>
      </c>
      <c r="I12" s="163">
        <f>Table6[[#Totals],[5]]</f>
        <v>0</v>
      </c>
      <c r="J12" s="163">
        <f>Table7[[#Totals],[5]]</f>
        <v>0</v>
      </c>
      <c r="K12" s="163">
        <f>Table8[[#Totals],[5]]</f>
        <v>0</v>
      </c>
      <c r="L12" s="164">
        <f>SUM(Table9[[#This Row],[Staff Costs]:[Other]])</f>
        <v>0</v>
      </c>
      <c r="M12" s="165">
        <f>Table12[[#Totals],[5]]</f>
        <v>0</v>
      </c>
      <c r="N12" s="167">
        <f>Table11[[#Totals],[5]]</f>
        <v>0</v>
      </c>
    </row>
    <row r="13" spans="2:14" s="9" customFormat="1" ht="30" customHeight="1" x14ac:dyDescent="0.2">
      <c r="B13" s="150">
        <v>6</v>
      </c>
      <c r="C13" s="63"/>
      <c r="D13" s="10" t="s">
        <v>15</v>
      </c>
      <c r="E13" s="162">
        <f>Table1[[#Totals],[6]]</f>
        <v>0</v>
      </c>
      <c r="F13" s="163">
        <f>Table2[[#Totals],[6]]</f>
        <v>0</v>
      </c>
      <c r="G13" s="163">
        <f>Table3[[#Totals],[6]]</f>
        <v>0</v>
      </c>
      <c r="H13" s="163">
        <f>Table4[[#Totals],[6]]</f>
        <v>0</v>
      </c>
      <c r="I13" s="163">
        <f>Table6[[#Totals],[6]]</f>
        <v>0</v>
      </c>
      <c r="J13" s="163">
        <f>Table7[[#Totals],[6]]</f>
        <v>0</v>
      </c>
      <c r="K13" s="163">
        <f>Table8[[#Totals],[6]]</f>
        <v>0</v>
      </c>
      <c r="L13" s="164">
        <f>SUM(Table9[[#This Row],[Staff Costs]:[Other]])</f>
        <v>0</v>
      </c>
      <c r="M13" s="165">
        <f>Table12[[#Totals],[6]]</f>
        <v>0</v>
      </c>
      <c r="N13" s="168">
        <f>Table11[[#Totals],[6]]</f>
        <v>0</v>
      </c>
    </row>
    <row r="14" spans="2:14" s="9" customFormat="1" ht="30" customHeight="1" x14ac:dyDescent="0.2">
      <c r="B14" s="150">
        <v>7</v>
      </c>
      <c r="C14" s="124"/>
      <c r="D14" s="125"/>
      <c r="E14" s="162">
        <f>Table1[[#Totals],[7]]</f>
        <v>0</v>
      </c>
      <c r="F14" s="163">
        <f>Table2[[#Totals],[7]]</f>
        <v>0</v>
      </c>
      <c r="G14" s="163">
        <f>Table3[[#Totals],[7]]</f>
        <v>0</v>
      </c>
      <c r="H14" s="163">
        <f>Table4[[#Totals],[7]]</f>
        <v>0</v>
      </c>
      <c r="I14" s="163">
        <f>Table6[[#Totals],[7]]</f>
        <v>0</v>
      </c>
      <c r="J14" s="163">
        <f>Table7[[#Totals],[7]]</f>
        <v>0</v>
      </c>
      <c r="K14" s="163">
        <f>Table8[[#Totals],[7]]</f>
        <v>0</v>
      </c>
      <c r="L14" s="164">
        <f>SUM(Table9[[#This Row],[Staff Costs]:[Other]])</f>
        <v>0</v>
      </c>
      <c r="M14" s="165">
        <f>Table12[[#Totals],[7]]</f>
        <v>0</v>
      </c>
      <c r="N14" s="168">
        <f>Table11[[#Totals],[7]]</f>
        <v>0</v>
      </c>
    </row>
    <row r="15" spans="2:14" s="9" customFormat="1" ht="30" customHeight="1" thickBot="1" x14ac:dyDescent="0.25">
      <c r="B15" s="151">
        <v>8</v>
      </c>
      <c r="C15" s="241"/>
      <c r="D15" s="242"/>
      <c r="E15" s="169">
        <f>Table1[[#Totals],[8]]</f>
        <v>0</v>
      </c>
      <c r="F15" s="169">
        <f>Table2[[#Totals],[8]]</f>
        <v>0</v>
      </c>
      <c r="G15" s="169">
        <f>Table3[[#Totals],[8]]</f>
        <v>0</v>
      </c>
      <c r="H15" s="169">
        <f>Table4[[#Totals],[8]]</f>
        <v>0</v>
      </c>
      <c r="I15" s="169">
        <f>Table6[[#Totals],[8]]</f>
        <v>0</v>
      </c>
      <c r="J15" s="169">
        <f>Table7[[#Totals],[8]]</f>
        <v>0</v>
      </c>
      <c r="K15" s="169">
        <f>Table8[[#Totals],[8]]</f>
        <v>0</v>
      </c>
      <c r="L15" s="243">
        <f>SUM(Table9[[#This Row],[Staff Costs]:[Other]])</f>
        <v>0</v>
      </c>
      <c r="M15" s="170">
        <f>Table12[[#Totals],[8]]</f>
        <v>0</v>
      </c>
      <c r="N15" s="244">
        <f>Table11[[#Totals],[8]]</f>
        <v>0</v>
      </c>
    </row>
    <row r="16" spans="2:14" s="9" customFormat="1" ht="30" customHeight="1" thickTop="1" thickBot="1" x14ac:dyDescent="0.25">
      <c r="B16" s="176" t="s">
        <v>12</v>
      </c>
      <c r="C16" s="177"/>
      <c r="D16" s="178"/>
      <c r="E16" s="171">
        <f>SUBTOTAL(109,Table9[Staff Costs])</f>
        <v>0</v>
      </c>
      <c r="F16" s="171">
        <f>SUBTOTAL(109,Table9[Consumables])</f>
        <v>0</v>
      </c>
      <c r="G16" s="171">
        <f>SUBTOTAL(109,Table9[Equipment Costs])</f>
        <v>0</v>
      </c>
      <c r="H16" s="171">
        <f>SUBTOTAL(109,Table9[Travel Expences])</f>
        <v>0</v>
      </c>
      <c r="I16" s="171">
        <f>SUBTOTAL(109,Table9[Overheads])</f>
        <v>0</v>
      </c>
      <c r="J16" s="171">
        <f>SUBTOTAL(109,Table9[Sub-contracts])</f>
        <v>0</v>
      </c>
      <c r="K16" s="171">
        <f>SUBTOTAL(109,Table9[Other])</f>
        <v>0</v>
      </c>
      <c r="L16" s="172">
        <f>SUBTOTAL(109,Table9[Total])</f>
        <v>0</v>
      </c>
      <c r="M16" s="173">
        <f>SUBTOTAL(109,Table9[Match Funding])</f>
        <v>0</v>
      </c>
      <c r="N16" s="174">
        <f>SUBTOTAL(109,Table9[Other Funding])</f>
        <v>0</v>
      </c>
    </row>
    <row r="17" spans="2:14" ht="30" customHeight="1" thickBot="1" x14ac:dyDescent="0.25">
      <c r="B17" s="153"/>
      <c r="C17"/>
      <c r="D17"/>
      <c r="E17"/>
      <c r="F17"/>
      <c r="G17"/>
      <c r="H17"/>
      <c r="I17"/>
      <c r="J17"/>
      <c r="K17"/>
      <c r="L17"/>
      <c r="M17" s="175" t="str">
        <f>IFERROR(Table9[[#Totals],[Match Funding]]/Table9[[#Totals],[Total]],"")</f>
        <v/>
      </c>
      <c r="N17"/>
    </row>
  </sheetData>
  <sheetProtection algorithmName="SHA-512" hashValue="tXT+gy07PrJmRBvRKhNMOWJLnAD3rePPRajJ1ZgPiZ9g052JLztwGETndK4+eievq+59DEtbOc4xzRR9RLuM+Q==" saltValue="B62v1JziEEzwrGPw9wHFNA==" spinCount="100000" sheet="1" selectLockedCells="1"/>
  <mergeCells count="3">
    <mergeCell ref="B3:N3"/>
    <mergeCell ref="B2:N2"/>
    <mergeCell ref="B5:N5"/>
  </mergeCells>
  <conditionalFormatting sqref="M17">
    <cfRule type="cellIs" dxfId="271" priority="1" operator="lessThan">
      <formula>0.125</formula>
    </cfRule>
    <cfRule type="cellIs" dxfId="270" priority="2" operator="greaterThanOrEqual">
      <formula>0.125</formula>
    </cfRule>
  </conditionalFormatting>
  <conditionalFormatting sqref="M16">
    <cfRule type="cellIs" dxfId="269" priority="3" operator="greaterThanOrEqual">
      <formula>$L$16*0.125</formula>
    </cfRule>
    <cfRule type="cellIs" dxfId="268" priority="4" operator="lessThan">
      <formula>$L$16*0.125</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7EC5-1FB6-43A7-8F92-EFFFA1F7262C}">
  <sheetPr>
    <tabColor theme="9"/>
  </sheetPr>
  <dimension ref="B1:K19"/>
  <sheetViews>
    <sheetView zoomScaleNormal="100" workbookViewId="0">
      <selection activeCell="C11" sqref="C11"/>
    </sheetView>
  </sheetViews>
  <sheetFormatPr defaultRowHeight="15" x14ac:dyDescent="0.2"/>
  <cols>
    <col min="1" max="1" width="2.21875" customWidth="1"/>
    <col min="2" max="2" width="38.77734375" customWidth="1"/>
    <col min="3" max="10" width="11.77734375" customWidth="1"/>
    <col min="11" max="11" width="12.77734375" customWidth="1"/>
  </cols>
  <sheetData>
    <row r="1" spans="2:11" ht="15.75" thickBot="1" x14ac:dyDescent="0.25"/>
    <row r="2" spans="2:11" ht="30" customHeight="1" thickBot="1" x14ac:dyDescent="0.25">
      <c r="B2" s="262" t="s">
        <v>40</v>
      </c>
      <c r="C2" s="263"/>
      <c r="D2" s="263"/>
      <c r="E2" s="263"/>
      <c r="F2" s="263"/>
      <c r="G2" s="263"/>
      <c r="H2" s="263"/>
      <c r="I2" s="263"/>
      <c r="J2" s="263"/>
      <c r="K2" s="264"/>
    </row>
    <row r="3" spans="2:11" ht="18.75" thickBot="1" x14ac:dyDescent="0.25">
      <c r="B3" s="86"/>
      <c r="C3" s="87"/>
      <c r="D3" s="87"/>
      <c r="E3" s="87"/>
      <c r="F3" s="87"/>
      <c r="G3" s="87"/>
      <c r="H3" s="87"/>
      <c r="I3" s="87"/>
      <c r="J3" s="87"/>
      <c r="K3" s="86"/>
    </row>
    <row r="4" spans="2:11" ht="22.5" customHeight="1" thickBot="1" x14ac:dyDescent="0.25">
      <c r="B4" s="86"/>
      <c r="C4" s="265" t="s">
        <v>38</v>
      </c>
      <c r="D4" s="266"/>
      <c r="E4" s="266"/>
      <c r="F4" s="266"/>
      <c r="G4" s="266"/>
      <c r="H4" s="266"/>
      <c r="I4" s="266"/>
      <c r="J4" s="267"/>
      <c r="K4" s="86"/>
    </row>
    <row r="5" spans="2:11" s="97" customFormat="1" ht="22.5" customHeight="1" thickBot="1" x14ac:dyDescent="0.25">
      <c r="B5" s="64" t="s">
        <v>39</v>
      </c>
      <c r="C5" s="59" t="s">
        <v>20</v>
      </c>
      <c r="D5" s="103" t="s">
        <v>21</v>
      </c>
      <c r="E5" s="103" t="s">
        <v>22</v>
      </c>
      <c r="F5" s="103" t="s">
        <v>23</v>
      </c>
      <c r="G5" s="103" t="s">
        <v>24</v>
      </c>
      <c r="H5" s="103" t="s">
        <v>25</v>
      </c>
      <c r="I5" s="103" t="s">
        <v>26</v>
      </c>
      <c r="J5" s="103" t="s">
        <v>27</v>
      </c>
      <c r="K5" s="129" t="s">
        <v>12</v>
      </c>
    </row>
    <row r="6" spans="2:11" ht="15.75" x14ac:dyDescent="0.25">
      <c r="B6" s="102"/>
      <c r="C6" s="105"/>
      <c r="D6" s="105"/>
      <c r="E6" s="105"/>
      <c r="F6" s="105"/>
      <c r="G6" s="105"/>
      <c r="H6" s="105"/>
      <c r="I6" s="106"/>
      <c r="J6" s="106"/>
      <c r="K6" s="144">
        <f t="shared" ref="K6:K17" si="0">SUM(C6:J6)</f>
        <v>0</v>
      </c>
    </row>
    <row r="7" spans="2:11" ht="15.75" x14ac:dyDescent="0.25">
      <c r="B7" s="65"/>
      <c r="C7" s="93"/>
      <c r="D7" s="93"/>
      <c r="E7" s="93"/>
      <c r="F7" s="93"/>
      <c r="G7" s="93"/>
      <c r="H7" s="93"/>
      <c r="I7" s="94"/>
      <c r="J7" s="94"/>
      <c r="K7" s="145">
        <f t="shared" si="0"/>
        <v>0</v>
      </c>
    </row>
    <row r="8" spans="2:11" ht="15.75" x14ac:dyDescent="0.25">
      <c r="B8" s="65"/>
      <c r="C8" s="93"/>
      <c r="D8" s="93"/>
      <c r="E8" s="93"/>
      <c r="F8" s="93"/>
      <c r="G8" s="93"/>
      <c r="H8" s="93"/>
      <c r="I8" s="94"/>
      <c r="J8" s="94"/>
      <c r="K8" s="145">
        <f t="shared" si="0"/>
        <v>0</v>
      </c>
    </row>
    <row r="9" spans="2:11" ht="15.75" x14ac:dyDescent="0.25">
      <c r="B9" s="65"/>
      <c r="C9" s="93"/>
      <c r="D9" s="93"/>
      <c r="E9" s="93"/>
      <c r="F9" s="93"/>
      <c r="G9" s="93"/>
      <c r="H9" s="93"/>
      <c r="I9" s="94"/>
      <c r="J9" s="94"/>
      <c r="K9" s="145">
        <f t="shared" si="0"/>
        <v>0</v>
      </c>
    </row>
    <row r="10" spans="2:11" ht="15.75" x14ac:dyDescent="0.25">
      <c r="B10" s="65"/>
      <c r="C10" s="93"/>
      <c r="D10" s="93"/>
      <c r="E10" s="93"/>
      <c r="F10" s="93"/>
      <c r="G10" s="93"/>
      <c r="H10" s="93"/>
      <c r="I10" s="94"/>
      <c r="J10" s="94"/>
      <c r="K10" s="145">
        <f t="shared" si="0"/>
        <v>0</v>
      </c>
    </row>
    <row r="11" spans="2:11" ht="15.75" x14ac:dyDescent="0.25">
      <c r="B11" s="65"/>
      <c r="C11" s="93"/>
      <c r="D11" s="93"/>
      <c r="E11" s="93"/>
      <c r="F11" s="93"/>
      <c r="G11" s="93"/>
      <c r="H11" s="93"/>
      <c r="I11" s="94"/>
      <c r="J11" s="94"/>
      <c r="K11" s="145">
        <f t="shared" si="0"/>
        <v>0</v>
      </c>
    </row>
    <row r="12" spans="2:11" ht="15.75" x14ac:dyDescent="0.25">
      <c r="B12" s="65"/>
      <c r="C12" s="93"/>
      <c r="D12" s="93"/>
      <c r="E12" s="93"/>
      <c r="F12" s="93"/>
      <c r="G12" s="93"/>
      <c r="H12" s="93"/>
      <c r="I12" s="94"/>
      <c r="J12" s="94"/>
      <c r="K12" s="145">
        <f t="shared" si="0"/>
        <v>0</v>
      </c>
    </row>
    <row r="13" spans="2:11" ht="15.75" x14ac:dyDescent="0.25">
      <c r="B13" s="65"/>
      <c r="C13" s="93"/>
      <c r="D13" s="93"/>
      <c r="E13" s="93"/>
      <c r="F13" s="93"/>
      <c r="G13" s="93"/>
      <c r="H13" s="93"/>
      <c r="I13" s="94"/>
      <c r="J13" s="94"/>
      <c r="K13" s="145">
        <f t="shared" si="0"/>
        <v>0</v>
      </c>
    </row>
    <row r="14" spans="2:11" ht="15.75" x14ac:dyDescent="0.25">
      <c r="B14" s="65"/>
      <c r="C14" s="93"/>
      <c r="D14" s="93"/>
      <c r="E14" s="93"/>
      <c r="F14" s="93"/>
      <c r="G14" s="93"/>
      <c r="H14" s="93"/>
      <c r="I14" s="94"/>
      <c r="J14" s="94"/>
      <c r="K14" s="145">
        <f t="shared" si="0"/>
        <v>0</v>
      </c>
    </row>
    <row r="15" spans="2:11" ht="15.75" x14ac:dyDescent="0.25">
      <c r="B15" s="65"/>
      <c r="C15" s="93"/>
      <c r="D15" s="93"/>
      <c r="E15" s="93"/>
      <c r="F15" s="93"/>
      <c r="G15" s="93"/>
      <c r="H15" s="93"/>
      <c r="I15" s="94"/>
      <c r="J15" s="94"/>
      <c r="K15" s="145">
        <f t="shared" si="0"/>
        <v>0</v>
      </c>
    </row>
    <row r="16" spans="2:11" ht="15.75" x14ac:dyDescent="0.25">
      <c r="B16" s="65"/>
      <c r="C16" s="93"/>
      <c r="D16" s="93"/>
      <c r="E16" s="93"/>
      <c r="F16" s="93"/>
      <c r="G16" s="93"/>
      <c r="H16" s="93"/>
      <c r="I16" s="94"/>
      <c r="J16" s="94"/>
      <c r="K16" s="145">
        <f t="shared" si="0"/>
        <v>0</v>
      </c>
    </row>
    <row r="17" spans="2:11" ht="16.5" thickBot="1" x14ac:dyDescent="0.3">
      <c r="B17" s="66"/>
      <c r="C17" s="95"/>
      <c r="D17" s="95"/>
      <c r="E17" s="95"/>
      <c r="F17" s="95"/>
      <c r="G17" s="95"/>
      <c r="H17" s="95"/>
      <c r="I17" s="96"/>
      <c r="J17" s="96"/>
      <c r="K17" s="146">
        <f t="shared" si="0"/>
        <v>0</v>
      </c>
    </row>
    <row r="18" spans="2:11" ht="17.25" thickTop="1" thickBot="1" x14ac:dyDescent="0.3">
      <c r="B18" s="101" t="s">
        <v>12</v>
      </c>
      <c r="C18" s="245">
        <f>SUBTOTAL(109,Table11[1])</f>
        <v>0</v>
      </c>
      <c r="D18" s="245">
        <f>SUBTOTAL(109,Table11[2])</f>
        <v>0</v>
      </c>
      <c r="E18" s="245">
        <f>SUBTOTAL(109,Table11[3])</f>
        <v>0</v>
      </c>
      <c r="F18" s="245">
        <f>SUBTOTAL(109,Table11[4])</f>
        <v>0</v>
      </c>
      <c r="G18" s="245">
        <f>SUBTOTAL(109,Table11[5])</f>
        <v>0</v>
      </c>
      <c r="H18" s="245">
        <f>SUBTOTAL(109,Table11[6])</f>
        <v>0</v>
      </c>
      <c r="I18" s="245">
        <f>SUBTOTAL(109,Table11[7])</f>
        <v>0</v>
      </c>
      <c r="J18" s="245">
        <f>SUBTOTAL(109,Table11[8])</f>
        <v>0</v>
      </c>
      <c r="K18" s="246">
        <f>SUBTOTAL(109,Table11[Total])</f>
        <v>0</v>
      </c>
    </row>
    <row r="19" spans="2:11" s="8" customFormat="1" ht="15.75" x14ac:dyDescent="0.2">
      <c r="B19" s="98"/>
      <c r="C19" s="99"/>
      <c r="D19" s="99"/>
      <c r="E19" s="99"/>
      <c r="F19" s="99"/>
      <c r="G19" s="99"/>
      <c r="H19" s="99"/>
      <c r="I19" s="99"/>
      <c r="J19" s="99"/>
      <c r="K19" s="100"/>
    </row>
  </sheetData>
  <sheetProtection algorithmName="SHA-512" hashValue="pY2KEzrJPAwYFUJBsvRxWeeoCaBN1RQGoxbiYr3AZkGX88wupH1ucxQB31WgdZfk4V6nZF7VeYWiyU0KLPp0VA==" saltValue="wyDChDJI50NM3aG4bQ4CFA==" spinCount="100000" sheet="1" objects="1" scenarios="1" selectLockedCells="1"/>
  <protectedRanges>
    <protectedRange sqref="B6:J18" name="Range1"/>
  </protectedRanges>
  <mergeCells count="2">
    <mergeCell ref="B2:K2"/>
    <mergeCell ref="C4:J4"/>
  </mergeCells>
  <phoneticPr fontId="5"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B1:M32"/>
  <sheetViews>
    <sheetView topLeftCell="A2" zoomScaleNormal="100" workbookViewId="0">
      <selection activeCell="J16" sqref="J16"/>
    </sheetView>
  </sheetViews>
  <sheetFormatPr defaultRowHeight="15" x14ac:dyDescent="0.2"/>
  <cols>
    <col min="1" max="1" width="2.21875" style="3" customWidth="1"/>
    <col min="2" max="2" width="18.44140625" style="3" customWidth="1"/>
    <col min="3" max="3" width="26.33203125" style="3" customWidth="1"/>
    <col min="4" max="4" width="12.77734375" style="3" customWidth="1"/>
    <col min="5" max="12" width="11.77734375" style="3" customWidth="1"/>
    <col min="13" max="13" width="12.77734375" style="3" customWidth="1"/>
    <col min="14" max="16384" width="8.88671875" style="3"/>
  </cols>
  <sheetData>
    <row r="1" spans="2:13" ht="15" customHeight="1" thickBot="1" x14ac:dyDescent="0.25"/>
    <row r="2" spans="2:13" ht="30" customHeight="1" thickBot="1" x14ac:dyDescent="0.25">
      <c r="B2" s="259" t="s">
        <v>5</v>
      </c>
      <c r="C2" s="260"/>
      <c r="D2" s="260"/>
      <c r="E2" s="260"/>
      <c r="F2" s="260"/>
      <c r="G2" s="260"/>
      <c r="H2" s="260"/>
      <c r="I2" s="260"/>
      <c r="J2" s="260"/>
      <c r="K2" s="260"/>
      <c r="L2" s="260"/>
      <c r="M2" s="261"/>
    </row>
    <row r="3" spans="2:13" ht="16.5" thickBot="1" x14ac:dyDescent="0.3">
      <c r="B3" s="182"/>
      <c r="C3" s="182"/>
      <c r="D3" s="182"/>
      <c r="E3" s="182"/>
      <c r="F3" s="182"/>
      <c r="G3" s="183"/>
      <c r="H3" s="183"/>
      <c r="I3" s="183"/>
      <c r="J3" s="183"/>
      <c r="K3" s="183"/>
      <c r="L3" s="183"/>
      <c r="M3"/>
    </row>
    <row r="4" spans="2:13" s="9" customFormat="1" ht="22.5" customHeight="1" thickBot="1" x14ac:dyDescent="0.25">
      <c r="B4" s="8"/>
      <c r="C4" s="8"/>
      <c r="D4" s="8"/>
      <c r="E4" s="256" t="s">
        <v>16</v>
      </c>
      <c r="F4" s="257"/>
      <c r="G4" s="257"/>
      <c r="H4" s="257"/>
      <c r="I4" s="257"/>
      <c r="J4" s="257"/>
      <c r="K4" s="257"/>
      <c r="L4" s="258"/>
      <c r="M4" s="8"/>
    </row>
    <row r="5" spans="2:13" s="181" customFormat="1" ht="22.5" customHeight="1" thickBot="1" x14ac:dyDescent="0.25">
      <c r="B5" s="233" t="s">
        <v>17</v>
      </c>
      <c r="C5" s="240" t="s">
        <v>18</v>
      </c>
      <c r="D5" s="239" t="s">
        <v>19</v>
      </c>
      <c r="E5" s="185" t="s">
        <v>20</v>
      </c>
      <c r="F5" s="179" t="s">
        <v>21</v>
      </c>
      <c r="G5" s="179" t="s">
        <v>22</v>
      </c>
      <c r="H5" s="180" t="s">
        <v>23</v>
      </c>
      <c r="I5" s="185" t="s">
        <v>24</v>
      </c>
      <c r="J5" s="179" t="s">
        <v>25</v>
      </c>
      <c r="K5" s="179" t="s">
        <v>26</v>
      </c>
      <c r="L5" s="179" t="s">
        <v>27</v>
      </c>
      <c r="M5" s="129" t="s">
        <v>12</v>
      </c>
    </row>
    <row r="6" spans="2:13" ht="15.75" x14ac:dyDescent="0.25">
      <c r="B6" s="109"/>
      <c r="C6" s="237"/>
      <c r="D6" s="238"/>
      <c r="E6" s="20"/>
      <c r="F6" s="21"/>
      <c r="G6" s="22"/>
      <c r="H6" s="22"/>
      <c r="I6" s="120"/>
      <c r="J6" s="22"/>
      <c r="K6" s="22"/>
      <c r="L6" s="21"/>
      <c r="M6" s="131" cm="1">
        <f t="array" ref="M6">SUM(D6*E6:L6)</f>
        <v>0</v>
      </c>
    </row>
    <row r="7" spans="2:13" ht="15.75" x14ac:dyDescent="0.25">
      <c r="B7" s="2"/>
      <c r="C7" s="1"/>
      <c r="D7" s="50"/>
      <c r="E7" s="4"/>
      <c r="F7" s="5"/>
      <c r="G7" s="6"/>
      <c r="H7" s="6"/>
      <c r="I7" s="11"/>
      <c r="J7" s="6"/>
      <c r="K7" s="6"/>
      <c r="L7" s="5"/>
      <c r="M7" s="133" cm="1">
        <f t="array" ref="M7">SUM(D7*E7:L7)</f>
        <v>0</v>
      </c>
    </row>
    <row r="8" spans="2:13" ht="15.75" x14ac:dyDescent="0.25">
      <c r="B8" s="2"/>
      <c r="C8" s="1"/>
      <c r="D8" s="50"/>
      <c r="E8" s="4"/>
      <c r="F8" s="5"/>
      <c r="G8" s="6"/>
      <c r="H8" s="6"/>
      <c r="I8" s="11"/>
      <c r="J8" s="6"/>
      <c r="K8" s="6"/>
      <c r="L8" s="5"/>
      <c r="M8" s="133" cm="1">
        <f t="array" ref="M8">SUM(D8*E8:L8)</f>
        <v>0</v>
      </c>
    </row>
    <row r="9" spans="2:13" ht="15.75" x14ac:dyDescent="0.25">
      <c r="B9" s="2"/>
      <c r="C9" s="1"/>
      <c r="D9" s="50"/>
      <c r="E9" s="4"/>
      <c r="F9" s="5"/>
      <c r="G9" s="6"/>
      <c r="H9" s="6"/>
      <c r="I9" s="11"/>
      <c r="J9" s="6"/>
      <c r="K9" s="6"/>
      <c r="L9" s="5"/>
      <c r="M9" s="133" cm="1">
        <f t="array" ref="M9">SUM(D9*E9:L9)</f>
        <v>0</v>
      </c>
    </row>
    <row r="10" spans="2:13" ht="15.75" x14ac:dyDescent="0.25">
      <c r="B10" s="2"/>
      <c r="C10" s="1"/>
      <c r="D10" s="50"/>
      <c r="E10" s="4"/>
      <c r="F10" s="5"/>
      <c r="G10" s="6"/>
      <c r="H10" s="6"/>
      <c r="I10" s="11"/>
      <c r="J10" s="6"/>
      <c r="K10" s="6"/>
      <c r="L10" s="5"/>
      <c r="M10" s="133" cm="1">
        <f t="array" ref="M10">SUM(D10*E10:L10)</f>
        <v>0</v>
      </c>
    </row>
    <row r="11" spans="2:13" ht="15.75" x14ac:dyDescent="0.25">
      <c r="B11" s="2"/>
      <c r="C11" s="1"/>
      <c r="D11" s="50"/>
      <c r="E11" s="4"/>
      <c r="F11" s="5"/>
      <c r="G11" s="6"/>
      <c r="H11" s="6"/>
      <c r="I11" s="11"/>
      <c r="J11" s="6"/>
      <c r="K11" s="6"/>
      <c r="L11" s="5"/>
      <c r="M11" s="133" cm="1">
        <f t="array" ref="M11">SUM(D11*E11:L11)</f>
        <v>0</v>
      </c>
    </row>
    <row r="12" spans="2:13" ht="15.75" x14ac:dyDescent="0.25">
      <c r="B12" s="2"/>
      <c r="C12" s="1"/>
      <c r="D12" s="50"/>
      <c r="E12" s="4"/>
      <c r="F12" s="5"/>
      <c r="G12" s="6"/>
      <c r="H12" s="6"/>
      <c r="I12" s="11"/>
      <c r="J12" s="6"/>
      <c r="K12" s="6"/>
      <c r="L12" s="5"/>
      <c r="M12" s="133" cm="1">
        <f t="array" ref="M12">SUM(D12*E12:L12)</f>
        <v>0</v>
      </c>
    </row>
    <row r="13" spans="2:13" ht="15.75" x14ac:dyDescent="0.25">
      <c r="B13" s="2"/>
      <c r="C13" s="2"/>
      <c r="D13" s="51"/>
      <c r="E13" s="4"/>
      <c r="F13" s="5"/>
      <c r="G13" s="6"/>
      <c r="H13" s="6"/>
      <c r="I13" s="11"/>
      <c r="J13" s="6"/>
      <c r="K13" s="6"/>
      <c r="L13" s="5"/>
      <c r="M13" s="133" cm="1">
        <f t="array" ref="M13">SUM(D13*E13:L13)</f>
        <v>0</v>
      </c>
    </row>
    <row r="14" spans="2:13" ht="15.75" x14ac:dyDescent="0.25">
      <c r="B14" s="2"/>
      <c r="C14" s="2"/>
      <c r="D14" s="51"/>
      <c r="E14" s="4"/>
      <c r="F14" s="5"/>
      <c r="G14" s="6"/>
      <c r="H14" s="6"/>
      <c r="I14" s="11"/>
      <c r="J14" s="6"/>
      <c r="K14" s="6"/>
      <c r="L14" s="5"/>
      <c r="M14" s="133" cm="1">
        <f t="array" ref="M14">SUM(D14*E14:L14)</f>
        <v>0</v>
      </c>
    </row>
    <row r="15" spans="2:13" ht="15.75" x14ac:dyDescent="0.25">
      <c r="B15" s="2"/>
      <c r="C15" s="2"/>
      <c r="D15" s="51"/>
      <c r="E15" s="4"/>
      <c r="F15" s="5"/>
      <c r="G15" s="6"/>
      <c r="H15" s="6"/>
      <c r="I15" s="11"/>
      <c r="J15" s="6"/>
      <c r="K15" s="6"/>
      <c r="L15" s="5"/>
      <c r="M15" s="133" cm="1">
        <f t="array" ref="M15">SUM(D15*E15:L15)</f>
        <v>0</v>
      </c>
    </row>
    <row r="16" spans="2:13" ht="15.75" x14ac:dyDescent="0.25">
      <c r="B16" s="2"/>
      <c r="C16" s="2"/>
      <c r="D16" s="51"/>
      <c r="E16" s="4"/>
      <c r="F16" s="5"/>
      <c r="G16" s="6"/>
      <c r="H16" s="6"/>
      <c r="I16" s="11"/>
      <c r="J16" s="6"/>
      <c r="K16" s="6"/>
      <c r="L16" s="5"/>
      <c r="M16" s="133" cm="1">
        <f t="array" ref="M16">SUM(D16*E16:L16)</f>
        <v>0</v>
      </c>
    </row>
    <row r="17" spans="2:13" ht="15.75" x14ac:dyDescent="0.25">
      <c r="B17" s="2"/>
      <c r="C17" s="2"/>
      <c r="D17" s="51"/>
      <c r="E17" s="4"/>
      <c r="F17" s="5"/>
      <c r="G17" s="6"/>
      <c r="H17" s="6"/>
      <c r="I17" s="11"/>
      <c r="J17" s="6"/>
      <c r="K17" s="6"/>
      <c r="L17" s="5"/>
      <c r="M17" s="133" cm="1">
        <f t="array" ref="M17">SUM(D17*E17:L17)</f>
        <v>0</v>
      </c>
    </row>
    <row r="18" spans="2:13" ht="15.75" x14ac:dyDescent="0.25">
      <c r="B18" s="2"/>
      <c r="C18" s="2"/>
      <c r="D18" s="51"/>
      <c r="E18" s="4"/>
      <c r="F18" s="5"/>
      <c r="G18" s="6"/>
      <c r="H18" s="6"/>
      <c r="I18" s="11"/>
      <c r="J18" s="6"/>
      <c r="K18" s="6"/>
      <c r="L18" s="5"/>
      <c r="M18" s="133" cm="1">
        <f t="array" ref="M18">SUM(D18*E18:L18)</f>
        <v>0</v>
      </c>
    </row>
    <row r="19" spans="2:13" ht="15.75" x14ac:dyDescent="0.25">
      <c r="B19" s="2"/>
      <c r="C19" s="2"/>
      <c r="D19" s="51"/>
      <c r="E19" s="4"/>
      <c r="F19" s="5"/>
      <c r="G19" s="6"/>
      <c r="H19" s="6"/>
      <c r="I19" s="11"/>
      <c r="J19" s="6"/>
      <c r="K19" s="6"/>
      <c r="L19" s="5"/>
      <c r="M19" s="133" cm="1">
        <f t="array" ref="M19">SUM(D19*E19:L19)</f>
        <v>0</v>
      </c>
    </row>
    <row r="20" spans="2:13" ht="15.75" x14ac:dyDescent="0.25">
      <c r="B20" s="2"/>
      <c r="C20" s="2"/>
      <c r="D20" s="51"/>
      <c r="E20" s="4"/>
      <c r="F20" s="5"/>
      <c r="G20" s="6"/>
      <c r="H20" s="6"/>
      <c r="I20" s="11"/>
      <c r="J20" s="6"/>
      <c r="K20" s="6"/>
      <c r="L20" s="5"/>
      <c r="M20" s="133" cm="1">
        <f t="array" ref="M20">SUM(D20*E20:L20)</f>
        <v>0</v>
      </c>
    </row>
    <row r="21" spans="2:13" ht="15.75" x14ac:dyDescent="0.25">
      <c r="B21" s="2"/>
      <c r="C21" s="2"/>
      <c r="D21" s="51"/>
      <c r="E21" s="4"/>
      <c r="F21" s="5"/>
      <c r="G21" s="6"/>
      <c r="H21" s="6"/>
      <c r="I21" s="11"/>
      <c r="J21" s="6"/>
      <c r="K21" s="6"/>
      <c r="L21" s="5"/>
      <c r="M21" s="133" cm="1">
        <f t="array" ref="M21">SUM(D21*E21:L21)</f>
        <v>0</v>
      </c>
    </row>
    <row r="22" spans="2:13" ht="15.75" x14ac:dyDescent="0.25">
      <c r="B22" s="2"/>
      <c r="C22" s="2"/>
      <c r="D22" s="51"/>
      <c r="E22" s="4"/>
      <c r="F22" s="5"/>
      <c r="G22" s="6"/>
      <c r="H22" s="6"/>
      <c r="I22" s="11"/>
      <c r="J22" s="6"/>
      <c r="K22" s="6"/>
      <c r="L22" s="5"/>
      <c r="M22" s="133" cm="1">
        <f t="array" ref="M22">SUM(D22*E22:L22)</f>
        <v>0</v>
      </c>
    </row>
    <row r="23" spans="2:13" ht="15.75" x14ac:dyDescent="0.25">
      <c r="B23" s="2"/>
      <c r="C23" s="2"/>
      <c r="D23" s="51"/>
      <c r="E23" s="4"/>
      <c r="F23" s="5"/>
      <c r="G23" s="6"/>
      <c r="H23" s="6"/>
      <c r="I23" s="11"/>
      <c r="J23" s="6"/>
      <c r="K23" s="6"/>
      <c r="L23" s="5"/>
      <c r="M23" s="133" cm="1">
        <f t="array" ref="M23">SUM(D23*E23:L23)</f>
        <v>0</v>
      </c>
    </row>
    <row r="24" spans="2:13" ht="15.75" x14ac:dyDescent="0.25">
      <c r="B24" s="2"/>
      <c r="C24" s="2"/>
      <c r="D24" s="51"/>
      <c r="E24" s="4"/>
      <c r="F24" s="5"/>
      <c r="G24" s="6"/>
      <c r="H24" s="6"/>
      <c r="I24" s="11"/>
      <c r="J24" s="6"/>
      <c r="K24" s="6"/>
      <c r="L24" s="5"/>
      <c r="M24" s="133" cm="1">
        <f t="array" ref="M24">SUM(D24*E24:L24)</f>
        <v>0</v>
      </c>
    </row>
    <row r="25" spans="2:13" ht="15.75" x14ac:dyDescent="0.25">
      <c r="B25" s="2"/>
      <c r="C25" s="2"/>
      <c r="D25" s="51"/>
      <c r="E25" s="4"/>
      <c r="F25" s="5"/>
      <c r="G25" s="6"/>
      <c r="H25" s="6"/>
      <c r="I25" s="11"/>
      <c r="J25" s="6"/>
      <c r="K25" s="6"/>
      <c r="L25" s="5"/>
      <c r="M25" s="133" cm="1">
        <f t="array" ref="M25">SUM(D25*E25:L25)</f>
        <v>0</v>
      </c>
    </row>
    <row r="26" spans="2:13" ht="15.75" x14ac:dyDescent="0.25">
      <c r="B26" s="2"/>
      <c r="C26" s="2"/>
      <c r="D26" s="51"/>
      <c r="E26" s="4"/>
      <c r="F26" s="5"/>
      <c r="G26" s="6"/>
      <c r="H26" s="6"/>
      <c r="I26" s="11"/>
      <c r="J26" s="6"/>
      <c r="K26" s="6"/>
      <c r="L26" s="5"/>
      <c r="M26" s="133" cm="1">
        <f t="array" ref="M26">SUM(D26*E26:L26)</f>
        <v>0</v>
      </c>
    </row>
    <row r="27" spans="2:13" ht="15.75" x14ac:dyDescent="0.25">
      <c r="B27" s="2"/>
      <c r="C27" s="2"/>
      <c r="D27" s="51"/>
      <c r="E27" s="4"/>
      <c r="F27" s="5"/>
      <c r="G27" s="6"/>
      <c r="H27" s="6"/>
      <c r="I27" s="11"/>
      <c r="J27" s="6"/>
      <c r="K27" s="6"/>
      <c r="L27" s="5"/>
      <c r="M27" s="133" cm="1">
        <f t="array" ref="M27">SUM(D27*E27:L27)</f>
        <v>0</v>
      </c>
    </row>
    <row r="28" spans="2:13" ht="15.75" x14ac:dyDescent="0.25">
      <c r="B28" s="2"/>
      <c r="C28" s="2"/>
      <c r="D28" s="51"/>
      <c r="E28" s="4"/>
      <c r="F28" s="5"/>
      <c r="G28" s="6"/>
      <c r="H28" s="6"/>
      <c r="I28" s="11"/>
      <c r="J28" s="6"/>
      <c r="K28" s="6"/>
      <c r="L28" s="5"/>
      <c r="M28" s="133" cm="1">
        <f t="array" ref="M28">SUM(D28*E28:L28)</f>
        <v>0</v>
      </c>
    </row>
    <row r="29" spans="2:13" ht="15.75" x14ac:dyDescent="0.25">
      <c r="B29" s="2"/>
      <c r="C29" s="2"/>
      <c r="D29" s="51"/>
      <c r="E29" s="4"/>
      <c r="F29" s="5"/>
      <c r="G29" s="6"/>
      <c r="H29" s="6"/>
      <c r="I29" s="11"/>
      <c r="J29" s="6"/>
      <c r="K29" s="6"/>
      <c r="L29" s="5"/>
      <c r="M29" s="133" cm="1">
        <f t="array" ref="M29">SUM(D29*E29:L29)</f>
        <v>0</v>
      </c>
    </row>
    <row r="30" spans="2:13" ht="15.75" x14ac:dyDescent="0.25">
      <c r="B30" s="2"/>
      <c r="C30" s="2"/>
      <c r="D30" s="51"/>
      <c r="E30" s="4"/>
      <c r="F30" s="5"/>
      <c r="G30" s="6"/>
      <c r="H30" s="6"/>
      <c r="I30" s="11"/>
      <c r="J30" s="6"/>
      <c r="K30" s="6"/>
      <c r="L30" s="5"/>
      <c r="M30" s="133" cm="1">
        <f t="array" ref="M30">SUM(D30*E30:L30)</f>
        <v>0</v>
      </c>
    </row>
    <row r="31" spans="2:13" ht="16.5" thickBot="1" x14ac:dyDescent="0.3">
      <c r="B31" s="77"/>
      <c r="C31" s="14"/>
      <c r="D31" s="52"/>
      <c r="E31" s="15"/>
      <c r="F31" s="16"/>
      <c r="G31" s="16"/>
      <c r="H31" s="16"/>
      <c r="I31" s="17"/>
      <c r="J31" s="16"/>
      <c r="K31" s="16"/>
      <c r="L31" s="128"/>
      <c r="M31" s="188" cm="1">
        <f t="array" ref="M31">SUM(D31*E31:L31)</f>
        <v>0</v>
      </c>
    </row>
    <row r="32" spans="2:13" ht="17.25" thickTop="1" thickBot="1" x14ac:dyDescent="0.3">
      <c r="B32" s="186" t="s">
        <v>28</v>
      </c>
      <c r="C32" s="186"/>
      <c r="D32" s="187"/>
      <c r="E32" s="247">
        <f>SUMPRODUCT(Table1[Day Rates (£)],Table1[1])</f>
        <v>0</v>
      </c>
      <c r="F32" s="248">
        <f>SUMPRODUCT(Table1[Day Rates (£)],Table1[2])</f>
        <v>0</v>
      </c>
      <c r="G32" s="248">
        <f>SUMPRODUCT(Table1[Day Rates (£)],Table1[3])</f>
        <v>0</v>
      </c>
      <c r="H32" s="248">
        <f>SUMPRODUCT(Table1[Day Rates (£)],Table1[4])</f>
        <v>0</v>
      </c>
      <c r="I32" s="249">
        <f>SUMPRODUCT(Table1[Day Rates (£)],Table1[5])</f>
        <v>0</v>
      </c>
      <c r="J32" s="248">
        <f>SUMPRODUCT(Table1[Day Rates (£)],Table1[6])</f>
        <v>0</v>
      </c>
      <c r="K32" s="248">
        <f>SUMPRODUCT(Table1[Day Rates (£)],Table1[7])</f>
        <v>0</v>
      </c>
      <c r="L32" s="248">
        <f>SUMPRODUCT(Table1[Day Rates (£)],Table1[8])</f>
        <v>0</v>
      </c>
      <c r="M32" s="135">
        <f>SUBTOTAL(109,Table1[Total])</f>
        <v>0</v>
      </c>
    </row>
  </sheetData>
  <sheetProtection algorithmName="SHA-512" hashValue="yErygmM0u2KwUDZYXezLXFQ5nh0oB65XShEms7cEvGzUXocQQ/mxOoK8gocMjVM3+JSf8SiIxo8gj6LKLrACSg==" saltValue="OqjZubsqVCmC2RRGXSmnZA==" spinCount="100000" sheet="1" selectLockedCells="1"/>
  <customSheetViews>
    <customSheetView guid="{F126E97A-B0F3-4418-B380-299E4CE9A992}" hiddenColumns="1">
      <selection activeCell="L13" sqref="L13"/>
      <pageMargins left="0" right="0" top="0" bottom="0" header="0" footer="0"/>
    </customSheetView>
  </customSheetViews>
  <mergeCells count="2">
    <mergeCell ref="E4:L4"/>
    <mergeCell ref="B2:M2"/>
  </mergeCells>
  <phoneticPr fontId="5"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B1:L32"/>
  <sheetViews>
    <sheetView zoomScaleNormal="100" workbookViewId="0">
      <selection activeCell="I26" sqref="I26"/>
    </sheetView>
  </sheetViews>
  <sheetFormatPr defaultRowHeight="15" x14ac:dyDescent="0.2"/>
  <cols>
    <col min="1" max="1" width="2.21875" style="3" customWidth="1"/>
    <col min="2" max="2" width="5.44140625" style="3" customWidth="1"/>
    <col min="3" max="3" width="40.109375" style="3" customWidth="1"/>
    <col min="4" max="11" width="11.77734375" style="3" customWidth="1"/>
    <col min="12" max="12" width="12.77734375" style="3" customWidth="1"/>
    <col min="13" max="16384" width="8.88671875" style="3"/>
  </cols>
  <sheetData>
    <row r="1" spans="2:12" ht="15" customHeight="1" thickBot="1" x14ac:dyDescent="0.25"/>
    <row r="2" spans="2:12" ht="30" customHeight="1" thickBot="1" x14ac:dyDescent="0.25">
      <c r="B2" s="259" t="s">
        <v>6</v>
      </c>
      <c r="C2" s="260"/>
      <c r="D2" s="260"/>
      <c r="E2" s="260"/>
      <c r="F2" s="260"/>
      <c r="G2" s="260"/>
      <c r="H2" s="260"/>
      <c r="I2" s="260"/>
      <c r="J2" s="260"/>
      <c r="K2" s="260"/>
      <c r="L2" s="261"/>
    </row>
    <row r="3" spans="2:12" ht="15.75" thickBot="1" x14ac:dyDescent="0.25">
      <c r="B3"/>
      <c r="C3"/>
      <c r="D3"/>
      <c r="E3"/>
      <c r="F3"/>
      <c r="G3"/>
      <c r="H3"/>
      <c r="I3"/>
      <c r="J3"/>
      <c r="K3"/>
      <c r="L3"/>
    </row>
    <row r="4" spans="2:12" s="9" customFormat="1" ht="22.5" customHeight="1" thickBot="1" x14ac:dyDescent="0.25">
      <c r="B4" s="8"/>
      <c r="C4" s="97"/>
      <c r="D4" s="256" t="s">
        <v>29</v>
      </c>
      <c r="E4" s="257"/>
      <c r="F4" s="257"/>
      <c r="G4" s="257"/>
      <c r="H4" s="257"/>
      <c r="I4" s="257"/>
      <c r="J4" s="257"/>
      <c r="K4" s="258"/>
      <c r="L4" s="8"/>
    </row>
    <row r="5" spans="2:12" s="9" customFormat="1" ht="22.5" customHeight="1" thickBot="1" x14ac:dyDescent="0.25">
      <c r="B5" s="110" t="s">
        <v>30</v>
      </c>
      <c r="C5" s="111" t="s">
        <v>6</v>
      </c>
      <c r="D5" s="191" t="s">
        <v>20</v>
      </c>
      <c r="E5" s="192" t="s">
        <v>21</v>
      </c>
      <c r="F5" s="192" t="s">
        <v>22</v>
      </c>
      <c r="G5" s="193" t="s">
        <v>23</v>
      </c>
      <c r="H5" s="191" t="s">
        <v>24</v>
      </c>
      <c r="I5" s="192" t="s">
        <v>25</v>
      </c>
      <c r="J5" s="192" t="s">
        <v>26</v>
      </c>
      <c r="K5" s="192" t="s">
        <v>27</v>
      </c>
      <c r="L5" s="189" t="s">
        <v>12</v>
      </c>
    </row>
    <row r="6" spans="2:12" ht="15.75" x14ac:dyDescent="0.25">
      <c r="B6" s="112">
        <v>1</v>
      </c>
      <c r="C6" s="27"/>
      <c r="D6" s="38"/>
      <c r="E6" s="39"/>
      <c r="F6" s="39"/>
      <c r="G6" s="84"/>
      <c r="H6" s="45"/>
      <c r="I6" s="39"/>
      <c r="J6" s="39"/>
      <c r="K6" s="39"/>
      <c r="L6" s="113">
        <f t="shared" ref="L6:L31" si="0">SUM(D6:K6)</f>
        <v>0</v>
      </c>
    </row>
    <row r="7" spans="2:12" ht="15.75" x14ac:dyDescent="0.25">
      <c r="B7" s="12">
        <v>2</v>
      </c>
      <c r="C7" s="24"/>
      <c r="D7" s="31"/>
      <c r="E7" s="41"/>
      <c r="F7" s="41"/>
      <c r="G7" s="32"/>
      <c r="H7" s="46"/>
      <c r="I7" s="41"/>
      <c r="J7" s="41"/>
      <c r="K7" s="41"/>
      <c r="L7" s="114">
        <f t="shared" si="0"/>
        <v>0</v>
      </c>
    </row>
    <row r="8" spans="2:12" ht="15.75" x14ac:dyDescent="0.25">
      <c r="B8" s="12">
        <v>3</v>
      </c>
      <c r="C8" s="24"/>
      <c r="D8" s="31"/>
      <c r="E8" s="41"/>
      <c r="F8" s="41"/>
      <c r="G8" s="32"/>
      <c r="H8" s="46"/>
      <c r="I8" s="41"/>
      <c r="J8" s="41"/>
      <c r="K8" s="41"/>
      <c r="L8" s="114">
        <f t="shared" si="0"/>
        <v>0</v>
      </c>
    </row>
    <row r="9" spans="2:12" ht="15.75" x14ac:dyDescent="0.25">
      <c r="B9" s="12">
        <v>4</v>
      </c>
      <c r="C9" s="24"/>
      <c r="D9" s="31"/>
      <c r="E9" s="41"/>
      <c r="F9" s="41"/>
      <c r="G9" s="32"/>
      <c r="H9" s="46"/>
      <c r="I9" s="41"/>
      <c r="J9" s="41"/>
      <c r="K9" s="41"/>
      <c r="L9" s="114">
        <f t="shared" si="0"/>
        <v>0</v>
      </c>
    </row>
    <row r="10" spans="2:12" ht="15.75" x14ac:dyDescent="0.25">
      <c r="B10" s="12">
        <v>5</v>
      </c>
      <c r="C10" s="24"/>
      <c r="D10" s="34"/>
      <c r="E10" s="40"/>
      <c r="F10" s="41"/>
      <c r="G10" s="32"/>
      <c r="H10" s="46"/>
      <c r="I10" s="41"/>
      <c r="J10" s="41"/>
      <c r="K10" s="41"/>
      <c r="L10" s="114">
        <f t="shared" si="0"/>
        <v>0</v>
      </c>
    </row>
    <row r="11" spans="2:12" ht="15.75" x14ac:dyDescent="0.25">
      <c r="B11" s="12">
        <v>6</v>
      </c>
      <c r="C11" s="24"/>
      <c r="D11" s="34"/>
      <c r="E11" s="40"/>
      <c r="F11" s="41"/>
      <c r="G11" s="32"/>
      <c r="H11" s="46"/>
      <c r="I11" s="41"/>
      <c r="J11" s="41"/>
      <c r="K11" s="41"/>
      <c r="L11" s="114">
        <f t="shared" si="0"/>
        <v>0</v>
      </c>
    </row>
    <row r="12" spans="2:12" ht="15.75" x14ac:dyDescent="0.25">
      <c r="B12" s="12">
        <v>7</v>
      </c>
      <c r="C12" s="24"/>
      <c r="D12" s="34"/>
      <c r="E12" s="40"/>
      <c r="F12" s="41"/>
      <c r="G12" s="32"/>
      <c r="H12" s="46"/>
      <c r="I12" s="41"/>
      <c r="J12" s="41"/>
      <c r="K12" s="41"/>
      <c r="L12" s="114">
        <f t="shared" si="0"/>
        <v>0</v>
      </c>
    </row>
    <row r="13" spans="2:12" ht="15.75" x14ac:dyDescent="0.25">
      <c r="B13" s="12">
        <v>8</v>
      </c>
      <c r="C13" s="25"/>
      <c r="D13" s="34"/>
      <c r="E13" s="40"/>
      <c r="F13" s="41"/>
      <c r="G13" s="32"/>
      <c r="H13" s="46"/>
      <c r="I13" s="41"/>
      <c r="J13" s="41"/>
      <c r="K13" s="41"/>
      <c r="L13" s="114">
        <f t="shared" si="0"/>
        <v>0</v>
      </c>
    </row>
    <row r="14" spans="2:12" ht="15.75" x14ac:dyDescent="0.25">
      <c r="B14" s="12">
        <v>9</v>
      </c>
      <c r="C14" s="25"/>
      <c r="D14" s="34"/>
      <c r="E14" s="40"/>
      <c r="F14" s="41"/>
      <c r="G14" s="32"/>
      <c r="H14" s="46"/>
      <c r="I14" s="41"/>
      <c r="J14" s="41"/>
      <c r="K14" s="41"/>
      <c r="L14" s="114">
        <f t="shared" si="0"/>
        <v>0</v>
      </c>
    </row>
    <row r="15" spans="2:12" ht="15.75" x14ac:dyDescent="0.25">
      <c r="B15" s="12">
        <v>10</v>
      </c>
      <c r="C15" s="25"/>
      <c r="D15" s="34"/>
      <c r="E15" s="40"/>
      <c r="F15" s="41"/>
      <c r="G15" s="32"/>
      <c r="H15" s="46"/>
      <c r="I15" s="41"/>
      <c r="J15" s="41"/>
      <c r="K15" s="41"/>
      <c r="L15" s="114">
        <f t="shared" si="0"/>
        <v>0</v>
      </c>
    </row>
    <row r="16" spans="2:12" ht="15.75" x14ac:dyDescent="0.25">
      <c r="B16" s="12">
        <v>11</v>
      </c>
      <c r="C16" s="25"/>
      <c r="D16" s="34"/>
      <c r="E16" s="40"/>
      <c r="F16" s="41"/>
      <c r="G16" s="32"/>
      <c r="H16" s="46"/>
      <c r="I16" s="41"/>
      <c r="J16" s="41"/>
      <c r="K16" s="41"/>
      <c r="L16" s="114">
        <f t="shared" si="0"/>
        <v>0</v>
      </c>
    </row>
    <row r="17" spans="2:12" ht="15.75" x14ac:dyDescent="0.25">
      <c r="B17" s="12">
        <v>12</v>
      </c>
      <c r="C17" s="25"/>
      <c r="D17" s="34"/>
      <c r="E17" s="40"/>
      <c r="F17" s="41"/>
      <c r="G17" s="32"/>
      <c r="H17" s="46"/>
      <c r="I17" s="41"/>
      <c r="J17" s="41"/>
      <c r="K17" s="41"/>
      <c r="L17" s="114">
        <f t="shared" si="0"/>
        <v>0</v>
      </c>
    </row>
    <row r="18" spans="2:12" ht="15.75" x14ac:dyDescent="0.25">
      <c r="B18" s="12">
        <v>13</v>
      </c>
      <c r="C18" s="25"/>
      <c r="D18" s="34"/>
      <c r="E18" s="40"/>
      <c r="F18" s="41"/>
      <c r="G18" s="32"/>
      <c r="H18" s="46"/>
      <c r="I18" s="41"/>
      <c r="J18" s="41"/>
      <c r="K18" s="41"/>
      <c r="L18" s="114">
        <f t="shared" si="0"/>
        <v>0</v>
      </c>
    </row>
    <row r="19" spans="2:12" ht="15.75" x14ac:dyDescent="0.25">
      <c r="B19" s="12">
        <v>14</v>
      </c>
      <c r="C19" s="25"/>
      <c r="D19" s="34"/>
      <c r="E19" s="40"/>
      <c r="F19" s="41"/>
      <c r="G19" s="32"/>
      <c r="H19" s="46"/>
      <c r="I19" s="41"/>
      <c r="J19" s="41"/>
      <c r="K19" s="41"/>
      <c r="L19" s="114">
        <f t="shared" si="0"/>
        <v>0</v>
      </c>
    </row>
    <row r="20" spans="2:12" ht="15.75" x14ac:dyDescent="0.25">
      <c r="B20" s="12">
        <v>15</v>
      </c>
      <c r="C20" s="25"/>
      <c r="D20" s="34"/>
      <c r="E20" s="40"/>
      <c r="F20" s="41"/>
      <c r="G20" s="32"/>
      <c r="H20" s="46"/>
      <c r="I20" s="41"/>
      <c r="J20" s="41"/>
      <c r="K20" s="41"/>
      <c r="L20" s="114">
        <f t="shared" si="0"/>
        <v>0</v>
      </c>
    </row>
    <row r="21" spans="2:12" ht="15.75" x14ac:dyDescent="0.25">
      <c r="B21" s="12">
        <v>16</v>
      </c>
      <c r="C21" s="25"/>
      <c r="D21" s="34"/>
      <c r="E21" s="40"/>
      <c r="F21" s="41"/>
      <c r="G21" s="32"/>
      <c r="H21" s="46"/>
      <c r="I21" s="41"/>
      <c r="J21" s="41"/>
      <c r="K21" s="41"/>
      <c r="L21" s="114">
        <f t="shared" si="0"/>
        <v>0</v>
      </c>
    </row>
    <row r="22" spans="2:12" ht="15.75" x14ac:dyDescent="0.25">
      <c r="B22" s="12">
        <v>17</v>
      </c>
      <c r="C22" s="25"/>
      <c r="D22" s="34"/>
      <c r="E22" s="40"/>
      <c r="F22" s="41"/>
      <c r="G22" s="32"/>
      <c r="H22" s="46"/>
      <c r="I22" s="41"/>
      <c r="J22" s="41"/>
      <c r="K22" s="41"/>
      <c r="L22" s="114">
        <f t="shared" si="0"/>
        <v>0</v>
      </c>
    </row>
    <row r="23" spans="2:12" ht="15.75" x14ac:dyDescent="0.25">
      <c r="B23" s="12">
        <v>18</v>
      </c>
      <c r="C23" s="25"/>
      <c r="D23" s="34"/>
      <c r="E23" s="40"/>
      <c r="F23" s="41"/>
      <c r="G23" s="32"/>
      <c r="H23" s="46"/>
      <c r="I23" s="41"/>
      <c r="J23" s="41"/>
      <c r="K23" s="41"/>
      <c r="L23" s="114">
        <f t="shared" si="0"/>
        <v>0</v>
      </c>
    </row>
    <row r="24" spans="2:12" ht="15.75" x14ac:dyDescent="0.25">
      <c r="B24" s="12">
        <v>19</v>
      </c>
      <c r="C24" s="25"/>
      <c r="D24" s="34"/>
      <c r="E24" s="40"/>
      <c r="F24" s="41"/>
      <c r="G24" s="32"/>
      <c r="H24" s="46"/>
      <c r="I24" s="41"/>
      <c r="J24" s="41"/>
      <c r="K24" s="41"/>
      <c r="L24" s="114">
        <f t="shared" si="0"/>
        <v>0</v>
      </c>
    </row>
    <row r="25" spans="2:12" ht="15.75" x14ac:dyDescent="0.25">
      <c r="B25" s="12">
        <v>20</v>
      </c>
      <c r="C25" s="25"/>
      <c r="D25" s="34"/>
      <c r="E25" s="40"/>
      <c r="F25" s="41"/>
      <c r="G25" s="32"/>
      <c r="H25" s="46"/>
      <c r="I25" s="41"/>
      <c r="J25" s="41"/>
      <c r="K25" s="41"/>
      <c r="L25" s="114">
        <f t="shared" si="0"/>
        <v>0</v>
      </c>
    </row>
    <row r="26" spans="2:12" ht="15.75" x14ac:dyDescent="0.25">
      <c r="B26" s="12">
        <v>21</v>
      </c>
      <c r="C26" s="25"/>
      <c r="D26" s="34"/>
      <c r="E26" s="40"/>
      <c r="F26" s="41"/>
      <c r="G26" s="32"/>
      <c r="H26" s="46"/>
      <c r="I26" s="41"/>
      <c r="J26" s="41"/>
      <c r="K26" s="41"/>
      <c r="L26" s="114">
        <f t="shared" si="0"/>
        <v>0</v>
      </c>
    </row>
    <row r="27" spans="2:12" ht="15.75" x14ac:dyDescent="0.25">
      <c r="B27" s="12">
        <v>22</v>
      </c>
      <c r="C27" s="25"/>
      <c r="D27" s="34"/>
      <c r="E27" s="40"/>
      <c r="F27" s="41"/>
      <c r="G27" s="32"/>
      <c r="H27" s="46"/>
      <c r="I27" s="41"/>
      <c r="J27" s="41"/>
      <c r="K27" s="41"/>
      <c r="L27" s="114">
        <f t="shared" si="0"/>
        <v>0</v>
      </c>
    </row>
    <row r="28" spans="2:12" ht="15.75" x14ac:dyDescent="0.25">
      <c r="B28" s="12">
        <v>23</v>
      </c>
      <c r="C28" s="25"/>
      <c r="D28" s="34"/>
      <c r="E28" s="40"/>
      <c r="F28" s="41"/>
      <c r="G28" s="32"/>
      <c r="H28" s="46"/>
      <c r="I28" s="41"/>
      <c r="J28" s="41"/>
      <c r="K28" s="41"/>
      <c r="L28" s="114">
        <f t="shared" si="0"/>
        <v>0</v>
      </c>
    </row>
    <row r="29" spans="2:12" ht="15.75" x14ac:dyDescent="0.25">
      <c r="B29" s="12">
        <v>24</v>
      </c>
      <c r="C29" s="25"/>
      <c r="D29" s="34"/>
      <c r="E29" s="40"/>
      <c r="F29" s="41"/>
      <c r="G29" s="32"/>
      <c r="H29" s="46"/>
      <c r="I29" s="41"/>
      <c r="J29" s="41"/>
      <c r="K29" s="41"/>
      <c r="L29" s="114">
        <f t="shared" si="0"/>
        <v>0</v>
      </c>
    </row>
    <row r="30" spans="2:12" ht="15.75" customHeight="1" x14ac:dyDescent="0.25">
      <c r="B30" s="12">
        <v>25</v>
      </c>
      <c r="C30" s="25"/>
      <c r="D30" s="42"/>
      <c r="E30" s="32"/>
      <c r="F30" s="32"/>
      <c r="G30" s="32"/>
      <c r="H30" s="33"/>
      <c r="I30" s="32"/>
      <c r="J30" s="32"/>
      <c r="K30" s="41"/>
      <c r="L30" s="114">
        <f t="shared" si="0"/>
        <v>0</v>
      </c>
    </row>
    <row r="31" spans="2:12" ht="15.75" customHeight="1" thickBot="1" x14ac:dyDescent="0.3">
      <c r="B31" s="13">
        <v>26</v>
      </c>
      <c r="C31" s="26"/>
      <c r="D31" s="43"/>
      <c r="E31" s="47"/>
      <c r="F31" s="47"/>
      <c r="G31" s="47"/>
      <c r="H31" s="48"/>
      <c r="I31" s="47"/>
      <c r="J31" s="47"/>
      <c r="K31" s="49"/>
      <c r="L31" s="115">
        <f t="shared" si="0"/>
        <v>0</v>
      </c>
    </row>
    <row r="32" spans="2:12" ht="16.5" thickTop="1" x14ac:dyDescent="0.25">
      <c r="B32" s="108"/>
      <c r="C32" s="194" t="s">
        <v>28</v>
      </c>
      <c r="D32" s="195">
        <f>SUBTOTAL(109,Table2[1])</f>
        <v>0</v>
      </c>
      <c r="E32" s="196">
        <f>SUBTOTAL(109,Table2[2])</f>
        <v>0</v>
      </c>
      <c r="F32" s="196">
        <f>SUBTOTAL(109,Table2[3])</f>
        <v>0</v>
      </c>
      <c r="G32" s="196">
        <f>SUBTOTAL(109,Table2[4])</f>
        <v>0</v>
      </c>
      <c r="H32" s="196">
        <f>SUBTOTAL(109,Table2[5])</f>
        <v>0</v>
      </c>
      <c r="I32" s="196">
        <f>SUBTOTAL(109,Table2[6])</f>
        <v>0</v>
      </c>
      <c r="J32" s="196">
        <f>SUBTOTAL(109,Table2[7])</f>
        <v>0</v>
      </c>
      <c r="K32" s="196">
        <f>SUBTOTAL(109,Table2[8])</f>
        <v>0</v>
      </c>
      <c r="L32" s="116">
        <f>SUBTOTAL(109,Table2[Total])</f>
        <v>0</v>
      </c>
    </row>
  </sheetData>
  <sheetProtection algorithmName="SHA-512" hashValue="XHCKn6PoVtfdy3NCM49YAAaU2v/tlMyMFr4jCpQmfyt1NwKAmQodNulZhKvJOOBh0RYzEkVmuXdqbzqK1KPs5A==" saltValue="nPzSxJRzW26fb14J3tfy6Q==" spinCount="100000" sheet="1" selectLockedCells="1"/>
  <protectedRanges>
    <protectedRange sqref="C6:K31" name="Range1"/>
  </protectedRanges>
  <customSheetViews>
    <customSheetView guid="{F126E97A-B0F3-4418-B380-299E4CE9A992}">
      <selection activeCell="G13" sqref="G13"/>
      <pageMargins left="0" right="0" top="0" bottom="0" header="0" footer="0"/>
      <pageSetup paperSize="9" orientation="portrait" r:id="rId1"/>
    </customSheetView>
  </customSheetViews>
  <mergeCells count="2">
    <mergeCell ref="B2:L2"/>
    <mergeCell ref="D4:K4"/>
  </mergeCells>
  <phoneticPr fontId="5" type="noConversion"/>
  <pageMargins left="0.7" right="0.7" top="0.75" bottom="0.75" header="0.3" footer="0.3"/>
  <pageSetup paperSize="9" orientation="portrait"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2F51C-5D64-4F89-8918-2DD387AB118E}">
  <sheetPr>
    <tabColor theme="4"/>
  </sheetPr>
  <dimension ref="B1:L32"/>
  <sheetViews>
    <sheetView zoomScaleNormal="100" workbookViewId="0">
      <selection activeCell="J12" sqref="J12"/>
    </sheetView>
  </sheetViews>
  <sheetFormatPr defaultRowHeight="15" x14ac:dyDescent="0.2"/>
  <cols>
    <col min="1" max="1" width="2.21875" style="3" customWidth="1"/>
    <col min="2" max="2" width="5.5546875" style="3" customWidth="1"/>
    <col min="3" max="3" width="40.109375" style="3" customWidth="1"/>
    <col min="4" max="11" width="11.77734375" style="3" customWidth="1"/>
    <col min="12" max="12" width="12.77734375" style="3" customWidth="1"/>
    <col min="13" max="16384" width="8.88671875" style="3"/>
  </cols>
  <sheetData>
    <row r="1" spans="2:12" ht="15.75" thickBot="1" x14ac:dyDescent="0.25"/>
    <row r="2" spans="2:12" ht="30" customHeight="1" thickBot="1" x14ac:dyDescent="0.25">
      <c r="B2" s="259" t="s">
        <v>7</v>
      </c>
      <c r="C2" s="260"/>
      <c r="D2" s="260"/>
      <c r="E2" s="260"/>
      <c r="F2" s="260"/>
      <c r="G2" s="260"/>
      <c r="H2" s="260"/>
      <c r="I2" s="260"/>
      <c r="J2" s="260"/>
      <c r="K2" s="260"/>
      <c r="L2" s="261"/>
    </row>
    <row r="3" spans="2:12" ht="15.75" thickBot="1" x14ac:dyDescent="0.25">
      <c r="B3"/>
      <c r="C3"/>
      <c r="D3"/>
      <c r="E3"/>
      <c r="F3"/>
      <c r="G3"/>
      <c r="H3"/>
      <c r="I3"/>
      <c r="J3"/>
      <c r="K3"/>
      <c r="L3"/>
    </row>
    <row r="4" spans="2:12" s="9" customFormat="1" ht="22.5" customHeight="1" thickBot="1" x14ac:dyDescent="0.25">
      <c r="B4" s="8"/>
      <c r="C4" s="8"/>
      <c r="D4" s="256" t="s">
        <v>29</v>
      </c>
      <c r="E4" s="257"/>
      <c r="F4" s="257"/>
      <c r="G4" s="257"/>
      <c r="H4" s="257"/>
      <c r="I4" s="257"/>
      <c r="J4" s="257"/>
      <c r="K4" s="258"/>
      <c r="L4" s="8"/>
    </row>
    <row r="5" spans="2:12" s="9" customFormat="1" ht="22.5" customHeight="1" thickBot="1" x14ac:dyDescent="0.25">
      <c r="B5" s="236" t="s">
        <v>30</v>
      </c>
      <c r="C5" s="107" t="s">
        <v>7</v>
      </c>
      <c r="D5" s="185" t="s">
        <v>20</v>
      </c>
      <c r="E5" s="179" t="s">
        <v>21</v>
      </c>
      <c r="F5" s="179" t="s">
        <v>22</v>
      </c>
      <c r="G5" s="180" t="s">
        <v>23</v>
      </c>
      <c r="H5" s="185" t="s">
        <v>24</v>
      </c>
      <c r="I5" s="179" t="s">
        <v>25</v>
      </c>
      <c r="J5" s="179" t="s">
        <v>26</v>
      </c>
      <c r="K5" s="179" t="s">
        <v>27</v>
      </c>
      <c r="L5" s="189" t="s">
        <v>12</v>
      </c>
    </row>
    <row r="6" spans="2:12" ht="15.75" x14ac:dyDescent="0.25">
      <c r="B6" s="235">
        <v>1</v>
      </c>
      <c r="C6" s="23"/>
      <c r="D6" s="38"/>
      <c r="E6" s="39"/>
      <c r="F6" s="39"/>
      <c r="G6" s="84"/>
      <c r="H6" s="45"/>
      <c r="I6" s="39"/>
      <c r="J6" s="39"/>
      <c r="K6" s="39"/>
      <c r="L6" s="131">
        <f t="shared" ref="L6:L31" si="0">SUM(D6:K6)</f>
        <v>0</v>
      </c>
    </row>
    <row r="7" spans="2:12" ht="15.75" x14ac:dyDescent="0.25">
      <c r="B7" s="12">
        <v>2</v>
      </c>
      <c r="C7" s="24"/>
      <c r="D7" s="34"/>
      <c r="E7" s="40"/>
      <c r="F7" s="41"/>
      <c r="G7" s="32"/>
      <c r="H7" s="46"/>
      <c r="I7" s="41"/>
      <c r="J7" s="41"/>
      <c r="K7" s="41"/>
      <c r="L7" s="132">
        <f t="shared" si="0"/>
        <v>0</v>
      </c>
    </row>
    <row r="8" spans="2:12" ht="15.75" x14ac:dyDescent="0.25">
      <c r="B8" s="12">
        <v>3</v>
      </c>
      <c r="C8" s="24"/>
      <c r="D8" s="34"/>
      <c r="E8" s="40"/>
      <c r="F8" s="41"/>
      <c r="G8" s="32"/>
      <c r="H8" s="46"/>
      <c r="I8" s="41"/>
      <c r="J8" s="41"/>
      <c r="K8" s="41"/>
      <c r="L8" s="132">
        <f t="shared" si="0"/>
        <v>0</v>
      </c>
    </row>
    <row r="9" spans="2:12" ht="15.75" x14ac:dyDescent="0.25">
      <c r="B9" s="12">
        <v>4</v>
      </c>
      <c r="C9" s="24"/>
      <c r="D9" s="34"/>
      <c r="E9" s="40"/>
      <c r="F9" s="41"/>
      <c r="G9" s="32"/>
      <c r="H9" s="46"/>
      <c r="I9" s="41"/>
      <c r="J9" s="41"/>
      <c r="K9" s="41"/>
      <c r="L9" s="132">
        <f t="shared" si="0"/>
        <v>0</v>
      </c>
    </row>
    <row r="10" spans="2:12" ht="15.75" x14ac:dyDescent="0.25">
      <c r="B10" s="12">
        <v>5</v>
      </c>
      <c r="C10" s="24"/>
      <c r="D10" s="34"/>
      <c r="E10" s="40"/>
      <c r="F10" s="41"/>
      <c r="G10" s="32"/>
      <c r="H10" s="46"/>
      <c r="I10" s="41"/>
      <c r="J10" s="41"/>
      <c r="K10" s="41"/>
      <c r="L10" s="132">
        <f t="shared" si="0"/>
        <v>0</v>
      </c>
    </row>
    <row r="11" spans="2:12" ht="15.75" x14ac:dyDescent="0.25">
      <c r="B11" s="12">
        <v>6</v>
      </c>
      <c r="C11" s="24"/>
      <c r="D11" s="34"/>
      <c r="E11" s="40"/>
      <c r="F11" s="41"/>
      <c r="G11" s="32"/>
      <c r="H11" s="46"/>
      <c r="I11" s="41"/>
      <c r="J11" s="41"/>
      <c r="K11" s="41"/>
      <c r="L11" s="132">
        <f t="shared" si="0"/>
        <v>0</v>
      </c>
    </row>
    <row r="12" spans="2:12" ht="15.75" x14ac:dyDescent="0.25">
      <c r="B12" s="12">
        <v>7</v>
      </c>
      <c r="C12" s="24"/>
      <c r="D12" s="34"/>
      <c r="E12" s="40"/>
      <c r="F12" s="41"/>
      <c r="G12" s="32"/>
      <c r="H12" s="46"/>
      <c r="I12" s="41"/>
      <c r="J12" s="41"/>
      <c r="K12" s="41"/>
      <c r="L12" s="132">
        <f t="shared" si="0"/>
        <v>0</v>
      </c>
    </row>
    <row r="13" spans="2:12" ht="15.75" x14ac:dyDescent="0.25">
      <c r="B13" s="12">
        <v>8</v>
      </c>
      <c r="C13" s="25"/>
      <c r="D13" s="34"/>
      <c r="E13" s="40"/>
      <c r="F13" s="41"/>
      <c r="G13" s="32"/>
      <c r="H13" s="46"/>
      <c r="I13" s="41"/>
      <c r="J13" s="41"/>
      <c r="K13" s="41"/>
      <c r="L13" s="132">
        <f t="shared" si="0"/>
        <v>0</v>
      </c>
    </row>
    <row r="14" spans="2:12" ht="15.75" x14ac:dyDescent="0.25">
      <c r="B14" s="12">
        <v>9</v>
      </c>
      <c r="C14" s="25"/>
      <c r="D14" s="34"/>
      <c r="E14" s="40"/>
      <c r="F14" s="41"/>
      <c r="G14" s="32"/>
      <c r="H14" s="46"/>
      <c r="I14" s="41"/>
      <c r="J14" s="41"/>
      <c r="K14" s="41"/>
      <c r="L14" s="132">
        <f t="shared" si="0"/>
        <v>0</v>
      </c>
    </row>
    <row r="15" spans="2:12" ht="15.75" x14ac:dyDescent="0.25">
      <c r="B15" s="12">
        <v>10</v>
      </c>
      <c r="C15" s="25"/>
      <c r="D15" s="34"/>
      <c r="E15" s="40"/>
      <c r="F15" s="41"/>
      <c r="G15" s="32"/>
      <c r="H15" s="46"/>
      <c r="I15" s="41"/>
      <c r="J15" s="41"/>
      <c r="K15" s="41"/>
      <c r="L15" s="132">
        <f t="shared" si="0"/>
        <v>0</v>
      </c>
    </row>
    <row r="16" spans="2:12" ht="15.75" x14ac:dyDescent="0.25">
      <c r="B16" s="12">
        <v>11</v>
      </c>
      <c r="C16" s="25"/>
      <c r="D16" s="34"/>
      <c r="E16" s="40"/>
      <c r="F16" s="41"/>
      <c r="G16" s="32"/>
      <c r="H16" s="46"/>
      <c r="I16" s="41"/>
      <c r="J16" s="41"/>
      <c r="K16" s="41"/>
      <c r="L16" s="132">
        <f t="shared" si="0"/>
        <v>0</v>
      </c>
    </row>
    <row r="17" spans="2:12" ht="15.75" x14ac:dyDescent="0.25">
      <c r="B17" s="12">
        <v>12</v>
      </c>
      <c r="C17" s="25"/>
      <c r="D17" s="34"/>
      <c r="E17" s="40"/>
      <c r="F17" s="41"/>
      <c r="G17" s="32"/>
      <c r="H17" s="46"/>
      <c r="I17" s="41"/>
      <c r="J17" s="41"/>
      <c r="K17" s="41"/>
      <c r="L17" s="132">
        <f t="shared" si="0"/>
        <v>0</v>
      </c>
    </row>
    <row r="18" spans="2:12" ht="15.75" x14ac:dyDescent="0.25">
      <c r="B18" s="12">
        <v>13</v>
      </c>
      <c r="C18" s="25"/>
      <c r="D18" s="34"/>
      <c r="E18" s="40"/>
      <c r="F18" s="41"/>
      <c r="G18" s="32"/>
      <c r="H18" s="46"/>
      <c r="I18" s="41"/>
      <c r="J18" s="41"/>
      <c r="K18" s="41"/>
      <c r="L18" s="132">
        <f t="shared" si="0"/>
        <v>0</v>
      </c>
    </row>
    <row r="19" spans="2:12" ht="15.75" x14ac:dyDescent="0.25">
      <c r="B19" s="12">
        <v>14</v>
      </c>
      <c r="C19" s="25"/>
      <c r="D19" s="34"/>
      <c r="E19" s="40"/>
      <c r="F19" s="41"/>
      <c r="G19" s="32"/>
      <c r="H19" s="46"/>
      <c r="I19" s="41"/>
      <c r="J19" s="41"/>
      <c r="K19" s="41"/>
      <c r="L19" s="132">
        <f t="shared" si="0"/>
        <v>0</v>
      </c>
    </row>
    <row r="20" spans="2:12" ht="15.75" x14ac:dyDescent="0.25">
      <c r="B20" s="12">
        <v>15</v>
      </c>
      <c r="C20" s="25"/>
      <c r="D20" s="34"/>
      <c r="E20" s="40"/>
      <c r="F20" s="41"/>
      <c r="G20" s="32"/>
      <c r="H20" s="46"/>
      <c r="I20" s="41"/>
      <c r="J20" s="41"/>
      <c r="K20" s="41"/>
      <c r="L20" s="132">
        <f t="shared" si="0"/>
        <v>0</v>
      </c>
    </row>
    <row r="21" spans="2:12" ht="15.75" x14ac:dyDescent="0.25">
      <c r="B21" s="12">
        <v>16</v>
      </c>
      <c r="C21" s="25"/>
      <c r="D21" s="34"/>
      <c r="E21" s="40"/>
      <c r="F21" s="41"/>
      <c r="G21" s="32"/>
      <c r="H21" s="46"/>
      <c r="I21" s="41"/>
      <c r="J21" s="41"/>
      <c r="K21" s="41"/>
      <c r="L21" s="132">
        <f t="shared" si="0"/>
        <v>0</v>
      </c>
    </row>
    <row r="22" spans="2:12" ht="15.75" x14ac:dyDescent="0.25">
      <c r="B22" s="12">
        <v>17</v>
      </c>
      <c r="C22" s="25"/>
      <c r="D22" s="34"/>
      <c r="E22" s="40"/>
      <c r="F22" s="41"/>
      <c r="G22" s="32"/>
      <c r="H22" s="46"/>
      <c r="I22" s="41"/>
      <c r="J22" s="41"/>
      <c r="K22" s="41"/>
      <c r="L22" s="132">
        <f t="shared" si="0"/>
        <v>0</v>
      </c>
    </row>
    <row r="23" spans="2:12" ht="15.75" x14ac:dyDescent="0.25">
      <c r="B23" s="12">
        <v>18</v>
      </c>
      <c r="C23" s="25"/>
      <c r="D23" s="34"/>
      <c r="E23" s="40"/>
      <c r="F23" s="41"/>
      <c r="G23" s="32"/>
      <c r="H23" s="46"/>
      <c r="I23" s="41"/>
      <c r="J23" s="41"/>
      <c r="K23" s="41"/>
      <c r="L23" s="132">
        <f t="shared" si="0"/>
        <v>0</v>
      </c>
    </row>
    <row r="24" spans="2:12" ht="15.75" x14ac:dyDescent="0.25">
      <c r="B24" s="12">
        <v>19</v>
      </c>
      <c r="C24" s="25"/>
      <c r="D24" s="34"/>
      <c r="E24" s="40"/>
      <c r="F24" s="41"/>
      <c r="G24" s="32"/>
      <c r="H24" s="46"/>
      <c r="I24" s="41"/>
      <c r="J24" s="41"/>
      <c r="K24" s="41"/>
      <c r="L24" s="132">
        <f t="shared" si="0"/>
        <v>0</v>
      </c>
    </row>
    <row r="25" spans="2:12" ht="15.75" x14ac:dyDescent="0.25">
      <c r="B25" s="12">
        <v>20</v>
      </c>
      <c r="C25" s="25"/>
      <c r="D25" s="34"/>
      <c r="E25" s="40"/>
      <c r="F25" s="41"/>
      <c r="G25" s="32"/>
      <c r="H25" s="46"/>
      <c r="I25" s="41"/>
      <c r="J25" s="41"/>
      <c r="K25" s="41"/>
      <c r="L25" s="132">
        <f t="shared" si="0"/>
        <v>0</v>
      </c>
    </row>
    <row r="26" spans="2:12" ht="15.75" x14ac:dyDescent="0.25">
      <c r="B26" s="12">
        <v>21</v>
      </c>
      <c r="C26" s="25"/>
      <c r="D26" s="34"/>
      <c r="E26" s="40"/>
      <c r="F26" s="41"/>
      <c r="G26" s="32"/>
      <c r="H26" s="46"/>
      <c r="I26" s="41"/>
      <c r="J26" s="41"/>
      <c r="K26" s="41"/>
      <c r="L26" s="132">
        <f t="shared" si="0"/>
        <v>0</v>
      </c>
    </row>
    <row r="27" spans="2:12" ht="15.75" x14ac:dyDescent="0.25">
      <c r="B27" s="12">
        <v>22</v>
      </c>
      <c r="C27" s="25"/>
      <c r="D27" s="34"/>
      <c r="E27" s="40"/>
      <c r="F27" s="41"/>
      <c r="G27" s="32"/>
      <c r="H27" s="46"/>
      <c r="I27" s="41"/>
      <c r="J27" s="41"/>
      <c r="K27" s="41"/>
      <c r="L27" s="132">
        <f t="shared" si="0"/>
        <v>0</v>
      </c>
    </row>
    <row r="28" spans="2:12" ht="15.75" x14ac:dyDescent="0.25">
      <c r="B28" s="12">
        <v>23</v>
      </c>
      <c r="C28" s="25"/>
      <c r="D28" s="34"/>
      <c r="E28" s="40"/>
      <c r="F28" s="41"/>
      <c r="G28" s="32"/>
      <c r="H28" s="46"/>
      <c r="I28" s="41"/>
      <c r="J28" s="41"/>
      <c r="K28" s="41"/>
      <c r="L28" s="132">
        <f t="shared" si="0"/>
        <v>0</v>
      </c>
    </row>
    <row r="29" spans="2:12" ht="15.75" x14ac:dyDescent="0.25">
      <c r="B29" s="12">
        <v>24</v>
      </c>
      <c r="C29" s="25"/>
      <c r="D29" s="34"/>
      <c r="E29" s="40"/>
      <c r="F29" s="41"/>
      <c r="G29" s="32"/>
      <c r="H29" s="46"/>
      <c r="I29" s="41"/>
      <c r="J29" s="41"/>
      <c r="K29" s="41"/>
      <c r="L29" s="132">
        <f t="shared" si="0"/>
        <v>0</v>
      </c>
    </row>
    <row r="30" spans="2:12" ht="15.75" x14ac:dyDescent="0.25">
      <c r="B30" s="12">
        <v>25</v>
      </c>
      <c r="C30" s="25"/>
      <c r="D30" s="42"/>
      <c r="E30" s="35"/>
      <c r="F30" s="35"/>
      <c r="G30" s="35"/>
      <c r="H30" s="121"/>
      <c r="I30" s="35"/>
      <c r="J30" s="35"/>
      <c r="K30" s="40"/>
      <c r="L30" s="133">
        <f t="shared" si="0"/>
        <v>0</v>
      </c>
    </row>
    <row r="31" spans="2:12" ht="17.25" customHeight="1" thickBot="1" x14ac:dyDescent="0.3">
      <c r="B31" s="13">
        <v>26</v>
      </c>
      <c r="C31" s="26"/>
      <c r="D31" s="43"/>
      <c r="E31" s="44"/>
      <c r="F31" s="44"/>
      <c r="G31" s="44"/>
      <c r="H31" s="122"/>
      <c r="I31" s="44"/>
      <c r="J31" s="44"/>
      <c r="K31" s="130"/>
      <c r="L31" s="134">
        <f t="shared" si="0"/>
        <v>0</v>
      </c>
    </row>
    <row r="32" spans="2:12" ht="17.25" thickTop="1" thickBot="1" x14ac:dyDescent="0.3">
      <c r="B32" s="108"/>
      <c r="C32" s="194" t="s">
        <v>28</v>
      </c>
      <c r="D32" s="195">
        <f>SUBTOTAL(109,Table3[1])</f>
        <v>0</v>
      </c>
      <c r="E32" s="196">
        <f>SUBTOTAL(109,Table3[2])</f>
        <v>0</v>
      </c>
      <c r="F32" s="196">
        <f>SUBTOTAL(109,Table3[3])</f>
        <v>0</v>
      </c>
      <c r="G32" s="196">
        <f>SUBTOTAL(109,Table3[4])</f>
        <v>0</v>
      </c>
      <c r="H32" s="196">
        <f>SUBTOTAL(109,Table3[5])</f>
        <v>0</v>
      </c>
      <c r="I32" s="196">
        <f>SUBTOTAL(109,Table3[6])</f>
        <v>0</v>
      </c>
      <c r="J32" s="196">
        <f>SUBTOTAL(109,Table3[7])</f>
        <v>0</v>
      </c>
      <c r="K32" s="196">
        <f>SUBTOTAL(109,Table3[8])</f>
        <v>0</v>
      </c>
      <c r="L32" s="135">
        <f>SUBTOTAL(109,Table3[Total])</f>
        <v>0</v>
      </c>
    </row>
  </sheetData>
  <sheetProtection algorithmName="SHA-512" hashValue="yB8kdahOlamTcAd5NykVgt6miZi3N3KUq5pZ5RPQITrarWGZ+elZ/2K1Y8n2EZCH19YTTrLKYF6rwTGdEbIbiw==" saltValue="3aJbNFgkWA3wtj9tt2rLlg==" spinCount="100000" sheet="1" objects="1" scenarios="1" selectLockedCells="1"/>
  <protectedRanges>
    <protectedRange sqref="C6:K31" name="Range1"/>
  </protectedRanges>
  <mergeCells count="2">
    <mergeCell ref="B2:L2"/>
    <mergeCell ref="D4:K4"/>
  </mergeCells>
  <phoneticPr fontId="5"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B1:L33"/>
  <sheetViews>
    <sheetView zoomScaleNormal="100" workbookViewId="0">
      <selection activeCell="F10" sqref="F10"/>
    </sheetView>
  </sheetViews>
  <sheetFormatPr defaultRowHeight="15" x14ac:dyDescent="0.2"/>
  <cols>
    <col min="1" max="1" width="2.21875" style="3" customWidth="1"/>
    <col min="2" max="2" width="26.5546875" style="3" customWidth="1"/>
    <col min="3" max="3" width="45.44140625" style="3" customWidth="1"/>
    <col min="4" max="11" width="11.77734375" style="3" customWidth="1"/>
    <col min="12" max="12" width="12.77734375" style="3" customWidth="1"/>
    <col min="13" max="16384" width="8.88671875" style="3"/>
  </cols>
  <sheetData>
    <row r="1" spans="2:12" ht="15.75" thickBot="1" x14ac:dyDescent="0.25"/>
    <row r="2" spans="2:12" ht="30" customHeight="1" thickBot="1" x14ac:dyDescent="0.25">
      <c r="B2" s="259" t="s">
        <v>31</v>
      </c>
      <c r="C2" s="260"/>
      <c r="D2" s="260"/>
      <c r="E2" s="260"/>
      <c r="F2" s="260"/>
      <c r="G2" s="260"/>
      <c r="H2" s="260"/>
      <c r="I2" s="260"/>
      <c r="J2" s="260"/>
      <c r="K2" s="260"/>
      <c r="L2" s="261"/>
    </row>
    <row r="3" spans="2:12" ht="15.75" thickBot="1" x14ac:dyDescent="0.25">
      <c r="B3" s="183"/>
      <c r="C3" s="183"/>
      <c r="D3" s="183"/>
      <c r="E3" s="183"/>
      <c r="F3" s="183"/>
      <c r="G3" s="183"/>
      <c r="H3" s="183"/>
      <c r="I3" s="183"/>
      <c r="J3" s="183"/>
      <c r="K3" s="183"/>
      <c r="L3"/>
    </row>
    <row r="4" spans="2:12" s="9" customFormat="1" ht="22.5" customHeight="1" thickBot="1" x14ac:dyDescent="0.25">
      <c r="B4" s="8"/>
      <c r="C4" s="8"/>
      <c r="D4" s="256" t="s">
        <v>29</v>
      </c>
      <c r="E4" s="257"/>
      <c r="F4" s="257"/>
      <c r="G4" s="257"/>
      <c r="H4" s="257"/>
      <c r="I4" s="257"/>
      <c r="J4" s="257"/>
      <c r="K4" s="258"/>
      <c r="L4" s="8"/>
    </row>
    <row r="5" spans="2:12" s="9" customFormat="1" ht="22.5" customHeight="1" thickBot="1" x14ac:dyDescent="0.25">
      <c r="B5" s="233" t="s">
        <v>32</v>
      </c>
      <c r="C5" s="234" t="s">
        <v>33</v>
      </c>
      <c r="D5" s="191" t="s">
        <v>20</v>
      </c>
      <c r="E5" s="192" t="s">
        <v>21</v>
      </c>
      <c r="F5" s="192" t="s">
        <v>22</v>
      </c>
      <c r="G5" s="59" t="s">
        <v>23</v>
      </c>
      <c r="H5" s="191" t="s">
        <v>24</v>
      </c>
      <c r="I5" s="192" t="s">
        <v>25</v>
      </c>
      <c r="J5" s="192" t="s">
        <v>26</v>
      </c>
      <c r="K5" s="192" t="s">
        <v>27</v>
      </c>
      <c r="L5" s="189" t="s">
        <v>12</v>
      </c>
    </row>
    <row r="6" spans="2:12" ht="15.75" x14ac:dyDescent="0.25">
      <c r="B6" s="231"/>
      <c r="C6" s="232"/>
      <c r="D6" s="78"/>
      <c r="E6" s="36"/>
      <c r="F6" s="36"/>
      <c r="G6" s="36"/>
      <c r="H6" s="36"/>
      <c r="I6" s="36"/>
      <c r="J6" s="36"/>
      <c r="K6" s="36"/>
      <c r="L6" s="202">
        <f t="shared" ref="L6:L31" si="0">SUM(D6:K6)</f>
        <v>0</v>
      </c>
    </row>
    <row r="7" spans="2:12" ht="15.75" x14ac:dyDescent="0.25">
      <c r="B7" s="18"/>
      <c r="C7" s="28"/>
      <c r="D7" s="79"/>
      <c r="E7" s="37"/>
      <c r="F7" s="37"/>
      <c r="G7" s="37"/>
      <c r="H7" s="37"/>
      <c r="I7" s="37"/>
      <c r="J7" s="37"/>
      <c r="K7" s="37"/>
      <c r="L7" s="203">
        <f t="shared" si="0"/>
        <v>0</v>
      </c>
    </row>
    <row r="8" spans="2:12" ht="15.75" x14ac:dyDescent="0.25">
      <c r="B8" s="18"/>
      <c r="C8" s="28"/>
      <c r="D8" s="79"/>
      <c r="E8" s="37"/>
      <c r="F8" s="37"/>
      <c r="G8" s="37"/>
      <c r="H8" s="37"/>
      <c r="I8" s="37"/>
      <c r="J8" s="37"/>
      <c r="K8" s="37"/>
      <c r="L8" s="203">
        <f t="shared" si="0"/>
        <v>0</v>
      </c>
    </row>
    <row r="9" spans="2:12" ht="15.75" x14ac:dyDescent="0.25">
      <c r="B9" s="18"/>
      <c r="C9" s="28"/>
      <c r="D9" s="79"/>
      <c r="E9" s="37"/>
      <c r="F9" s="37"/>
      <c r="G9" s="37"/>
      <c r="H9" s="37"/>
      <c r="I9" s="37"/>
      <c r="J9" s="37"/>
      <c r="K9" s="37"/>
      <c r="L9" s="203">
        <f t="shared" si="0"/>
        <v>0</v>
      </c>
    </row>
    <row r="10" spans="2:12" ht="15.75" x14ac:dyDescent="0.25">
      <c r="B10" s="18"/>
      <c r="C10" s="28"/>
      <c r="D10" s="79"/>
      <c r="E10" s="37"/>
      <c r="F10" s="37"/>
      <c r="G10" s="37"/>
      <c r="H10" s="37"/>
      <c r="I10" s="37"/>
      <c r="J10" s="37"/>
      <c r="K10" s="37"/>
      <c r="L10" s="203">
        <f t="shared" si="0"/>
        <v>0</v>
      </c>
    </row>
    <row r="11" spans="2:12" ht="15.75" x14ac:dyDescent="0.25">
      <c r="B11" s="18"/>
      <c r="C11" s="28"/>
      <c r="D11" s="79"/>
      <c r="E11" s="37"/>
      <c r="F11" s="37"/>
      <c r="G11" s="37"/>
      <c r="H11" s="37"/>
      <c r="I11" s="37"/>
      <c r="J11" s="37"/>
      <c r="K11" s="37"/>
      <c r="L11" s="203">
        <f t="shared" si="0"/>
        <v>0</v>
      </c>
    </row>
    <row r="12" spans="2:12" ht="15.75" x14ac:dyDescent="0.25">
      <c r="B12" s="18"/>
      <c r="C12" s="28"/>
      <c r="D12" s="79"/>
      <c r="E12" s="37"/>
      <c r="F12" s="37"/>
      <c r="G12" s="37"/>
      <c r="H12" s="37"/>
      <c r="I12" s="37"/>
      <c r="J12" s="37"/>
      <c r="K12" s="37"/>
      <c r="L12" s="203">
        <f t="shared" si="0"/>
        <v>0</v>
      </c>
    </row>
    <row r="13" spans="2:12" ht="15.75" x14ac:dyDescent="0.25">
      <c r="B13" s="18"/>
      <c r="C13" s="28"/>
      <c r="D13" s="79"/>
      <c r="E13" s="37"/>
      <c r="F13" s="37"/>
      <c r="G13" s="37"/>
      <c r="H13" s="37"/>
      <c r="I13" s="37"/>
      <c r="J13" s="37"/>
      <c r="K13" s="37"/>
      <c r="L13" s="203">
        <f t="shared" si="0"/>
        <v>0</v>
      </c>
    </row>
    <row r="14" spans="2:12" ht="15.75" x14ac:dyDescent="0.25">
      <c r="B14" s="18"/>
      <c r="C14" s="28"/>
      <c r="D14" s="79"/>
      <c r="E14" s="37"/>
      <c r="F14" s="37"/>
      <c r="G14" s="37"/>
      <c r="H14" s="37"/>
      <c r="I14" s="37"/>
      <c r="J14" s="37"/>
      <c r="K14" s="37"/>
      <c r="L14" s="203">
        <f t="shared" si="0"/>
        <v>0</v>
      </c>
    </row>
    <row r="15" spans="2:12" ht="15.75" x14ac:dyDescent="0.25">
      <c r="B15" s="18"/>
      <c r="C15" s="28"/>
      <c r="D15" s="79"/>
      <c r="E15" s="37"/>
      <c r="F15" s="37"/>
      <c r="G15" s="37"/>
      <c r="H15" s="37"/>
      <c r="I15" s="37"/>
      <c r="J15" s="37"/>
      <c r="K15" s="37"/>
      <c r="L15" s="203">
        <f t="shared" si="0"/>
        <v>0</v>
      </c>
    </row>
    <row r="16" spans="2:12" ht="15.75" x14ac:dyDescent="0.25">
      <c r="B16" s="18"/>
      <c r="C16" s="28"/>
      <c r="D16" s="79"/>
      <c r="E16" s="37"/>
      <c r="F16" s="37"/>
      <c r="G16" s="37"/>
      <c r="H16" s="37"/>
      <c r="I16" s="37"/>
      <c r="J16" s="37"/>
      <c r="K16" s="37"/>
      <c r="L16" s="203">
        <f t="shared" si="0"/>
        <v>0</v>
      </c>
    </row>
    <row r="17" spans="2:12" ht="15.75" x14ac:dyDescent="0.25">
      <c r="B17" s="18"/>
      <c r="C17" s="28"/>
      <c r="D17" s="79"/>
      <c r="E17" s="37"/>
      <c r="F17" s="37"/>
      <c r="G17" s="37"/>
      <c r="H17" s="37"/>
      <c r="I17" s="37"/>
      <c r="J17" s="37"/>
      <c r="K17" s="37"/>
      <c r="L17" s="203">
        <f t="shared" si="0"/>
        <v>0</v>
      </c>
    </row>
    <row r="18" spans="2:12" ht="15.75" x14ac:dyDescent="0.25">
      <c r="B18" s="18"/>
      <c r="C18" s="28"/>
      <c r="D18" s="79"/>
      <c r="E18" s="37"/>
      <c r="F18" s="37"/>
      <c r="G18" s="37"/>
      <c r="H18" s="37"/>
      <c r="I18" s="37"/>
      <c r="J18" s="37"/>
      <c r="K18" s="37"/>
      <c r="L18" s="203">
        <f t="shared" si="0"/>
        <v>0</v>
      </c>
    </row>
    <row r="19" spans="2:12" ht="15.75" x14ac:dyDescent="0.25">
      <c r="B19" s="18"/>
      <c r="C19" s="28"/>
      <c r="D19" s="79"/>
      <c r="E19" s="37"/>
      <c r="F19" s="37"/>
      <c r="G19" s="37"/>
      <c r="H19" s="37"/>
      <c r="I19" s="37"/>
      <c r="J19" s="37"/>
      <c r="K19" s="37"/>
      <c r="L19" s="203">
        <f t="shared" si="0"/>
        <v>0</v>
      </c>
    </row>
    <row r="20" spans="2:12" ht="15.75" x14ac:dyDescent="0.25">
      <c r="B20" s="18"/>
      <c r="C20" s="28"/>
      <c r="D20" s="79"/>
      <c r="E20" s="37"/>
      <c r="F20" s="37"/>
      <c r="G20" s="37"/>
      <c r="H20" s="37"/>
      <c r="I20" s="37"/>
      <c r="J20" s="37"/>
      <c r="K20" s="37"/>
      <c r="L20" s="203">
        <f t="shared" si="0"/>
        <v>0</v>
      </c>
    </row>
    <row r="21" spans="2:12" ht="15.75" x14ac:dyDescent="0.25">
      <c r="B21" s="18"/>
      <c r="C21" s="28"/>
      <c r="D21" s="79"/>
      <c r="E21" s="37"/>
      <c r="F21" s="37"/>
      <c r="G21" s="37"/>
      <c r="H21" s="37"/>
      <c r="I21" s="37"/>
      <c r="J21" s="37"/>
      <c r="K21" s="37"/>
      <c r="L21" s="203">
        <f t="shared" si="0"/>
        <v>0</v>
      </c>
    </row>
    <row r="22" spans="2:12" ht="15.75" x14ac:dyDescent="0.25">
      <c r="B22" s="18"/>
      <c r="C22" s="28"/>
      <c r="D22" s="79"/>
      <c r="E22" s="37"/>
      <c r="F22" s="37"/>
      <c r="G22" s="37"/>
      <c r="H22" s="37"/>
      <c r="I22" s="37"/>
      <c r="J22" s="37"/>
      <c r="K22" s="37"/>
      <c r="L22" s="203">
        <f t="shared" si="0"/>
        <v>0</v>
      </c>
    </row>
    <row r="23" spans="2:12" ht="15.75" x14ac:dyDescent="0.25">
      <c r="B23" s="18"/>
      <c r="C23" s="28"/>
      <c r="D23" s="79"/>
      <c r="E23" s="37"/>
      <c r="F23" s="37"/>
      <c r="G23" s="37"/>
      <c r="H23" s="37"/>
      <c r="I23" s="37"/>
      <c r="J23" s="37"/>
      <c r="K23" s="37"/>
      <c r="L23" s="203">
        <f t="shared" si="0"/>
        <v>0</v>
      </c>
    </row>
    <row r="24" spans="2:12" ht="15.75" x14ac:dyDescent="0.25">
      <c r="B24" s="18"/>
      <c r="C24" s="28"/>
      <c r="D24" s="79"/>
      <c r="E24" s="37"/>
      <c r="F24" s="37"/>
      <c r="G24" s="37"/>
      <c r="H24" s="37"/>
      <c r="I24" s="37"/>
      <c r="J24" s="37"/>
      <c r="K24" s="37"/>
      <c r="L24" s="203">
        <f t="shared" si="0"/>
        <v>0</v>
      </c>
    </row>
    <row r="25" spans="2:12" ht="15.75" x14ac:dyDescent="0.25">
      <c r="B25" s="18"/>
      <c r="C25" s="28"/>
      <c r="D25" s="79"/>
      <c r="E25" s="37"/>
      <c r="F25" s="37"/>
      <c r="G25" s="37"/>
      <c r="H25" s="37"/>
      <c r="I25" s="37"/>
      <c r="J25" s="37"/>
      <c r="K25" s="37"/>
      <c r="L25" s="203">
        <f t="shared" si="0"/>
        <v>0</v>
      </c>
    </row>
    <row r="26" spans="2:12" ht="15.75" x14ac:dyDescent="0.25">
      <c r="B26" s="18"/>
      <c r="C26" s="28"/>
      <c r="D26" s="79"/>
      <c r="E26" s="37"/>
      <c r="F26" s="37"/>
      <c r="G26" s="37"/>
      <c r="H26" s="37"/>
      <c r="I26" s="37"/>
      <c r="J26" s="37"/>
      <c r="K26" s="37"/>
      <c r="L26" s="203">
        <f t="shared" si="0"/>
        <v>0</v>
      </c>
    </row>
    <row r="27" spans="2:12" ht="15.75" x14ac:dyDescent="0.25">
      <c r="B27" s="18"/>
      <c r="C27" s="28"/>
      <c r="D27" s="79"/>
      <c r="E27" s="37"/>
      <c r="F27" s="37"/>
      <c r="G27" s="37"/>
      <c r="H27" s="37"/>
      <c r="I27" s="37"/>
      <c r="J27" s="37"/>
      <c r="K27" s="37"/>
      <c r="L27" s="203">
        <f t="shared" si="0"/>
        <v>0</v>
      </c>
    </row>
    <row r="28" spans="2:12" ht="15.75" x14ac:dyDescent="0.25">
      <c r="B28" s="18"/>
      <c r="C28" s="28"/>
      <c r="D28" s="79"/>
      <c r="E28" s="37"/>
      <c r="F28" s="37"/>
      <c r="G28" s="37"/>
      <c r="H28" s="37"/>
      <c r="I28" s="37"/>
      <c r="J28" s="37"/>
      <c r="K28" s="37"/>
      <c r="L28" s="203">
        <f t="shared" si="0"/>
        <v>0</v>
      </c>
    </row>
    <row r="29" spans="2:12" ht="15.75" x14ac:dyDescent="0.25">
      <c r="B29" s="18"/>
      <c r="C29" s="28"/>
      <c r="D29" s="79"/>
      <c r="E29" s="37"/>
      <c r="F29" s="37"/>
      <c r="G29" s="37"/>
      <c r="H29" s="37"/>
      <c r="I29" s="37"/>
      <c r="J29" s="37"/>
      <c r="K29" s="37"/>
      <c r="L29" s="203">
        <f t="shared" si="0"/>
        <v>0</v>
      </c>
    </row>
    <row r="30" spans="2:12" ht="15.75" x14ac:dyDescent="0.25">
      <c r="B30" s="18"/>
      <c r="C30" s="28"/>
      <c r="D30" s="79"/>
      <c r="E30" s="37"/>
      <c r="F30" s="37"/>
      <c r="G30" s="37"/>
      <c r="H30" s="37"/>
      <c r="I30" s="37"/>
      <c r="J30" s="37"/>
      <c r="K30" s="37"/>
      <c r="L30" s="203">
        <f t="shared" si="0"/>
        <v>0</v>
      </c>
    </row>
    <row r="31" spans="2:12" ht="16.5" thickBot="1" x14ac:dyDescent="0.3">
      <c r="B31" s="19"/>
      <c r="C31" s="67"/>
      <c r="D31" s="80"/>
      <c r="E31" s="68"/>
      <c r="F31" s="68"/>
      <c r="G31" s="68"/>
      <c r="H31" s="68"/>
      <c r="I31" s="68"/>
      <c r="J31" s="68"/>
      <c r="K31" s="68"/>
      <c r="L31" s="204">
        <f t="shared" si="0"/>
        <v>0</v>
      </c>
    </row>
    <row r="32" spans="2:12" ht="17.25" thickTop="1" thickBot="1" x14ac:dyDescent="0.3">
      <c r="B32" s="197" t="s">
        <v>12</v>
      </c>
      <c r="C32" s="198"/>
      <c r="D32" s="199">
        <f>SUBTOTAL(109,Table4[1])</f>
        <v>0</v>
      </c>
      <c r="E32" s="200">
        <f>SUBTOTAL(109,Table4[2])</f>
        <v>0</v>
      </c>
      <c r="F32" s="200">
        <f>SUBTOTAL(109,Table4[3])</f>
        <v>0</v>
      </c>
      <c r="G32" s="200">
        <f>SUBTOTAL(109,Table4[4])</f>
        <v>0</v>
      </c>
      <c r="H32" s="200">
        <f>SUBTOTAL(109,Table4[5])</f>
        <v>0</v>
      </c>
      <c r="I32" s="200">
        <f>SUBTOTAL(109,Table4[6])</f>
        <v>0</v>
      </c>
      <c r="J32" s="200">
        <f>SUBTOTAL(109,Table4[7])</f>
        <v>0</v>
      </c>
      <c r="K32" s="200">
        <f>SUBTOTAL(109,Table4[8])</f>
        <v>0</v>
      </c>
      <c r="L32" s="201">
        <f>SUBTOTAL(109,Table4[Total])</f>
        <v>0</v>
      </c>
    </row>
    <row r="33" spans="2:12" ht="15.75" x14ac:dyDescent="0.25">
      <c r="B33" s="75"/>
      <c r="D33" s="76"/>
      <c r="E33" s="76"/>
      <c r="F33" s="76"/>
      <c r="G33" s="76"/>
      <c r="H33" s="76"/>
      <c r="I33" s="76"/>
      <c r="J33" s="76"/>
      <c r="K33" s="76"/>
      <c r="L33" s="76"/>
    </row>
  </sheetData>
  <sheetProtection algorithmName="SHA-512" hashValue="z9auZn8evgUtDUfk81u78+1TgHJRTyt82TMUgAG5xSaMPTdyXr6/D2IVv/fXJSSwN21+QP8aqaeWZyWocz/NtQ==" saltValue="zFlPRorniovR2UCwFieqDg==" spinCount="100000" sheet="1" selectLockedCells="1"/>
  <protectedRanges>
    <protectedRange sqref="L32 B6:K32" name="Range1"/>
  </protectedRanges>
  <customSheetViews>
    <customSheetView guid="{F126E97A-B0F3-4418-B380-299E4CE9A992}">
      <pageMargins left="0" right="0" top="0" bottom="0" header="0" footer="0"/>
    </customSheetView>
  </customSheetViews>
  <mergeCells count="2">
    <mergeCell ref="D4:K4"/>
    <mergeCell ref="B2:L2"/>
  </mergeCells>
  <phoneticPr fontId="5"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B1:L33"/>
  <sheetViews>
    <sheetView zoomScaleNormal="100" workbookViewId="0">
      <selection activeCell="F13" sqref="F13"/>
    </sheetView>
  </sheetViews>
  <sheetFormatPr defaultRowHeight="15" x14ac:dyDescent="0.2"/>
  <cols>
    <col min="1" max="1" width="2.21875" style="3" customWidth="1"/>
    <col min="2" max="2" width="10.109375" style="3" customWidth="1"/>
    <col min="3" max="3" width="31.88671875" style="3" customWidth="1"/>
    <col min="4" max="11" width="11.77734375" style="3" customWidth="1"/>
    <col min="12" max="12" width="12.77734375" style="3" customWidth="1"/>
    <col min="13" max="16384" width="8.88671875" style="3"/>
  </cols>
  <sheetData>
    <row r="1" spans="2:12" ht="15" customHeight="1" thickBot="1" x14ac:dyDescent="0.25"/>
    <row r="2" spans="2:12" ht="30" customHeight="1" thickBot="1" x14ac:dyDescent="0.25">
      <c r="B2" s="259" t="s">
        <v>9</v>
      </c>
      <c r="C2" s="260"/>
      <c r="D2" s="260"/>
      <c r="E2" s="260"/>
      <c r="F2" s="260"/>
      <c r="G2" s="260"/>
      <c r="H2" s="260"/>
      <c r="I2" s="260"/>
      <c r="J2" s="260"/>
      <c r="K2" s="260"/>
      <c r="L2" s="261"/>
    </row>
    <row r="3" spans="2:12" ht="15.75" thickBot="1" x14ac:dyDescent="0.25">
      <c r="B3"/>
      <c r="C3"/>
      <c r="D3"/>
      <c r="E3"/>
      <c r="F3"/>
      <c r="G3"/>
      <c r="H3"/>
      <c r="I3"/>
      <c r="J3"/>
      <c r="K3"/>
      <c r="L3"/>
    </row>
    <row r="4" spans="2:12" s="9" customFormat="1" ht="22.5" customHeight="1" thickBot="1" x14ac:dyDescent="0.25">
      <c r="B4" s="8"/>
      <c r="C4" s="8"/>
      <c r="D4" s="256" t="s">
        <v>29</v>
      </c>
      <c r="E4" s="257"/>
      <c r="F4" s="257"/>
      <c r="G4" s="257"/>
      <c r="H4" s="257"/>
      <c r="I4" s="257"/>
      <c r="J4" s="257"/>
      <c r="K4" s="258"/>
      <c r="L4" s="8"/>
    </row>
    <row r="5" spans="2:12" s="9" customFormat="1" ht="22.5" customHeight="1" thickBot="1" x14ac:dyDescent="0.25">
      <c r="B5" s="210" t="s">
        <v>30</v>
      </c>
      <c r="C5" s="184" t="s">
        <v>9</v>
      </c>
      <c r="D5" s="211" t="s">
        <v>20</v>
      </c>
      <c r="E5" s="192" t="s">
        <v>21</v>
      </c>
      <c r="F5" s="192" t="s">
        <v>22</v>
      </c>
      <c r="G5" s="192" t="s">
        <v>23</v>
      </c>
      <c r="H5" s="191" t="s">
        <v>24</v>
      </c>
      <c r="I5" s="192" t="s">
        <v>25</v>
      </c>
      <c r="J5" s="192" t="s">
        <v>26</v>
      </c>
      <c r="K5" s="192" t="s">
        <v>27</v>
      </c>
      <c r="L5" s="212" t="s">
        <v>12</v>
      </c>
    </row>
    <row r="6" spans="2:12" ht="15.75" x14ac:dyDescent="0.25">
      <c r="B6" s="112">
        <v>1</v>
      </c>
      <c r="C6" s="83"/>
      <c r="D6" s="38"/>
      <c r="E6" s="84"/>
      <c r="F6" s="85"/>
      <c r="G6" s="84"/>
      <c r="H6" s="85"/>
      <c r="I6" s="85"/>
      <c r="J6" s="45"/>
      <c r="K6" s="84"/>
      <c r="L6" s="131">
        <f t="shared" ref="L6:L31" si="0">SUM(D6:K6)</f>
        <v>0</v>
      </c>
    </row>
    <row r="7" spans="2:12" ht="15.75" x14ac:dyDescent="0.25">
      <c r="B7" s="12">
        <v>2</v>
      </c>
      <c r="C7" s="29"/>
      <c r="D7" s="34"/>
      <c r="E7" s="35"/>
      <c r="F7" s="33"/>
      <c r="G7" s="32"/>
      <c r="H7" s="33"/>
      <c r="I7" s="33"/>
      <c r="J7" s="46"/>
      <c r="K7" s="32"/>
      <c r="L7" s="132">
        <f t="shared" si="0"/>
        <v>0</v>
      </c>
    </row>
    <row r="8" spans="2:12" ht="15.75" x14ac:dyDescent="0.25">
      <c r="B8" s="12">
        <v>3</v>
      </c>
      <c r="C8" s="29"/>
      <c r="D8" s="34"/>
      <c r="E8" s="35"/>
      <c r="F8" s="33"/>
      <c r="G8" s="32"/>
      <c r="H8" s="33"/>
      <c r="I8" s="33"/>
      <c r="J8" s="46"/>
      <c r="K8" s="32"/>
      <c r="L8" s="132">
        <f t="shared" si="0"/>
        <v>0</v>
      </c>
    </row>
    <row r="9" spans="2:12" ht="15.75" x14ac:dyDescent="0.25">
      <c r="B9" s="12">
        <v>4</v>
      </c>
      <c r="C9" s="29"/>
      <c r="D9" s="34"/>
      <c r="E9" s="35"/>
      <c r="F9" s="33"/>
      <c r="G9" s="32"/>
      <c r="H9" s="33"/>
      <c r="I9" s="33"/>
      <c r="J9" s="46"/>
      <c r="K9" s="32"/>
      <c r="L9" s="132">
        <f t="shared" si="0"/>
        <v>0</v>
      </c>
    </row>
    <row r="10" spans="2:12" ht="15.75" x14ac:dyDescent="0.25">
      <c r="B10" s="12">
        <v>5</v>
      </c>
      <c r="C10" s="29"/>
      <c r="D10" s="34"/>
      <c r="E10" s="35"/>
      <c r="F10" s="33"/>
      <c r="G10" s="32"/>
      <c r="H10" s="33"/>
      <c r="I10" s="33"/>
      <c r="J10" s="46"/>
      <c r="K10" s="32"/>
      <c r="L10" s="132">
        <f t="shared" si="0"/>
        <v>0</v>
      </c>
    </row>
    <row r="11" spans="2:12" ht="15.75" x14ac:dyDescent="0.25">
      <c r="B11" s="12">
        <v>6</v>
      </c>
      <c r="C11" s="29"/>
      <c r="D11" s="34"/>
      <c r="E11" s="35"/>
      <c r="F11" s="33"/>
      <c r="G11" s="32"/>
      <c r="H11" s="33"/>
      <c r="I11" s="33"/>
      <c r="J11" s="46"/>
      <c r="K11" s="32"/>
      <c r="L11" s="132">
        <f t="shared" si="0"/>
        <v>0</v>
      </c>
    </row>
    <row r="12" spans="2:12" ht="15.75" x14ac:dyDescent="0.25">
      <c r="B12" s="12">
        <v>7</v>
      </c>
      <c r="C12" s="29"/>
      <c r="D12" s="34"/>
      <c r="E12" s="35"/>
      <c r="F12" s="33"/>
      <c r="G12" s="32"/>
      <c r="H12" s="33"/>
      <c r="I12" s="33"/>
      <c r="J12" s="46"/>
      <c r="K12" s="32"/>
      <c r="L12" s="132">
        <f t="shared" si="0"/>
        <v>0</v>
      </c>
    </row>
    <row r="13" spans="2:12" ht="15.75" x14ac:dyDescent="0.25">
      <c r="B13" s="12">
        <v>8</v>
      </c>
      <c r="C13" s="30"/>
      <c r="D13" s="34"/>
      <c r="E13" s="35"/>
      <c r="F13" s="33"/>
      <c r="G13" s="32"/>
      <c r="H13" s="33"/>
      <c r="I13" s="33"/>
      <c r="J13" s="46"/>
      <c r="K13" s="32"/>
      <c r="L13" s="132">
        <f t="shared" si="0"/>
        <v>0</v>
      </c>
    </row>
    <row r="14" spans="2:12" ht="15.75" x14ac:dyDescent="0.25">
      <c r="B14" s="12">
        <v>9</v>
      </c>
      <c r="C14" s="30"/>
      <c r="D14" s="34"/>
      <c r="E14" s="35"/>
      <c r="F14" s="33"/>
      <c r="G14" s="32"/>
      <c r="H14" s="33"/>
      <c r="I14" s="33"/>
      <c r="J14" s="46"/>
      <c r="K14" s="32"/>
      <c r="L14" s="132">
        <f t="shared" si="0"/>
        <v>0</v>
      </c>
    </row>
    <row r="15" spans="2:12" ht="15.75" x14ac:dyDescent="0.25">
      <c r="B15" s="12">
        <v>10</v>
      </c>
      <c r="C15" s="30"/>
      <c r="D15" s="34"/>
      <c r="E15" s="35"/>
      <c r="F15" s="33"/>
      <c r="G15" s="32"/>
      <c r="H15" s="33"/>
      <c r="I15" s="33"/>
      <c r="J15" s="46"/>
      <c r="K15" s="32"/>
      <c r="L15" s="132">
        <f t="shared" si="0"/>
        <v>0</v>
      </c>
    </row>
    <row r="16" spans="2:12" ht="15.75" x14ac:dyDescent="0.25">
      <c r="B16" s="12">
        <v>11</v>
      </c>
      <c r="C16" s="30"/>
      <c r="D16" s="34"/>
      <c r="E16" s="35"/>
      <c r="F16" s="33"/>
      <c r="G16" s="32"/>
      <c r="H16" s="33"/>
      <c r="I16" s="33"/>
      <c r="J16" s="46"/>
      <c r="K16" s="32"/>
      <c r="L16" s="132">
        <f t="shared" si="0"/>
        <v>0</v>
      </c>
    </row>
    <row r="17" spans="2:12" ht="15.75" x14ac:dyDescent="0.25">
      <c r="B17" s="12">
        <v>12</v>
      </c>
      <c r="C17" s="30"/>
      <c r="D17" s="34"/>
      <c r="E17" s="35"/>
      <c r="F17" s="33"/>
      <c r="G17" s="32"/>
      <c r="H17" s="33"/>
      <c r="I17" s="33"/>
      <c r="J17" s="46"/>
      <c r="K17" s="32"/>
      <c r="L17" s="132">
        <f t="shared" si="0"/>
        <v>0</v>
      </c>
    </row>
    <row r="18" spans="2:12" ht="15.75" x14ac:dyDescent="0.25">
      <c r="B18" s="12">
        <v>13</v>
      </c>
      <c r="C18" s="30"/>
      <c r="D18" s="34"/>
      <c r="E18" s="35"/>
      <c r="F18" s="33"/>
      <c r="G18" s="32"/>
      <c r="H18" s="33"/>
      <c r="I18" s="33"/>
      <c r="J18" s="46"/>
      <c r="K18" s="32"/>
      <c r="L18" s="132">
        <f t="shared" si="0"/>
        <v>0</v>
      </c>
    </row>
    <row r="19" spans="2:12" ht="15.75" x14ac:dyDescent="0.25">
      <c r="B19" s="12">
        <v>14</v>
      </c>
      <c r="C19" s="30"/>
      <c r="D19" s="34"/>
      <c r="E19" s="35"/>
      <c r="F19" s="33"/>
      <c r="G19" s="32"/>
      <c r="H19" s="33"/>
      <c r="I19" s="33"/>
      <c r="J19" s="46"/>
      <c r="K19" s="32"/>
      <c r="L19" s="132">
        <f t="shared" si="0"/>
        <v>0</v>
      </c>
    </row>
    <row r="20" spans="2:12" ht="15.75" x14ac:dyDescent="0.25">
      <c r="B20" s="12">
        <v>15</v>
      </c>
      <c r="C20" s="30"/>
      <c r="D20" s="34"/>
      <c r="E20" s="35"/>
      <c r="F20" s="33"/>
      <c r="G20" s="32"/>
      <c r="H20" s="33"/>
      <c r="I20" s="33"/>
      <c r="J20" s="46"/>
      <c r="K20" s="32"/>
      <c r="L20" s="132">
        <f t="shared" si="0"/>
        <v>0</v>
      </c>
    </row>
    <row r="21" spans="2:12" ht="15.75" x14ac:dyDescent="0.25">
      <c r="B21" s="12">
        <v>16</v>
      </c>
      <c r="C21" s="30"/>
      <c r="D21" s="34"/>
      <c r="E21" s="35"/>
      <c r="F21" s="33"/>
      <c r="G21" s="32"/>
      <c r="H21" s="33"/>
      <c r="I21" s="33"/>
      <c r="J21" s="46"/>
      <c r="K21" s="32"/>
      <c r="L21" s="132">
        <f t="shared" si="0"/>
        <v>0</v>
      </c>
    </row>
    <row r="22" spans="2:12" ht="15.75" x14ac:dyDescent="0.25">
      <c r="B22" s="12">
        <v>17</v>
      </c>
      <c r="C22" s="30"/>
      <c r="D22" s="34"/>
      <c r="E22" s="35"/>
      <c r="F22" s="33"/>
      <c r="G22" s="32"/>
      <c r="H22" s="33"/>
      <c r="I22" s="33"/>
      <c r="J22" s="46"/>
      <c r="K22" s="32"/>
      <c r="L22" s="132">
        <f t="shared" si="0"/>
        <v>0</v>
      </c>
    </row>
    <row r="23" spans="2:12" ht="15.75" x14ac:dyDescent="0.25">
      <c r="B23" s="12">
        <v>18</v>
      </c>
      <c r="C23" s="30"/>
      <c r="D23" s="34"/>
      <c r="E23" s="35"/>
      <c r="F23" s="33"/>
      <c r="G23" s="32"/>
      <c r="H23" s="33"/>
      <c r="I23" s="33"/>
      <c r="J23" s="46"/>
      <c r="K23" s="32"/>
      <c r="L23" s="132">
        <f t="shared" si="0"/>
        <v>0</v>
      </c>
    </row>
    <row r="24" spans="2:12" ht="15.75" x14ac:dyDescent="0.25">
      <c r="B24" s="12">
        <v>19</v>
      </c>
      <c r="C24" s="30"/>
      <c r="D24" s="34"/>
      <c r="E24" s="35"/>
      <c r="F24" s="33"/>
      <c r="G24" s="32"/>
      <c r="H24" s="33"/>
      <c r="I24" s="33"/>
      <c r="J24" s="46"/>
      <c r="K24" s="32"/>
      <c r="L24" s="132">
        <f t="shared" si="0"/>
        <v>0</v>
      </c>
    </row>
    <row r="25" spans="2:12" ht="15.75" x14ac:dyDescent="0.25">
      <c r="B25" s="12">
        <v>20</v>
      </c>
      <c r="C25" s="30"/>
      <c r="D25" s="34"/>
      <c r="E25" s="35"/>
      <c r="F25" s="33"/>
      <c r="G25" s="32"/>
      <c r="H25" s="33"/>
      <c r="I25" s="33"/>
      <c r="J25" s="46"/>
      <c r="K25" s="32"/>
      <c r="L25" s="132">
        <f t="shared" si="0"/>
        <v>0</v>
      </c>
    </row>
    <row r="26" spans="2:12" ht="15.75" x14ac:dyDescent="0.25">
      <c r="B26" s="12">
        <v>21</v>
      </c>
      <c r="C26" s="30"/>
      <c r="D26" s="34"/>
      <c r="E26" s="35"/>
      <c r="F26" s="33"/>
      <c r="G26" s="32"/>
      <c r="H26" s="33"/>
      <c r="I26" s="33"/>
      <c r="J26" s="46"/>
      <c r="K26" s="32"/>
      <c r="L26" s="132">
        <f t="shared" si="0"/>
        <v>0</v>
      </c>
    </row>
    <row r="27" spans="2:12" ht="15.75" x14ac:dyDescent="0.25">
      <c r="B27" s="12">
        <v>22</v>
      </c>
      <c r="C27" s="30"/>
      <c r="D27" s="34"/>
      <c r="E27" s="35"/>
      <c r="F27" s="33"/>
      <c r="G27" s="32"/>
      <c r="H27" s="33"/>
      <c r="I27" s="33"/>
      <c r="J27" s="46"/>
      <c r="K27" s="32"/>
      <c r="L27" s="132">
        <f t="shared" si="0"/>
        <v>0</v>
      </c>
    </row>
    <row r="28" spans="2:12" ht="15.75" x14ac:dyDescent="0.25">
      <c r="B28" s="12">
        <v>23</v>
      </c>
      <c r="C28" s="30"/>
      <c r="D28" s="34"/>
      <c r="E28" s="35"/>
      <c r="F28" s="33"/>
      <c r="G28" s="32"/>
      <c r="H28" s="33"/>
      <c r="I28" s="33"/>
      <c r="J28" s="46"/>
      <c r="K28" s="32"/>
      <c r="L28" s="132">
        <f t="shared" si="0"/>
        <v>0</v>
      </c>
    </row>
    <row r="29" spans="2:12" ht="15.75" x14ac:dyDescent="0.25">
      <c r="B29" s="12">
        <v>24</v>
      </c>
      <c r="C29" s="30"/>
      <c r="D29" s="34"/>
      <c r="E29" s="35"/>
      <c r="F29" s="33"/>
      <c r="G29" s="32"/>
      <c r="H29" s="33"/>
      <c r="I29" s="33"/>
      <c r="J29" s="46"/>
      <c r="K29" s="32"/>
      <c r="L29" s="132">
        <f t="shared" si="0"/>
        <v>0</v>
      </c>
    </row>
    <row r="30" spans="2:12" ht="15.75" x14ac:dyDescent="0.25">
      <c r="B30" s="12">
        <v>25</v>
      </c>
      <c r="C30" s="30"/>
      <c r="D30" s="34"/>
      <c r="E30" s="35"/>
      <c r="F30" s="33"/>
      <c r="G30" s="32"/>
      <c r="H30" s="33"/>
      <c r="I30" s="33"/>
      <c r="J30" s="46"/>
      <c r="K30" s="32"/>
      <c r="L30" s="132">
        <f t="shared" si="0"/>
        <v>0</v>
      </c>
    </row>
    <row r="31" spans="2:12" ht="16.5" thickBot="1" x14ac:dyDescent="0.3">
      <c r="B31" s="13">
        <v>26</v>
      </c>
      <c r="C31" s="26"/>
      <c r="D31" s="43"/>
      <c r="E31" s="47"/>
      <c r="F31" s="48"/>
      <c r="G31" s="47"/>
      <c r="H31" s="48"/>
      <c r="I31" s="48"/>
      <c r="J31" s="136"/>
      <c r="K31" s="47"/>
      <c r="L31" s="188">
        <f t="shared" si="0"/>
        <v>0</v>
      </c>
    </row>
    <row r="32" spans="2:12" ht="17.25" thickTop="1" thickBot="1" x14ac:dyDescent="0.3">
      <c r="B32" s="205" t="s">
        <v>12</v>
      </c>
      <c r="C32" s="206"/>
      <c r="D32" s="207">
        <f>SUBTOTAL(109,Table6[1])</f>
        <v>0</v>
      </c>
      <c r="E32" s="208">
        <f>SUBTOTAL(109,Table6[2])</f>
        <v>0</v>
      </c>
      <c r="F32" s="209">
        <f>SUBTOTAL(109,Table6[3])</f>
        <v>0</v>
      </c>
      <c r="G32" s="196">
        <f>SUBTOTAL(109,Table6[4])</f>
        <v>0</v>
      </c>
      <c r="H32" s="209">
        <f>SUBTOTAL(109,Table6[5])</f>
        <v>0</v>
      </c>
      <c r="I32" s="209">
        <f>SUBTOTAL(109,Table6[6])</f>
        <v>0</v>
      </c>
      <c r="J32" s="209">
        <f>SUBTOTAL(109,Table6[7])</f>
        <v>0</v>
      </c>
      <c r="K32" s="209">
        <f>SUBTOTAL(109,Table6[8])</f>
        <v>0</v>
      </c>
      <c r="L32" s="135">
        <f>SUBTOTAL(109,Table6[Total])</f>
        <v>0</v>
      </c>
    </row>
    <row r="33" spans="2:12" ht="15.75" x14ac:dyDescent="0.25">
      <c r="B33" s="81"/>
      <c r="C33" s="81"/>
      <c r="D33" s="82"/>
      <c r="E33" s="82"/>
      <c r="F33" s="82"/>
      <c r="G33" s="82"/>
      <c r="H33" s="82"/>
      <c r="I33" s="82"/>
      <c r="J33" s="82"/>
      <c r="K33" s="82"/>
      <c r="L33" s="82"/>
    </row>
  </sheetData>
  <sheetProtection algorithmName="SHA-512" hashValue="HmeGxutwHp5a7HRQMBxpYFzseYZ2kizAgKUOsf4L66rZzmP+/4ZA3NXr6jlNTQ8ga4DGvJfXwpnvA71UEnoEPA==" saltValue="kB3taDG3ny1UHfuBpYVhZw==" spinCount="100000" sheet="1" selectLockedCells="1"/>
  <protectedRanges>
    <protectedRange sqref="C6:K32" name="Range1"/>
  </protectedRanges>
  <customSheetViews>
    <customSheetView guid="{F126E97A-B0F3-4418-B380-299E4CE9A992}" topLeftCell="A13">
      <selection activeCell="H8" sqref="H8"/>
      <pageMargins left="0" right="0" top="0" bottom="0" header="0" footer="0"/>
    </customSheetView>
  </customSheetViews>
  <mergeCells count="2">
    <mergeCell ref="B2:L2"/>
    <mergeCell ref="D4:K4"/>
  </mergeCells>
  <phoneticPr fontId="5" type="noConversion"/>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B1:L31"/>
  <sheetViews>
    <sheetView zoomScaleNormal="100" workbookViewId="0">
      <selection activeCell="D25" sqref="D25"/>
    </sheetView>
  </sheetViews>
  <sheetFormatPr defaultRowHeight="15" x14ac:dyDescent="0.2"/>
  <cols>
    <col min="1" max="1" width="2.21875" style="3" customWidth="1"/>
    <col min="2" max="2" width="34.109375" style="3" customWidth="1"/>
    <col min="3" max="3" width="34.21875" style="3" customWidth="1"/>
    <col min="4" max="11" width="11.77734375" style="3" customWidth="1"/>
    <col min="12" max="12" width="12.77734375" style="3" customWidth="1"/>
    <col min="13" max="16384" width="8.88671875" style="3"/>
  </cols>
  <sheetData>
    <row r="1" spans="2:12" ht="15" customHeight="1" thickBot="1" x14ac:dyDescent="0.25"/>
    <row r="2" spans="2:12" ht="30" customHeight="1" thickBot="1" x14ac:dyDescent="0.25">
      <c r="B2" s="259" t="s">
        <v>34</v>
      </c>
      <c r="C2" s="260"/>
      <c r="D2" s="260"/>
      <c r="E2" s="260"/>
      <c r="F2" s="260"/>
      <c r="G2" s="260"/>
      <c r="H2" s="260"/>
      <c r="I2" s="260"/>
      <c r="J2" s="260"/>
      <c r="K2" s="260"/>
      <c r="L2" s="261"/>
    </row>
    <row r="3" spans="2:12" ht="16.5" thickBot="1" x14ac:dyDescent="0.3">
      <c r="B3" s="182"/>
      <c r="C3" s="182"/>
      <c r="D3" s="220"/>
      <c r="E3"/>
      <c r="F3"/>
      <c r="G3"/>
      <c r="H3"/>
      <c r="I3"/>
      <c r="J3"/>
      <c r="K3"/>
      <c r="L3"/>
    </row>
    <row r="4" spans="2:12" s="9" customFormat="1" ht="22.5" customHeight="1" thickBot="1" x14ac:dyDescent="0.25">
      <c r="B4" s="8"/>
      <c r="C4" s="8"/>
      <c r="D4" s="256" t="s">
        <v>29</v>
      </c>
      <c r="E4" s="257"/>
      <c r="F4" s="257"/>
      <c r="G4" s="257"/>
      <c r="H4" s="257"/>
      <c r="I4" s="257"/>
      <c r="J4" s="257"/>
      <c r="K4" s="258"/>
      <c r="L4" s="8"/>
    </row>
    <row r="5" spans="2:12" s="9" customFormat="1" ht="22.5" customHeight="1" thickBot="1" x14ac:dyDescent="0.25">
      <c r="B5" s="213" t="s">
        <v>35</v>
      </c>
      <c r="C5" s="213" t="s">
        <v>36</v>
      </c>
      <c r="D5" s="221" t="s">
        <v>20</v>
      </c>
      <c r="E5" s="214" t="s">
        <v>21</v>
      </c>
      <c r="F5" s="214" t="s">
        <v>22</v>
      </c>
      <c r="G5" s="59" t="s">
        <v>23</v>
      </c>
      <c r="H5" s="221" t="s">
        <v>24</v>
      </c>
      <c r="I5" s="214" t="s">
        <v>25</v>
      </c>
      <c r="J5" s="214" t="s">
        <v>26</v>
      </c>
      <c r="K5" s="214" t="s">
        <v>27</v>
      </c>
      <c r="L5" s="189" t="s">
        <v>12</v>
      </c>
    </row>
    <row r="6" spans="2:12" ht="15.75" x14ac:dyDescent="0.25">
      <c r="B6" s="117"/>
      <c r="C6" s="23" t="s">
        <v>15</v>
      </c>
      <c r="D6" s="56"/>
      <c r="E6" s="57"/>
      <c r="F6" s="58"/>
      <c r="G6" s="57"/>
      <c r="H6" s="58"/>
      <c r="I6" s="58"/>
      <c r="J6" s="58"/>
      <c r="K6" s="137"/>
      <c r="L6" s="114">
        <f t="shared" ref="L6:L30" si="0">SUM(D6:K6)</f>
        <v>0</v>
      </c>
    </row>
    <row r="7" spans="2:12" ht="15.75" x14ac:dyDescent="0.25">
      <c r="B7" s="118"/>
      <c r="C7" s="25"/>
      <c r="D7" s="55"/>
      <c r="E7" s="53"/>
      <c r="F7" s="54"/>
      <c r="G7" s="53"/>
      <c r="H7" s="54"/>
      <c r="I7" s="54"/>
      <c r="J7" s="54"/>
      <c r="K7" s="138"/>
      <c r="L7" s="222">
        <f t="shared" si="0"/>
        <v>0</v>
      </c>
    </row>
    <row r="8" spans="2:12" ht="15.75" x14ac:dyDescent="0.25">
      <c r="B8" s="118"/>
      <c r="C8" s="25"/>
      <c r="D8" s="55"/>
      <c r="E8" s="53"/>
      <c r="F8" s="54"/>
      <c r="G8" s="53"/>
      <c r="H8" s="54"/>
      <c r="I8" s="54"/>
      <c r="J8" s="54"/>
      <c r="K8" s="138"/>
      <c r="L8" s="222">
        <f t="shared" si="0"/>
        <v>0</v>
      </c>
    </row>
    <row r="9" spans="2:12" ht="15.75" x14ac:dyDescent="0.25">
      <c r="B9" s="118"/>
      <c r="C9" s="25"/>
      <c r="D9" s="55"/>
      <c r="E9" s="53"/>
      <c r="F9" s="54"/>
      <c r="G9" s="53"/>
      <c r="H9" s="54"/>
      <c r="I9" s="54"/>
      <c r="J9" s="54"/>
      <c r="K9" s="138"/>
      <c r="L9" s="222">
        <f t="shared" si="0"/>
        <v>0</v>
      </c>
    </row>
    <row r="10" spans="2:12" ht="15.75" x14ac:dyDescent="0.25">
      <c r="B10" s="118"/>
      <c r="C10" s="25"/>
      <c r="D10" s="55"/>
      <c r="E10" s="53"/>
      <c r="F10" s="54"/>
      <c r="G10" s="53"/>
      <c r="H10" s="54"/>
      <c r="I10" s="54"/>
      <c r="J10" s="54"/>
      <c r="K10" s="138"/>
      <c r="L10" s="222">
        <f t="shared" si="0"/>
        <v>0</v>
      </c>
    </row>
    <row r="11" spans="2:12" ht="15.75" x14ac:dyDescent="0.25">
      <c r="B11" s="118"/>
      <c r="C11" s="25"/>
      <c r="D11" s="55"/>
      <c r="E11" s="53"/>
      <c r="F11" s="54"/>
      <c r="G11" s="53"/>
      <c r="H11" s="54"/>
      <c r="I11" s="54"/>
      <c r="J11" s="54"/>
      <c r="K11" s="138"/>
      <c r="L11" s="222">
        <f t="shared" si="0"/>
        <v>0</v>
      </c>
    </row>
    <row r="12" spans="2:12" ht="15.75" x14ac:dyDescent="0.25">
      <c r="B12" s="118"/>
      <c r="C12" s="25"/>
      <c r="D12" s="55"/>
      <c r="E12" s="53"/>
      <c r="F12" s="54"/>
      <c r="G12" s="53"/>
      <c r="H12" s="54"/>
      <c r="I12" s="54"/>
      <c r="J12" s="54"/>
      <c r="K12" s="138"/>
      <c r="L12" s="222">
        <f t="shared" si="0"/>
        <v>0</v>
      </c>
    </row>
    <row r="13" spans="2:12" ht="15.75" x14ac:dyDescent="0.25">
      <c r="B13" s="118"/>
      <c r="C13" s="25"/>
      <c r="D13" s="55"/>
      <c r="E13" s="53"/>
      <c r="F13" s="54"/>
      <c r="G13" s="53"/>
      <c r="H13" s="54"/>
      <c r="I13" s="54"/>
      <c r="J13" s="54"/>
      <c r="K13" s="138"/>
      <c r="L13" s="222">
        <f t="shared" si="0"/>
        <v>0</v>
      </c>
    </row>
    <row r="14" spans="2:12" ht="15.75" x14ac:dyDescent="0.25">
      <c r="B14" s="118"/>
      <c r="C14" s="25"/>
      <c r="D14" s="55"/>
      <c r="E14" s="53"/>
      <c r="F14" s="54"/>
      <c r="G14" s="53"/>
      <c r="H14" s="54"/>
      <c r="I14" s="54"/>
      <c r="J14" s="54"/>
      <c r="K14" s="138"/>
      <c r="L14" s="222">
        <f t="shared" si="0"/>
        <v>0</v>
      </c>
    </row>
    <row r="15" spans="2:12" ht="15.75" x14ac:dyDescent="0.25">
      <c r="B15" s="118"/>
      <c r="C15" s="25"/>
      <c r="D15" s="55"/>
      <c r="E15" s="53"/>
      <c r="F15" s="54"/>
      <c r="G15" s="53"/>
      <c r="H15" s="54"/>
      <c r="I15" s="54"/>
      <c r="J15" s="54"/>
      <c r="K15" s="138"/>
      <c r="L15" s="222">
        <f t="shared" si="0"/>
        <v>0</v>
      </c>
    </row>
    <row r="16" spans="2:12" ht="15.75" x14ac:dyDescent="0.25">
      <c r="B16" s="118"/>
      <c r="C16" s="25"/>
      <c r="D16" s="55"/>
      <c r="E16" s="53"/>
      <c r="F16" s="54"/>
      <c r="G16" s="53"/>
      <c r="H16" s="54"/>
      <c r="I16" s="54"/>
      <c r="J16" s="54"/>
      <c r="K16" s="138"/>
      <c r="L16" s="222">
        <f t="shared" si="0"/>
        <v>0</v>
      </c>
    </row>
    <row r="17" spans="2:12" ht="15.75" x14ac:dyDescent="0.25">
      <c r="B17" s="118"/>
      <c r="C17" s="25"/>
      <c r="D17" s="55"/>
      <c r="E17" s="53"/>
      <c r="F17" s="54"/>
      <c r="G17" s="53"/>
      <c r="H17" s="54"/>
      <c r="I17" s="54"/>
      <c r="J17" s="54"/>
      <c r="K17" s="138"/>
      <c r="L17" s="222">
        <f t="shared" si="0"/>
        <v>0</v>
      </c>
    </row>
    <row r="18" spans="2:12" ht="15.75" x14ac:dyDescent="0.25">
      <c r="B18" s="118"/>
      <c r="C18" s="25"/>
      <c r="D18" s="55"/>
      <c r="E18" s="53"/>
      <c r="F18" s="54"/>
      <c r="G18" s="53"/>
      <c r="H18" s="54"/>
      <c r="I18" s="54"/>
      <c r="J18" s="54"/>
      <c r="K18" s="138"/>
      <c r="L18" s="222">
        <f t="shared" si="0"/>
        <v>0</v>
      </c>
    </row>
    <row r="19" spans="2:12" ht="15.75" x14ac:dyDescent="0.25">
      <c r="B19" s="118"/>
      <c r="C19" s="25"/>
      <c r="D19" s="55"/>
      <c r="E19" s="53"/>
      <c r="F19" s="54"/>
      <c r="G19" s="53"/>
      <c r="H19" s="54"/>
      <c r="I19" s="54"/>
      <c r="J19" s="54"/>
      <c r="K19" s="138"/>
      <c r="L19" s="222">
        <f t="shared" si="0"/>
        <v>0</v>
      </c>
    </row>
    <row r="20" spans="2:12" ht="15.75" x14ac:dyDescent="0.25">
      <c r="B20" s="118"/>
      <c r="C20" s="25"/>
      <c r="D20" s="55"/>
      <c r="E20" s="53"/>
      <c r="F20" s="54"/>
      <c r="G20" s="53"/>
      <c r="H20" s="54"/>
      <c r="I20" s="54"/>
      <c r="J20" s="54"/>
      <c r="K20" s="138"/>
      <c r="L20" s="222">
        <f t="shared" si="0"/>
        <v>0</v>
      </c>
    </row>
    <row r="21" spans="2:12" ht="15.75" x14ac:dyDescent="0.25">
      <c r="B21" s="118"/>
      <c r="C21" s="25"/>
      <c r="D21" s="55"/>
      <c r="E21" s="53"/>
      <c r="F21" s="54"/>
      <c r="G21" s="53"/>
      <c r="H21" s="54"/>
      <c r="I21" s="54"/>
      <c r="J21" s="54"/>
      <c r="K21" s="138"/>
      <c r="L21" s="222">
        <f t="shared" si="0"/>
        <v>0</v>
      </c>
    </row>
    <row r="22" spans="2:12" ht="15.75" x14ac:dyDescent="0.25">
      <c r="B22" s="118"/>
      <c r="C22" s="25"/>
      <c r="D22" s="55"/>
      <c r="E22" s="53"/>
      <c r="F22" s="54"/>
      <c r="G22" s="53"/>
      <c r="H22" s="54"/>
      <c r="I22" s="54"/>
      <c r="J22" s="54"/>
      <c r="K22" s="138"/>
      <c r="L22" s="222">
        <f t="shared" si="0"/>
        <v>0</v>
      </c>
    </row>
    <row r="23" spans="2:12" ht="15.75" x14ac:dyDescent="0.25">
      <c r="B23" s="118"/>
      <c r="C23" s="25"/>
      <c r="D23" s="55"/>
      <c r="E23" s="53"/>
      <c r="F23" s="54"/>
      <c r="G23" s="53"/>
      <c r="H23" s="54"/>
      <c r="I23" s="54"/>
      <c r="J23" s="54"/>
      <c r="K23" s="138"/>
      <c r="L23" s="222">
        <f t="shared" si="0"/>
        <v>0</v>
      </c>
    </row>
    <row r="24" spans="2:12" ht="15.75" x14ac:dyDescent="0.25">
      <c r="B24" s="118"/>
      <c r="C24" s="25"/>
      <c r="D24" s="55"/>
      <c r="E24" s="53"/>
      <c r="F24" s="54"/>
      <c r="G24" s="53"/>
      <c r="H24" s="54"/>
      <c r="I24" s="54"/>
      <c r="J24" s="54"/>
      <c r="K24" s="138"/>
      <c r="L24" s="222">
        <f t="shared" si="0"/>
        <v>0</v>
      </c>
    </row>
    <row r="25" spans="2:12" ht="15.75" x14ac:dyDescent="0.25">
      <c r="B25" s="118"/>
      <c r="C25" s="25"/>
      <c r="D25" s="55"/>
      <c r="E25" s="53"/>
      <c r="F25" s="54"/>
      <c r="G25" s="53"/>
      <c r="H25" s="54"/>
      <c r="I25" s="54"/>
      <c r="J25" s="54"/>
      <c r="K25" s="138"/>
      <c r="L25" s="222">
        <f t="shared" si="0"/>
        <v>0</v>
      </c>
    </row>
    <row r="26" spans="2:12" ht="15.75" x14ac:dyDescent="0.25">
      <c r="B26" s="118"/>
      <c r="C26" s="25"/>
      <c r="D26" s="55"/>
      <c r="E26" s="53"/>
      <c r="F26" s="54"/>
      <c r="G26" s="53"/>
      <c r="H26" s="54"/>
      <c r="I26" s="54"/>
      <c r="J26" s="54"/>
      <c r="K26" s="138"/>
      <c r="L26" s="222">
        <f t="shared" si="0"/>
        <v>0</v>
      </c>
    </row>
    <row r="27" spans="2:12" ht="15.75" x14ac:dyDescent="0.25">
      <c r="B27" s="118"/>
      <c r="C27" s="25"/>
      <c r="D27" s="55"/>
      <c r="E27" s="53"/>
      <c r="F27" s="54"/>
      <c r="G27" s="53"/>
      <c r="H27" s="54"/>
      <c r="I27" s="54"/>
      <c r="J27" s="54"/>
      <c r="K27" s="138"/>
      <c r="L27" s="222">
        <f t="shared" si="0"/>
        <v>0</v>
      </c>
    </row>
    <row r="28" spans="2:12" ht="15.75" x14ac:dyDescent="0.25">
      <c r="B28" s="118"/>
      <c r="C28" s="25"/>
      <c r="D28" s="55"/>
      <c r="E28" s="53"/>
      <c r="F28" s="54"/>
      <c r="G28" s="53"/>
      <c r="H28" s="54"/>
      <c r="I28" s="54"/>
      <c r="J28" s="54"/>
      <c r="K28" s="138"/>
      <c r="L28" s="222">
        <f t="shared" si="0"/>
        <v>0</v>
      </c>
    </row>
    <row r="29" spans="2:12" ht="15.75" x14ac:dyDescent="0.25">
      <c r="B29" s="118"/>
      <c r="C29" s="25"/>
      <c r="D29" s="55"/>
      <c r="E29" s="53"/>
      <c r="F29" s="54"/>
      <c r="G29" s="53"/>
      <c r="H29" s="54"/>
      <c r="I29" s="54"/>
      <c r="J29" s="54"/>
      <c r="K29" s="138"/>
      <c r="L29" s="222">
        <f t="shared" si="0"/>
        <v>0</v>
      </c>
    </row>
    <row r="30" spans="2:12" ht="16.5" thickBot="1" x14ac:dyDescent="0.3">
      <c r="B30" s="119"/>
      <c r="C30" s="26"/>
      <c r="D30" s="69"/>
      <c r="E30" s="70"/>
      <c r="F30" s="71"/>
      <c r="G30" s="70"/>
      <c r="H30" s="71"/>
      <c r="I30" s="71"/>
      <c r="J30" s="71"/>
      <c r="K30" s="139"/>
      <c r="L30" s="115">
        <f t="shared" si="0"/>
        <v>0</v>
      </c>
    </row>
    <row r="31" spans="2:12" ht="16.5" thickTop="1" x14ac:dyDescent="0.25">
      <c r="B31" s="215" t="s">
        <v>12</v>
      </c>
      <c r="C31" s="216"/>
      <c r="D31" s="217">
        <f>SUBTOTAL(109,Table7[1])</f>
        <v>0</v>
      </c>
      <c r="E31" s="217">
        <f>SUBTOTAL(109,Table7[2])</f>
        <v>0</v>
      </c>
      <c r="F31" s="218">
        <f>SUBTOTAL(109,Table7[3])</f>
        <v>0</v>
      </c>
      <c r="G31" s="217">
        <f>SUBTOTAL(109,Table7[4])</f>
        <v>0</v>
      </c>
      <c r="H31" s="218">
        <f>SUBTOTAL(109,Table7[5])</f>
        <v>0</v>
      </c>
      <c r="I31" s="218">
        <f>SUBTOTAL(109,Table7[6])</f>
        <v>0</v>
      </c>
      <c r="J31" s="218">
        <f>SUBTOTAL(109,Table7[7])</f>
        <v>0</v>
      </c>
      <c r="K31" s="218">
        <f>SUBTOTAL(109,Table7[8])</f>
        <v>0</v>
      </c>
      <c r="L31" s="219">
        <f>SUBTOTAL(109,Table7[Total])</f>
        <v>0</v>
      </c>
    </row>
  </sheetData>
  <sheetProtection algorithmName="SHA-512" hashValue="m22i9LV/pxT/JzO7d12lmENw1wQbrS+U2lqeJO08ZNFdMqhsstuyHRG/H3Km0o5DzltuR4/j10qJdvt4j6dSJg==" saltValue="QEw9vv+JKLaYV4dZ3wCQLw==" spinCount="100000" sheet="1" selectLockedCells="1"/>
  <protectedRanges>
    <protectedRange sqref="B6:K31" name="Range1"/>
  </protectedRanges>
  <customSheetViews>
    <customSheetView guid="{F126E97A-B0F3-4418-B380-299E4CE9A992}" topLeftCell="A6">
      <selection activeCell="C30" sqref="C30"/>
      <pageMargins left="0" right="0" top="0" bottom="0" header="0" footer="0"/>
      <pageSetup paperSize="9" orientation="portrait" r:id="rId1"/>
    </customSheetView>
  </customSheetViews>
  <mergeCells count="2">
    <mergeCell ref="D4:K4"/>
    <mergeCell ref="B2:L2"/>
  </mergeCells>
  <phoneticPr fontId="5" type="noConversion"/>
  <pageMargins left="0.7" right="0.7" top="0.75" bottom="0.75" header="0.3" footer="0.3"/>
  <pageSetup paperSize="9"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B1:L33"/>
  <sheetViews>
    <sheetView zoomScaleNormal="100" workbookViewId="0">
      <selection activeCell="E17" sqref="E17"/>
    </sheetView>
  </sheetViews>
  <sheetFormatPr defaultRowHeight="15" x14ac:dyDescent="0.2"/>
  <cols>
    <col min="1" max="1" width="2.21875" style="3" customWidth="1"/>
    <col min="2" max="2" width="5.33203125" style="3" customWidth="1"/>
    <col min="3" max="3" width="39.21875" style="3" customWidth="1"/>
    <col min="4" max="11" width="11.77734375" style="3" customWidth="1"/>
    <col min="12" max="12" width="15.77734375" style="3" customWidth="1"/>
    <col min="13" max="16384" width="8.88671875" style="3"/>
  </cols>
  <sheetData>
    <row r="1" spans="2:12" ht="15" customHeight="1" thickBot="1" x14ac:dyDescent="0.25"/>
    <row r="2" spans="2:12" customFormat="1" ht="30" customHeight="1" thickBot="1" x14ac:dyDescent="0.25">
      <c r="B2" s="259" t="s">
        <v>37</v>
      </c>
      <c r="C2" s="260"/>
      <c r="D2" s="260"/>
      <c r="E2" s="260"/>
      <c r="F2" s="260"/>
      <c r="G2" s="260"/>
      <c r="H2" s="260"/>
      <c r="I2" s="260"/>
      <c r="J2" s="260"/>
      <c r="K2" s="260"/>
      <c r="L2" s="261"/>
    </row>
    <row r="3" spans="2:12" customFormat="1" ht="15.75" thickBot="1" x14ac:dyDescent="0.25"/>
    <row r="4" spans="2:12" s="8" customFormat="1" ht="22.5" customHeight="1" thickBot="1" x14ac:dyDescent="0.25">
      <c r="D4" s="256" t="s">
        <v>29</v>
      </c>
      <c r="E4" s="257"/>
      <c r="F4" s="257"/>
      <c r="G4" s="257"/>
      <c r="H4" s="257"/>
      <c r="I4" s="257"/>
      <c r="J4" s="257"/>
      <c r="K4" s="258"/>
    </row>
    <row r="5" spans="2:12" s="8" customFormat="1" ht="22.5" customHeight="1" thickBot="1" x14ac:dyDescent="0.25">
      <c r="B5" s="229" t="s">
        <v>30</v>
      </c>
      <c r="C5" s="184" t="s">
        <v>11</v>
      </c>
      <c r="D5" s="221" t="s">
        <v>20</v>
      </c>
      <c r="E5" s="214" t="s">
        <v>21</v>
      </c>
      <c r="F5" s="214" t="s">
        <v>22</v>
      </c>
      <c r="G5" s="59" t="s">
        <v>23</v>
      </c>
      <c r="H5" s="221" t="s">
        <v>24</v>
      </c>
      <c r="I5" s="214" t="s">
        <v>25</v>
      </c>
      <c r="J5" s="214" t="s">
        <v>26</v>
      </c>
      <c r="K5" s="214" t="s">
        <v>27</v>
      </c>
      <c r="L5" s="129" t="s">
        <v>28</v>
      </c>
    </row>
    <row r="6" spans="2:12" ht="15.75" x14ac:dyDescent="0.25">
      <c r="B6" s="223">
        <v>1</v>
      </c>
      <c r="C6" s="73"/>
      <c r="D6" s="72"/>
      <c r="E6" s="61"/>
      <c r="F6" s="62"/>
      <c r="G6" s="61"/>
      <c r="H6" s="62"/>
      <c r="I6" s="62"/>
      <c r="J6" s="62"/>
      <c r="K6" s="140"/>
      <c r="L6" s="226">
        <f t="shared" ref="L6:L31" si="0">SUM(D6:K6)</f>
        <v>0</v>
      </c>
    </row>
    <row r="7" spans="2:12" ht="15.75" x14ac:dyDescent="0.25">
      <c r="B7" s="223">
        <v>2</v>
      </c>
      <c r="C7" s="73"/>
      <c r="D7" s="72"/>
      <c r="E7" s="60"/>
      <c r="F7" s="62"/>
      <c r="G7" s="61"/>
      <c r="H7" s="62"/>
      <c r="I7" s="62"/>
      <c r="J7" s="62"/>
      <c r="K7" s="140"/>
      <c r="L7" s="226">
        <f t="shared" si="0"/>
        <v>0</v>
      </c>
    </row>
    <row r="8" spans="2:12" ht="15.75" x14ac:dyDescent="0.25">
      <c r="B8" s="223">
        <v>3</v>
      </c>
      <c r="C8" s="73"/>
      <c r="D8" s="72"/>
      <c r="E8" s="60"/>
      <c r="F8" s="62"/>
      <c r="G8" s="61"/>
      <c r="H8" s="62"/>
      <c r="I8" s="62"/>
      <c r="J8" s="62"/>
      <c r="K8" s="140"/>
      <c r="L8" s="226">
        <f t="shared" si="0"/>
        <v>0</v>
      </c>
    </row>
    <row r="9" spans="2:12" ht="15.75" x14ac:dyDescent="0.25">
      <c r="B9" s="223">
        <v>4</v>
      </c>
      <c r="C9" s="73"/>
      <c r="D9" s="72"/>
      <c r="E9" s="60"/>
      <c r="F9" s="62"/>
      <c r="G9" s="61"/>
      <c r="H9" s="62"/>
      <c r="I9" s="62"/>
      <c r="J9" s="62"/>
      <c r="K9" s="140"/>
      <c r="L9" s="226">
        <f t="shared" si="0"/>
        <v>0</v>
      </c>
    </row>
    <row r="10" spans="2:12" ht="15.75" x14ac:dyDescent="0.25">
      <c r="B10" s="223">
        <v>5</v>
      </c>
      <c r="C10" s="73"/>
      <c r="D10" s="72"/>
      <c r="E10" s="60"/>
      <c r="F10" s="62"/>
      <c r="G10" s="61"/>
      <c r="H10" s="62"/>
      <c r="I10" s="62"/>
      <c r="J10" s="62"/>
      <c r="K10" s="140"/>
      <c r="L10" s="226">
        <f t="shared" si="0"/>
        <v>0</v>
      </c>
    </row>
    <row r="11" spans="2:12" ht="15.75" x14ac:dyDescent="0.25">
      <c r="B11" s="223">
        <v>6</v>
      </c>
      <c r="C11" s="73"/>
      <c r="D11" s="72"/>
      <c r="E11" s="60"/>
      <c r="F11" s="62"/>
      <c r="G11" s="61"/>
      <c r="H11" s="62"/>
      <c r="I11" s="62"/>
      <c r="J11" s="62"/>
      <c r="K11" s="140"/>
      <c r="L11" s="226">
        <f t="shared" si="0"/>
        <v>0</v>
      </c>
    </row>
    <row r="12" spans="2:12" ht="15.75" x14ac:dyDescent="0.25">
      <c r="B12" s="223">
        <v>7</v>
      </c>
      <c r="C12" s="73"/>
      <c r="D12" s="72"/>
      <c r="E12" s="60"/>
      <c r="F12" s="62"/>
      <c r="G12" s="61"/>
      <c r="H12" s="62"/>
      <c r="I12" s="62"/>
      <c r="J12" s="62"/>
      <c r="K12" s="140"/>
      <c r="L12" s="226">
        <f t="shared" si="0"/>
        <v>0</v>
      </c>
    </row>
    <row r="13" spans="2:12" ht="15.75" x14ac:dyDescent="0.25">
      <c r="B13" s="223">
        <v>8</v>
      </c>
      <c r="C13" s="74"/>
      <c r="D13" s="72"/>
      <c r="E13" s="60"/>
      <c r="F13" s="62"/>
      <c r="G13" s="61"/>
      <c r="H13" s="62"/>
      <c r="I13" s="62"/>
      <c r="J13" s="62"/>
      <c r="K13" s="140"/>
      <c r="L13" s="226">
        <f t="shared" si="0"/>
        <v>0</v>
      </c>
    </row>
    <row r="14" spans="2:12" ht="15.75" x14ac:dyDescent="0.25">
      <c r="B14" s="223">
        <v>9</v>
      </c>
      <c r="C14" s="74"/>
      <c r="D14" s="72"/>
      <c r="E14" s="60"/>
      <c r="F14" s="62"/>
      <c r="G14" s="61"/>
      <c r="H14" s="62"/>
      <c r="I14" s="62"/>
      <c r="J14" s="62"/>
      <c r="K14" s="140"/>
      <c r="L14" s="226">
        <f t="shared" si="0"/>
        <v>0</v>
      </c>
    </row>
    <row r="15" spans="2:12" ht="15.75" x14ac:dyDescent="0.25">
      <c r="B15" s="223">
        <v>10</v>
      </c>
      <c r="C15" s="74"/>
      <c r="D15" s="72"/>
      <c r="E15" s="60"/>
      <c r="F15" s="62"/>
      <c r="G15" s="61"/>
      <c r="H15" s="62"/>
      <c r="I15" s="62"/>
      <c r="J15" s="62"/>
      <c r="K15" s="140"/>
      <c r="L15" s="226">
        <f t="shared" si="0"/>
        <v>0</v>
      </c>
    </row>
    <row r="16" spans="2:12" ht="15.75" x14ac:dyDescent="0.25">
      <c r="B16" s="223">
        <v>11</v>
      </c>
      <c r="C16" s="74"/>
      <c r="D16" s="72"/>
      <c r="E16" s="60"/>
      <c r="F16" s="62"/>
      <c r="G16" s="61"/>
      <c r="H16" s="62"/>
      <c r="I16" s="62"/>
      <c r="J16" s="62"/>
      <c r="K16" s="140"/>
      <c r="L16" s="226">
        <f t="shared" si="0"/>
        <v>0</v>
      </c>
    </row>
    <row r="17" spans="2:12" ht="15.75" x14ac:dyDescent="0.25">
      <c r="B17" s="223">
        <v>12</v>
      </c>
      <c r="C17" s="74"/>
      <c r="D17" s="72"/>
      <c r="E17" s="60"/>
      <c r="F17" s="62"/>
      <c r="G17" s="61"/>
      <c r="H17" s="62"/>
      <c r="I17" s="62"/>
      <c r="J17" s="62"/>
      <c r="K17" s="140"/>
      <c r="L17" s="226">
        <f t="shared" si="0"/>
        <v>0</v>
      </c>
    </row>
    <row r="18" spans="2:12" ht="15.75" x14ac:dyDescent="0.25">
      <c r="B18" s="223">
        <v>13</v>
      </c>
      <c r="C18" s="74"/>
      <c r="D18" s="72"/>
      <c r="E18" s="60"/>
      <c r="F18" s="62"/>
      <c r="G18" s="61"/>
      <c r="H18" s="62"/>
      <c r="I18" s="62"/>
      <c r="J18" s="62"/>
      <c r="K18" s="140"/>
      <c r="L18" s="226">
        <f t="shared" si="0"/>
        <v>0</v>
      </c>
    </row>
    <row r="19" spans="2:12" ht="15.75" x14ac:dyDescent="0.25">
      <c r="B19" s="223">
        <v>14</v>
      </c>
      <c r="C19" s="74"/>
      <c r="D19" s="72"/>
      <c r="E19" s="60"/>
      <c r="F19" s="62"/>
      <c r="G19" s="61"/>
      <c r="H19" s="62"/>
      <c r="I19" s="62"/>
      <c r="J19" s="62"/>
      <c r="K19" s="140"/>
      <c r="L19" s="226">
        <f t="shared" si="0"/>
        <v>0</v>
      </c>
    </row>
    <row r="20" spans="2:12" ht="15.75" x14ac:dyDescent="0.25">
      <c r="B20" s="223">
        <v>15</v>
      </c>
      <c r="C20" s="74"/>
      <c r="D20" s="72"/>
      <c r="E20" s="60"/>
      <c r="F20" s="62"/>
      <c r="G20" s="61"/>
      <c r="H20" s="62"/>
      <c r="I20" s="62"/>
      <c r="J20" s="62"/>
      <c r="K20" s="140"/>
      <c r="L20" s="226">
        <f t="shared" si="0"/>
        <v>0</v>
      </c>
    </row>
    <row r="21" spans="2:12" ht="15.75" x14ac:dyDescent="0.25">
      <c r="B21" s="223">
        <v>16</v>
      </c>
      <c r="C21" s="74"/>
      <c r="D21" s="72"/>
      <c r="E21" s="60"/>
      <c r="F21" s="62"/>
      <c r="G21" s="61"/>
      <c r="H21" s="62"/>
      <c r="I21" s="62"/>
      <c r="J21" s="62"/>
      <c r="K21" s="140"/>
      <c r="L21" s="226">
        <f t="shared" si="0"/>
        <v>0</v>
      </c>
    </row>
    <row r="22" spans="2:12" ht="15.75" x14ac:dyDescent="0.25">
      <c r="B22" s="223">
        <v>17</v>
      </c>
      <c r="C22" s="74"/>
      <c r="D22" s="72"/>
      <c r="E22" s="60"/>
      <c r="F22" s="62"/>
      <c r="G22" s="61"/>
      <c r="H22" s="62"/>
      <c r="I22" s="62"/>
      <c r="J22" s="62"/>
      <c r="K22" s="140"/>
      <c r="L22" s="226">
        <f t="shared" si="0"/>
        <v>0</v>
      </c>
    </row>
    <row r="23" spans="2:12" ht="15.75" x14ac:dyDescent="0.25">
      <c r="B23" s="223">
        <v>18</v>
      </c>
      <c r="C23" s="74"/>
      <c r="D23" s="72"/>
      <c r="E23" s="60"/>
      <c r="F23" s="62"/>
      <c r="G23" s="61"/>
      <c r="H23" s="62"/>
      <c r="I23" s="62"/>
      <c r="J23" s="62"/>
      <c r="K23" s="140"/>
      <c r="L23" s="226">
        <f t="shared" si="0"/>
        <v>0</v>
      </c>
    </row>
    <row r="24" spans="2:12" ht="15.75" x14ac:dyDescent="0.25">
      <c r="B24" s="223">
        <v>19</v>
      </c>
      <c r="C24" s="74"/>
      <c r="D24" s="72"/>
      <c r="E24" s="60"/>
      <c r="F24" s="62"/>
      <c r="G24" s="61"/>
      <c r="H24" s="62"/>
      <c r="I24" s="62"/>
      <c r="J24" s="62"/>
      <c r="K24" s="140"/>
      <c r="L24" s="226">
        <f t="shared" si="0"/>
        <v>0</v>
      </c>
    </row>
    <row r="25" spans="2:12" ht="15.75" x14ac:dyDescent="0.25">
      <c r="B25" s="223">
        <v>20</v>
      </c>
      <c r="C25" s="74"/>
      <c r="D25" s="72"/>
      <c r="E25" s="60"/>
      <c r="F25" s="62"/>
      <c r="G25" s="61"/>
      <c r="H25" s="62"/>
      <c r="I25" s="62"/>
      <c r="J25" s="62"/>
      <c r="K25" s="140"/>
      <c r="L25" s="226">
        <f t="shared" si="0"/>
        <v>0</v>
      </c>
    </row>
    <row r="26" spans="2:12" ht="15.75" x14ac:dyDescent="0.25">
      <c r="B26" s="223">
        <v>21</v>
      </c>
      <c r="C26" s="74"/>
      <c r="D26" s="72"/>
      <c r="E26" s="60"/>
      <c r="F26" s="62"/>
      <c r="G26" s="61"/>
      <c r="H26" s="62"/>
      <c r="I26" s="62"/>
      <c r="J26" s="62"/>
      <c r="K26" s="140"/>
      <c r="L26" s="226">
        <f t="shared" si="0"/>
        <v>0</v>
      </c>
    </row>
    <row r="27" spans="2:12" ht="15.75" x14ac:dyDescent="0.25">
      <c r="B27" s="223">
        <v>22</v>
      </c>
      <c r="C27" s="74"/>
      <c r="D27" s="72"/>
      <c r="E27" s="60"/>
      <c r="F27" s="62"/>
      <c r="G27" s="61"/>
      <c r="H27" s="62"/>
      <c r="I27" s="62"/>
      <c r="J27" s="62"/>
      <c r="K27" s="140"/>
      <c r="L27" s="226">
        <f t="shared" si="0"/>
        <v>0</v>
      </c>
    </row>
    <row r="28" spans="2:12" ht="15.75" x14ac:dyDescent="0.25">
      <c r="B28" s="223">
        <v>23</v>
      </c>
      <c r="C28" s="74"/>
      <c r="D28" s="72"/>
      <c r="E28" s="60"/>
      <c r="F28" s="62"/>
      <c r="G28" s="61"/>
      <c r="H28" s="62"/>
      <c r="I28" s="62"/>
      <c r="J28" s="62"/>
      <c r="K28" s="140"/>
      <c r="L28" s="226">
        <f t="shared" si="0"/>
        <v>0</v>
      </c>
    </row>
    <row r="29" spans="2:12" ht="15.75" x14ac:dyDescent="0.25">
      <c r="B29" s="223">
        <v>24</v>
      </c>
      <c r="C29" s="74"/>
      <c r="D29" s="72"/>
      <c r="E29" s="60"/>
      <c r="F29" s="72"/>
      <c r="G29" s="60"/>
      <c r="H29" s="72"/>
      <c r="I29" s="72"/>
      <c r="J29" s="72"/>
      <c r="K29" s="141"/>
      <c r="L29" s="227">
        <f t="shared" si="0"/>
        <v>0</v>
      </c>
    </row>
    <row r="30" spans="2:12" ht="15.75" x14ac:dyDescent="0.25">
      <c r="B30" s="223">
        <v>25</v>
      </c>
      <c r="C30" s="74"/>
      <c r="D30" s="72"/>
      <c r="E30" s="60"/>
      <c r="F30" s="62"/>
      <c r="G30" s="61"/>
      <c r="H30" s="62"/>
      <c r="I30" s="62"/>
      <c r="J30" s="62"/>
      <c r="K30" s="140"/>
      <c r="L30" s="226">
        <f t="shared" si="0"/>
        <v>0</v>
      </c>
    </row>
    <row r="31" spans="2:12" ht="16.5" thickBot="1" x14ac:dyDescent="0.3">
      <c r="B31" s="224">
        <v>26</v>
      </c>
      <c r="C31" s="89"/>
      <c r="D31" s="90"/>
      <c r="E31" s="91"/>
      <c r="F31" s="92"/>
      <c r="G31" s="123"/>
      <c r="H31" s="92"/>
      <c r="I31" s="92"/>
      <c r="J31" s="92"/>
      <c r="K31" s="142"/>
      <c r="L31" s="228">
        <f t="shared" si="0"/>
        <v>0</v>
      </c>
    </row>
    <row r="32" spans="2:12" ht="17.25" thickTop="1" thickBot="1" x14ac:dyDescent="0.3">
      <c r="B32" s="186"/>
      <c r="C32" s="225" t="s">
        <v>12</v>
      </c>
      <c r="D32" s="196">
        <f>SUBTOTAL(109,Table8[1])</f>
        <v>0</v>
      </c>
      <c r="E32" s="196">
        <f>SUBTOTAL(109,Table8[2])</f>
        <v>0</v>
      </c>
      <c r="F32" s="209">
        <f>SUBTOTAL(109,Table8[3])</f>
        <v>0</v>
      </c>
      <c r="G32" s="196">
        <f>SUBTOTAL(109,Table8[4])</f>
        <v>0</v>
      </c>
      <c r="H32" s="209">
        <f>SUBTOTAL(109,Table8[5])</f>
        <v>0</v>
      </c>
      <c r="I32" s="209">
        <f>SUBTOTAL(109,Table8[6])</f>
        <v>0</v>
      </c>
      <c r="J32" s="209">
        <f>SUBTOTAL(109,Table8[7])</f>
        <v>0</v>
      </c>
      <c r="K32" s="209">
        <f>SUBTOTAL(109,Table8[8])</f>
        <v>0</v>
      </c>
      <c r="L32" s="135">
        <f>SUBTOTAL(109,Table8[Totals])</f>
        <v>0</v>
      </c>
    </row>
    <row r="33" spans="3:12" ht="15.75" x14ac:dyDescent="0.25">
      <c r="C33" s="75"/>
      <c r="D33" s="88"/>
      <c r="E33" s="88"/>
      <c r="F33" s="88"/>
      <c r="G33" s="88"/>
      <c r="H33" s="88"/>
      <c r="I33" s="88"/>
      <c r="J33" s="88"/>
      <c r="K33" s="88"/>
      <c r="L33" s="88"/>
    </row>
  </sheetData>
  <sheetProtection algorithmName="SHA-512" hashValue="Px2IUyi7jQieW0NPT/ga3IgRKJHdtPhhFEDBBPWdoGvZoBBqc9kfEd38+iXvWcwbm5HQKOQl1DkSZ8wP05zxrQ==" saltValue="6/4QjkdG5lDWRi/C4qzqXA==" spinCount="100000" sheet="1" selectLockedCells="1"/>
  <protectedRanges>
    <protectedRange sqref="C6:K32" name="Range1"/>
  </protectedRanges>
  <customSheetViews>
    <customSheetView guid="{F126E97A-B0F3-4418-B380-299E4CE9A992}">
      <selection activeCell="H8" sqref="H8"/>
      <pageMargins left="0" right="0" top="0" bottom="0" header="0" footer="0"/>
    </customSheetView>
  </customSheetViews>
  <mergeCells count="2">
    <mergeCell ref="B2:L2"/>
    <mergeCell ref="D4:K4"/>
  </mergeCells>
  <phoneticPr fontId="5"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AEE19-62B6-4B6A-95C1-D13AF16A535D}">
  <sheetPr>
    <tabColor theme="9"/>
  </sheetPr>
  <dimension ref="A1:M22"/>
  <sheetViews>
    <sheetView zoomScaleNormal="100" workbookViewId="0">
      <selection activeCell="D12" sqref="D12"/>
    </sheetView>
  </sheetViews>
  <sheetFormatPr defaultRowHeight="15" x14ac:dyDescent="0.2"/>
  <cols>
    <col min="1" max="1" width="2.21875" customWidth="1"/>
    <col min="2" max="2" width="38.77734375" customWidth="1"/>
    <col min="3" max="10" width="11.77734375" customWidth="1"/>
    <col min="11" max="11" width="12.77734375" customWidth="1"/>
  </cols>
  <sheetData>
    <row r="1" spans="1:13" ht="15.75" thickBot="1" x14ac:dyDescent="0.25">
      <c r="A1" s="3"/>
      <c r="B1" s="3"/>
      <c r="C1" s="3"/>
      <c r="D1" s="3"/>
      <c r="E1" s="3"/>
      <c r="F1" s="3"/>
      <c r="G1" s="3"/>
      <c r="H1" s="3"/>
      <c r="I1" s="3"/>
      <c r="J1" s="3"/>
      <c r="K1" s="3"/>
      <c r="L1" s="3"/>
      <c r="M1" s="3"/>
    </row>
    <row r="2" spans="1:13" ht="30" customHeight="1" thickBot="1" x14ac:dyDescent="0.25">
      <c r="A2" s="3"/>
      <c r="B2" s="262" t="s">
        <v>13</v>
      </c>
      <c r="C2" s="263"/>
      <c r="D2" s="263"/>
      <c r="E2" s="263"/>
      <c r="F2" s="263"/>
      <c r="G2" s="263"/>
      <c r="H2" s="263"/>
      <c r="I2" s="263"/>
      <c r="J2" s="263"/>
      <c r="K2" s="264"/>
      <c r="L2" s="3"/>
      <c r="M2" s="3"/>
    </row>
    <row r="3" spans="1:13" ht="18.75" thickBot="1" x14ac:dyDescent="0.25">
      <c r="A3" s="3"/>
      <c r="B3" s="86"/>
      <c r="C3" s="87"/>
      <c r="D3" s="87"/>
      <c r="E3" s="87"/>
      <c r="F3" s="87"/>
      <c r="G3" s="87"/>
      <c r="H3" s="87"/>
      <c r="I3" s="87"/>
      <c r="J3" s="87"/>
      <c r="K3" s="86"/>
      <c r="L3" s="3"/>
      <c r="M3" s="3"/>
    </row>
    <row r="4" spans="1:13" ht="22.5" customHeight="1" thickBot="1" x14ac:dyDescent="0.25">
      <c r="A4" s="3"/>
      <c r="B4" s="86"/>
      <c r="C4" s="265" t="s">
        <v>38</v>
      </c>
      <c r="D4" s="266"/>
      <c r="E4" s="266"/>
      <c r="F4" s="266"/>
      <c r="G4" s="266"/>
      <c r="H4" s="266"/>
      <c r="I4" s="266"/>
      <c r="J4" s="267"/>
      <c r="K4" s="86"/>
      <c r="L4" s="3"/>
      <c r="M4" s="3"/>
    </row>
    <row r="5" spans="1:13" s="97" customFormat="1" ht="22.5" customHeight="1" thickBot="1" x14ac:dyDescent="0.25">
      <c r="A5" s="190"/>
      <c r="B5" s="64" t="s">
        <v>39</v>
      </c>
      <c r="C5" s="59" t="s">
        <v>20</v>
      </c>
      <c r="D5" s="103" t="s">
        <v>21</v>
      </c>
      <c r="E5" s="103" t="s">
        <v>22</v>
      </c>
      <c r="F5" s="103" t="s">
        <v>23</v>
      </c>
      <c r="G5" s="103" t="s">
        <v>24</v>
      </c>
      <c r="H5" s="103" t="s">
        <v>25</v>
      </c>
      <c r="I5" s="103" t="s">
        <v>26</v>
      </c>
      <c r="J5" s="103" t="s">
        <v>27</v>
      </c>
      <c r="K5" s="129" t="s">
        <v>12</v>
      </c>
      <c r="L5" s="190"/>
      <c r="M5" s="190"/>
    </row>
    <row r="6" spans="1:13" ht="15.75" x14ac:dyDescent="0.25">
      <c r="A6" s="3"/>
      <c r="B6" s="104"/>
      <c r="C6" s="105"/>
      <c r="D6" s="105"/>
      <c r="E6" s="105"/>
      <c r="F6" s="105"/>
      <c r="G6" s="105"/>
      <c r="H6" s="105"/>
      <c r="I6" s="106"/>
      <c r="J6" s="106"/>
      <c r="K6" s="144">
        <f t="shared" ref="K6:K17" si="0">SUM(C6:J6)</f>
        <v>0</v>
      </c>
      <c r="L6" s="3"/>
      <c r="M6" s="3"/>
    </row>
    <row r="7" spans="1:13" ht="15.75" x14ac:dyDescent="0.25">
      <c r="A7" s="3"/>
      <c r="B7" s="65"/>
      <c r="C7" s="93"/>
      <c r="D7" s="93"/>
      <c r="E7" s="93"/>
      <c r="F7" s="93"/>
      <c r="G7" s="93"/>
      <c r="H7" s="93"/>
      <c r="I7" s="94"/>
      <c r="J7" s="94"/>
      <c r="K7" s="145">
        <f t="shared" si="0"/>
        <v>0</v>
      </c>
      <c r="L7" s="3"/>
      <c r="M7" s="3"/>
    </row>
    <row r="8" spans="1:13" ht="15.75" x14ac:dyDescent="0.25">
      <c r="A8" s="3"/>
      <c r="B8" s="65"/>
      <c r="C8" s="93"/>
      <c r="D8" s="93"/>
      <c r="E8" s="93"/>
      <c r="F8" s="93"/>
      <c r="G8" s="93"/>
      <c r="H8" s="93"/>
      <c r="I8" s="94"/>
      <c r="J8" s="94"/>
      <c r="K8" s="145">
        <f t="shared" si="0"/>
        <v>0</v>
      </c>
      <c r="L8" s="3"/>
      <c r="M8" s="3"/>
    </row>
    <row r="9" spans="1:13" ht="15.75" x14ac:dyDescent="0.25">
      <c r="A9" s="3"/>
      <c r="B9" s="65"/>
      <c r="C9" s="93"/>
      <c r="D9" s="93"/>
      <c r="E9" s="93"/>
      <c r="F9" s="93"/>
      <c r="G9" s="93"/>
      <c r="H9" s="93"/>
      <c r="I9" s="94"/>
      <c r="J9" s="94"/>
      <c r="K9" s="145">
        <f t="shared" si="0"/>
        <v>0</v>
      </c>
      <c r="L9" s="3"/>
      <c r="M9" s="3"/>
    </row>
    <row r="10" spans="1:13" ht="15.75" x14ac:dyDescent="0.25">
      <c r="A10" s="3"/>
      <c r="B10" s="65"/>
      <c r="C10" s="93"/>
      <c r="D10" s="93"/>
      <c r="E10" s="93"/>
      <c r="F10" s="93"/>
      <c r="G10" s="93"/>
      <c r="H10" s="93"/>
      <c r="I10" s="94"/>
      <c r="J10" s="94"/>
      <c r="K10" s="145">
        <f t="shared" si="0"/>
        <v>0</v>
      </c>
      <c r="L10" s="3"/>
      <c r="M10" s="3"/>
    </row>
    <row r="11" spans="1:13" ht="15.75" x14ac:dyDescent="0.25">
      <c r="A11" s="3"/>
      <c r="B11" s="65"/>
      <c r="C11" s="93"/>
      <c r="D11" s="93"/>
      <c r="E11" s="93"/>
      <c r="F11" s="93"/>
      <c r="G11" s="93"/>
      <c r="H11" s="93"/>
      <c r="I11" s="94"/>
      <c r="J11" s="94"/>
      <c r="K11" s="145">
        <f t="shared" si="0"/>
        <v>0</v>
      </c>
      <c r="L11" s="3"/>
      <c r="M11" s="3"/>
    </row>
    <row r="12" spans="1:13" ht="15.75" x14ac:dyDescent="0.25">
      <c r="A12" s="3"/>
      <c r="B12" s="65"/>
      <c r="C12" s="93"/>
      <c r="D12" s="93"/>
      <c r="E12" s="93"/>
      <c r="F12" s="93"/>
      <c r="G12" s="93"/>
      <c r="H12" s="93"/>
      <c r="I12" s="94"/>
      <c r="J12" s="94"/>
      <c r="K12" s="145">
        <f t="shared" si="0"/>
        <v>0</v>
      </c>
      <c r="L12" s="3"/>
      <c r="M12" s="3"/>
    </row>
    <row r="13" spans="1:13" ht="15.75" x14ac:dyDescent="0.25">
      <c r="A13" s="3"/>
      <c r="B13" s="65"/>
      <c r="C13" s="93"/>
      <c r="D13" s="93"/>
      <c r="E13" s="93"/>
      <c r="F13" s="93"/>
      <c r="G13" s="93"/>
      <c r="H13" s="93"/>
      <c r="I13" s="94"/>
      <c r="J13" s="94"/>
      <c r="K13" s="145">
        <f t="shared" si="0"/>
        <v>0</v>
      </c>
      <c r="L13" s="3"/>
      <c r="M13" s="3"/>
    </row>
    <row r="14" spans="1:13" ht="15.75" x14ac:dyDescent="0.25">
      <c r="A14" s="3"/>
      <c r="B14" s="65"/>
      <c r="C14" s="93"/>
      <c r="D14" s="93"/>
      <c r="E14" s="93"/>
      <c r="F14" s="93"/>
      <c r="G14" s="93"/>
      <c r="H14" s="93"/>
      <c r="I14" s="94"/>
      <c r="J14" s="94"/>
      <c r="K14" s="145">
        <f t="shared" si="0"/>
        <v>0</v>
      </c>
      <c r="L14" s="3"/>
      <c r="M14" s="3"/>
    </row>
    <row r="15" spans="1:13" ht="15.75" x14ac:dyDescent="0.25">
      <c r="A15" s="3"/>
      <c r="B15" s="65"/>
      <c r="C15" s="93"/>
      <c r="D15" s="93"/>
      <c r="E15" s="93"/>
      <c r="F15" s="93"/>
      <c r="G15" s="93"/>
      <c r="H15" s="93"/>
      <c r="I15" s="94"/>
      <c r="J15" s="94"/>
      <c r="K15" s="145">
        <f t="shared" si="0"/>
        <v>0</v>
      </c>
      <c r="L15" s="3"/>
      <c r="M15" s="3"/>
    </row>
    <row r="16" spans="1:13" ht="15.75" x14ac:dyDescent="0.25">
      <c r="A16" s="3"/>
      <c r="B16" s="65"/>
      <c r="C16" s="93"/>
      <c r="D16" s="93"/>
      <c r="E16" s="93"/>
      <c r="F16" s="93"/>
      <c r="G16" s="93"/>
      <c r="H16" s="93"/>
      <c r="I16" s="94"/>
      <c r="J16" s="94"/>
      <c r="K16" s="145">
        <f t="shared" si="0"/>
        <v>0</v>
      </c>
      <c r="L16" s="3"/>
      <c r="M16" s="3"/>
    </row>
    <row r="17" spans="1:13" ht="16.5" thickBot="1" x14ac:dyDescent="0.3">
      <c r="A17" s="3"/>
      <c r="B17" s="66"/>
      <c r="C17" s="95"/>
      <c r="D17" s="95"/>
      <c r="E17" s="95"/>
      <c r="F17" s="95"/>
      <c r="G17" s="95"/>
      <c r="H17" s="95"/>
      <c r="I17" s="96"/>
      <c r="J17" s="96"/>
      <c r="K17" s="146">
        <f t="shared" si="0"/>
        <v>0</v>
      </c>
      <c r="L17" s="3"/>
      <c r="M17" s="3"/>
    </row>
    <row r="18" spans="1:13" ht="17.25" thickTop="1" thickBot="1" x14ac:dyDescent="0.3">
      <c r="A18" s="3"/>
      <c r="B18" s="230" t="s">
        <v>12</v>
      </c>
      <c r="C18" s="143">
        <f>SUBTOTAL(109,Table12[1])</f>
        <v>0</v>
      </c>
      <c r="D18" s="143">
        <f>SUBTOTAL(109,Table12[2])</f>
        <v>0</v>
      </c>
      <c r="E18" s="143">
        <f>SUBTOTAL(109,Table12[3])</f>
        <v>0</v>
      </c>
      <c r="F18" s="143">
        <f>SUBTOTAL(109,Table12[4])</f>
        <v>0</v>
      </c>
      <c r="G18" s="143">
        <f>SUBTOTAL(109,Table12[5])</f>
        <v>0</v>
      </c>
      <c r="H18" s="143">
        <f>SUBTOTAL(109,Table12[6])</f>
        <v>0</v>
      </c>
      <c r="I18" s="143">
        <f>SUBTOTAL(109,Table12[7])</f>
        <v>0</v>
      </c>
      <c r="J18" s="143">
        <f>SUBTOTAL(109,Table12[8])</f>
        <v>0</v>
      </c>
      <c r="K18" s="147">
        <f>SUBTOTAL(109,Table12[Total])</f>
        <v>0</v>
      </c>
      <c r="L18" s="3"/>
      <c r="M18" s="3"/>
    </row>
    <row r="19" spans="1:13" x14ac:dyDescent="0.2">
      <c r="A19" s="3"/>
      <c r="B19" s="3"/>
      <c r="C19" s="3"/>
      <c r="D19" s="3"/>
      <c r="E19" s="3"/>
      <c r="F19" s="3"/>
      <c r="G19" s="3"/>
      <c r="H19" s="3"/>
      <c r="I19" s="3"/>
      <c r="J19" s="3"/>
      <c r="K19" s="3"/>
      <c r="L19" s="3"/>
      <c r="M19" s="3"/>
    </row>
    <row r="20" spans="1:13" x14ac:dyDescent="0.2">
      <c r="A20" s="3"/>
      <c r="B20" s="3"/>
      <c r="C20" s="3"/>
      <c r="D20" s="3"/>
      <c r="E20" s="3"/>
      <c r="F20" s="3"/>
      <c r="G20" s="3"/>
      <c r="H20" s="3"/>
      <c r="I20" s="3"/>
      <c r="J20" s="3"/>
      <c r="K20" s="3"/>
      <c r="L20" s="3"/>
      <c r="M20" s="3"/>
    </row>
    <row r="21" spans="1:13" x14ac:dyDescent="0.2">
      <c r="A21" s="3"/>
      <c r="B21" s="3"/>
      <c r="C21" s="3"/>
      <c r="D21" s="3"/>
      <c r="E21" s="3"/>
      <c r="F21" s="3"/>
      <c r="G21" s="3"/>
      <c r="H21" s="3"/>
      <c r="I21" s="3"/>
      <c r="J21" s="3"/>
      <c r="K21" s="3"/>
    </row>
    <row r="22" spans="1:13" x14ac:dyDescent="0.2">
      <c r="A22" s="3"/>
      <c r="B22" s="3"/>
      <c r="C22" s="3"/>
      <c r="D22" s="3"/>
      <c r="E22" s="3"/>
      <c r="F22" s="3"/>
      <c r="G22" s="3"/>
      <c r="H22" s="3"/>
      <c r="I22" s="3"/>
      <c r="J22" s="3"/>
      <c r="K22" s="3"/>
    </row>
  </sheetData>
  <sheetProtection algorithmName="SHA-512" hashValue="3hSW56IXupwOGkrI21UFb6O5udZL95DvTmKx9BCYcUB/UfPuNXLOKW17Dv/D/IHyj/J8ugccpm6xau8FxDpdzg==" saltValue="OTJ5jwKyVa97jbw0MBJLbQ==" spinCount="100000" sheet="1" objects="1" scenarios="1" selectLockedCells="1"/>
  <protectedRanges>
    <protectedRange sqref="B6:J17 B18:J18" name="Range2"/>
  </protectedRanges>
  <mergeCells count="2">
    <mergeCell ref="B2:K2"/>
    <mergeCell ref="C4:J4"/>
  </mergeCells>
  <phoneticPr fontId="5"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C3BC5B03F06B643ABB94C5BDB0E98BE" ma:contentTypeVersion="16" ma:contentTypeDescription="Create a new document." ma:contentTypeScope="" ma:versionID="a9b2f12f2321ec3e5a2f284dbc69d8c5">
  <xsd:schema xmlns:xsd="http://www.w3.org/2001/XMLSchema" xmlns:xs="http://www.w3.org/2001/XMLSchema" xmlns:p="http://schemas.microsoft.com/office/2006/metadata/properties" xmlns:ns2="a5a4be59-9ad3-406c-9261-23d61a0274a8" xmlns:ns3="429e7655-2721-43e5-a917-d2ada7ab1524" xmlns:ns4="662745e8-e224-48e8-a2e3-254862b8c2f5" targetNamespace="http://schemas.microsoft.com/office/2006/metadata/properties" ma:root="true" ma:fieldsID="4c5e56a503c9ad4a1161d5326779fa01" ns2:_="" ns3:_="" ns4:_="">
    <xsd:import namespace="a5a4be59-9ad3-406c-9261-23d61a0274a8"/>
    <xsd:import namespace="429e7655-2721-43e5-a917-d2ada7ab1524"/>
    <xsd:import namespace="662745e8-e224-48e8-a2e3-254862b8c2f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Comment"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4: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4be59-9ad3-406c-9261-23d61a0274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Comment" ma:index="14" nillable="true" ma:displayName="Comment" ma:format="Dropdown" ma:internalName="Comment">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9e7655-2721-43e5-a917-d2ada7ab15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afa7fe5e-5dcf-439c-a9ac-6bdd5b2c73ba}" ma:internalName="TaxCatchAll" ma:showField="CatchAllData" ma:web="429e7655-2721-43e5-a917-d2ada7ab15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mment xmlns="a5a4be59-9ad3-406c-9261-23d61a0274a8" xsi:nil="true"/>
    <lcf76f155ced4ddcb4097134ff3c332f xmlns="a5a4be59-9ad3-406c-9261-23d61a0274a8">
      <Terms xmlns="http://schemas.microsoft.com/office/infopath/2007/PartnerControls"/>
    </lcf76f155ced4ddcb4097134ff3c332f>
    <TaxCatchAll xmlns="662745e8-e224-48e8-a2e3-254862b8c2f5" xsi:nil="true"/>
  </documentManagement>
</p:properties>
</file>

<file path=customXml/itemProps1.xml><?xml version="1.0" encoding="utf-8"?>
<ds:datastoreItem xmlns:ds="http://schemas.openxmlformats.org/officeDocument/2006/customXml" ds:itemID="{2605455D-D2C3-4843-912F-025FECD4CF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a4be59-9ad3-406c-9261-23d61a0274a8"/>
    <ds:schemaRef ds:uri="429e7655-2721-43e5-a917-d2ada7ab1524"/>
    <ds:schemaRef ds:uri="662745e8-e224-48e8-a2e3-254862b8c2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515016-4992-4A60-9D03-A48311D6A645}">
  <ds:schemaRefs>
    <ds:schemaRef ds:uri="http://schemas.microsoft.com/sharepoint/v3/contenttype/forms"/>
  </ds:schemaRefs>
</ds:datastoreItem>
</file>

<file path=customXml/itemProps3.xml><?xml version="1.0" encoding="utf-8"?>
<ds:datastoreItem xmlns:ds="http://schemas.openxmlformats.org/officeDocument/2006/customXml" ds:itemID="{3B0509FF-4938-414B-90BE-30EED7AFA9B0}">
  <ds:schemaRefs>
    <ds:schemaRef ds:uri="http://schemas.microsoft.com/office/2006/metadata/properties"/>
    <ds:schemaRef ds:uri="http://schemas.microsoft.com/office/infopath/2007/PartnerControls"/>
    <ds:schemaRef ds:uri="a5a4be59-9ad3-406c-9261-23d61a0274a8"/>
    <ds:schemaRef ds:uri="662745e8-e224-48e8-a2e3-254862b8c2f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Milestones</vt:lpstr>
      <vt:lpstr>Staff</vt:lpstr>
      <vt:lpstr>Consumables</vt:lpstr>
      <vt:lpstr>Equipment</vt:lpstr>
      <vt:lpstr>Travel Expenses</vt:lpstr>
      <vt:lpstr>Overheads</vt:lpstr>
      <vt:lpstr>Sub-Contracts</vt:lpstr>
      <vt:lpstr>Other</vt:lpstr>
      <vt:lpstr>Match Funding</vt:lpstr>
      <vt:lpstr>Other Funding</vt:lpstr>
    </vt:vector>
  </TitlesOfParts>
  <Manager/>
  <Company>Defra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Adams</dc:creator>
  <cp:keywords/>
  <dc:description/>
  <cp:lastModifiedBy>Tyagi, Ajay (NCS)</cp:lastModifiedBy>
  <cp:revision/>
  <dcterms:created xsi:type="dcterms:W3CDTF">2014-02-26T08:53:44Z</dcterms:created>
  <dcterms:modified xsi:type="dcterms:W3CDTF">2022-12-06T15:29:37Z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0x0101001C3BC5B03F06B643ABB94C5BDB0E98BE</vt:lpwstr>
  </property>
  <property fmtid="{D5CDD505-2E9C-101B-9397-08002B2CF9AE}" pid="3" name="MediaServiceImageTags">
    <vt:lpwstr/>
  </property>
</Properties>
</file>