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nine.cato\Desktop\Final docs - eSourcing\"/>
    </mc:Choice>
  </mc:AlternateContent>
  <workbookProtection workbookAlgorithmName="SHA-512" workbookHashValue="3ZMLb+CeMYZToZfaC2li3PjyFlIFyWck6paY/twBf+4+nvAWu6k19nLiQenaheW76L7u+b9WvtDjTrJBF9dCAQ==" workbookSaltValue="3zuRb7E7oXKma4kA7MDSOA==" workbookSpinCount="100000" lockStructure="1"/>
  <bookViews>
    <workbookView xWindow="0" yWindow="0" windowWidth="19180" windowHeight="7300"/>
  </bookViews>
  <sheets>
    <sheet name="Coversheet" sheetId="1" r:id="rId1"/>
    <sheet name="Index Page Please Read" sheetId="6" r:id="rId2"/>
    <sheet name="Instructions Please Read " sheetId="7" r:id="rId3"/>
    <sheet name="Lot 1" sheetId="10" r:id="rId4"/>
    <sheet name="Lot 2" sheetId="3" r:id="rId5"/>
    <sheet name="Lot 3" sheetId="4" r:id="rId6"/>
    <sheet name="Lot 4 (a)" sheetId="5" r:id="rId7"/>
    <sheet name="Lot 4 (b)" sheetId="11" r:id="rId8"/>
    <sheet name="Lot 4 (c)" sheetId="12" r:id="rId9"/>
    <sheet name="Lot 4 (d)" sheetId="13" r:id="rId10"/>
    <sheet name="Lot 4 Total Basket Price" sheetId="14" r:id="rId11"/>
  </sheets>
  <externalReferences>
    <externalReference r:id="rId12"/>
  </externalReferences>
  <definedNames>
    <definedName name="_xlnm.Print_Area" localSheetId="0">Coversheet!$A$1:$D$19</definedName>
    <definedName name="_xlnm.Print_Area" localSheetId="1">'Index Page Please Read'!$A$1:$H$28</definedName>
    <definedName name="_xlnm.Print_Area" localSheetId="2">'Instructions Please Read '!$A$1:$A$45</definedName>
    <definedName name="_xlnm.Print_Area" localSheetId="3">'Lot 1'!$A$1:$F$83</definedName>
    <definedName name="_xlnm.Print_Area" localSheetId="4">'Lot 2'!$A$1:$J$61</definedName>
    <definedName name="_xlnm.Print_Area" localSheetId="5">'Lot 3'!$A$1:$F$86</definedName>
    <definedName name="_xlnm.Print_Area" localSheetId="6">'Lot 4 (a)'!$A$1:$G$132</definedName>
    <definedName name="_xlnm.Print_Area" localSheetId="7">'Lot 4 (b)'!$A$1:$G$100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8" i="5" l="1"/>
  <c r="E86" i="11"/>
  <c r="B3" i="14"/>
  <c r="E80" i="5"/>
  <c r="D80" i="5" s="1"/>
  <c r="E75" i="5"/>
  <c r="D75" i="5" s="1"/>
  <c r="E70" i="5"/>
  <c r="D70" i="5" s="1"/>
  <c r="E65" i="5"/>
  <c r="D65" i="5" s="1"/>
  <c r="E61" i="5"/>
  <c r="D61" i="5" s="1"/>
  <c r="E58" i="5"/>
  <c r="D58" i="5" s="1"/>
  <c r="F53" i="5"/>
  <c r="E53" i="5" s="1"/>
  <c r="F52" i="5"/>
  <c r="E52" i="5" s="1"/>
  <c r="F51" i="5"/>
  <c r="E51" i="5" s="1"/>
  <c r="F50" i="5"/>
  <c r="E50" i="5" s="1"/>
  <c r="E46" i="5"/>
  <c r="D46" i="5" s="1"/>
  <c r="E36" i="5"/>
  <c r="D36" i="5" s="1"/>
  <c r="F32" i="5"/>
  <c r="E32" i="5" s="1"/>
  <c r="F31" i="5"/>
  <c r="E31" i="5" s="1"/>
  <c r="F30" i="5"/>
  <c r="E30" i="5" s="1"/>
  <c r="F29" i="5"/>
  <c r="E29" i="5" s="1"/>
  <c r="F25" i="5"/>
  <c r="E25" i="5" s="1"/>
  <c r="E20" i="5"/>
  <c r="F21" i="5"/>
  <c r="E21" i="5" s="1"/>
  <c r="F19" i="5"/>
  <c r="E19" i="5" s="1"/>
  <c r="F20" i="5"/>
  <c r="F18" i="5"/>
  <c r="E18" i="5" s="1"/>
  <c r="F17" i="5"/>
  <c r="E17" i="5" s="1"/>
  <c r="A61" i="11"/>
  <c r="A56" i="11"/>
  <c r="A51" i="11"/>
  <c r="A46" i="11"/>
  <c r="A67" i="12"/>
  <c r="A62" i="12"/>
  <c r="A57" i="12"/>
  <c r="A52" i="12"/>
  <c r="A83" i="13"/>
  <c r="A78" i="13"/>
  <c r="A73" i="13"/>
  <c r="A68" i="13"/>
  <c r="E81" i="4" l="1"/>
  <c r="E48" i="3"/>
  <c r="E72" i="4"/>
  <c r="B60" i="12" l="1"/>
  <c r="E60" i="12" s="1"/>
  <c r="D60" i="12" s="1"/>
  <c r="A110" i="5"/>
  <c r="A113" i="5"/>
  <c r="A65" i="4"/>
  <c r="G53" i="5"/>
  <c r="G52" i="5"/>
  <c r="G51" i="5"/>
  <c r="G32" i="5"/>
  <c r="G31" i="5"/>
  <c r="G30" i="5"/>
  <c r="G21" i="5"/>
  <c r="G20" i="5"/>
  <c r="G19" i="5"/>
  <c r="G18" i="5"/>
  <c r="A68" i="4"/>
  <c r="E29" i="4"/>
  <c r="E28" i="4"/>
  <c r="E27" i="4"/>
  <c r="E28" i="10"/>
  <c r="E29" i="10"/>
  <c r="E30" i="10"/>
  <c r="E19" i="10"/>
  <c r="E18" i="10"/>
  <c r="E17" i="10"/>
  <c r="E16" i="10"/>
  <c r="E54" i="3"/>
  <c r="D79" i="10"/>
  <c r="E79" i="10" s="1"/>
  <c r="D76" i="10"/>
  <c r="E76" i="10" s="1"/>
  <c r="E81" i="10" s="1"/>
  <c r="D73" i="10"/>
  <c r="D70" i="10"/>
  <c r="E70" i="10" s="1"/>
  <c r="D67" i="10"/>
  <c r="D63" i="10"/>
  <c r="B81" i="13" l="1"/>
  <c r="B76" i="13"/>
  <c r="B71" i="13"/>
  <c r="B66" i="13"/>
  <c r="B62" i="13"/>
  <c r="E62" i="13" s="1"/>
  <c r="D62" i="13" s="1"/>
  <c r="B59" i="13"/>
  <c r="E59" i="13" s="1"/>
  <c r="D59" i="13" s="1"/>
  <c r="D52" i="13"/>
  <c r="F52" i="13" s="1"/>
  <c r="E52" i="13" s="1"/>
  <c r="D53" i="13"/>
  <c r="D54" i="13"/>
  <c r="F54" i="13" s="1"/>
  <c r="E54" i="13" s="1"/>
  <c r="D51" i="13"/>
  <c r="F51" i="13" s="1"/>
  <c r="E51" i="13" s="1"/>
  <c r="B47" i="13"/>
  <c r="E47" i="13" s="1"/>
  <c r="D47" i="13" s="1"/>
  <c r="A41" i="13"/>
  <c r="D35" i="13"/>
  <c r="F35" i="13" s="1"/>
  <c r="E35" i="13" s="1"/>
  <c r="D36" i="13"/>
  <c r="F36" i="13" s="1"/>
  <c r="E36" i="13" s="1"/>
  <c r="D37" i="13"/>
  <c r="F37" i="13" s="1"/>
  <c r="E37" i="13" s="1"/>
  <c r="D34" i="13"/>
  <c r="F34" i="13" s="1"/>
  <c r="E34" i="13" s="1"/>
  <c r="D30" i="13"/>
  <c r="F30" i="13" s="1"/>
  <c r="E30" i="13" s="1"/>
  <c r="D23" i="13"/>
  <c r="F23" i="13" s="1"/>
  <c r="E23" i="13" s="1"/>
  <c r="D24" i="13"/>
  <c r="F24" i="13" s="1"/>
  <c r="E24" i="13" s="1"/>
  <c r="D25" i="13"/>
  <c r="F25" i="13" s="1"/>
  <c r="E25" i="13" s="1"/>
  <c r="D26" i="13"/>
  <c r="F26" i="13" s="1"/>
  <c r="E26" i="13" s="1"/>
  <c r="D22" i="13"/>
  <c r="F22" i="13" s="1"/>
  <c r="E22" i="13" s="1"/>
  <c r="B65" i="12"/>
  <c r="A61" i="12"/>
  <c r="B55" i="12"/>
  <c r="E55" i="12" s="1"/>
  <c r="D55" i="12" s="1"/>
  <c r="B50" i="12"/>
  <c r="B46" i="12"/>
  <c r="E46" i="12" s="1"/>
  <c r="D46" i="12" s="1"/>
  <c r="B43" i="12"/>
  <c r="E43" i="12" s="1"/>
  <c r="D43" i="12" s="1"/>
  <c r="D39" i="12"/>
  <c r="F39" i="12" s="1"/>
  <c r="E39" i="12" s="1"/>
  <c r="D38" i="12"/>
  <c r="F38" i="12" s="1"/>
  <c r="E38" i="12" s="1"/>
  <c r="D37" i="12"/>
  <c r="F37" i="12" s="1"/>
  <c r="E37" i="12" s="1"/>
  <c r="D36" i="12"/>
  <c r="F36" i="12" s="1"/>
  <c r="E36" i="12" s="1"/>
  <c r="B32" i="12"/>
  <c r="E32" i="12" s="1"/>
  <c r="D32" i="12" s="1"/>
  <c r="A26" i="12"/>
  <c r="A78" i="12" s="1"/>
  <c r="B22" i="12"/>
  <c r="B40" i="11"/>
  <c r="E40" i="11" s="1"/>
  <c r="D40" i="11" s="1"/>
  <c r="B59" i="11"/>
  <c r="E59" i="11" s="1"/>
  <c r="D59" i="11" s="1"/>
  <c r="B54" i="11"/>
  <c r="E54" i="11" s="1"/>
  <c r="D54" i="11" s="1"/>
  <c r="B49" i="11"/>
  <c r="E49" i="11" s="1"/>
  <c r="D49" i="11" s="1"/>
  <c r="B44" i="11"/>
  <c r="E44" i="11" s="1"/>
  <c r="D44" i="11" s="1"/>
  <c r="D34" i="11"/>
  <c r="F34" i="11" s="1"/>
  <c r="E34" i="11" s="1"/>
  <c r="D35" i="11"/>
  <c r="F35" i="11" s="1"/>
  <c r="E35" i="11" s="1"/>
  <c r="D36" i="11"/>
  <c r="F36" i="11" s="1"/>
  <c r="E36" i="11" s="1"/>
  <c r="D33" i="11"/>
  <c r="F33" i="11" s="1"/>
  <c r="E33" i="11" s="1"/>
  <c r="D29" i="11"/>
  <c r="F29" i="11" s="1"/>
  <c r="E29" i="11" s="1"/>
  <c r="D23" i="11"/>
  <c r="F23" i="11" s="1"/>
  <c r="E23" i="11" s="1"/>
  <c r="D24" i="11"/>
  <c r="D25" i="11"/>
  <c r="F25" i="11" s="1"/>
  <c r="E25" i="11" s="1"/>
  <c r="D21" i="11"/>
  <c r="F21" i="11" s="1"/>
  <c r="E21" i="11" s="1"/>
  <c r="D22" i="11"/>
  <c r="D101" i="13"/>
  <c r="E101" i="13" s="1"/>
  <c r="D97" i="13"/>
  <c r="E97" i="13" s="1"/>
  <c r="D93" i="13"/>
  <c r="E93" i="13" s="1"/>
  <c r="B3" i="13"/>
  <c r="D89" i="12"/>
  <c r="E89" i="12" s="1"/>
  <c r="B3" i="12"/>
  <c r="B3" i="11"/>
  <c r="D96" i="5"/>
  <c r="D100" i="5"/>
  <c r="D104" i="5"/>
  <c r="D124" i="5"/>
  <c r="D121" i="5"/>
  <c r="D118" i="5"/>
  <c r="D108" i="5"/>
  <c r="D127" i="5"/>
  <c r="E127" i="5" s="1"/>
  <c r="A114" i="5"/>
  <c r="A56" i="5"/>
  <c r="A43" i="5"/>
  <c r="E22" i="11" l="1"/>
  <c r="F22" i="11"/>
  <c r="A66" i="12"/>
  <c r="E65" i="12"/>
  <c r="D65" i="12" s="1"/>
  <c r="D95" i="12" s="1"/>
  <c r="E95" i="12" s="1"/>
  <c r="A82" i="13"/>
  <c r="E81" i="13"/>
  <c r="D81" i="13" s="1"/>
  <c r="D120" i="13" s="1"/>
  <c r="E120" i="13" s="1"/>
  <c r="A77" i="13"/>
  <c r="E76" i="13"/>
  <c r="D76" i="13" s="1"/>
  <c r="D117" i="13" s="1"/>
  <c r="E117" i="13" s="1"/>
  <c r="A72" i="13"/>
  <c r="E71" i="13"/>
  <c r="D71" i="13" s="1"/>
  <c r="D114" i="13" s="1"/>
  <c r="E114" i="13" s="1"/>
  <c r="A67" i="13"/>
  <c r="E66" i="13"/>
  <c r="D66" i="13" s="1"/>
  <c r="D111" i="13" s="1"/>
  <c r="E111" i="13" s="1"/>
  <c r="A51" i="12"/>
  <c r="E50" i="12"/>
  <c r="D50" i="12" s="1"/>
  <c r="G53" i="13"/>
  <c r="F53" i="13"/>
  <c r="E53" i="13" s="1"/>
  <c r="E22" i="12"/>
  <c r="D22" i="12" s="1"/>
  <c r="D76" i="12" s="1"/>
  <c r="E76" i="12" s="1"/>
  <c r="G24" i="11"/>
  <c r="F24" i="11"/>
  <c r="E24" i="11" s="1"/>
  <c r="G25" i="11"/>
  <c r="G52" i="13"/>
  <c r="G54" i="13"/>
  <c r="G24" i="13"/>
  <c r="G22" i="11"/>
  <c r="G23" i="13"/>
  <c r="G23" i="11"/>
  <c r="G25" i="13"/>
  <c r="G26" i="13"/>
  <c r="G34" i="11"/>
  <c r="G35" i="13"/>
  <c r="G35" i="11"/>
  <c r="G36" i="13"/>
  <c r="G36" i="11"/>
  <c r="G37" i="13"/>
  <c r="A107" i="13"/>
  <c r="D107" i="13" s="1"/>
  <c r="A103" i="13"/>
  <c r="A106" i="13"/>
  <c r="D106" i="13" s="1"/>
  <c r="A29" i="12"/>
  <c r="A81" i="12"/>
  <c r="D81" i="12" s="1"/>
  <c r="G38" i="12"/>
  <c r="G37" i="12"/>
  <c r="D114" i="5"/>
  <c r="D70" i="11"/>
  <c r="E70" i="11" s="1"/>
  <c r="G39" i="12"/>
  <c r="A60" i="11"/>
  <c r="D95" i="11"/>
  <c r="E95" i="11" s="1"/>
  <c r="A50" i="11"/>
  <c r="D89" i="11"/>
  <c r="E89" i="11" s="1"/>
  <c r="D86" i="11"/>
  <c r="D82" i="11"/>
  <c r="E82" i="11" s="1"/>
  <c r="D78" i="11"/>
  <c r="E78" i="11" s="1"/>
  <c r="A55" i="11"/>
  <c r="D92" i="11"/>
  <c r="E92" i="11" s="1"/>
  <c r="D113" i="5"/>
  <c r="D74" i="11"/>
  <c r="E74" i="11" s="1"/>
  <c r="A44" i="13"/>
  <c r="A57" i="13"/>
  <c r="A82" i="12"/>
  <c r="B82" i="12" s="1"/>
  <c r="D92" i="12"/>
  <c r="E92" i="12" s="1"/>
  <c r="A56" i="12"/>
  <c r="D86" i="12"/>
  <c r="E86" i="12" s="1"/>
  <c r="A45" i="11"/>
  <c r="E124" i="5"/>
  <c r="E121" i="5"/>
  <c r="B114" i="5"/>
  <c r="B107" i="13" l="1"/>
  <c r="E107" i="13" s="1"/>
  <c r="E97" i="11"/>
  <c r="D11" i="14" s="1"/>
  <c r="F11" i="14" s="1"/>
  <c r="B106" i="13"/>
  <c r="E106" i="13" s="1"/>
  <c r="E122" i="13" s="1"/>
  <c r="D13" i="14" s="1"/>
  <c r="F13" i="14" s="1"/>
  <c r="B81" i="12"/>
  <c r="E81" i="12" s="1"/>
  <c r="D82" i="12"/>
  <c r="E82" i="12" s="1"/>
  <c r="E108" i="5"/>
  <c r="E104" i="5"/>
  <c r="E100" i="5"/>
  <c r="E96" i="5"/>
  <c r="A81" i="5"/>
  <c r="A76" i="5"/>
  <c r="A71" i="5"/>
  <c r="A66" i="5"/>
  <c r="A32" i="4"/>
  <c r="D45" i="3"/>
  <c r="E45" i="3" s="1"/>
  <c r="E73" i="10"/>
  <c r="E67" i="10"/>
  <c r="E63" i="10"/>
  <c r="D59" i="10"/>
  <c r="E59" i="10" s="1"/>
  <c r="D57" i="3"/>
  <c r="E57" i="3" s="1"/>
  <c r="D54" i="3"/>
  <c r="D51" i="3"/>
  <c r="E51" i="3" s="1"/>
  <c r="D48" i="3"/>
  <c r="D81" i="4"/>
  <c r="D78" i="4"/>
  <c r="E78" i="4" s="1"/>
  <c r="D75" i="4"/>
  <c r="E75" i="4" s="1"/>
  <c r="D72" i="4"/>
  <c r="E97" i="12" l="1"/>
  <c r="D12" i="14" s="1"/>
  <c r="F12" i="14" s="1"/>
  <c r="B113" i="5"/>
  <c r="E113" i="5" s="1"/>
  <c r="E114" i="5"/>
  <c r="E59" i="3"/>
  <c r="E129" i="5" l="1"/>
  <c r="D10" i="14" s="1"/>
  <c r="F10" i="14" s="1"/>
  <c r="D15" i="14" s="1"/>
  <c r="B3" i="5" l="1"/>
  <c r="D68" i="4" l="1"/>
  <c r="A29" i="3"/>
  <c r="A69" i="4"/>
  <c r="D69" i="4" s="1"/>
  <c r="A19" i="4"/>
  <c r="A52" i="4"/>
  <c r="B69" i="4" l="1"/>
  <c r="E69" i="4" s="1"/>
  <c r="B68" i="4"/>
  <c r="E68" i="4" s="1"/>
  <c r="E83" i="4" l="1"/>
  <c r="A44" i="10"/>
  <c r="A49" i="10"/>
  <c r="A39" i="10"/>
  <c r="A34" i="10"/>
  <c r="B3" i="10"/>
  <c r="A47" i="4"/>
  <c r="A57" i="4" l="1"/>
  <c r="A42" i="4"/>
  <c r="B3" i="4"/>
  <c r="A34" i="3"/>
  <c r="A24" i="3"/>
  <c r="A19" i="3"/>
  <c r="B3" i="3"/>
</calcChain>
</file>

<file path=xl/sharedStrings.xml><?xml version="1.0" encoding="utf-8"?>
<sst xmlns="http://schemas.openxmlformats.org/spreadsheetml/2006/main" count="842" uniqueCount="226">
  <si>
    <t>© Crown copyright 2018</t>
  </si>
  <si>
    <t>Reference Number</t>
  </si>
  <si>
    <t>Please insert your organisation name in the text box below</t>
  </si>
  <si>
    <t>RM6101</t>
  </si>
  <si>
    <t>Click to return to Index Page</t>
  </si>
  <si>
    <t>Organisation Name</t>
  </si>
  <si>
    <t>Key</t>
  </si>
  <si>
    <t xml:space="preserve">  Lot 2: e-Auction</t>
  </si>
  <si>
    <t xml:space="preserve">  Lot 3: DPS</t>
  </si>
  <si>
    <t>For ease please click on the links below to navigate to a page and click back to return to the Index page</t>
  </si>
  <si>
    <t>Index</t>
  </si>
  <si>
    <t>Coversheet</t>
  </si>
  <si>
    <t>Lot Description</t>
  </si>
  <si>
    <t>Tab</t>
  </si>
  <si>
    <t>Lot 1</t>
  </si>
  <si>
    <t>Lot 3</t>
  </si>
  <si>
    <t>Lot 2</t>
  </si>
  <si>
    <t>Lot 2 e-Auction</t>
  </si>
  <si>
    <t>Lot 3 DPS</t>
  </si>
  <si>
    <t>Framework Prices</t>
  </si>
  <si>
    <t>Per Licence - Generic Users</t>
  </si>
  <si>
    <t xml:space="preserve"> Attachment 3 - Pricing Matrix</t>
  </si>
  <si>
    <t>Customer Service</t>
  </si>
  <si>
    <t>Implementation</t>
  </si>
  <si>
    <t>Integration</t>
  </si>
  <si>
    <t>Training</t>
  </si>
  <si>
    <t xml:space="preserve">Price Evaluation </t>
  </si>
  <si>
    <t>Evaluators</t>
  </si>
  <si>
    <t>Framework Prices (£)</t>
  </si>
  <si>
    <t>Number of Licences</t>
  </si>
  <si>
    <t>x</t>
  </si>
  <si>
    <t>Number of Sessions</t>
  </si>
  <si>
    <t>One Off Price</t>
  </si>
  <si>
    <t>Full Service Users</t>
  </si>
  <si>
    <t xml:space="preserve">  Lot 1: Sourcing</t>
  </si>
  <si>
    <t>Self Service Call - Offs</t>
  </si>
  <si>
    <t>Self Service DPS User</t>
  </si>
  <si>
    <t>Volumes</t>
  </si>
  <si>
    <t>Up to 200</t>
  </si>
  <si>
    <t>Up to 400</t>
  </si>
  <si>
    <t>600 plus additional users</t>
  </si>
  <si>
    <t>Up to 599</t>
  </si>
  <si>
    <t>Evaluation Price</t>
  </si>
  <si>
    <t>Price Per License (Licence for 12 months)</t>
  </si>
  <si>
    <t>Up to 50</t>
  </si>
  <si>
    <t>Up to 100</t>
  </si>
  <si>
    <t>Up to 150</t>
  </si>
  <si>
    <t>Up to 199</t>
  </si>
  <si>
    <t>200 plus additional users</t>
  </si>
  <si>
    <t>Lot 3 Total Basket Price</t>
  </si>
  <si>
    <t>Lot 1 Total Basket Price</t>
  </si>
  <si>
    <t xml:space="preserve">Training </t>
  </si>
  <si>
    <t xml:space="preserve">Price Per Session </t>
  </si>
  <si>
    <t xml:space="preserve">One Off Price </t>
  </si>
  <si>
    <t>Up to 299</t>
  </si>
  <si>
    <t>300 plus additional users</t>
  </si>
  <si>
    <t xml:space="preserve"> Price Per DPS Event</t>
  </si>
  <si>
    <t>Full Service User</t>
  </si>
  <si>
    <t>Licence User</t>
  </si>
  <si>
    <t>Build of DPS Event</t>
  </si>
  <si>
    <t xml:space="preserve">Framework Prices </t>
  </si>
  <si>
    <t>Price by license</t>
  </si>
  <si>
    <t>Price Per Session</t>
  </si>
  <si>
    <t>Lot 4 Total Basket Price</t>
  </si>
  <si>
    <t>Lot 1 Sourcing</t>
  </si>
  <si>
    <t>All Solutions</t>
  </si>
  <si>
    <t>Lot 4 (a)</t>
  </si>
  <si>
    <t>Lot 4 (b)</t>
  </si>
  <si>
    <t>Lot 4 (c)</t>
  </si>
  <si>
    <t>Lot 4 (d)</t>
  </si>
  <si>
    <t>Discount Price</t>
  </si>
  <si>
    <t xml:space="preserve">  Lot 4: Sourcing, e-Auction and DPS</t>
  </si>
  <si>
    <t>Lot 4 Sourcing, e-Auction and DPS</t>
  </si>
  <si>
    <t>eSourcing Platform</t>
  </si>
  <si>
    <t>Lot 4 Sourcing and e-Auction</t>
  </si>
  <si>
    <t>Lot 4 e-Auction and DPS</t>
  </si>
  <si>
    <t>Lot 4 Sourcing and DPS</t>
  </si>
  <si>
    <t xml:space="preserve">  Lot 4: e-Auction and DPS</t>
  </si>
  <si>
    <t xml:space="preserve">  Lot 4: Sourcing and DPS</t>
  </si>
  <si>
    <t xml:space="preserve"> Lot 4: Sourcing and e-Auction</t>
  </si>
  <si>
    <t>Lot 4 (a) Sourcing, e-Auction, DPS Basket Price</t>
  </si>
  <si>
    <t>Lot 4 (b) Sourcing and e-Auction Basket Price</t>
  </si>
  <si>
    <t>Lot 4 (c) e-Auction and DPS Basket Price</t>
  </si>
  <si>
    <t>Lot 4 (d) Sourcing and DPS Basket Price</t>
  </si>
  <si>
    <t>Weighting</t>
  </si>
  <si>
    <t>Basket Price</t>
  </si>
  <si>
    <t>Weighted Basket Price</t>
  </si>
  <si>
    <t>2. Insert your organisation name on the 'Cover Sheet' (in cell B16:C16).</t>
  </si>
  <si>
    <t>3. Read the general instructions below and the Instructions contained within each of the tabs of this pricing matrix.</t>
  </si>
  <si>
    <t xml:space="preserve">4. Note if your bid is deemed to be non-compliant, you may be rejected from this this competition  </t>
  </si>
  <si>
    <t>After completing this Pricing Matrix you MUST:</t>
  </si>
  <si>
    <t>Highlighted Cells</t>
  </si>
  <si>
    <t>Your prices should compare with the quality of your offer.</t>
  </si>
  <si>
    <t xml:space="preserve">The price submitted must be sustainable and include your operating overhead costs and profit.    </t>
  </si>
  <si>
    <t>Further instructions</t>
  </si>
  <si>
    <r>
      <t xml:space="preserve">eSourcing Platform
</t>
    </r>
    <r>
      <rPr>
        <b/>
        <sz val="12"/>
        <color rgb="FF000000"/>
        <rFont val="Arial"/>
        <family val="2"/>
      </rPr>
      <t>General Instructions</t>
    </r>
  </si>
  <si>
    <t>5. Note all calculations in this Pricing Matrix are automated and rounded up to two decimal places</t>
  </si>
  <si>
    <t>Bundle Discount Rate (%)</t>
  </si>
  <si>
    <t>The prices submitted must: 
- exclude VAT
- be exclusive of expenses/travel and subsistence.
- where a Price (£) is requested be in British pounds sterling and to two decimal places i.e.(£25) would be £25.00
- where a Bundle Discount Rate (%) is requested be to two decimal places i.e.(25%) would be 25.00 %</t>
  </si>
  <si>
    <t>Table A</t>
  </si>
  <si>
    <t>Table B</t>
  </si>
  <si>
    <t>Table C</t>
  </si>
  <si>
    <t>Table D</t>
  </si>
  <si>
    <t>Table E</t>
  </si>
  <si>
    <t>Table F</t>
  </si>
  <si>
    <t>Table G</t>
  </si>
  <si>
    <t>Please note this is a scenario for evaluation purposes only and not a forecast of any projective business or an indication of guaranteed work under this Framework</t>
  </si>
  <si>
    <t xml:space="preserve">Fixed Rate Price (Price Per 4 Year) </t>
  </si>
  <si>
    <t>Table Aa</t>
  </si>
  <si>
    <t>Table Ab</t>
  </si>
  <si>
    <t>Table Ab1</t>
  </si>
  <si>
    <t>Table Ab2</t>
  </si>
  <si>
    <t>Table Aa1</t>
  </si>
  <si>
    <t>Table Aa2</t>
  </si>
  <si>
    <t>Sourcing: Table A</t>
  </si>
  <si>
    <t>Sourcing: Table B</t>
  </si>
  <si>
    <t>Sourcing: Table C</t>
  </si>
  <si>
    <t>DPS: Table Ef1</t>
  </si>
  <si>
    <t>DPS: Table Ef2</t>
  </si>
  <si>
    <t>e-Auction: Table D</t>
  </si>
  <si>
    <t>DPS: Table E</t>
  </si>
  <si>
    <t>DPS: Table Ee1</t>
  </si>
  <si>
    <t>DPS: Table Ee2</t>
  </si>
  <si>
    <t>Table H</t>
  </si>
  <si>
    <t>Table I</t>
  </si>
  <si>
    <t>Table J</t>
  </si>
  <si>
    <t xml:space="preserve">Select from drop down below Price by license or Price by DPS usage and build </t>
  </si>
  <si>
    <t>Price by DPS usage and build</t>
  </si>
  <si>
    <t>Usage of DPS Platform</t>
  </si>
  <si>
    <t>Price by license
or
Price by DPS usage and build</t>
  </si>
  <si>
    <t>DPS: Table Ee</t>
  </si>
  <si>
    <t>DPS: Table Ef</t>
  </si>
  <si>
    <t>The BLACK cells will only appear once you have selected from the drop down in Table A. 
If the BLACK cells appear in either Table Aa or Table Ab it means that table is not selected from your option at Table A. 
You cannot enter information into the BLACK cells</t>
  </si>
  <si>
    <t>The BLACK cell will only appear once you have selected from the drop down in Table E. 
If the BLACK cells appear in either Table Ee or Table Ef it means that table is not selected from your option at Table E. 
You cannot enter information into the BLACK cells</t>
  </si>
  <si>
    <t>The price evaluation is a scenario based evaluation using the prices entered in the YELLOW Cells to form the Lot 3 Total Basket Price. Please note the scenario is for evaluation purposes only and the figures and volumes in this scenario are not a forecast of any projective business or an indication of guaranteed work under this Framework</t>
  </si>
  <si>
    <t>The price evaluation is a scenario based evaluation using the prices entered in the YELLOW Cells to form the Lot 2 Total Basket Price. Please note the scenario is for evaluation purposes only and the figures and volumes in this scenario are not a forecast of any projective business or an indication of guaranteed work under this Framework</t>
  </si>
  <si>
    <t>The price evaluation is a scenario based evaluation using the prices entered in the YELLOW Cells to form the Lot 1 Total Basket Price. Please note the scenario is for evaluation purposes only and the figures and volumes in this scenario are not a forecast of any projective business or an indication of guaranteed work under this Framework</t>
  </si>
  <si>
    <t>e-Auction: Table E</t>
  </si>
  <si>
    <t>Lot 2 Total Basket Price</t>
  </si>
  <si>
    <t xml:space="preserve">The GREEN cells in the Price Evaluation are the populated prices of the YELLOW cells for each table in the Framework Prices  i.e. for Table B of the Price Evaluation this is cell B41
This is automatically populated when information is entered into the YELLOW cells. 
You cannot enter information into the GREEN cells.  </t>
  </si>
  <si>
    <t xml:space="preserve">The GREEN cells in the Price Evaluation are the populated prices of the YELLOW cells for each table in the Framework Prices i.e. for Table A of the Price Evaluation this is cell B15.
This is automatically populated when information is entered into the YELLOW cells. 
You cannot enter information into the GREEN cells. </t>
  </si>
  <si>
    <t xml:space="preserve">The GREEN cells in the Price Evaluation are the populated prices of the YELLOW cells for each table in the Framework Prices i.e. for Table D of the Price Evaluation this is cell B33.
For tables A and C the YELLOW cell populated is the one relevant to the volumes stipulated i.e. for table A this is cell D19 and for table C this is cell D30.
This is automatically populated when information is entered into the YELLOW cells. 
You cannot enter information into the GREEN cells. </t>
  </si>
  <si>
    <t xml:space="preserve">The GREEN cells in the Price Evaluation are the populated prices of the ORANGE cells for each table in the Framework Prices  i.e. for Table B of the Price Evaluation this is cell C25
This is automatically populated when information is generated into the ORANGE cells. 
You cannot enter information into the GREEN cells. </t>
  </si>
  <si>
    <t>The price evaluation is a scenario based evaluation using the prices generated in the ORANGE Cells to form the Lot 4 (a) Sourcing, e-Auction, DPS Basket Price. Please note the scenario is for evaluation purposes only and the figures and volumes in this scenario are not a forecast of any projective business or an indication of guaranteed work under this Framework</t>
  </si>
  <si>
    <t>Sourcing: Table D</t>
  </si>
  <si>
    <t xml:space="preserve">The GREEN cells in the Price Evaluation are the populated prices of the ORANGE cells for each table in the Framework Prices  i.e. for Table D of the Price Evaluation this is cell E36
This is automatically populated when information is generated into the ORANGE cells. 
You cannot enter information into the GREEN cells. </t>
  </si>
  <si>
    <t>e-Auction: Table B</t>
  </si>
  <si>
    <t>DPS: Table C</t>
  </si>
  <si>
    <t>DPS: Table Cc</t>
  </si>
  <si>
    <t>DPS: Table Cc1</t>
  </si>
  <si>
    <t>DPS: Table Cc2</t>
  </si>
  <si>
    <t>DPS: Table Cd</t>
  </si>
  <si>
    <t>Table Cd1</t>
  </si>
  <si>
    <t>Table Cd2</t>
  </si>
  <si>
    <t xml:space="preserve">The PINK cells are the prices you entered in the YELLOW cells in tab Lot 4(a). The only YELLOW cell that does not populate over is the Bundle Discount Rate entered in Table J on tab Lot 4 (a)
This is automatically populated when information is entered into the YELLOW cells on tab Lot 4 (a). 
You cannot enter information into the PINK cells. </t>
  </si>
  <si>
    <t>The price evaluation is a scenario based evaluation using the prices generated in the ORANGE Cells to form the Lot 4 (c) e-Auction and DPS Basket Price. Please note the scenario is for evaluation purposes only and the figures and volumes in this scenario are not a forecast of any projective business or an indication of guaranteed work under this Framework.</t>
  </si>
  <si>
    <t>The BLACK cell will only appear once you have selected from the drop down in Table E in tab Lot 4 (a) 
If the BLACK cells appear it means that table is not selected from your option at Table E in tab Lot 4 (a)
You cannot enter information into the BLACK cells</t>
  </si>
  <si>
    <t xml:space="preserve">The GREEN cells in the Price Evaluation are the populated prices of the ORANGE cells for each table in the Framework Prices  i.e. for Table D of the Price Evaluation this is cell D50
This is automatically populated when information is generated into the ORANGE cells. 
You cannot enter information into the GREEN cells. </t>
  </si>
  <si>
    <t>Table Ef1</t>
  </si>
  <si>
    <t>Table Ef2</t>
  </si>
  <si>
    <t>The price evaluation is a scenario based evaluation using the prices generated in the ORANGE Cells to form the Lot 4 (d) Sourcing and DPS Basket Price. Please note the scenario is for evaluation purposes only and the figures and volumes in this scenario are not a forecast of any projective business or an indication of guaranteed work under this Framework.</t>
  </si>
  <si>
    <t xml:space="preserve">The GREEN cells in the Price Evaluation are the populated prices of the ORANGE cells for each table in the Framework Prices  i.e. for Table D of the Price Evaluation this is cell E37.
This is automatically populated when information is generated into the ORANGE cells. 
You cannot enter information into the GREEN cells. </t>
  </si>
  <si>
    <t>Total Weighted Basket Price for Lot 4 Sourcing, e-Auction and DPS  - This figure will be automatically calculated (i.e. the sum of the Lot 4 (a) Sourcing, e-Auction, DPS Basket Price, Lot 4 (b) Sourcing and e-Auction Basket Price, Lot 4 (c) e-Auction and DPS Basket Price and Lot 4 (d) Sourcing and DPS Basket Price).</t>
  </si>
  <si>
    <t>Total Weighted Basket Prices for  Lot 4 (a) Sourcing, e-Auction, DPS Basket Price, Lot 4 (b) Sourcing and e-Auction Basket Price, Lot 4 (c) e-Auction and DPS Basket Price and Lot 4 (d) Sourcing and DPS Basket Price.</t>
  </si>
  <si>
    <r>
      <rPr>
        <b/>
        <u/>
        <sz val="10"/>
        <color theme="0"/>
        <rFont val="Arial"/>
        <family val="2"/>
      </rPr>
      <t>Black CELLS -</t>
    </r>
    <r>
      <rPr>
        <sz val="10"/>
        <color theme="0"/>
        <rFont val="Arial"/>
        <family val="2"/>
      </rPr>
      <t xml:space="preserve"> 
You cannot enter information into the BLACK cells. 
The BLACK cells WILL NOT BE EVALUATED</t>
    </r>
  </si>
  <si>
    <r>
      <rPr>
        <b/>
        <u/>
        <sz val="10"/>
        <color rgb="FF000000"/>
        <rFont val="Arial"/>
        <family val="2"/>
      </rPr>
      <t>ORANGE CELLS -</t>
    </r>
    <r>
      <rPr>
        <sz val="10"/>
        <color rgb="FF000000"/>
        <rFont val="Arial"/>
        <family val="2"/>
      </rPr>
      <t xml:space="preserve"> (Lot 4 only)
You cannot enter information into the ORANGE cells. 
ORANGE cells are automatically populated when information is entered into the YELLOW cells
The ORANGE cells WILL BE EVALUATED</t>
    </r>
  </si>
  <si>
    <r>
      <rPr>
        <b/>
        <u/>
        <sz val="10"/>
        <color rgb="FF000000"/>
        <rFont val="Arial"/>
        <family val="2"/>
      </rPr>
      <t>LIGHT BLUE CELLS-</t>
    </r>
    <r>
      <rPr>
        <sz val="10"/>
        <color rgb="FF000000"/>
        <rFont val="Arial"/>
        <family val="2"/>
      </rPr>
      <t xml:space="preserve"> 
You cannot enter information into the LIGHT BLUE cells.
The LIGHT BLUE cells are automatically calculated when information is entered into the Yellow cells.
</t>
    </r>
  </si>
  <si>
    <t>Cells in Tabs Lot 1, Lot 2, Lot 3, Lot 4 (a), Lot 4 (b), Lot 4 (c) and Lot 4 (d) are highlighted as below.</t>
  </si>
  <si>
    <t>Failure to insert a Price, a Bundle Discount Rate or select an option in the YELLOW cells may result in your Tender being deemed non-compliant and may be rejected from this competition.</t>
  </si>
  <si>
    <t>Further instruction for populating YELLOW cells</t>
  </si>
  <si>
    <t xml:space="preserve">Fixed Rate Price (Price Per 12 months) </t>
  </si>
  <si>
    <t>Only one Price is to be entered in the cell and not multiple.</t>
  </si>
  <si>
    <t>Scenario - Cost per year for a 4 year contract</t>
  </si>
  <si>
    <t xml:space="preserve">The LIGHT GREEN cell in the Price Evaluation is the total of the LIGHT BLUE cells added together to form the Lot 2 Total Basket Price.
Please note if you do not enter a figure in every YELLOW cell the Lot 2 Total Basket Price will not calculate.
This is an automated calculation. You cannot enter information into the LIGHT GREEN cell. </t>
  </si>
  <si>
    <t xml:space="preserve">The LIGHT GREEN cell in the Price Evaluation is the total of the LIGHT BLUE cells added together to form the Lot 1 Total Basket Price
Please note if you do not enter a figure in every YELLOW cell the Lot 1 Total Basket Price will not calculate.
This is an automated calculation. You cannot enter information into the LIGHT GREEN cell.  </t>
  </si>
  <si>
    <r>
      <rPr>
        <b/>
        <u/>
        <sz val="10"/>
        <color rgb="FF000000"/>
        <rFont val="Arial"/>
        <family val="2"/>
      </rPr>
      <t>LIGHT GREEN CELLS -</t>
    </r>
    <r>
      <rPr>
        <sz val="10"/>
        <color rgb="FF000000"/>
        <rFont val="Arial"/>
        <family val="2"/>
      </rPr>
      <t xml:space="preserve"> 
You cannot enter information into the LIGHT GREEN cells.
The LIGHT GREEN cells are automatically calculated when information is entered into the Yellow cells.
</t>
    </r>
  </si>
  <si>
    <t xml:space="preserve">The LIGHT GREEN cell in the Price Evaluation is the total of the LIGHT BLUE cells added together to form the Lot 4 (b) Sourcing and e-Auction Basket Price.
Please note If you do not enter a figure in every YELLOW cell on both tab Lot 4 (a) and this tab the Lot 4 (b) Sourcing and e-Auction Basket Price  will not calculate. 
This is an automated calculation. You cannot enter information into the LIGHT GREEN cells.  </t>
  </si>
  <si>
    <t xml:space="preserve">The LIGHT GREEN cell in the Price Evaluation is the total of the LIGHT BLUE cells added together to form the Lot 4 (a) Sourcing, e-Auction, DPS Basket Price.
Please note if you do not enter a figure in every YELLOW cell and select an option at Table E the Lot 4 (a) Sourcing, e-Auction, DPS Basket Price will not calculate. 
This is an automated calculation. You cannot enter information into the LIGHT GREEN cells.  </t>
  </si>
  <si>
    <t xml:space="preserve">The LIGHT GREEN cell in the Price Evaluation is the total of the LIGHT BLUE cells added together to form the Lot 3 Total Basket Price
Please note if you do not enter a figure in every YELLOW cell and select an option at Table E the Lot 3 Total Basket Price will not calculate. 
This is an automated calculation. You cannot enter information into the LIGHT GREEN cell. </t>
  </si>
  <si>
    <t xml:space="preserve">The LIGHT GREEN cell in the Price Evaluation is the total of the LIGHT BLUE cells added together to form the Lot 4 (c) e-Auction and DPS Basket Price.
Please note if you do not enter a figure in every YELLOW cell on both tab Lot 4 (a) and this tab the Lot 4 (c) e-Auction and DPS Basket Price will not calculate. 
This is an automated calculation. You cannot enter information into the LIGHT GREEN cells.  </t>
  </si>
  <si>
    <t xml:space="preserve">You MUST enter a Bundle Discount Rate in the YELLOW cell. The figure entered must be to two decimal places i.e.(25%) would be 25.00 %. The Discount entered will generate a discount price in the ORANGE cells for all Tables.
Please note If you do not enter a figure in the YELLOW cell the Lot 4 (c) e-Auction and DPS Basket Price in the LIGHT GREEN cell will not calculate. </t>
  </si>
  <si>
    <t xml:space="preserve">You MUST enter a Bundle Discount Rate in the YELLOW cell. The figure entered must be to two decimal places i.e.(25%) would be 25.00 %. The Discount entered will generate a discount price in the ORANGE cells for all Tables.
Please note If you do not enter a figure in the YELLOW cell the Lot 4 (b) Sourcing and e-Auction Basket Price in the LIGHT GREEN cell will not calculate. </t>
  </si>
  <si>
    <t xml:space="preserve">The LIGHT GREEN cell in the Price Evaluation is the total of the LIGHT BLUE cells added together to form the Lot 4 (d) Sourcing and DPS Basket Price.
Please note If you do not enter a figure in every YELLOW cell on both tab Lot 4 (a) and this tab the Lot 4 (D) Sourcing and DPS Basket Price in the RED cell will not calculate. 
This is an automated calculation. You cannot enter information into the LIGHT GREEN cells.  </t>
  </si>
  <si>
    <t xml:space="preserve">You MUST enter a Bundle Discount Rate in the YELLOW cell. The figure entered must be to two decimal places i.e.(25%) would be 25.00 %. The Discount entered will generate a discount price in the ORANGE cells for all Tables.
Please note If you do not enter a figure in the YELLOW cell the Lot 4 (d) Sourcing and DPS Basket Price in the LIGHT GREEN cell will not calculate. </t>
  </si>
  <si>
    <t>Negative bids will not be allowed. We will investigate where we consider your bid to be abnormally low.</t>
  </si>
  <si>
    <t>The Price Evaluation is a scenario based evaluation using the prices generated in the ORANGE Cells to form the Lot 4 (b) Sourcing and e-Auction Basket Price. Please note the scenario is for evaluation purposes only and the figures and volumes in this scenario are not a forecast of any projective business or an indication of guaranteed work under this Framework.</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</si>
  <si>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</si>
  <si>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t>You should also take into account our management charge of 1.0% which shall be paid by you to us, as set out in attachment 11 - Framework Award Form.</t>
  </si>
  <si>
    <t>Please refer to paragraph 2 and annex 1 of Attachment 2 - How to bid for instructions on how to submit your Attachment 3 - Price matrix in the eSourcing suite.</t>
  </si>
  <si>
    <t xml:space="preserve">The LIGHT BLUE cells in the price evaluation is the GREEN cell for the respective table multiplied by the volume figure in column B of that table i.e. for table B this would be cell D63 x 75.
The LIGHT BLUE cells form the evaluation price for each table. 
This is an automated calculation. You cannot enter information into the BLUE cells.   </t>
  </si>
  <si>
    <t xml:space="preserve">The LIGHT BLUE cells in the price evaluation is the GREEN cell for the respective table multiplied by the volume figure in column B of that table. i.e. for table A this would be cell D44 x 10.
The LIGHT BLUE cells form the evaluation price for each table. 
This is an automated calculation. You cannot enter information into BLUE cells.  </t>
  </si>
  <si>
    <t xml:space="preserve">The LIGHT BLUE cells in the price evaluation is the GREEN cell for the respective table multiplied by the volume figure in column B of that table i.e. for table C this would be cell D75 x 1.
The LIGHT BLUE cells form the evaluation price for each table. 
This is an automated calculation. You cannot enter information into BLUE cells.  </t>
  </si>
  <si>
    <t xml:space="preserve">The LIGHT BLUE cells in the price evaluation is the GREEN cell for the respective table multiplied by the volume figure in column B of that table i.e. for table C this would be cell D104 x 600.
The LIGHT BLUE cells form the evaluation price for each table. 
This is an automated calculation. You cannot enter information into the BLUE cells.  </t>
  </si>
  <si>
    <t xml:space="preserve">The LIGHT BLUE cells in the price evaluation is the GREEN cell for the respective table multiplied by the volume figure in column B of that table i.e. for table E this would be cell D82 x 10.
The LIGHT BLUE cells form the evaluation price for each table. 
This is an automated calculation. You cannot enter information into the BLUE cells.  </t>
  </si>
  <si>
    <t xml:space="preserve">The LIGHT BLUE cells in the price evaluation is the GREEN cell for the respective table multiplied by the volume figure in column B of that table i.e. for table B this would be cell D76 x 10.
The LIGHT BLUE cells form the evaluation price for each table. 
This is an automated calculation. You cannot enter information into the BLUE cells.  </t>
  </si>
  <si>
    <t xml:space="preserve">The LIGHT BLUE cells in the price evaluation is the GREEN cell for the respective table multiplied by the volume figure in column B of that table i.e. for table D this would be cell D101  x 600.
The LIGHT BLUE cells form the evaluation price for each table. 
This is an automated calculation. You cannot enter information into the BLUE cells.  </t>
  </si>
  <si>
    <t>One Off Price Per Integration</t>
  </si>
  <si>
    <t>Number of Integrations</t>
  </si>
  <si>
    <t xml:space="preserve">Lot 4 Total Basket Price </t>
  </si>
  <si>
    <t>Complete this tab if bidding for Lot 1</t>
  </si>
  <si>
    <t>Complete this tab if bidding for Lot 2</t>
  </si>
  <si>
    <t>Complete this tab if bidding for Lot 3</t>
  </si>
  <si>
    <t>For the avoidance of doubt, If you are bidding for Lot 4, you only need to populate your prices once, in Tab 4a. These prices will then be reflected in the remaining tabs.
All you then need to do is enter your discount for the combinations in the remaining Lot 4 tabs. The Lot 4 Total Basket Price is populated automatically and requires no input from you. 
For the avoidance of doubt, the discount prices are what will be used at Framework Level for Lot 4</t>
  </si>
  <si>
    <t xml:space="preserve"> Instructions Please Read</t>
  </si>
  <si>
    <t xml:space="preserve">Lot 4 </t>
  </si>
  <si>
    <r>
      <rPr>
        <b/>
        <u/>
        <sz val="10"/>
        <color rgb="FF000000"/>
        <rFont val="Arial"/>
        <family val="2"/>
      </rPr>
      <t>YELLOW CELLS-</t>
    </r>
    <r>
      <rPr>
        <sz val="10"/>
        <color rgb="FF000000"/>
        <rFont val="Arial"/>
        <family val="2"/>
      </rPr>
      <t xml:space="preserve"> 
You MUST enter a Price (£) or enter a Bundle Discount Rate or where requested select an option into the cells highlighted in YELLOW.
Once entered, this will automatically change the, ORANGE cells, GREEN cells, Light BLUE cells, PINK cells and RED cells.
The Prices entered into the YELLOW cells WILL BE EVALUATED.</t>
    </r>
  </si>
  <si>
    <r>
      <rPr>
        <b/>
        <u/>
        <sz val="10"/>
        <color rgb="FF000000"/>
        <rFont val="Arial"/>
        <family val="2"/>
      </rPr>
      <t>PINK CELLS -</t>
    </r>
    <r>
      <rPr>
        <sz val="10"/>
        <color rgb="FF000000"/>
        <rFont val="Arial"/>
        <family val="2"/>
      </rPr>
      <t xml:space="preserve"> (Lot 4 tab Lot 4 (b), Lot 4 (c) and Lot 4 (d) only)
You cannot enter information into the PINK cells.
PINK cells are automatically populated when information is entered into the YELLOW cells on Tab Lot 4 (a)
The PINK cells WILL BE EVALUATED</t>
    </r>
  </si>
  <si>
    <r>
      <t xml:space="preserve">GREEN CELLS-
</t>
    </r>
    <r>
      <rPr>
        <sz val="10"/>
        <color theme="1"/>
        <rFont val="Arial"/>
        <family val="2"/>
      </rPr>
      <t>You cannot enter information into the Green cells.
Green cells are automatically calculated when information is entered into the Yellow cells.</t>
    </r>
  </si>
  <si>
    <t>Note all automated calculations are rounded up to two decimal places</t>
  </si>
  <si>
    <t>Do not alter, amend or change the format or layout of the Attachment 3 - Pricing Matrix.</t>
  </si>
  <si>
    <t>You MUST enter a Price (£) in the cells shaded YELLOW in this worksheet.  
Prices are to be in pound sterling and to two decimal places i.e.(£25) would be £25.00. 
Please note if you do not enter a figure in every YELLOW cell the Lot 1 Total Basket Price in the LIGHT GREEN cell will not calculate.
Please note for:
- Table A, B and C this is a price per license and the license is for 12 months. 
- Table A and C your price must not be equal to or exceed the price in the cell above i.e. the price in cell D16 must not be equal to or exceed the price entered in cell D15.
- Table D is a fixed rate price per 12 months.
- Table E is price per session and is to be priced against reference 2 of the Overarching requirements found in Attachment 1a Specification. For avoidance of doubt each training session is to hold up to 20 people per session. 
- Table F is a one off price. 
- Table G is a one off price per integration.</t>
  </si>
  <si>
    <t>You MUST enter a Price (£) in the cells shaded YELLOW in this worksheet.  
Prices are to be in pound sterling and to two decimal places i.e.(£25) would be £25.00. 
Please note if you do not enter a figure in every YELLOW cell the Lot 2 Total Basket Price in the LIGHT GREEN cell will not calculate. 
Please note for:
- Table A, this is a price per license and the license is for 12 months.
- Table B is a Fixed rate price per 12 months.
- Table C is price per session and is to be priced against reference 2 of the Overarching requirements found in Attachment 1a Specification. For avoidance of doubt each training session is to hold up to 20 people per session. 
- Table D is a one off price.
- Table E is a one off price per event.</t>
  </si>
  <si>
    <t>You MUST enter a Price (£) for all cells shaded YELLOW in this worksheet except for Table A.  
Prices are to be in pound sterling and to two decimal places i.e.(£25) would be £25.00. 
Please note if you do not enter a figure in every YELLOW cell and select an option at Table E the Lot 3 Total Basket Price in the LIGHT GREEN cell will not calculate. 
Please note for:
- Table A you MUST select from the drop whether you will Price by license or Price by DPS usage and build.
- Table Aa and Ab you must only enter a price if the cell remains YELLOW.
- Table Aa1 and Aa2 this is a price per license and the license is for 12 months. Table Aa2 your price must not be equal to or exceed the price in the cell above i.e. the price in cell D27 must not be equal to or exceed the price entered in cell D26
- Table Ab1 is a fixed rate price per 4 years. Table Ab2 is a Price Per DPS Event. 
- Table B is a fixed rate price per 12 months.
- Table C is price per session and is to be priced against reference 2 of the Overarching requirements found in Attachment 1a Specification. For avoidance of doubt each training session is to hold up to 20 people per session. 
- Table D and is a one off price.
- Table E is a one off price per integration.</t>
  </si>
  <si>
    <r>
      <t xml:space="preserve">You MUST enter a Price (£) for all cells shaded YELLOW in this worksheet except for Table E and Table J.  
Prices are to be in pound sterling and to two decimal places i.e.(£25) would be £25.00. 
Please note if you do not enter a figure in every YELLOW cell and select an option at Table E the Lot 4 (a) Sourcing, e-Auction, DPS Basket Price in the LIGHT GREEN cell will not calculate. 
Please note for:
- Sourcing Table A, B, C and e-Auction Table D this is a price per license and the license is for 12 months. 
- Sourcing Table A and C your price must not be equal to or exceed the price in the cell above i.e. The price in cell D18 must not be equal to or exceed the price entered in cell D17.
- DPS Table E you MUST select from the drop whether you will Price by license or Price by DPS usage and build.
- Table Ee and Ef you must only enter a price if the cell remains YELLOW.
- DPS Table Ee1 and Ae2 this is a price per license and the license is for 12 months. Table Ee2 your price must not be equal to or exceed the price in the cell above i.e. the price in cell D50 must not be equal to or exceed the price entered in cell D49
- Table Ef1 is a fixed rate price per 4 years. Table Ef2 is a Price Per DPS Event.
- Table F is a fixed rate price per 12 months.
- Table G is price per session and is to be priced against the training requirements found in Attachment 1a Specification, tab Lot 4.a. For avoidance of doubt each training session is to hold up to 20 people per session. 
- Table H is a one off price.
- Table I is a one off price per integration.
- Table J you must enter a Bundle Discount Rate (%) to two decimal places i.e.(25%) would be 25.00 %. The Discount entered will generate a discount price in the ORANGE cells for all other Tables except Table E.
</t>
    </r>
    <r>
      <rPr>
        <b/>
        <sz val="10"/>
        <rFont val="Arial"/>
        <family val="2"/>
      </rPr>
      <t>Please note the prices you enter in the YELLOW cells in this tab will automatically populate the prices (in the PINK cells) for tab Lot 4 (b), Lot 4 (c) and Lot 4 (d). The only Yellow price that does not populate over is the Bundle Discount Rate entered in Table J</t>
    </r>
  </si>
  <si>
    <t xml:space="preserve">The ORANGE cells are calculated by YELLOW cell minus the Bundle Discount Rate.
This is automatically populated when information is entered into the YELLOW cells. 
You cannot enter information into the ORANGE cells. </t>
  </si>
  <si>
    <t xml:space="preserve">The ORANGE cells are calculated by PINK cell minus the Bundle Discount Rate.
This is automatically populated when information is entered into the YELLOW cells on tab Lot 4 (a). 
You cannot enter information into the ORANGE cells. </t>
  </si>
  <si>
    <t>Please note this is a scenario for evaluation purposes only and not a forecast of any projective business or an indication of guaranteed work under this Framework.</t>
  </si>
  <si>
    <t>Scenario - Cost per year for a 4 year contract.</t>
  </si>
  <si>
    <t>This Scenario is based on 200 hundred staff with 1 integration required and 10 training sessions required. There 60 events per year.</t>
  </si>
  <si>
    <t xml:space="preserve">Scenario - Cost per year </t>
  </si>
  <si>
    <t>This scenario is based on 200 staff, with 10 staff that use DPS. 11 Training sessions are required and there 60 Sourcing events per year and 15 DPS events per year with 2 integrations.</t>
  </si>
  <si>
    <t>This scenario is based on 10 staff, with 15 DPS events per year with 1 integration.</t>
  </si>
  <si>
    <t>This scenario is based on 10 staff with 1 training session and 1 integration required. There 75 e-Auctions per year.</t>
  </si>
  <si>
    <t>This scenario is based on 200 staff, with 10 staff that use e-Auction and 10 staff that use DPS. 12 Training sessions are required and there 60 Sourcing events per year,15 DPS events per year, 75 e-Auctions per year and 3 integrations.</t>
  </si>
  <si>
    <t>This scenario is based on 200 staff with 10 staff that use e-Auction. There are 60 Sourcing events per year and 75 e-Auctions per year.  There are 11 training sessions required and 2 integrations.</t>
  </si>
  <si>
    <t>This scenario is based on 10 staff that use e-Auction and 10 staff that use DPS. 2 Training sessions are required and there are 15 DPS events per year, 75 e-Auctions per year and 2 integrations.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</si>
</sst>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General;\-General;"/>
    <numFmt numFmtId="165" formatCode="&quot;£&quot;#,##0.00"/>
  </numFmts>
  <fonts count="43"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sz val="11"/>
      <name val="Arial"/>
      <family val="2"/>
    </font>
    <font>
      <b/>
      <sz val="20"/>
      <color rgb="FF000000"/>
      <name val="Arial"/>
      <family val="2"/>
    </font>
    <font>
      <u/>
      <sz val="11"/>
      <color theme="10"/>
      <name val="Calibri"/>
      <family val="2"/>
      <scheme val="minor"/>
    </font>
    <font>
      <sz val="10"/>
      <color rgb="FF000000"/>
      <name val="Arial"/>
      <family val="2"/>
    </font>
    <font>
      <b/>
      <sz val="10"/>
      <name val="Arial"/>
      <family val="2"/>
    </font>
    <font>
      <sz val="10"/>
      <color theme="1"/>
      <name val="Arial"/>
      <family val="2"/>
    </font>
    <font>
      <b/>
      <sz val="10"/>
      <color theme="1"/>
      <name val="Arial"/>
      <family val="2"/>
    </font>
    <font>
      <sz val="10"/>
      <color theme="0"/>
      <name val="Arial"/>
      <family val="2"/>
    </font>
    <font>
      <b/>
      <sz val="10"/>
      <color theme="0"/>
      <name val="Arial"/>
      <family val="2"/>
    </font>
    <font>
      <sz val="10"/>
      <name val="Arial"/>
      <family val="2"/>
    </font>
    <font>
      <b/>
      <sz val="10"/>
      <color rgb="FFFF0000"/>
      <name val="Arial"/>
      <family val="2"/>
    </font>
    <font>
      <b/>
      <sz val="20"/>
      <name val="Arial"/>
      <family val="2"/>
    </font>
    <font>
      <sz val="11"/>
      <name val="Calibri"/>
      <family val="2"/>
      <scheme val="minor"/>
    </font>
    <font>
      <b/>
      <u/>
      <sz val="10"/>
      <name val="Arial"/>
      <family val="2"/>
    </font>
    <font>
      <b/>
      <sz val="11"/>
      <name val="Arial"/>
      <family val="2"/>
    </font>
    <font>
      <b/>
      <sz val="11"/>
      <name val="Calibri"/>
      <family val="2"/>
      <scheme val="minor"/>
    </font>
    <font>
      <b/>
      <sz val="14"/>
      <name val="Arial"/>
      <family val="2"/>
    </font>
    <font>
      <sz val="10"/>
      <name val="Calibri"/>
      <family val="2"/>
      <scheme val="minor"/>
    </font>
    <font>
      <b/>
      <u/>
      <sz val="10"/>
      <color rgb="FF0070C0"/>
      <name val="Arial"/>
      <family val="2"/>
    </font>
    <font>
      <sz val="11"/>
      <color rgb="FF000000"/>
      <name val="Calibri"/>
      <family val="2"/>
    </font>
    <font>
      <b/>
      <sz val="10"/>
      <color rgb="FF000000"/>
      <name val="Arial"/>
      <family val="2"/>
    </font>
    <font>
      <sz val="10"/>
      <color rgb="FF000000"/>
      <name val="Calibri"/>
      <family val="2"/>
    </font>
    <font>
      <b/>
      <sz val="12"/>
      <color rgb="FFFF0000"/>
      <name val="Arial"/>
      <family val="2"/>
    </font>
    <font>
      <b/>
      <u/>
      <sz val="10"/>
      <color theme="4" tint="-0.249977111117893"/>
      <name val="Arial"/>
      <family val="2"/>
    </font>
    <font>
      <sz val="10"/>
      <color rgb="FFFF0000"/>
      <name val="Arial"/>
      <family val="2"/>
    </font>
    <font>
      <b/>
      <sz val="12"/>
      <color theme="0"/>
      <name val="Arial"/>
      <family val="2"/>
    </font>
    <font>
      <b/>
      <sz val="8"/>
      <color rgb="FFFF0000"/>
      <name val="Arial"/>
      <family val="2"/>
    </font>
    <font>
      <b/>
      <sz val="12"/>
      <color rgb="FF000000"/>
      <name val="Arial"/>
      <family val="2"/>
    </font>
    <font>
      <sz val="12"/>
      <color theme="1"/>
      <name val="Arial"/>
      <family val="2"/>
    </font>
    <font>
      <b/>
      <u/>
      <sz val="10"/>
      <color rgb="FF000000"/>
      <name val="Arial"/>
      <family val="2"/>
    </font>
    <font>
      <b/>
      <u/>
      <sz val="10"/>
      <color theme="1"/>
      <name val="Arial"/>
      <family val="2"/>
    </font>
    <font>
      <b/>
      <u/>
      <sz val="10"/>
      <color theme="0"/>
      <name val="Arial"/>
      <family val="2"/>
    </font>
    <font>
      <sz val="10"/>
      <color theme="0"/>
      <name val="Calibri"/>
      <family val="2"/>
    </font>
    <font>
      <sz val="11"/>
      <color theme="0"/>
      <name val="Calibri"/>
      <family val="2"/>
    </font>
    <font>
      <sz val="7"/>
      <color rgb="FF263238"/>
      <name val="Arial"/>
      <family val="2"/>
    </font>
    <font>
      <sz val="6"/>
      <color rgb="FF262626"/>
      <name val="Arial"/>
      <family val="2"/>
    </font>
  </fonts>
  <fills count="3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0" tint="-0.249977111117893"/>
        <bgColor rgb="FFD8D8D8"/>
      </patternFill>
    </fill>
    <fill>
      <patternFill patternType="solid">
        <fgColor theme="0" tint="-0.14999847407452621"/>
        <bgColor rgb="FFD8D8D8"/>
      </patternFill>
    </fill>
    <fill>
      <patternFill patternType="solid">
        <fgColor theme="0"/>
        <bgColor rgb="FFD8D8D8"/>
      </patternFill>
    </fill>
    <fill>
      <patternFill patternType="solid">
        <fgColor rgb="FFFFFF00"/>
        <bgColor rgb="FFD9959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4" tint="0.39997558519241921"/>
        <bgColor rgb="FFD99594"/>
      </patternFill>
    </fill>
    <fill>
      <patternFill patternType="solid">
        <fgColor rgb="FFFFFFFF"/>
        <bgColor indexed="64"/>
      </patternFill>
    </fill>
    <fill>
      <patternFill patternType="solid">
        <fgColor theme="3" tint="-0.499984740745262"/>
        <bgColor rgb="FFD99594"/>
      </patternFill>
    </fill>
    <fill>
      <patternFill patternType="solid">
        <fgColor theme="0" tint="-0.249977111117893"/>
        <bgColor indexed="64"/>
      </patternFill>
    </fill>
    <fill>
      <patternFill patternType="solid">
        <fgColor rgb="FFFFC000"/>
        <bgColor indexed="64"/>
      </patternFill>
    </fill>
    <fill>
      <patternFill patternType="solid">
        <fgColor rgb="FFFFC000"/>
        <bgColor rgb="FFD99594"/>
      </patternFill>
    </fill>
    <fill>
      <patternFill patternType="solid">
        <fgColor theme="0"/>
        <bgColor rgb="FFD99594"/>
      </patternFill>
    </fill>
    <fill>
      <patternFill patternType="solid">
        <fgColor theme="1"/>
        <bgColor rgb="FFD99594"/>
      </patternFill>
    </fill>
    <fill>
      <patternFill patternType="solid">
        <fgColor rgb="FFFFCCFF"/>
        <bgColor indexed="64"/>
      </patternFill>
    </fill>
    <fill>
      <patternFill patternType="solid">
        <fgColor rgb="FFFFCCFF"/>
        <bgColor rgb="FFD99594"/>
      </patternFill>
    </fill>
    <fill>
      <patternFill patternType="solid">
        <fgColor theme="4" tint="0.39997558519241921"/>
        <bgColor rgb="FFFFFFC7"/>
      </patternFill>
    </fill>
    <fill>
      <patternFill patternType="solid">
        <fgColor theme="9" tint="0.59999389629810485"/>
        <bgColor rgb="FFD9959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rgb="FFFF9999"/>
        <bgColor rgb="FF000000"/>
      </patternFill>
    </fill>
    <fill>
      <patternFill patternType="solid">
        <fgColor rgb="FFFF9999"/>
        <bgColor indexed="64"/>
      </patternFill>
    </fill>
    <fill>
      <patternFill patternType="solid">
        <fgColor theme="9" tint="0.59999389629810485"/>
        <bgColor rgb="FFFFFFC7"/>
      </patternFill>
    </fill>
  </fills>
  <borders count="2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430">
    <xf numFmtId="0" fontId="0" fillId="0" borderId="0" xfId="0"/>
    <xf numFmtId="0" fontId="2" fillId="2" borderId="0" xfId="0" applyFont="1" applyFill="1" applyProtection="1"/>
    <xf numFmtId="0" fontId="3" fillId="0" borderId="0" xfId="0" applyFont="1" applyAlignment="1" applyProtection="1">
      <alignment horizontal="right" vertical="top"/>
    </xf>
    <xf numFmtId="0" fontId="4" fillId="2" borderId="0" xfId="0" applyFont="1" applyFill="1" applyAlignment="1" applyProtection="1">
      <alignment horizontal="center"/>
    </xf>
    <xf numFmtId="0" fontId="11" fillId="2" borderId="0" xfId="0" applyFont="1" applyFill="1" applyBorder="1" applyAlignment="1" applyProtection="1">
      <alignment vertical="center" wrapText="1"/>
    </xf>
    <xf numFmtId="0" fontId="14"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165" fontId="16" fillId="2"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vertical="center" wrapText="1"/>
    </xf>
    <xf numFmtId="0" fontId="19" fillId="2" borderId="0" xfId="0" applyFont="1" applyFill="1" applyProtection="1"/>
    <xf numFmtId="164" fontId="21" fillId="2" borderId="0" xfId="0" applyNumberFormat="1" applyFont="1" applyFill="1" applyBorder="1" applyAlignment="1" applyProtection="1">
      <alignment vertical="center" wrapText="1"/>
    </xf>
    <xf numFmtId="0" fontId="7" fillId="0" borderId="0" xfId="0" applyFont="1" applyBorder="1" applyAlignment="1" applyProtection="1">
      <alignment vertical="center" wrapText="1"/>
    </xf>
    <xf numFmtId="0" fontId="7" fillId="2" borderId="0" xfId="0" applyFont="1" applyFill="1" applyProtection="1"/>
    <xf numFmtId="0" fontId="16" fillId="2" borderId="0" xfId="0" applyFont="1" applyFill="1" applyAlignment="1" applyProtection="1">
      <alignment vertical="center"/>
    </xf>
    <xf numFmtId="0" fontId="16" fillId="2" borderId="0" xfId="0" applyFont="1" applyFill="1" applyAlignment="1" applyProtection="1">
      <alignment horizontal="center" vertical="center"/>
    </xf>
    <xf numFmtId="0" fontId="21" fillId="2" borderId="0" xfId="0" applyFont="1" applyFill="1" applyBorder="1" applyAlignment="1" applyProtection="1">
      <alignment vertical="center" wrapText="1"/>
    </xf>
    <xf numFmtId="0" fontId="22" fillId="2" borderId="0" xfId="0" applyFont="1" applyFill="1" applyBorder="1" applyAlignment="1" applyProtection="1">
      <alignment vertical="center" wrapText="1"/>
    </xf>
    <xf numFmtId="9" fontId="11" fillId="2" borderId="0" xfId="0" applyNumberFormat="1" applyFont="1" applyFill="1" applyBorder="1" applyAlignment="1" applyProtection="1">
      <alignment horizontal="center" vertical="center" wrapText="1"/>
    </xf>
    <xf numFmtId="0" fontId="16" fillId="2" borderId="0" xfId="0" applyFont="1" applyFill="1" applyBorder="1" applyAlignment="1" applyProtection="1">
      <alignment vertical="center"/>
    </xf>
    <xf numFmtId="0" fontId="24" fillId="2" borderId="0" xfId="0" applyFont="1" applyFill="1" applyAlignment="1" applyProtection="1">
      <alignment vertical="center"/>
    </xf>
    <xf numFmtId="0" fontId="20" fillId="6" borderId="6" xfId="2" applyFont="1" applyFill="1" applyBorder="1" applyAlignment="1" applyProtection="1">
      <alignment vertical="center" wrapText="1"/>
    </xf>
    <xf numFmtId="0" fontId="11" fillId="2" borderId="0" xfId="0" applyFont="1" applyFill="1" applyBorder="1" applyAlignment="1" applyProtection="1">
      <alignment horizontal="center" vertical="center"/>
    </xf>
    <xf numFmtId="0" fontId="11" fillId="10" borderId="4" xfId="0" applyFont="1" applyFill="1" applyBorder="1" applyAlignment="1" applyProtection="1">
      <alignment horizontal="center" vertical="center"/>
    </xf>
    <xf numFmtId="0" fontId="11" fillId="2" borderId="10" xfId="0" applyFont="1" applyFill="1" applyBorder="1" applyAlignment="1" applyProtection="1">
      <alignment horizontal="center" vertical="center" wrapText="1"/>
    </xf>
    <xf numFmtId="9" fontId="11" fillId="2" borderId="11" xfId="0" applyNumberFormat="1" applyFont="1" applyFill="1" applyBorder="1" applyAlignment="1" applyProtection="1">
      <alignment horizontal="center" vertical="center" wrapText="1"/>
    </xf>
    <xf numFmtId="165" fontId="16" fillId="2" borderId="11" xfId="0" applyNumberFormat="1" applyFont="1" applyFill="1" applyBorder="1" applyAlignment="1" applyProtection="1">
      <alignment horizontal="center" vertical="center" wrapText="1"/>
    </xf>
    <xf numFmtId="165" fontId="16" fillId="8" borderId="8" xfId="0" applyNumberFormat="1" applyFont="1" applyFill="1" applyBorder="1" applyAlignment="1" applyProtection="1">
      <alignment horizontal="center" vertical="center"/>
    </xf>
    <xf numFmtId="165" fontId="16" fillId="11" borderId="8" xfId="0" applyNumberFormat="1" applyFont="1" applyFill="1" applyBorder="1" applyAlignment="1" applyProtection="1">
      <alignment horizontal="center" vertical="center"/>
    </xf>
    <xf numFmtId="165" fontId="16" fillId="8" borderId="6" xfId="0" applyNumberFormat="1"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165" fontId="16" fillId="2" borderId="0" xfId="0" applyNumberFormat="1" applyFont="1" applyFill="1" applyBorder="1" applyAlignment="1" applyProtection="1">
      <alignment horizontal="center" vertical="center"/>
    </xf>
    <xf numFmtId="165" fontId="16" fillId="2" borderId="6" xfId="0" applyNumberFormat="1" applyFont="1" applyFill="1" applyBorder="1" applyAlignment="1" applyProtection="1">
      <alignment horizontal="center" vertical="center"/>
    </xf>
    <xf numFmtId="165" fontId="16" fillId="2" borderId="6" xfId="0" applyNumberFormat="1" applyFont="1" applyFill="1" applyBorder="1" applyAlignment="1" applyProtection="1">
      <alignment horizontal="center" vertical="center" wrapText="1"/>
    </xf>
    <xf numFmtId="165" fontId="16" fillId="2" borderId="5" xfId="0" applyNumberFormat="1" applyFont="1" applyFill="1" applyBorder="1" applyAlignment="1" applyProtection="1">
      <alignment horizontal="center" vertical="center"/>
    </xf>
    <xf numFmtId="0" fontId="11" fillId="2" borderId="16"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xf>
    <xf numFmtId="165" fontId="16" fillId="2" borderId="11" xfId="0" applyNumberFormat="1" applyFont="1" applyFill="1" applyBorder="1" applyAlignment="1" applyProtection="1">
      <alignment horizontal="center" vertical="center"/>
    </xf>
    <xf numFmtId="0" fontId="7" fillId="2" borderId="0" xfId="0" applyFont="1" applyFill="1" applyBorder="1" applyProtection="1"/>
    <xf numFmtId="0" fontId="15" fillId="2" borderId="11" xfId="0" applyFont="1" applyFill="1" applyBorder="1" applyAlignment="1" applyProtection="1">
      <alignment horizontal="center" vertical="center" wrapText="1"/>
    </xf>
    <xf numFmtId="2" fontId="11" fillId="2" borderId="0" xfId="0" applyNumberFormat="1" applyFont="1" applyFill="1" applyBorder="1" applyAlignment="1" applyProtection="1">
      <alignment horizontal="center" vertical="center" wrapText="1"/>
    </xf>
    <xf numFmtId="2" fontId="16" fillId="2" borderId="0" xfId="0" applyNumberFormat="1" applyFont="1" applyFill="1" applyBorder="1" applyAlignment="1" applyProtection="1">
      <alignment horizontal="center" vertical="center" wrapText="1"/>
    </xf>
    <xf numFmtId="165" fontId="11" fillId="2" borderId="0" xfId="0" applyNumberFormat="1"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xf>
    <xf numFmtId="0" fontId="24" fillId="2" borderId="11"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24" fillId="2" borderId="1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16" xfId="0" applyFont="1" applyFill="1" applyBorder="1" applyAlignment="1" applyProtection="1">
      <alignment horizontal="center" vertical="center"/>
    </xf>
    <xf numFmtId="165" fontId="11" fillId="2" borderId="0" xfId="0" applyNumberFormat="1"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1" fillId="10" borderId="8" xfId="0" applyFont="1" applyFill="1" applyBorder="1" applyAlignment="1" applyProtection="1">
      <alignment horizontal="center" vertical="center"/>
    </xf>
    <xf numFmtId="165" fontId="16" fillId="11" borderId="8" xfId="0" applyNumberFormat="1" applyFont="1" applyFill="1" applyBorder="1" applyAlignment="1" applyProtection="1">
      <alignment horizontal="center" vertical="center" wrapText="1"/>
    </xf>
    <xf numFmtId="0" fontId="17" fillId="2" borderId="0" xfId="0" applyFont="1" applyFill="1" applyBorder="1" applyAlignment="1" applyProtection="1">
      <alignment vertical="center" wrapText="1"/>
    </xf>
    <xf numFmtId="0" fontId="11" fillId="2" borderId="11" xfId="0" applyFont="1" applyFill="1" applyBorder="1" applyAlignment="1" applyProtection="1">
      <alignment vertical="center" wrapText="1"/>
    </xf>
    <xf numFmtId="0" fontId="15" fillId="2" borderId="10" xfId="0" applyFont="1" applyFill="1" applyBorder="1" applyAlignment="1" applyProtection="1">
      <alignment horizontal="center" vertical="center" wrapText="1"/>
    </xf>
    <xf numFmtId="0" fontId="11" fillId="10" borderId="8" xfId="0" applyFont="1" applyFill="1" applyBorder="1" applyAlignment="1" applyProtection="1">
      <alignment vertical="center" wrapText="1"/>
    </xf>
    <xf numFmtId="0" fontId="11" fillId="0" borderId="7" xfId="0" applyFont="1" applyBorder="1" applyAlignment="1" applyProtection="1">
      <alignment horizontal="left" vertical="center" wrapText="1"/>
    </xf>
    <xf numFmtId="0" fontId="15" fillId="12" borderId="8"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xf>
    <xf numFmtId="0" fontId="15" fillId="12" borderId="10" xfId="0" applyFont="1" applyFill="1" applyBorder="1" applyAlignment="1" applyProtection="1">
      <alignment horizontal="center" vertical="center" wrapText="1"/>
    </xf>
    <xf numFmtId="0" fontId="11" fillId="16" borderId="8" xfId="0" applyFont="1" applyFill="1" applyBorder="1" applyAlignment="1" applyProtection="1">
      <alignment horizontal="center" vertical="center" wrapText="1"/>
    </xf>
    <xf numFmtId="165" fontId="16" fillId="2" borderId="8" xfId="0" applyNumberFormat="1" applyFont="1" applyFill="1" applyBorder="1" applyAlignment="1" applyProtection="1">
      <alignment horizontal="center" vertical="center" wrapText="1"/>
    </xf>
    <xf numFmtId="0" fontId="19" fillId="2" borderId="10" xfId="0" applyFont="1" applyFill="1" applyBorder="1" applyProtection="1"/>
    <xf numFmtId="0" fontId="19" fillId="2" borderId="0" xfId="0" applyFont="1" applyFill="1" applyBorder="1" applyProtection="1"/>
    <xf numFmtId="0" fontId="32" fillId="2" borderId="1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0" fontId="32" fillId="2" borderId="0" xfId="0" applyFont="1" applyFill="1" applyBorder="1" applyAlignment="1" applyProtection="1">
      <alignment vertical="center" wrapText="1"/>
    </xf>
    <xf numFmtId="0" fontId="32" fillId="2" borderId="11" xfId="0" applyFont="1" applyFill="1" applyBorder="1" applyAlignment="1" applyProtection="1">
      <alignment vertical="center" wrapText="1"/>
    </xf>
    <xf numFmtId="10" fontId="11" fillId="2" borderId="10" xfId="0" applyNumberFormat="1" applyFont="1" applyFill="1" applyBorder="1" applyAlignment="1" applyProtection="1">
      <alignment horizontal="center" vertical="center" wrapText="1"/>
    </xf>
    <xf numFmtId="165" fontId="16" fillId="17" borderId="8" xfId="0" applyNumberFormat="1" applyFont="1" applyFill="1" applyBorder="1" applyAlignment="1" applyProtection="1">
      <alignment horizontal="center" vertical="center"/>
    </xf>
    <xf numFmtId="0" fontId="11" fillId="2" borderId="17" xfId="0" applyFont="1" applyFill="1" applyBorder="1" applyAlignment="1" applyProtection="1">
      <alignment vertical="center" wrapText="1"/>
    </xf>
    <xf numFmtId="0" fontId="27" fillId="2" borderId="0"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10" fontId="12" fillId="0" borderId="8" xfId="0" applyNumberFormat="1" applyFont="1" applyBorder="1" applyAlignment="1" applyProtection="1">
      <alignment horizontal="center" wrapText="1"/>
    </xf>
    <xf numFmtId="10" fontId="16" fillId="2" borderId="8" xfId="0" applyNumberFormat="1" applyFont="1" applyFill="1" applyBorder="1" applyAlignment="1" applyProtection="1">
      <alignment horizontal="center" wrapText="1"/>
    </xf>
    <xf numFmtId="165" fontId="12" fillId="2" borderId="8" xfId="0" applyNumberFormat="1"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xf>
    <xf numFmtId="0" fontId="8" fillId="4" borderId="18" xfId="0" applyFont="1" applyFill="1" applyBorder="1" applyAlignment="1" applyProtection="1">
      <alignment horizontal="center" vertical="center" wrapText="1"/>
    </xf>
    <xf numFmtId="0" fontId="8" fillId="6" borderId="0" xfId="0" applyFont="1" applyFill="1" applyBorder="1" applyAlignment="1" applyProtection="1">
      <alignment vertical="center" wrapText="1"/>
    </xf>
    <xf numFmtId="0" fontId="0" fillId="2" borderId="0" xfId="0" applyFill="1" applyBorder="1" applyProtection="1"/>
    <xf numFmtId="0" fontId="35" fillId="2" borderId="19" xfId="0" applyFont="1" applyFill="1" applyBorder="1" applyAlignment="1" applyProtection="1">
      <alignment vertical="center"/>
    </xf>
    <xf numFmtId="0" fontId="11" fillId="2" borderId="20" xfId="0" applyFont="1" applyFill="1" applyBorder="1" applyAlignment="1" applyProtection="1">
      <alignment horizontal="left" vertical="center" wrapText="1"/>
    </xf>
    <xf numFmtId="0" fontId="16" fillId="2" borderId="21" xfId="0" applyFont="1" applyFill="1" applyBorder="1" applyAlignment="1" applyProtection="1">
      <alignment horizontal="left" vertical="center" wrapText="1"/>
    </xf>
    <xf numFmtId="0" fontId="16" fillId="2" borderId="22"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1" fillId="16" borderId="18" xfId="0" applyFont="1" applyFill="1" applyBorder="1" applyAlignment="1" applyProtection="1">
      <alignment horizontal="left" vertical="center" wrapText="1"/>
    </xf>
    <xf numFmtId="0" fontId="11" fillId="2" borderId="21" xfId="0" applyFont="1" applyFill="1" applyBorder="1" applyAlignment="1" applyProtection="1">
      <alignment horizontal="left" vertical="center" wrapText="1"/>
    </xf>
    <xf numFmtId="3" fontId="10" fillId="7" borderId="23" xfId="0" applyNumberFormat="1" applyFont="1" applyFill="1" applyBorder="1" applyAlignment="1" applyProtection="1">
      <alignment horizontal="left" vertical="center" wrapText="1"/>
    </xf>
    <xf numFmtId="3" fontId="10" fillId="18" borderId="23" xfId="0" applyNumberFormat="1" applyFont="1" applyFill="1" applyBorder="1" applyAlignment="1" applyProtection="1">
      <alignment horizontal="left" vertical="center" wrapText="1"/>
    </xf>
    <xf numFmtId="0" fontId="13" fillId="10" borderId="18"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1" fillId="10" borderId="20" xfId="0" applyFont="1" applyFill="1" applyBorder="1" applyAlignment="1" applyProtection="1">
      <alignment horizontal="left" vertical="center" wrapText="1"/>
    </xf>
    <xf numFmtId="0" fontId="12" fillId="0" borderId="22" xfId="0" applyFont="1" applyBorder="1" applyAlignment="1">
      <alignment vertical="center"/>
    </xf>
    <xf numFmtId="0" fontId="2" fillId="2" borderId="0" xfId="0" applyFont="1" applyFill="1" applyBorder="1" applyAlignment="1" applyProtection="1">
      <alignment vertical="center"/>
    </xf>
    <xf numFmtId="0" fontId="4" fillId="2" borderId="0" xfId="0" applyFont="1" applyFill="1" applyAlignment="1" applyProtection="1">
      <alignment horizontal="center"/>
    </xf>
    <xf numFmtId="0" fontId="7" fillId="2" borderId="0" xfId="0" applyFont="1" applyFill="1" applyBorder="1" applyAlignment="1" applyProtection="1">
      <alignment vertical="center" wrapText="1"/>
    </xf>
    <xf numFmtId="3" fontId="10" fillId="19" borderId="0" xfId="0" applyNumberFormat="1" applyFont="1" applyFill="1" applyBorder="1" applyAlignment="1" applyProtection="1">
      <alignment vertical="center" wrapText="1"/>
    </xf>
    <xf numFmtId="0" fontId="24" fillId="2" borderId="0" xfId="0" applyFont="1" applyFill="1" applyBorder="1" applyAlignment="1" applyProtection="1">
      <alignment vertical="center"/>
    </xf>
    <xf numFmtId="9" fontId="16" fillId="2" borderId="0" xfId="0" applyNumberFormat="1"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15" fillId="12" borderId="10" xfId="0" applyFont="1" applyFill="1" applyBorder="1" applyAlignment="1" applyProtection="1">
      <alignment horizontal="center" vertical="center"/>
    </xf>
    <xf numFmtId="0" fontId="15" fillId="12" borderId="7" xfId="0" applyFont="1" applyFill="1" applyBorder="1" applyAlignment="1" applyProtection="1">
      <alignment horizontal="center" vertical="center"/>
    </xf>
    <xf numFmtId="165" fontId="11" fillId="10" borderId="7" xfId="0" applyNumberFormat="1" applyFont="1" applyFill="1" applyBorder="1" applyAlignment="1" applyProtection="1">
      <alignment horizontal="center" vertical="center" wrapText="1"/>
    </xf>
    <xf numFmtId="0" fontId="15" fillId="12" borderId="7" xfId="0" applyFont="1" applyFill="1" applyBorder="1" applyAlignment="1" applyProtection="1">
      <alignment horizontal="center" vertical="center" wrapText="1"/>
    </xf>
    <xf numFmtId="0" fontId="27" fillId="2" borderId="0" xfId="0" applyFont="1" applyFill="1" applyBorder="1" applyAlignment="1" applyProtection="1">
      <alignment vertical="center" wrapText="1"/>
    </xf>
    <xf numFmtId="0" fontId="24" fillId="2" borderId="0" xfId="0" applyFont="1" applyFill="1" applyBorder="1" applyProtection="1"/>
    <xf numFmtId="0" fontId="24" fillId="2" borderId="0" xfId="0" applyFont="1" applyFill="1" applyProtection="1"/>
    <xf numFmtId="3" fontId="10" fillId="22" borderId="23" xfId="0" applyNumberFormat="1" applyFont="1" applyFill="1" applyBorder="1" applyAlignment="1" applyProtection="1">
      <alignment horizontal="left" vertical="center" wrapText="1"/>
    </xf>
    <xf numFmtId="3" fontId="14" fillId="20" borderId="8" xfId="0" applyNumberFormat="1" applyFont="1" applyFill="1" applyBorder="1" applyAlignment="1" applyProtection="1">
      <alignment horizontal="left" vertical="center" wrapText="1"/>
    </xf>
    <xf numFmtId="0" fontId="37" fillId="8" borderId="8" xfId="0" applyFont="1" applyFill="1" applyBorder="1" applyAlignment="1" applyProtection="1">
      <alignment horizontal="left" vertical="center" wrapText="1"/>
    </xf>
    <xf numFmtId="0" fontId="10" fillId="23" borderId="8" xfId="0" applyFont="1" applyFill="1" applyBorder="1" applyAlignment="1" applyProtection="1">
      <alignment horizontal="left" vertical="center" wrapText="1"/>
    </xf>
    <xf numFmtId="165" fontId="11" fillId="25" borderId="6" xfId="0" applyNumberFormat="1" applyFont="1" applyFill="1" applyBorder="1" applyAlignment="1" applyProtection="1">
      <alignment horizontal="center" vertical="center"/>
    </xf>
    <xf numFmtId="0" fontId="27" fillId="27" borderId="8" xfId="0" applyFont="1" applyFill="1" applyBorder="1" applyAlignment="1" applyProtection="1">
      <alignment vertical="center"/>
    </xf>
    <xf numFmtId="0" fontId="27" fillId="28" borderId="8" xfId="0" applyFont="1" applyFill="1" applyBorder="1" applyAlignment="1" applyProtection="1">
      <alignment vertical="center"/>
    </xf>
    <xf numFmtId="0" fontId="28" fillId="14" borderId="0" xfId="0" applyFont="1" applyFill="1" applyBorder="1" applyAlignment="1" applyProtection="1">
      <alignment horizontal="center" vertical="center"/>
    </xf>
    <xf numFmtId="0" fontId="27" fillId="14" borderId="4" xfId="0" applyFont="1" applyFill="1" applyBorder="1" applyAlignment="1" applyProtection="1">
      <alignment horizontal="center" vertical="center"/>
    </xf>
    <xf numFmtId="165" fontId="11" fillId="2" borderId="10" xfId="0" applyNumberFormat="1" applyFont="1" applyFill="1" applyBorder="1" applyAlignment="1" applyProtection="1">
      <alignment horizontal="center" vertical="center" wrapText="1"/>
    </xf>
    <xf numFmtId="165" fontId="10" fillId="9" borderId="8" xfId="0" applyNumberFormat="1" applyFont="1" applyFill="1" applyBorder="1" applyAlignment="1" applyProtection="1">
      <alignment horizontal="center" vertical="center"/>
      <protection locked="0"/>
    </xf>
    <xf numFmtId="0" fontId="26" fillId="14"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14" borderId="11"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0" fontId="26" fillId="2" borderId="17" xfId="0" applyFont="1" applyFill="1" applyBorder="1" applyAlignment="1" applyProtection="1">
      <alignment horizontal="center" vertical="center"/>
    </xf>
    <xf numFmtId="165" fontId="12" fillId="8" borderId="8" xfId="0" applyNumberFormat="1" applyFont="1" applyFill="1" applyBorder="1" applyAlignment="1" applyProtection="1">
      <alignment horizontal="center" vertical="center"/>
    </xf>
    <xf numFmtId="0" fontId="12" fillId="0" borderId="16" xfId="0" applyFont="1" applyBorder="1" applyAlignment="1" applyProtection="1">
      <alignment horizontal="center" vertical="center"/>
    </xf>
    <xf numFmtId="165" fontId="12" fillId="8" borderId="7" xfId="0" applyNumberFormat="1" applyFont="1" applyFill="1" applyBorder="1" applyAlignment="1" applyProtection="1">
      <alignment horizontal="center" vertical="center"/>
    </xf>
    <xf numFmtId="165" fontId="10" fillId="17" borderId="8" xfId="0" applyNumberFormat="1" applyFont="1" applyFill="1" applyBorder="1" applyAlignment="1" applyProtection="1">
      <alignment horizontal="center" vertical="center"/>
    </xf>
    <xf numFmtId="0" fontId="33" fillId="14" borderId="11" xfId="0" applyFont="1" applyFill="1" applyBorder="1" applyAlignment="1" applyProtection="1">
      <alignment vertical="center"/>
    </xf>
    <xf numFmtId="0" fontId="27" fillId="2" borderId="10" xfId="0" applyFont="1" applyFill="1" applyBorder="1" applyAlignment="1" applyProtection="1">
      <alignment horizontal="center" vertical="center"/>
    </xf>
    <xf numFmtId="165" fontId="27" fillId="2" borderId="0" xfId="0" applyNumberFormat="1"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8" fillId="14" borderId="11"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6" fillId="14" borderId="12" xfId="0" applyFont="1" applyFill="1" applyBorder="1" applyAlignment="1" applyProtection="1">
      <alignment horizontal="center" vertical="center"/>
    </xf>
    <xf numFmtId="0" fontId="28" fillId="14" borderId="12" xfId="0" applyFont="1" applyFill="1" applyBorder="1" applyAlignment="1" applyProtection="1">
      <alignment horizontal="center" vertical="center"/>
    </xf>
    <xf numFmtId="10" fontId="11" fillId="9" borderId="8" xfId="0" applyNumberFormat="1" applyFont="1" applyFill="1" applyBorder="1" applyAlignment="1" applyProtection="1">
      <alignment horizontal="center" vertical="center" wrapText="1"/>
      <protection locked="0"/>
    </xf>
    <xf numFmtId="165" fontId="10" fillId="21" borderId="8" xfId="0" applyNumberFormat="1" applyFont="1" applyFill="1" applyBorder="1" applyAlignment="1" applyProtection="1">
      <alignment horizontal="center" vertical="center"/>
    </xf>
    <xf numFmtId="0" fontId="28" fillId="14" borderId="10" xfId="0" applyFont="1" applyFill="1" applyBorder="1" applyAlignment="1" applyProtection="1">
      <alignment horizontal="center" vertical="center"/>
    </xf>
    <xf numFmtId="0" fontId="28" fillId="14" borderId="16" xfId="0" applyFont="1" applyFill="1" applyBorder="1" applyAlignment="1" applyProtection="1">
      <alignment horizontal="center" vertical="center"/>
    </xf>
    <xf numFmtId="165" fontId="11" fillId="10" borderId="3" xfId="0" applyNumberFormat="1" applyFont="1" applyFill="1" applyBorder="1" applyAlignment="1" applyProtection="1">
      <alignment horizontal="center" vertical="center" wrapText="1"/>
    </xf>
    <xf numFmtId="165" fontId="11" fillId="10" borderId="8" xfId="0" applyNumberFormat="1" applyFont="1" applyFill="1" applyBorder="1" applyAlignment="1" applyProtection="1">
      <alignment horizontal="center" vertical="center" wrapText="1"/>
    </xf>
    <xf numFmtId="0" fontId="24" fillId="2" borderId="12" xfId="0" applyFont="1" applyFill="1" applyBorder="1" applyAlignment="1" applyProtection="1">
      <alignment horizontal="center" vertical="center"/>
    </xf>
    <xf numFmtId="0" fontId="24" fillId="2" borderId="17" xfId="0" applyFont="1" applyFill="1" applyBorder="1" applyAlignment="1" applyProtection="1">
      <alignment horizontal="center" vertical="center"/>
    </xf>
    <xf numFmtId="0" fontId="17" fillId="14" borderId="11" xfId="0" applyFont="1" applyFill="1" applyBorder="1" applyAlignment="1" applyProtection="1">
      <alignment horizontal="center" vertical="center"/>
    </xf>
    <xf numFmtId="0" fontId="11" fillId="10" borderId="8" xfId="0" applyFont="1" applyFill="1" applyBorder="1" applyAlignment="1" applyProtection="1">
      <alignment horizontal="center" vertical="center" wrapText="1"/>
    </xf>
    <xf numFmtId="165" fontId="15" fillId="12" borderId="4" xfId="0" applyNumberFormat="1" applyFont="1" applyFill="1" applyBorder="1" applyAlignment="1" applyProtection="1">
      <alignment horizontal="center" vertical="center" wrapText="1"/>
    </xf>
    <xf numFmtId="0" fontId="15" fillId="12" borderId="4" xfId="0" applyFont="1" applyFill="1" applyBorder="1" applyAlignment="1" applyProtection="1">
      <alignment horizontal="center" vertical="center" wrapText="1"/>
    </xf>
    <xf numFmtId="0" fontId="20" fillId="6" borderId="5" xfId="2" applyFont="1" applyFill="1" applyBorder="1" applyAlignment="1" applyProtection="1">
      <alignment horizontal="center" vertical="center" wrapText="1"/>
    </xf>
    <xf numFmtId="0" fontId="20" fillId="6" borderId="6" xfId="2"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xf>
    <xf numFmtId="0" fontId="16" fillId="2" borderId="6" xfId="0" applyFont="1" applyFill="1" applyBorder="1" applyAlignment="1" applyProtection="1">
      <alignment horizontal="center" vertical="center"/>
    </xf>
    <xf numFmtId="165" fontId="16" fillId="9" borderId="8" xfId="0" applyNumberFormat="1"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7" fillId="14" borderId="0" xfId="0" applyFont="1" applyFill="1" applyBorder="1" applyAlignment="1" applyProtection="1">
      <alignment horizontal="center" vertical="center"/>
    </xf>
    <xf numFmtId="0" fontId="11" fillId="10" borderId="3" xfId="0" applyFont="1" applyFill="1" applyBorder="1" applyAlignment="1" applyProtection="1">
      <alignment horizontal="center" vertical="center" wrapText="1"/>
    </xf>
    <xf numFmtId="0" fontId="11" fillId="10" borderId="16" xfId="0" applyFont="1" applyFill="1" applyBorder="1" applyAlignment="1" applyProtection="1">
      <alignment horizontal="center" vertical="center" wrapText="1"/>
    </xf>
    <xf numFmtId="0" fontId="11" fillId="10" borderId="7" xfId="0" applyFont="1" applyFill="1" applyBorder="1" applyAlignment="1" applyProtection="1">
      <alignment horizontal="center" vertical="center" wrapText="1"/>
    </xf>
    <xf numFmtId="0" fontId="15" fillId="12" borderId="16" xfId="0" applyFont="1" applyFill="1" applyBorder="1" applyAlignment="1" applyProtection="1">
      <alignment horizontal="center" vertical="center" wrapText="1"/>
    </xf>
    <xf numFmtId="0" fontId="15" fillId="12" borderId="12"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15" fillId="12" borderId="8" xfId="0" applyFont="1" applyFill="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165" fontId="11" fillId="25" borderId="4" xfId="0" applyNumberFormat="1" applyFont="1" applyFill="1" applyBorder="1" applyAlignment="1" applyProtection="1">
      <alignment horizontal="center" vertical="center"/>
    </xf>
    <xf numFmtId="165" fontId="16" fillId="21" borderId="8" xfId="0" applyNumberFormat="1" applyFont="1" applyFill="1" applyBorder="1" applyAlignment="1" applyProtection="1">
      <alignment horizontal="center" vertical="center" wrapText="1"/>
    </xf>
    <xf numFmtId="0" fontId="11" fillId="10" borderId="4"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165" fontId="16" fillId="26" borderId="8" xfId="0" applyNumberFormat="1"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29" fillId="2" borderId="0" xfId="0" applyFont="1" applyFill="1" applyBorder="1" applyAlignment="1" applyProtection="1">
      <alignment horizontal="center" vertical="center" wrapText="1"/>
    </xf>
    <xf numFmtId="165" fontId="26" fillId="2" borderId="0" xfId="0" applyNumberFormat="1" applyFont="1" applyFill="1" applyBorder="1" applyAlignment="1" applyProtection="1">
      <alignment vertical="center"/>
    </xf>
    <xf numFmtId="0" fontId="17" fillId="14" borderId="0" xfId="0" applyFont="1" applyFill="1" applyBorder="1" applyAlignment="1" applyProtection="1">
      <alignment vertical="center"/>
    </xf>
    <xf numFmtId="165" fontId="14" fillId="2" borderId="0" xfId="0" applyNumberFormat="1" applyFont="1" applyFill="1" applyBorder="1" applyAlignment="1" applyProtection="1">
      <alignment horizontal="center" vertical="center"/>
    </xf>
    <xf numFmtId="0" fontId="14" fillId="2" borderId="0" xfId="0" applyNumberFormat="1" applyFont="1" applyFill="1" applyBorder="1" applyAlignment="1" applyProtection="1">
      <alignment horizontal="center" vertical="center"/>
    </xf>
    <xf numFmtId="165" fontId="39" fillId="14" borderId="0" xfId="0" applyNumberFormat="1" applyFont="1" applyFill="1" applyBorder="1" applyAlignment="1" applyProtection="1">
      <alignment horizontal="center" vertical="center"/>
    </xf>
    <xf numFmtId="165" fontId="40" fillId="2" borderId="11" xfId="0" applyNumberFormat="1" applyFont="1" applyFill="1" applyBorder="1" applyAlignment="1" applyProtection="1">
      <alignment vertical="center"/>
    </xf>
    <xf numFmtId="165" fontId="39" fillId="14" borderId="11" xfId="0" applyNumberFormat="1" applyFont="1" applyFill="1" applyBorder="1" applyAlignment="1" applyProtection="1">
      <alignment horizontal="center" vertical="center"/>
    </xf>
    <xf numFmtId="165" fontId="39" fillId="14" borderId="17" xfId="0" applyNumberFormat="1" applyFont="1" applyFill="1" applyBorder="1" applyAlignment="1" applyProtection="1">
      <alignment horizontal="center" vertical="center"/>
    </xf>
    <xf numFmtId="0" fontId="28" fillId="14" borderId="15" xfId="0" applyFont="1" applyFill="1" applyBorder="1" applyAlignment="1" applyProtection="1">
      <alignment horizontal="center" vertical="center"/>
    </xf>
    <xf numFmtId="0" fontId="11" fillId="2" borderId="3" xfId="0" applyFont="1" applyFill="1" applyBorder="1" applyAlignment="1" applyProtection="1">
      <alignment vertical="center" wrapText="1"/>
    </xf>
    <xf numFmtId="165" fontId="39" fillId="14" borderId="9" xfId="0" applyNumberFormat="1" applyFont="1" applyFill="1" applyBorder="1" applyAlignment="1" applyProtection="1">
      <alignment horizontal="center" vertical="center"/>
    </xf>
    <xf numFmtId="165" fontId="14" fillId="2" borderId="11" xfId="0" applyNumberFormat="1" applyFont="1" applyFill="1" applyBorder="1" applyAlignment="1" applyProtection="1">
      <alignment horizontal="center" vertical="center"/>
    </xf>
    <xf numFmtId="165" fontId="14" fillId="2" borderId="17" xfId="0" applyNumberFormat="1" applyFont="1" applyFill="1" applyBorder="1" applyAlignment="1" applyProtection="1">
      <alignment horizontal="center" vertical="center"/>
    </xf>
    <xf numFmtId="165" fontId="14" fillId="2" borderId="9" xfId="0" applyNumberFormat="1" applyFont="1" applyFill="1" applyBorder="1" applyAlignment="1" applyProtection="1">
      <alignment horizontal="center" vertical="center"/>
    </xf>
    <xf numFmtId="0" fontId="16" fillId="2" borderId="18" xfId="0" applyFont="1" applyFill="1" applyBorder="1" applyAlignment="1" applyProtection="1">
      <alignment horizontal="left" vertical="center" wrapText="1"/>
    </xf>
    <xf numFmtId="0" fontId="11" fillId="2" borderId="8" xfId="0" applyFont="1" applyFill="1" applyBorder="1" applyAlignment="1" applyProtection="1">
      <alignment vertical="center" wrapText="1"/>
    </xf>
    <xf numFmtId="0" fontId="10" fillId="30" borderId="8" xfId="0" applyFont="1" applyFill="1" applyBorder="1" applyAlignment="1" applyProtection="1">
      <alignment horizontal="left" vertical="center" wrapText="1"/>
    </xf>
    <xf numFmtId="9" fontId="16" fillId="2" borderId="8" xfId="0" applyNumberFormat="1" applyFont="1" applyFill="1" applyBorder="1" applyAlignment="1" applyProtection="1">
      <alignment horizontal="center" vertical="center" wrapText="1"/>
    </xf>
    <xf numFmtId="0" fontId="12" fillId="2" borderId="0" xfId="0" applyFont="1" applyFill="1" applyProtection="1"/>
    <xf numFmtId="0" fontId="13" fillId="2" borderId="13" xfId="0" applyFont="1" applyFill="1" applyBorder="1" applyProtection="1"/>
    <xf numFmtId="0" fontId="12" fillId="2" borderId="14" xfId="0" applyFont="1" applyFill="1" applyBorder="1" applyProtection="1"/>
    <xf numFmtId="0" fontId="12" fillId="2" borderId="15" xfId="0" applyFont="1" applyFill="1" applyBorder="1" applyProtection="1"/>
    <xf numFmtId="0" fontId="13" fillId="2" borderId="10" xfId="0" applyFont="1" applyFill="1" applyBorder="1" applyProtection="1"/>
    <xf numFmtId="0" fontId="12" fillId="2" borderId="0" xfId="0" applyFont="1" applyFill="1" applyBorder="1" applyProtection="1"/>
    <xf numFmtId="0" fontId="12" fillId="2" borderId="11" xfId="0" applyFont="1" applyFill="1" applyBorder="1" applyProtection="1"/>
    <xf numFmtId="0" fontId="30" fillId="2" borderId="10" xfId="2" applyFont="1" applyFill="1" applyBorder="1" applyProtection="1"/>
    <xf numFmtId="0" fontId="30" fillId="0" borderId="0" xfId="2" applyFont="1" applyAlignment="1" applyProtection="1">
      <alignment horizontal="left"/>
    </xf>
    <xf numFmtId="0" fontId="12" fillId="2" borderId="0" xfId="0" applyFont="1" applyFill="1" applyBorder="1" applyAlignment="1" applyProtection="1">
      <alignment vertical="center"/>
    </xf>
    <xf numFmtId="0" fontId="12" fillId="2" borderId="10" xfId="0" applyFont="1" applyFill="1" applyBorder="1" applyAlignment="1" applyProtection="1">
      <alignment vertical="center"/>
    </xf>
    <xf numFmtId="0" fontId="13" fillId="2" borderId="4" xfId="0" applyFont="1" applyFill="1" applyBorder="1" applyAlignment="1" applyProtection="1">
      <alignment vertical="center" wrapText="1"/>
    </xf>
    <xf numFmtId="0" fontId="13" fillId="2" borderId="5" xfId="0" applyFont="1" applyFill="1" applyBorder="1" applyAlignment="1" applyProtection="1">
      <alignment vertical="center" wrapText="1"/>
    </xf>
    <xf numFmtId="0" fontId="13" fillId="2" borderId="5" xfId="0" applyFont="1" applyFill="1" applyBorder="1" applyAlignment="1" applyProtection="1">
      <alignment wrapText="1"/>
    </xf>
    <xf numFmtId="0" fontId="12" fillId="2" borderId="5" xfId="0" applyFont="1" applyFill="1" applyBorder="1" applyProtection="1"/>
    <xf numFmtId="0" fontId="12" fillId="2" borderId="6" xfId="0" applyFont="1" applyFill="1" applyBorder="1" applyProtection="1"/>
    <xf numFmtId="0" fontId="13" fillId="2" borderId="10"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13" fillId="2" borderId="0" xfId="0" applyFont="1" applyFill="1" applyBorder="1" applyAlignment="1" applyProtection="1">
      <alignment wrapText="1"/>
    </xf>
    <xf numFmtId="0" fontId="12" fillId="2" borderId="4" xfId="0" applyFont="1" applyFill="1" applyBorder="1" applyAlignment="1" applyProtection="1">
      <alignment vertical="center" wrapText="1"/>
    </xf>
    <xf numFmtId="0" fontId="30" fillId="2" borderId="5" xfId="2" applyFont="1" applyFill="1" applyBorder="1" applyAlignment="1" applyProtection="1">
      <alignment vertical="center" wrapText="1"/>
    </xf>
    <xf numFmtId="0" fontId="12" fillId="2" borderId="16" xfId="0" applyFont="1" applyFill="1" applyBorder="1" applyAlignment="1" applyProtection="1">
      <alignment vertical="center" wrapText="1"/>
    </xf>
    <xf numFmtId="0" fontId="30" fillId="2" borderId="12" xfId="2" applyFont="1" applyFill="1" applyBorder="1" applyAlignment="1" applyProtection="1">
      <alignment vertical="center" wrapText="1"/>
    </xf>
    <xf numFmtId="0" fontId="12" fillId="2" borderId="12" xfId="0" applyFont="1" applyFill="1" applyBorder="1" applyAlignment="1" applyProtection="1">
      <alignment vertical="center" wrapText="1"/>
    </xf>
    <xf numFmtId="0" fontId="12" fillId="2" borderId="17" xfId="0" applyFont="1" applyFill="1" applyBorder="1" applyAlignment="1" applyProtection="1">
      <alignment vertical="center" wrapText="1"/>
    </xf>
    <xf numFmtId="0" fontId="12" fillId="2" borderId="10" xfId="0" applyFont="1" applyFill="1" applyBorder="1" applyAlignment="1" applyProtection="1">
      <alignment vertical="center" wrapText="1"/>
    </xf>
    <xf numFmtId="0" fontId="30" fillId="2" borderId="0" xfId="2" applyFont="1" applyFill="1" applyBorder="1" applyAlignment="1" applyProtection="1">
      <alignment vertical="center" wrapText="1"/>
    </xf>
    <xf numFmtId="0" fontId="12" fillId="2" borderId="0" xfId="0" applyFont="1" applyFill="1" applyBorder="1" applyAlignment="1" applyProtection="1">
      <alignment wrapText="1"/>
    </xf>
    <xf numFmtId="0" fontId="13" fillId="2" borderId="13" xfId="0" applyFont="1" applyFill="1" applyBorder="1" applyAlignment="1" applyProtection="1">
      <alignment vertical="center" wrapText="1"/>
    </xf>
    <xf numFmtId="0" fontId="30" fillId="2" borderId="14" xfId="2" applyFont="1" applyFill="1" applyBorder="1" applyAlignment="1" applyProtection="1">
      <alignment vertical="center" wrapText="1"/>
    </xf>
    <xf numFmtId="0" fontId="12" fillId="2" borderId="10" xfId="0" applyFont="1" applyFill="1" applyBorder="1" applyAlignment="1" applyProtection="1">
      <alignment wrapText="1"/>
    </xf>
    <xf numFmtId="0" fontId="30" fillId="2" borderId="0" xfId="2" applyFont="1" applyFill="1" applyBorder="1" applyAlignment="1" applyProtection="1">
      <alignment wrapText="1"/>
    </xf>
    <xf numFmtId="0" fontId="12" fillId="2" borderId="16" xfId="0" applyFont="1" applyFill="1" applyBorder="1" applyProtection="1"/>
    <xf numFmtId="0" fontId="12" fillId="2" borderId="12" xfId="0" applyFont="1" applyFill="1" applyBorder="1" applyProtection="1"/>
    <xf numFmtId="0" fontId="12" fillId="2" borderId="17" xfId="0" applyFont="1" applyFill="1" applyBorder="1" applyProtection="1"/>
    <xf numFmtId="0" fontId="41" fillId="2" borderId="0" xfId="0" applyFont="1" applyFill="1" applyAlignment="1" applyProtection="1">
      <alignment vertical="center" wrapText="1"/>
    </xf>
    <xf numFmtId="0" fontId="0" fillId="2" borderId="0" xfId="0" applyFill="1" applyAlignment="1" applyProtection="1">
      <alignment vertical="center" wrapText="1"/>
    </xf>
    <xf numFmtId="0" fontId="42" fillId="2" borderId="0" xfId="0" applyFont="1" applyFill="1" applyAlignment="1" applyProtection="1">
      <alignment vertical="center" wrapText="1"/>
    </xf>
    <xf numFmtId="0" fontId="11" fillId="10" borderId="22" xfId="0" applyFont="1" applyFill="1" applyBorder="1" applyAlignment="1" applyProtection="1">
      <alignment horizontal="left" vertical="center" wrapText="1"/>
    </xf>
    <xf numFmtId="0" fontId="33" fillId="14" borderId="11" xfId="0" applyFont="1" applyFill="1" applyBorder="1" applyAlignment="1" applyProtection="1">
      <alignment vertical="center"/>
      <protection locked="0"/>
    </xf>
    <xf numFmtId="10" fontId="5" fillId="3" borderId="1" xfId="1" applyNumberFormat="1" applyFont="1" applyFill="1" applyBorder="1" applyAlignment="1" applyProtection="1">
      <alignment horizontal="center" vertical="center" wrapText="1"/>
      <protection locked="0"/>
    </xf>
    <xf numFmtId="0" fontId="5" fillId="0" borderId="2" xfId="0" applyFont="1" applyBorder="1" applyAlignment="1" applyProtection="1">
      <alignment wrapText="1"/>
      <protection locked="0"/>
    </xf>
    <xf numFmtId="0" fontId="4" fillId="2" borderId="0" xfId="0" applyFont="1" applyFill="1" applyAlignment="1" applyProtection="1">
      <alignment horizontal="center"/>
    </xf>
    <xf numFmtId="0" fontId="5" fillId="2" borderId="0" xfId="0" applyFont="1" applyFill="1" applyAlignment="1" applyProtection="1">
      <alignment horizontal="center" vertical="center"/>
    </xf>
    <xf numFmtId="0" fontId="5" fillId="2" borderId="0" xfId="0" applyFont="1" applyFill="1" applyAlignment="1" applyProtection="1">
      <alignment horizontal="center"/>
    </xf>
    <xf numFmtId="0" fontId="4" fillId="2" borderId="0" xfId="0" applyFont="1" applyFill="1" applyAlignment="1" applyProtection="1">
      <alignment horizontal="center" wrapText="1"/>
    </xf>
    <xf numFmtId="0" fontId="6" fillId="0" borderId="0" xfId="0" applyFont="1" applyAlignment="1" applyProtection="1">
      <alignment horizontal="center" wrapText="1"/>
    </xf>
    <xf numFmtId="0" fontId="12" fillId="2" borderId="14"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12" fillId="2" borderId="12" xfId="0" applyFont="1" applyFill="1" applyBorder="1" applyAlignment="1" applyProtection="1">
      <alignment horizontal="left" vertical="center" wrapText="1"/>
    </xf>
    <xf numFmtId="0" fontId="12" fillId="2" borderId="17" xfId="0" applyFont="1" applyFill="1" applyBorder="1" applyAlignment="1" applyProtection="1">
      <alignment horizontal="left" vertical="center" wrapText="1"/>
    </xf>
    <xf numFmtId="0" fontId="8" fillId="4" borderId="4"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xf>
    <xf numFmtId="0" fontId="13" fillId="2" borderId="14" xfId="0" applyFont="1" applyFill="1" applyBorder="1" applyAlignment="1" applyProtection="1">
      <alignment horizontal="left" vertical="center"/>
    </xf>
    <xf numFmtId="0" fontId="13" fillId="2" borderId="15" xfId="0" applyFont="1" applyFill="1" applyBorder="1" applyAlignment="1" applyProtection="1">
      <alignment horizontal="left" vertical="center"/>
    </xf>
    <xf numFmtId="0" fontId="13" fillId="2" borderId="10"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13" fillId="2" borderId="11" xfId="0" applyFont="1" applyFill="1" applyBorder="1" applyAlignment="1" applyProtection="1">
      <alignment horizontal="left" vertical="center"/>
    </xf>
    <xf numFmtId="0" fontId="13" fillId="2" borderId="16" xfId="0" applyFont="1" applyFill="1" applyBorder="1" applyAlignment="1" applyProtection="1">
      <alignment horizontal="left" vertical="center"/>
    </xf>
    <xf numFmtId="0" fontId="13" fillId="2" borderId="12" xfId="0" applyFont="1" applyFill="1" applyBorder="1" applyAlignment="1" applyProtection="1">
      <alignment horizontal="left" vertical="center"/>
    </xf>
    <xf numFmtId="0" fontId="13" fillId="2" borderId="17" xfId="0" applyFont="1" applyFill="1" applyBorder="1" applyAlignment="1" applyProtection="1">
      <alignment horizontal="left" vertical="center"/>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5" fillId="12" borderId="4" xfId="0" applyFont="1" applyFill="1" applyBorder="1" applyAlignment="1" applyProtection="1">
      <alignment horizontal="center" vertical="center" wrapText="1"/>
    </xf>
    <xf numFmtId="0" fontId="15" fillId="12" borderId="5" xfId="0" applyFont="1" applyFill="1" applyBorder="1" applyAlignment="1" applyProtection="1">
      <alignment horizontal="center" vertical="center" wrapText="1"/>
    </xf>
    <xf numFmtId="0" fontId="15" fillId="12" borderId="6" xfId="0" applyFont="1" applyFill="1" applyBorder="1" applyAlignment="1" applyProtection="1">
      <alignment horizontal="center" vertical="center" wrapText="1"/>
    </xf>
    <xf numFmtId="165" fontId="11" fillId="10" borderId="3" xfId="0" applyNumberFormat="1"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9" fontId="16" fillId="2" borderId="4" xfId="0" applyNumberFormat="1" applyFont="1" applyFill="1" applyBorder="1" applyAlignment="1" applyProtection="1">
      <alignment horizontal="center" vertical="center" wrapText="1"/>
    </xf>
    <xf numFmtId="9" fontId="16" fillId="2" borderId="5" xfId="0" applyNumberFormat="1" applyFont="1" applyFill="1" applyBorder="1" applyAlignment="1" applyProtection="1">
      <alignment horizontal="center" vertical="center" wrapText="1"/>
    </xf>
    <xf numFmtId="9" fontId="16" fillId="2" borderId="6" xfId="0" applyNumberFormat="1" applyFont="1" applyFill="1" applyBorder="1" applyAlignment="1" applyProtection="1">
      <alignment horizontal="center" vertical="center" wrapText="1"/>
    </xf>
    <xf numFmtId="165" fontId="11" fillId="10" borderId="8" xfId="0" applyNumberFormat="1" applyFont="1" applyFill="1" applyBorder="1" applyAlignment="1" applyProtection="1">
      <alignment horizontal="center" vertical="center" wrapText="1"/>
    </xf>
    <xf numFmtId="0" fontId="17" fillId="14" borderId="10" xfId="0" applyFont="1" applyFill="1" applyBorder="1" applyAlignment="1" applyProtection="1">
      <alignment horizontal="center" vertical="center"/>
    </xf>
    <xf numFmtId="0" fontId="17" fillId="14" borderId="11" xfId="0" applyFont="1" applyFill="1" applyBorder="1" applyAlignment="1" applyProtection="1">
      <alignment horizontal="center" vertical="center"/>
    </xf>
    <xf numFmtId="0" fontId="16" fillId="2" borderId="8"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165" fontId="11" fillId="2" borderId="8" xfId="0" applyNumberFormat="1" applyFont="1" applyFill="1" applyBorder="1" applyAlignment="1" applyProtection="1">
      <alignment horizontal="center" vertical="center" wrapText="1"/>
    </xf>
    <xf numFmtId="165" fontId="11" fillId="2" borderId="4" xfId="0" applyNumberFormat="1" applyFont="1" applyFill="1" applyBorder="1" applyAlignment="1" applyProtection="1">
      <alignment horizontal="center" vertical="center" wrapText="1"/>
    </xf>
    <xf numFmtId="165" fontId="11" fillId="2" borderId="6" xfId="0" applyNumberFormat="1" applyFont="1" applyFill="1" applyBorder="1" applyAlignment="1" applyProtection="1">
      <alignment horizontal="center" vertical="center" wrapText="1"/>
    </xf>
    <xf numFmtId="165" fontId="16" fillId="9" borderId="8" xfId="0" applyNumberFormat="1" applyFont="1" applyFill="1" applyBorder="1" applyAlignment="1" applyProtection="1">
      <alignment horizontal="center" vertical="center"/>
      <protection locked="0"/>
    </xf>
    <xf numFmtId="0" fontId="27" fillId="14" borderId="3" xfId="0" applyFont="1" applyFill="1" applyBorder="1" applyAlignment="1" applyProtection="1">
      <alignment horizontal="center" vertical="center"/>
    </xf>
    <xf numFmtId="0" fontId="27" fillId="14" borderId="9" xfId="0" applyFont="1" applyFill="1" applyBorder="1" applyAlignment="1" applyProtection="1">
      <alignment horizontal="center" vertical="center"/>
    </xf>
    <xf numFmtId="0" fontId="27" fillId="14" borderId="7" xfId="0" applyFont="1" applyFill="1" applyBorder="1" applyAlignment="1" applyProtection="1">
      <alignment horizontal="center" vertical="center"/>
    </xf>
    <xf numFmtId="0" fontId="32" fillId="12" borderId="13" xfId="0" applyFont="1" applyFill="1" applyBorder="1" applyAlignment="1" applyProtection="1">
      <alignment horizontal="center" vertical="center" wrapText="1"/>
    </xf>
    <xf numFmtId="0" fontId="32" fillId="12" borderId="14" xfId="0" applyFont="1" applyFill="1" applyBorder="1" applyAlignment="1" applyProtection="1">
      <alignment horizontal="center" vertical="center" wrapText="1"/>
    </xf>
    <xf numFmtId="0" fontId="32" fillId="12" borderId="15" xfId="0" applyFont="1" applyFill="1" applyBorder="1" applyAlignment="1" applyProtection="1">
      <alignment horizontal="center" vertical="center" wrapText="1"/>
    </xf>
    <xf numFmtId="0" fontId="11" fillId="10" borderId="8" xfId="0" applyFont="1" applyFill="1" applyBorder="1" applyAlignment="1" applyProtection="1">
      <alignment horizontal="center" vertical="center" wrapText="1"/>
    </xf>
    <xf numFmtId="165" fontId="27" fillId="2" borderId="8" xfId="0" applyNumberFormat="1" applyFont="1" applyFill="1" applyBorder="1" applyAlignment="1" applyProtection="1">
      <alignment horizontal="center" vertical="center"/>
    </xf>
    <xf numFmtId="165" fontId="27" fillId="2" borderId="4" xfId="0" applyNumberFormat="1" applyFont="1" applyFill="1" applyBorder="1" applyAlignment="1" applyProtection="1">
      <alignment horizontal="center" vertical="center"/>
    </xf>
    <xf numFmtId="165" fontId="27" fillId="2" borderId="6" xfId="0" applyNumberFormat="1" applyFont="1" applyFill="1" applyBorder="1" applyAlignment="1" applyProtection="1">
      <alignment horizontal="center" vertical="center"/>
    </xf>
    <xf numFmtId="0" fontId="17" fillId="2" borderId="10"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8" fillId="4" borderId="13" xfId="0" applyFont="1" applyFill="1" applyBorder="1" applyAlignment="1" applyProtection="1">
      <alignment horizontal="center" vertical="center" wrapText="1"/>
    </xf>
    <xf numFmtId="0" fontId="18" fillId="4" borderId="14" xfId="0" applyFont="1" applyFill="1" applyBorder="1" applyAlignment="1" applyProtection="1">
      <alignment horizontal="center" vertical="center" wrapText="1"/>
    </xf>
    <xf numFmtId="0" fontId="18" fillId="4" borderId="15" xfId="0" applyFont="1" applyFill="1" applyBorder="1" applyAlignment="1" applyProtection="1">
      <alignment horizontal="center" vertical="center" wrapText="1"/>
    </xf>
    <xf numFmtId="0" fontId="20" fillId="6" borderId="5" xfId="2" applyFont="1" applyFill="1" applyBorder="1" applyAlignment="1" applyProtection="1">
      <alignment horizontal="center" vertical="center" wrapText="1"/>
    </xf>
    <xf numFmtId="0" fontId="20" fillId="6" borderId="6" xfId="2" applyFont="1" applyFill="1" applyBorder="1" applyAlignment="1" applyProtection="1">
      <alignment horizontal="center" vertical="center" wrapText="1"/>
    </xf>
    <xf numFmtId="164" fontId="11" fillId="2" borderId="16" xfId="0" applyNumberFormat="1" applyFont="1" applyFill="1" applyBorder="1" applyAlignment="1" applyProtection="1">
      <alignment horizontal="left" vertical="center" wrapText="1"/>
    </xf>
    <xf numFmtId="164" fontId="11" fillId="2" borderId="12" xfId="0" applyNumberFormat="1" applyFont="1" applyFill="1" applyBorder="1" applyAlignment="1" applyProtection="1">
      <alignment horizontal="left" vertical="center" wrapText="1"/>
    </xf>
    <xf numFmtId="164" fontId="11" fillId="2" borderId="17" xfId="0" applyNumberFormat="1" applyFont="1" applyFill="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3" fontId="16" fillId="7" borderId="4" xfId="0" applyNumberFormat="1" applyFont="1" applyFill="1" applyBorder="1" applyAlignment="1" applyProtection="1">
      <alignment horizontal="left" vertical="center" wrapText="1"/>
    </xf>
    <xf numFmtId="3" fontId="16" fillId="7" borderId="5" xfId="0" applyNumberFormat="1" applyFont="1" applyFill="1" applyBorder="1" applyAlignment="1" applyProtection="1">
      <alignment horizontal="left" vertical="center" wrapText="1"/>
    </xf>
    <xf numFmtId="3" fontId="16" fillId="7" borderId="6" xfId="0" applyNumberFormat="1" applyFont="1" applyFill="1" applyBorder="1" applyAlignment="1" applyProtection="1">
      <alignment horizontal="left" vertical="center" wrapText="1"/>
    </xf>
    <xf numFmtId="0" fontId="16" fillId="8" borderId="4" xfId="0" applyFont="1" applyFill="1" applyBorder="1" applyAlignment="1" applyProtection="1">
      <alignment horizontal="left" vertical="center" wrapText="1"/>
    </xf>
    <xf numFmtId="0" fontId="16" fillId="8" borderId="5" xfId="0" applyFont="1" applyFill="1" applyBorder="1" applyAlignment="1" applyProtection="1">
      <alignment horizontal="left" vertical="center" wrapText="1"/>
    </xf>
    <xf numFmtId="0" fontId="16" fillId="8" borderId="6" xfId="0" applyFont="1" applyFill="1" applyBorder="1" applyAlignment="1" applyProtection="1">
      <alignment horizontal="left" vertical="center" wrapText="1"/>
    </xf>
    <xf numFmtId="3" fontId="16" fillId="24" borderId="4" xfId="0" applyNumberFormat="1" applyFont="1" applyFill="1" applyBorder="1" applyAlignment="1" applyProtection="1">
      <alignment horizontal="left" vertical="center" wrapText="1"/>
    </xf>
    <xf numFmtId="3" fontId="16" fillId="24" borderId="5" xfId="0" applyNumberFormat="1" applyFont="1" applyFill="1" applyBorder="1" applyAlignment="1" applyProtection="1">
      <alignment horizontal="left" vertical="center" wrapText="1"/>
    </xf>
    <xf numFmtId="3" fontId="16" fillId="24" borderId="6" xfId="0" applyNumberFormat="1" applyFont="1" applyFill="1" applyBorder="1" applyAlignment="1" applyProtection="1">
      <alignment horizontal="left" vertical="center" wrapText="1"/>
    </xf>
    <xf numFmtId="3" fontId="16" fillId="13" borderId="4" xfId="0" applyNumberFormat="1" applyFont="1" applyFill="1" applyBorder="1" applyAlignment="1" applyProtection="1">
      <alignment horizontal="left" vertical="center" wrapText="1"/>
    </xf>
    <xf numFmtId="3" fontId="16" fillId="13" borderId="5" xfId="0" applyNumberFormat="1" applyFont="1" applyFill="1" applyBorder="1" applyAlignment="1" applyProtection="1">
      <alignment horizontal="left" vertical="center" wrapText="1"/>
    </xf>
    <xf numFmtId="3" fontId="16" fillId="13" borderId="6" xfId="0" applyNumberFormat="1" applyFont="1" applyFill="1" applyBorder="1" applyAlignment="1" applyProtection="1">
      <alignment horizontal="left" vertical="center" wrapText="1"/>
    </xf>
    <xf numFmtId="0" fontId="15" fillId="12" borderId="4" xfId="0" applyFont="1" applyFill="1" applyBorder="1" applyAlignment="1" applyProtection="1">
      <alignment horizontal="center" vertical="center"/>
    </xf>
    <xf numFmtId="0" fontId="15" fillId="12" borderId="5" xfId="0" applyFont="1" applyFill="1" applyBorder="1" applyAlignment="1" applyProtection="1">
      <alignment horizontal="center" vertical="center"/>
    </xf>
    <xf numFmtId="0" fontId="15" fillId="12" borderId="6" xfId="0" applyFont="1" applyFill="1" applyBorder="1" applyAlignment="1" applyProtection="1">
      <alignment horizontal="center" vertical="center"/>
    </xf>
    <xf numFmtId="0" fontId="25" fillId="6" borderId="4" xfId="2" applyFont="1" applyFill="1" applyBorder="1" applyAlignment="1" applyProtection="1">
      <alignment horizontal="left" vertical="center" wrapText="1"/>
    </xf>
    <xf numFmtId="0" fontId="25" fillId="6" borderId="5" xfId="2" applyFont="1" applyFill="1" applyBorder="1" applyAlignment="1" applyProtection="1">
      <alignment horizontal="left" vertical="center" wrapText="1"/>
    </xf>
    <xf numFmtId="3" fontId="10" fillId="19" borderId="4" xfId="0" applyNumberFormat="1" applyFont="1" applyFill="1" applyBorder="1" applyAlignment="1" applyProtection="1">
      <alignment horizontal="left" vertical="center" wrapText="1"/>
    </xf>
    <xf numFmtId="3" fontId="10" fillId="19" borderId="5" xfId="0" applyNumberFormat="1" applyFont="1" applyFill="1" applyBorder="1" applyAlignment="1" applyProtection="1">
      <alignment horizontal="left" vertical="center" wrapText="1"/>
    </xf>
    <xf numFmtId="3" fontId="10" fillId="19" borderId="6" xfId="0" applyNumberFormat="1" applyFont="1" applyFill="1" applyBorder="1" applyAlignment="1" applyProtection="1">
      <alignment horizontal="left" vertical="center" wrapText="1"/>
    </xf>
    <xf numFmtId="165" fontId="15" fillId="12" borderId="4" xfId="0" applyNumberFormat="1" applyFont="1" applyFill="1" applyBorder="1" applyAlignment="1" applyProtection="1">
      <alignment horizontal="center" vertical="center" wrapText="1"/>
    </xf>
    <xf numFmtId="165" fontId="15" fillId="12" borderId="5" xfId="0" applyNumberFormat="1" applyFont="1" applyFill="1" applyBorder="1" applyAlignment="1" applyProtection="1">
      <alignment horizontal="center" vertical="center" wrapText="1"/>
    </xf>
    <xf numFmtId="165" fontId="15" fillId="12" borderId="6" xfId="0" applyNumberFormat="1" applyFont="1" applyFill="1" applyBorder="1" applyAlignment="1" applyProtection="1">
      <alignment horizontal="center" vertical="center" wrapText="1"/>
    </xf>
    <xf numFmtId="2" fontId="16" fillId="9" borderId="8" xfId="0" applyNumberFormat="1" applyFont="1" applyFill="1" applyBorder="1" applyAlignment="1" applyProtection="1">
      <alignment horizontal="center" vertical="center" wrapText="1"/>
      <protection locked="0"/>
    </xf>
    <xf numFmtId="0" fontId="24" fillId="2" borderId="12" xfId="0" applyFont="1" applyFill="1" applyBorder="1" applyAlignment="1" applyProtection="1">
      <alignment horizontal="center" vertical="center"/>
    </xf>
    <xf numFmtId="0" fontId="24" fillId="2" borderId="17" xfId="0" applyFont="1" applyFill="1" applyBorder="1" applyAlignment="1" applyProtection="1">
      <alignment horizontal="center" vertical="center"/>
    </xf>
    <xf numFmtId="3" fontId="16" fillId="13" borderId="8" xfId="0" applyNumberFormat="1" applyFont="1" applyFill="1" applyBorder="1" applyAlignment="1" applyProtection="1">
      <alignment horizontal="left" vertical="center" wrapText="1"/>
    </xf>
    <xf numFmtId="0" fontId="16" fillId="8" borderId="8" xfId="0" applyFont="1" applyFill="1" applyBorder="1" applyAlignment="1" applyProtection="1">
      <alignment horizontal="left" vertical="center" wrapText="1"/>
    </xf>
    <xf numFmtId="0" fontId="32" fillId="12" borderId="10" xfId="0" applyFont="1" applyFill="1" applyBorder="1" applyAlignment="1" applyProtection="1">
      <alignment horizontal="center" vertical="center" wrapText="1"/>
    </xf>
    <xf numFmtId="0" fontId="32" fillId="12" borderId="0" xfId="0" applyFont="1" applyFill="1" applyBorder="1" applyAlignment="1" applyProtection="1">
      <alignment horizontal="center" vertical="center" wrapText="1"/>
    </xf>
    <xf numFmtId="0" fontId="32" fillId="1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3" fontId="16" fillId="19" borderId="4" xfId="0" applyNumberFormat="1" applyFont="1" applyFill="1" applyBorder="1" applyAlignment="1" applyProtection="1">
      <alignment horizontal="left" vertical="center" wrapText="1"/>
    </xf>
    <xf numFmtId="3" fontId="16" fillId="19" borderId="5" xfId="0" applyNumberFormat="1" applyFont="1" applyFill="1" applyBorder="1" applyAlignment="1" applyProtection="1">
      <alignment horizontal="left" vertical="center" wrapText="1"/>
    </xf>
    <xf numFmtId="3" fontId="16" fillId="19" borderId="6" xfId="0" applyNumberFormat="1" applyFont="1" applyFill="1" applyBorder="1" applyAlignment="1" applyProtection="1">
      <alignment horizontal="left" vertical="center" wrapText="1"/>
    </xf>
    <xf numFmtId="0" fontId="8" fillId="4" borderId="3"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164" fontId="11" fillId="2" borderId="4" xfId="0" applyNumberFormat="1" applyFont="1" applyFill="1" applyBorder="1" applyAlignment="1" applyProtection="1">
      <alignment horizontal="left" vertical="center" wrapText="1"/>
    </xf>
    <xf numFmtId="164" fontId="11" fillId="2" borderId="5" xfId="0" applyNumberFormat="1" applyFont="1" applyFill="1" applyBorder="1" applyAlignment="1" applyProtection="1">
      <alignment horizontal="left" vertical="center" wrapText="1"/>
    </xf>
    <xf numFmtId="164" fontId="11" fillId="2" borderId="5" xfId="0" applyNumberFormat="1" applyFont="1" applyFill="1" applyBorder="1" applyAlignment="1" applyProtection="1">
      <alignment horizontal="center" vertical="center" wrapText="1"/>
    </xf>
    <xf numFmtId="164" fontId="11" fillId="2" borderId="6" xfId="0" applyNumberFormat="1" applyFont="1" applyFill="1" applyBorder="1" applyAlignment="1" applyProtection="1">
      <alignment horizontal="center" vertical="center" wrapText="1"/>
    </xf>
    <xf numFmtId="3" fontId="16" fillId="7" borderId="8" xfId="0" applyNumberFormat="1" applyFont="1" applyFill="1" applyBorder="1" applyAlignment="1" applyProtection="1">
      <alignment horizontal="left" vertical="center" wrapText="1"/>
    </xf>
    <xf numFmtId="0" fontId="16" fillId="2" borderId="4" xfId="0" applyFont="1" applyFill="1" applyBorder="1" applyAlignment="1" applyProtection="1">
      <alignment horizontal="center" vertical="center"/>
    </xf>
    <xf numFmtId="0" fontId="16" fillId="2" borderId="6" xfId="0" applyFont="1" applyFill="1" applyBorder="1" applyAlignment="1" applyProtection="1">
      <alignment horizontal="center" vertical="center"/>
    </xf>
    <xf numFmtId="165" fontId="16" fillId="9" borderId="8" xfId="0" applyNumberFormat="1"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1" fillId="12" borderId="5" xfId="0" applyFont="1" applyFill="1" applyBorder="1" applyAlignment="1" applyProtection="1">
      <alignment horizontal="center" vertical="center" wrapText="1"/>
    </xf>
    <xf numFmtId="0" fontId="11" fillId="12" borderId="6" xfId="0" applyFont="1" applyFill="1" applyBorder="1" applyAlignment="1" applyProtection="1">
      <alignment horizontal="center" vertical="center" wrapText="1"/>
    </xf>
    <xf numFmtId="0" fontId="15" fillId="12" borderId="16" xfId="0" applyFont="1" applyFill="1" applyBorder="1" applyAlignment="1" applyProtection="1">
      <alignment horizontal="center" vertical="center" wrapText="1"/>
    </xf>
    <xf numFmtId="0" fontId="15" fillId="12" borderId="12" xfId="0" applyFont="1" applyFill="1" applyBorder="1" applyAlignment="1" applyProtection="1">
      <alignment horizontal="center" vertical="center" wrapText="1"/>
    </xf>
    <xf numFmtId="0" fontId="15" fillId="12" borderId="17" xfId="0" applyFont="1" applyFill="1" applyBorder="1" applyAlignment="1" applyProtection="1">
      <alignment horizontal="center" vertical="center" wrapText="1"/>
    </xf>
    <xf numFmtId="0" fontId="17" fillId="14" borderId="0" xfId="0" applyFont="1" applyFill="1" applyBorder="1" applyAlignment="1" applyProtection="1">
      <alignment horizontal="center" vertical="center"/>
    </xf>
    <xf numFmtId="0" fontId="11" fillId="10" borderId="7" xfId="0" applyFont="1" applyFill="1" applyBorder="1" applyAlignment="1" applyProtection="1">
      <alignment horizontal="center" vertical="center" wrapText="1"/>
    </xf>
    <xf numFmtId="164" fontId="11" fillId="2" borderId="6" xfId="0" applyNumberFormat="1" applyFont="1" applyFill="1" applyBorder="1" applyAlignment="1" applyProtection="1">
      <alignment horizontal="left" vertical="center" wrapText="1"/>
    </xf>
    <xf numFmtId="3" fontId="14" fillId="15" borderId="4" xfId="0" applyNumberFormat="1" applyFont="1" applyFill="1" applyBorder="1" applyAlignment="1" applyProtection="1">
      <alignment horizontal="left" vertical="center" wrapText="1"/>
    </xf>
    <xf numFmtId="3" fontId="14" fillId="15" borderId="5" xfId="0" applyNumberFormat="1" applyFont="1" applyFill="1" applyBorder="1" applyAlignment="1" applyProtection="1">
      <alignment horizontal="left" vertical="center" wrapText="1"/>
    </xf>
    <xf numFmtId="3" fontId="14" fillId="15" borderId="6" xfId="0" applyNumberFormat="1" applyFont="1" applyFill="1" applyBorder="1" applyAlignment="1" applyProtection="1">
      <alignment horizontal="left" vertical="center" wrapText="1"/>
    </xf>
    <xf numFmtId="0" fontId="16" fillId="2" borderId="8" xfId="0" applyFont="1" applyFill="1" applyBorder="1" applyAlignment="1" applyProtection="1">
      <alignment horizontal="center" vertical="center"/>
    </xf>
    <xf numFmtId="0" fontId="11" fillId="10" borderId="3" xfId="0" applyFont="1" applyFill="1" applyBorder="1" applyAlignment="1" applyProtection="1">
      <alignment horizontal="center" vertical="center" wrapText="1"/>
    </xf>
    <xf numFmtId="0" fontId="11" fillId="10" borderId="9" xfId="0" applyFont="1" applyFill="1" applyBorder="1" applyAlignment="1" applyProtection="1">
      <alignment horizontal="center" vertical="center" wrapText="1"/>
    </xf>
    <xf numFmtId="165" fontId="11" fillId="10" borderId="9" xfId="0" applyNumberFormat="1" applyFont="1" applyFill="1" applyBorder="1" applyAlignment="1" applyProtection="1">
      <alignment horizontal="center" vertical="center" wrapText="1"/>
    </xf>
    <xf numFmtId="0" fontId="11" fillId="10" borderId="13" xfId="0" applyFont="1" applyFill="1" applyBorder="1" applyAlignment="1" applyProtection="1">
      <alignment horizontal="center" vertical="center" wrapText="1"/>
    </xf>
    <xf numFmtId="0" fontId="11" fillId="10" borderId="15" xfId="0" applyFont="1" applyFill="1" applyBorder="1" applyAlignment="1" applyProtection="1">
      <alignment horizontal="center" vertical="center" wrapText="1"/>
    </xf>
    <xf numFmtId="0" fontId="11" fillId="10" borderId="16" xfId="0" applyFont="1" applyFill="1" applyBorder="1" applyAlignment="1" applyProtection="1">
      <alignment horizontal="center" vertical="center" wrapText="1"/>
    </xf>
    <xf numFmtId="0" fontId="11" fillId="10" borderId="17" xfId="0" applyFont="1" applyFill="1" applyBorder="1" applyAlignment="1" applyProtection="1">
      <alignment horizontal="center" vertical="center" wrapText="1"/>
    </xf>
    <xf numFmtId="0" fontId="11" fillId="9" borderId="8"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5" fillId="12" borderId="8" xfId="0" applyFont="1" applyFill="1" applyBorder="1" applyAlignment="1" applyProtection="1">
      <alignment horizontal="center" vertical="center"/>
    </xf>
    <xf numFmtId="0" fontId="15" fillId="12" borderId="13" xfId="0" applyFont="1" applyFill="1" applyBorder="1" applyAlignment="1" applyProtection="1">
      <alignment horizontal="center" vertical="center"/>
    </xf>
    <xf numFmtId="0" fontId="15" fillId="12" borderId="14" xfId="0" applyFont="1" applyFill="1" applyBorder="1" applyAlignment="1" applyProtection="1">
      <alignment horizontal="center" vertical="center"/>
    </xf>
    <xf numFmtId="0" fontId="15" fillId="12" borderId="15" xfId="0" applyFont="1" applyFill="1" applyBorder="1" applyAlignment="1" applyProtection="1">
      <alignment horizontal="center" vertical="center"/>
    </xf>
    <xf numFmtId="0" fontId="17" fillId="2" borderId="11" xfId="0" applyFont="1" applyFill="1" applyBorder="1" applyAlignment="1" applyProtection="1">
      <alignment horizontal="left" vertical="center" wrapText="1"/>
    </xf>
    <xf numFmtId="0" fontId="32" fillId="12" borderId="5" xfId="0" applyFont="1" applyFill="1" applyBorder="1" applyAlignment="1" applyProtection="1">
      <alignment horizontal="center" vertical="center" wrapText="1"/>
    </xf>
    <xf numFmtId="0" fontId="32" fillId="12" borderId="6"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165" fontId="11" fillId="25" borderId="4" xfId="0" applyNumberFormat="1" applyFont="1" applyFill="1" applyBorder="1" applyAlignment="1" applyProtection="1">
      <alignment horizontal="center" vertical="center"/>
    </xf>
    <xf numFmtId="165" fontId="11" fillId="25" borderId="5" xfId="0" applyNumberFormat="1" applyFont="1" applyFill="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3" fontId="16" fillId="18" borderId="4" xfId="0" applyNumberFormat="1" applyFont="1" applyFill="1" applyBorder="1" applyAlignment="1" applyProtection="1">
      <alignment horizontal="left" vertical="center" wrapText="1"/>
    </xf>
    <xf numFmtId="3" fontId="16" fillId="18" borderId="5" xfId="0" applyNumberFormat="1" applyFont="1" applyFill="1" applyBorder="1" applyAlignment="1" applyProtection="1">
      <alignment horizontal="left" vertical="center" wrapText="1"/>
    </xf>
    <xf numFmtId="3" fontId="16" fillId="18" borderId="6" xfId="0" applyNumberFormat="1" applyFont="1" applyFill="1" applyBorder="1" applyAlignment="1" applyProtection="1">
      <alignment horizontal="left" vertical="center" wrapText="1"/>
    </xf>
    <xf numFmtId="3" fontId="14" fillId="20" borderId="4" xfId="0" applyNumberFormat="1" applyFont="1" applyFill="1" applyBorder="1" applyAlignment="1" applyProtection="1">
      <alignment horizontal="left" vertical="center" wrapText="1"/>
    </xf>
    <xf numFmtId="3" fontId="14" fillId="20" borderId="5" xfId="0" applyNumberFormat="1" applyFont="1" applyFill="1" applyBorder="1" applyAlignment="1" applyProtection="1">
      <alignment horizontal="left" vertical="center" wrapText="1"/>
    </xf>
    <xf numFmtId="3" fontId="14" fillId="20" borderId="6" xfId="0" applyNumberFormat="1" applyFont="1" applyFill="1" applyBorder="1" applyAlignment="1" applyProtection="1">
      <alignment horizontal="left" vertical="center" wrapText="1"/>
    </xf>
    <xf numFmtId="0" fontId="16" fillId="2" borderId="1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27" fillId="14" borderId="8" xfId="0" applyFont="1" applyFill="1" applyBorder="1" applyAlignment="1" applyProtection="1">
      <alignment horizontal="center" vertical="center"/>
    </xf>
    <xf numFmtId="165" fontId="16" fillId="21" borderId="8" xfId="0" applyNumberFormat="1" applyFont="1" applyFill="1" applyBorder="1" applyAlignment="1" applyProtection="1">
      <alignment horizontal="center" vertical="center" wrapText="1"/>
    </xf>
    <xf numFmtId="0" fontId="32" fillId="12" borderId="4" xfId="0" applyFont="1" applyFill="1" applyBorder="1" applyAlignment="1" applyProtection="1">
      <alignment horizontal="center" vertical="center" wrapText="1"/>
    </xf>
    <xf numFmtId="3" fontId="16" fillId="22" borderId="4" xfId="0" applyNumberFormat="1" applyFont="1" applyFill="1" applyBorder="1" applyAlignment="1" applyProtection="1">
      <alignment horizontal="left" vertical="center" wrapText="1"/>
    </xf>
    <xf numFmtId="3" fontId="16" fillId="22" borderId="5" xfId="0" applyNumberFormat="1" applyFont="1" applyFill="1" applyBorder="1" applyAlignment="1" applyProtection="1">
      <alignment horizontal="left" vertical="center" wrapText="1"/>
    </xf>
    <xf numFmtId="3" fontId="16" fillId="22" borderId="6" xfId="0" applyNumberFormat="1" applyFont="1" applyFill="1" applyBorder="1" applyAlignment="1" applyProtection="1">
      <alignment horizontal="left" vertical="center" wrapText="1"/>
    </xf>
    <xf numFmtId="165" fontId="16" fillId="21" borderId="8" xfId="0" applyNumberFormat="1" applyFont="1" applyFill="1" applyBorder="1" applyAlignment="1" applyProtection="1">
      <alignment horizontal="center" vertical="center"/>
    </xf>
    <xf numFmtId="0" fontId="31" fillId="2" borderId="10"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2" fillId="12" borderId="8" xfId="0" applyFont="1" applyFill="1" applyBorder="1" applyAlignment="1" applyProtection="1">
      <alignment horizontal="center" vertical="center" wrapText="1"/>
    </xf>
    <xf numFmtId="165" fontId="16" fillId="21" borderId="4" xfId="0" applyNumberFormat="1" applyFont="1" applyFill="1" applyBorder="1" applyAlignment="1" applyProtection="1">
      <alignment horizontal="center" vertical="center" wrapText="1"/>
    </xf>
    <xf numFmtId="165" fontId="16" fillId="21" borderId="6" xfId="0" applyNumberFormat="1" applyFont="1" applyFill="1" applyBorder="1" applyAlignment="1" applyProtection="1">
      <alignment horizontal="center" vertical="center" wrapText="1"/>
    </xf>
    <xf numFmtId="0" fontId="11" fillId="21" borderId="8" xfId="0" applyFont="1" applyFill="1" applyBorder="1" applyAlignment="1" applyProtection="1">
      <alignment horizontal="center" vertical="center" wrapText="1"/>
    </xf>
    <xf numFmtId="0" fontId="15" fillId="12" borderId="3" xfId="0" applyFont="1" applyFill="1" applyBorder="1" applyAlignment="1" applyProtection="1">
      <alignment horizontal="center" vertical="center"/>
    </xf>
    <xf numFmtId="0" fontId="18" fillId="4" borderId="8" xfId="0" applyFont="1" applyFill="1" applyBorder="1" applyAlignment="1" applyProtection="1">
      <alignment horizontal="center"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25" fillId="6" borderId="8" xfId="2"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10" fontId="11" fillId="2" borderId="4" xfId="0" applyNumberFormat="1"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6" xfId="0" applyFont="1" applyFill="1" applyBorder="1" applyAlignment="1" applyProtection="1">
      <alignment horizontal="left" vertical="center" wrapText="1"/>
    </xf>
    <xf numFmtId="0" fontId="13" fillId="0" borderId="8" xfId="0" applyFont="1" applyBorder="1" applyAlignment="1" applyProtection="1">
      <alignment horizontal="left"/>
    </xf>
    <xf numFmtId="165" fontId="11" fillId="29" borderId="8" xfId="0" applyNumberFormat="1" applyFont="1" applyFill="1" applyBorder="1" applyAlignment="1" applyProtection="1">
      <alignment horizontal="right" vertical="center"/>
    </xf>
  </cellXfs>
  <cellStyles count="3">
    <cellStyle name="Currency" xfId="1" builtinId="4"/>
    <cellStyle name="Hyperlink" xfId="2" builtinId="8"/>
    <cellStyle name="Normal" xfId="0" builtinId="0"/>
  </cellStyles>
  <dxfs count="28">
    <dxf>
      <fill>
        <patternFill>
          <bgColor theme="1"/>
        </patternFill>
      </fill>
    </dxf>
    <dxf>
      <fill>
        <patternFill>
          <bgColor theme="1"/>
        </patternFill>
      </fill>
    </dxf>
    <dxf>
      <fill>
        <patternFill>
          <bgColor theme="1"/>
        </patternFill>
      </fill>
    </dxf>
    <dxf>
      <fill>
        <patternFill>
          <bgColor theme="1"/>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colors>
    <mruColors>
      <color rgb="FFFF9999"/>
      <color rgb="FFFFCCFF"/>
      <color rgb="FF00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82550</xdr:colOff>
      <xdr:row>0</xdr:row>
      <xdr:rowOff>82550</xdr:rowOff>
    </xdr:from>
    <xdr:to>
      <xdr:col>1</xdr:col>
      <xdr:colOff>768350</xdr:colOff>
      <xdr:row>7</xdr:row>
      <xdr:rowOff>31750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 y="82550"/>
          <a:ext cx="1485900"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952500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8826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4"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6"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9"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0"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39780</xdr:colOff>
      <xdr:row>0</xdr:row>
      <xdr:rowOff>57150</xdr:rowOff>
    </xdr:from>
    <xdr:to>
      <xdr:col>0</xdr:col>
      <xdr:colOff>1066800</xdr:colOff>
      <xdr:row>0</xdr:row>
      <xdr:rowOff>939800</xdr:rowOff>
    </xdr:to>
    <xdr:pic>
      <xdr:nvPicPr>
        <xdr:cNvPr id="9" name="image00.png" descr="CCS_logo.PNG"/>
        <xdr:cNvPicPr preferRelativeResize="0"/>
      </xdr:nvPicPr>
      <xdr:blipFill>
        <a:blip xmlns:r="http://schemas.openxmlformats.org/officeDocument/2006/relationships" r:embed="rId1" cstate="print"/>
        <a:stretch>
          <a:fillRect/>
        </a:stretch>
      </xdr:blipFill>
      <xdr:spPr>
        <a:xfrm>
          <a:off x="39780" y="57150"/>
          <a:ext cx="1027020" cy="8826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0"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1"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2"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3"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4"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5"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71530</xdr:colOff>
      <xdr:row>0</xdr:row>
      <xdr:rowOff>38100</xdr:rowOff>
    </xdr:from>
    <xdr:to>
      <xdr:col>0</xdr:col>
      <xdr:colOff>1098550</xdr:colOff>
      <xdr:row>0</xdr:row>
      <xdr:rowOff>952500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38100"/>
          <a:ext cx="1027020" cy="9144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9019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117101</xdr:colOff>
      <xdr:row>0</xdr:row>
      <xdr:rowOff>49390</xdr:rowOff>
    </xdr:from>
    <xdr:to>
      <xdr:col>0</xdr:col>
      <xdr:colOff>1199444</xdr:colOff>
      <xdr:row>0</xdr:row>
      <xdr:rowOff>839612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117101" y="4939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952500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8826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7338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895350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8255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8194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37338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2" cstate="print"/>
        <a:stretch>
          <a:fillRect/>
        </a:stretch>
      </xdr:blipFill>
      <xdr:spPr>
        <a:xfrm>
          <a:off x="2819400" y="4762"/>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28194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37338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37338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3733800" y="4762"/>
          <a:ext cx="3175" cy="76200"/>
        </a:xfrm>
        <a:prstGeom prst="rect">
          <a:avLst/>
        </a:prstGeom>
        <a:noFill/>
      </xdr:spPr>
    </xdr:pic>
    <xdr:clientData fLocksWithSheet="0"/>
  </xdr:twoCellAnchor>
  <xdr:twoCellAnchor>
    <xdr:from>
      <xdr:col>0</xdr:col>
      <xdr:colOff>71530</xdr:colOff>
      <xdr:row>0</xdr:row>
      <xdr:rowOff>69850</xdr:rowOff>
    </xdr:from>
    <xdr:to>
      <xdr:col>0</xdr:col>
      <xdr:colOff>1098550</xdr:colOff>
      <xdr:row>0</xdr:row>
      <xdr:rowOff>952500</xdr:rowOff>
    </xdr:to>
    <xdr:pic>
      <xdr:nvPicPr>
        <xdr:cNvPr id="8" name="image00.png" descr="CCS_logo.PNG"/>
        <xdr:cNvPicPr preferRelativeResize="0"/>
      </xdr:nvPicPr>
      <xdr:blipFill>
        <a:blip xmlns:r="http://schemas.openxmlformats.org/officeDocument/2006/relationships" r:embed="rId2" cstate="print"/>
        <a:stretch>
          <a:fillRect/>
        </a:stretch>
      </xdr:blipFill>
      <xdr:spPr>
        <a:xfrm>
          <a:off x="71530" y="69850"/>
          <a:ext cx="1027020" cy="8826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9" name="image01.jpg"/>
        <xdr:cNvPicPr preferRelativeResize="0"/>
      </xdr:nvPicPr>
      <xdr:blipFill>
        <a:blip xmlns:r="http://schemas.openxmlformats.org/officeDocument/2006/relationships" r:embed="rId1" cstate="print"/>
        <a:stretch>
          <a:fillRect/>
        </a:stretch>
      </xdr:blipFill>
      <xdr:spPr>
        <a:xfrm>
          <a:off x="28194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2819400" y="4762"/>
          <a:ext cx="3175" cy="7620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952500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8826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8194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3733800" y="4762"/>
          <a:ext cx="3175" cy="7620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952500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8826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7338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6"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8"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9"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952500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8826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4"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6"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9"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0" name="image01.jpg"/>
        <xdr:cNvPicPr preferRelativeResize="0"/>
      </xdr:nvPicPr>
      <xdr:blipFill>
        <a:blip xmlns:r="http://schemas.openxmlformats.org/officeDocument/2006/relationships" r:embed="rId2" cstate="print"/>
        <a:stretch>
          <a:fillRect/>
        </a:stretch>
      </xdr:blipFill>
      <xdr:spPr>
        <a:xfrm>
          <a:off x="3175000" y="4762"/>
          <a:ext cx="3175" cy="7620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ot%20)4%20(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 )4 (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C16"/>
  <sheetViews>
    <sheetView tabSelected="1" workbookViewId="0"/>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2:3" x14ac:dyDescent="0.3">
      <c r="C1" s="2" t="s">
        <v>0</v>
      </c>
    </row>
    <row r="6" spans="2:3" ht="15.5" x14ac:dyDescent="0.35">
      <c r="B6" s="240" t="s">
        <v>21</v>
      </c>
      <c r="C6" s="240"/>
    </row>
    <row r="7" spans="2:3" ht="15.5" x14ac:dyDescent="0.35">
      <c r="B7" s="3"/>
    </row>
    <row r="8" spans="2:3" ht="20" x14ac:dyDescent="0.3">
      <c r="B8" s="241" t="s">
        <v>73</v>
      </c>
      <c r="C8" s="241"/>
    </row>
    <row r="9" spans="2:3" ht="15.5" x14ac:dyDescent="0.35">
      <c r="B9" s="3"/>
    </row>
    <row r="10" spans="2:3" ht="15.5" x14ac:dyDescent="0.35">
      <c r="B10" s="240" t="s">
        <v>1</v>
      </c>
      <c r="C10" s="240"/>
    </row>
    <row r="11" spans="2:3" ht="15.5" x14ac:dyDescent="0.35">
      <c r="B11" s="98"/>
    </row>
    <row r="12" spans="2:3" ht="20" x14ac:dyDescent="0.4">
      <c r="B12" s="242" t="s">
        <v>3</v>
      </c>
      <c r="C12" s="242"/>
    </row>
    <row r="14" spans="2:3" ht="15.5" x14ac:dyDescent="0.35">
      <c r="B14" s="243" t="s">
        <v>2</v>
      </c>
      <c r="C14" s="244"/>
    </row>
    <row r="15" spans="2:3" ht="14.5" thickBot="1" x14ac:dyDescent="0.35"/>
    <row r="16" spans="2:3" ht="20.5" thickBot="1" x14ac:dyDescent="0.45">
      <c r="B16" s="238"/>
      <c r="C16" s="239"/>
    </row>
  </sheetData>
  <sheetProtection algorithmName="SHA-512" hashValue="d0H4lM+EpwNK/ZHxDLXP6aNIe3lii+2xtQX45O2p6hNlNTVDbpyaciiVAcEDd9zAOd6bDNxtwUV+Q+PzYMyUBQ==" saltValue="tF+mJPovW4p9ltVWbXTKXw==" spinCount="100000" sheet="1" objects="1" scenarios="1"/>
  <mergeCells count="6">
    <mergeCell ref="B16:C16"/>
    <mergeCell ref="B6:C6"/>
    <mergeCell ref="B8:C8"/>
    <mergeCell ref="B10:C10"/>
    <mergeCell ref="B12:C12"/>
    <mergeCell ref="B14:C14"/>
  </mergeCells>
  <pageMargins left="0.7" right="0.7" top="0.75" bottom="0.75" header="0.3" footer="0.3"/>
  <pageSetup paperSize="8"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23"/>
  <sheetViews>
    <sheetView workbookViewId="0">
      <selection activeCell="A2" sqref="A2:B2"/>
    </sheetView>
  </sheetViews>
  <sheetFormatPr defaultColWidth="8.81640625" defaultRowHeight="14.5" x14ac:dyDescent="0.35"/>
  <cols>
    <col min="1" max="1" width="23.26953125" style="46" customWidth="1"/>
    <col min="2" max="2" width="22.26953125" style="46" customWidth="1"/>
    <col min="3" max="3" width="9.453125" style="46" customWidth="1"/>
    <col min="4" max="4" width="29.26953125" style="46" customWidth="1"/>
    <col min="5" max="5" width="19.26953125" style="46" customWidth="1"/>
    <col min="6" max="6" width="4.453125" style="46" customWidth="1"/>
    <col min="7" max="7" width="55.453125" style="46" customWidth="1"/>
    <col min="8" max="8" width="15.90625" style="9" customWidth="1"/>
    <col min="9" max="16384" width="8.81640625" style="9"/>
  </cols>
  <sheetData>
    <row r="1" spans="1:8" ht="85.5" customHeight="1" x14ac:dyDescent="0.35">
      <c r="A1" s="296" t="s">
        <v>78</v>
      </c>
      <c r="B1" s="297"/>
      <c r="C1" s="297"/>
      <c r="D1" s="297"/>
      <c r="E1" s="297"/>
      <c r="F1" s="297"/>
      <c r="G1" s="298"/>
      <c r="H1" s="8"/>
    </row>
    <row r="2" spans="1:8" ht="27" customHeight="1" x14ac:dyDescent="0.35">
      <c r="A2" s="322" t="s">
        <v>4</v>
      </c>
      <c r="B2" s="323"/>
      <c r="C2" s="151"/>
      <c r="D2" s="299"/>
      <c r="E2" s="299"/>
      <c r="F2" s="299"/>
      <c r="G2" s="300"/>
      <c r="H2" s="8"/>
    </row>
    <row r="3" spans="1:8" ht="24" customHeight="1" x14ac:dyDescent="0.35">
      <c r="A3" s="58" t="s">
        <v>5</v>
      </c>
      <c r="B3" s="301">
        <f>Coversheet!B16</f>
        <v>0</v>
      </c>
      <c r="C3" s="302"/>
      <c r="D3" s="302"/>
      <c r="E3" s="302"/>
      <c r="F3" s="302"/>
      <c r="G3" s="303"/>
    </row>
    <row r="4" spans="1:8" ht="24" customHeight="1" x14ac:dyDescent="0.35">
      <c r="A4" s="304" t="s">
        <v>6</v>
      </c>
      <c r="B4" s="305"/>
      <c r="C4" s="305"/>
      <c r="D4" s="305"/>
      <c r="E4" s="305"/>
      <c r="F4" s="305"/>
      <c r="G4" s="306"/>
      <c r="H4" s="10"/>
    </row>
    <row r="5" spans="1:8" ht="47" customHeight="1" x14ac:dyDescent="0.35">
      <c r="A5" s="307" t="s">
        <v>183</v>
      </c>
      <c r="B5" s="308"/>
      <c r="C5" s="308"/>
      <c r="D5" s="308"/>
      <c r="E5" s="308"/>
      <c r="F5" s="308"/>
      <c r="G5" s="309"/>
      <c r="H5" s="4"/>
    </row>
    <row r="6" spans="1:8" ht="47" customHeight="1" x14ac:dyDescent="0.35">
      <c r="A6" s="406" t="s">
        <v>154</v>
      </c>
      <c r="B6" s="407"/>
      <c r="C6" s="407"/>
      <c r="D6" s="407"/>
      <c r="E6" s="407"/>
      <c r="F6" s="407"/>
      <c r="G6" s="408"/>
      <c r="H6" s="4"/>
    </row>
    <row r="7" spans="1:8" ht="40" customHeight="1" x14ac:dyDescent="0.35">
      <c r="A7" s="395" t="s">
        <v>215</v>
      </c>
      <c r="B7" s="396"/>
      <c r="C7" s="396"/>
      <c r="D7" s="396"/>
      <c r="E7" s="396"/>
      <c r="F7" s="396"/>
      <c r="G7" s="397"/>
      <c r="H7" s="4"/>
    </row>
    <row r="8" spans="1:8" ht="28.5" customHeight="1" x14ac:dyDescent="0.35">
      <c r="A8" s="340" t="s">
        <v>160</v>
      </c>
      <c r="B8" s="341"/>
      <c r="C8" s="341"/>
      <c r="D8" s="341"/>
      <c r="E8" s="341"/>
      <c r="F8" s="341"/>
      <c r="G8" s="342"/>
      <c r="H8" s="4"/>
    </row>
    <row r="9" spans="1:8" ht="46.5" customHeight="1" x14ac:dyDescent="0.35">
      <c r="A9" s="398" t="s">
        <v>156</v>
      </c>
      <c r="B9" s="399"/>
      <c r="C9" s="399"/>
      <c r="D9" s="399"/>
      <c r="E9" s="399"/>
      <c r="F9" s="399"/>
      <c r="G9" s="400"/>
      <c r="H9" s="4"/>
    </row>
    <row r="10" spans="1:8" ht="40.5" customHeight="1" x14ac:dyDescent="0.35">
      <c r="A10" s="310" t="s">
        <v>161</v>
      </c>
      <c r="B10" s="311"/>
      <c r="C10" s="311"/>
      <c r="D10" s="311"/>
      <c r="E10" s="311"/>
      <c r="F10" s="311"/>
      <c r="G10" s="312"/>
      <c r="H10" s="11"/>
    </row>
    <row r="11" spans="1:8" ht="39.5" customHeight="1" x14ac:dyDescent="0.35">
      <c r="A11" s="316" t="s">
        <v>195</v>
      </c>
      <c r="B11" s="317"/>
      <c r="C11" s="317"/>
      <c r="D11" s="317"/>
      <c r="E11" s="317"/>
      <c r="F11" s="317"/>
      <c r="G11" s="318"/>
      <c r="H11" s="4"/>
    </row>
    <row r="12" spans="1:8" ht="41" customHeight="1" x14ac:dyDescent="0.35">
      <c r="A12" s="313" t="s">
        <v>182</v>
      </c>
      <c r="B12" s="314"/>
      <c r="C12" s="314"/>
      <c r="D12" s="314"/>
      <c r="E12" s="314"/>
      <c r="F12" s="314"/>
      <c r="G12" s="315"/>
      <c r="H12" s="4"/>
    </row>
    <row r="13" spans="1:8" ht="20" customHeight="1" x14ac:dyDescent="0.35">
      <c r="A13" s="14"/>
      <c r="B13" s="14"/>
      <c r="C13" s="14"/>
      <c r="D13" s="14"/>
      <c r="E13" s="14"/>
      <c r="F13" s="14"/>
      <c r="G13" s="14"/>
      <c r="H13" s="12"/>
    </row>
    <row r="14" spans="1:8" ht="24" customHeight="1" x14ac:dyDescent="0.35">
      <c r="A14" s="287" t="s">
        <v>19</v>
      </c>
      <c r="B14" s="288"/>
      <c r="C14" s="288"/>
      <c r="D14" s="288"/>
      <c r="E14" s="288"/>
      <c r="F14" s="288"/>
      <c r="G14" s="289"/>
      <c r="H14" s="12"/>
    </row>
    <row r="15" spans="1:8" ht="24" customHeight="1" x14ac:dyDescent="0.35">
      <c r="A15" s="66"/>
      <c r="B15" s="67"/>
      <c r="C15" s="67"/>
      <c r="D15" s="67"/>
      <c r="E15" s="67"/>
      <c r="F15" s="67"/>
      <c r="G15" s="68"/>
      <c r="H15" s="12"/>
    </row>
    <row r="16" spans="1:8" ht="24" customHeight="1" x14ac:dyDescent="0.35">
      <c r="A16" s="59" t="s">
        <v>99</v>
      </c>
      <c r="B16" s="67"/>
      <c r="C16" s="67"/>
      <c r="D16" s="67"/>
      <c r="E16" s="67"/>
      <c r="F16" s="67"/>
      <c r="G16" s="68"/>
      <c r="H16" s="12"/>
    </row>
    <row r="17" spans="1:9" ht="24" customHeight="1" x14ac:dyDescent="0.35">
      <c r="A17" s="62" t="s">
        <v>97</v>
      </c>
      <c r="B17" s="67"/>
      <c r="C17" s="67"/>
      <c r="D17" s="67"/>
      <c r="E17" s="67"/>
      <c r="F17" s="67"/>
      <c r="G17" s="68"/>
      <c r="H17" s="12"/>
    </row>
    <row r="18" spans="1:9" ht="25" customHeight="1" x14ac:dyDescent="0.35">
      <c r="A18" s="139"/>
      <c r="B18" s="6"/>
      <c r="C18" s="6"/>
      <c r="D18" s="6"/>
      <c r="E18" s="6"/>
      <c r="F18" s="6"/>
      <c r="G18" s="38"/>
      <c r="H18" s="12"/>
    </row>
    <row r="19" spans="1:9" ht="25" customHeight="1" x14ac:dyDescent="0.35">
      <c r="A19" s="71"/>
      <c r="B19" s="6"/>
      <c r="C19" s="6"/>
      <c r="D19" s="6"/>
      <c r="E19" s="6"/>
      <c r="F19" s="6"/>
      <c r="G19" s="38"/>
      <c r="H19" s="12"/>
    </row>
    <row r="20" spans="1:9" ht="25" customHeight="1" x14ac:dyDescent="0.35">
      <c r="A20" s="265" t="s">
        <v>115</v>
      </c>
      <c r="B20" s="266"/>
      <c r="C20" s="266"/>
      <c r="D20" s="266"/>
      <c r="E20" s="267"/>
      <c r="F20" s="6"/>
      <c r="G20" s="51"/>
      <c r="H20" s="15"/>
      <c r="I20" s="16"/>
    </row>
    <row r="21" spans="1:9" ht="31.5" customHeight="1" x14ac:dyDescent="0.35">
      <c r="A21" s="148" t="s">
        <v>58</v>
      </c>
      <c r="B21" s="290" t="s">
        <v>37</v>
      </c>
      <c r="C21" s="290"/>
      <c r="D21" s="148" t="s">
        <v>43</v>
      </c>
      <c r="E21" s="148" t="s">
        <v>70</v>
      </c>
      <c r="F21" s="158"/>
      <c r="G21" s="55"/>
      <c r="H21" s="12"/>
    </row>
    <row r="22" spans="1:9" ht="24" customHeight="1" x14ac:dyDescent="0.35">
      <c r="A22" s="277" t="s">
        <v>57</v>
      </c>
      <c r="B22" s="280" t="s">
        <v>44</v>
      </c>
      <c r="C22" s="280"/>
      <c r="D22" s="172" t="str">
        <f>IF('Lot 4 (a)'!D17="","",'Lot 4 (a)'!D17)</f>
        <v/>
      </c>
      <c r="E22" s="130" t="str">
        <f>IF(A18="","",D22-F22)</f>
        <v/>
      </c>
      <c r="F22" s="182" t="e">
        <f>A18*D22</f>
        <v>#VALUE!</v>
      </c>
      <c r="G22" s="51"/>
      <c r="H22" s="37"/>
    </row>
    <row r="23" spans="1:9" ht="24" customHeight="1" x14ac:dyDescent="0.35">
      <c r="A23" s="278"/>
      <c r="B23" s="280" t="s">
        <v>45</v>
      </c>
      <c r="C23" s="280"/>
      <c r="D23" s="172" t="str">
        <f>IF('Lot 4 (a)'!D18="","",'Lot 4 (a)'!D18)</f>
        <v/>
      </c>
      <c r="E23" s="72" t="str">
        <f>IF(A18="","",D23-F23)</f>
        <v/>
      </c>
      <c r="F23" s="183" t="e">
        <f>A18*D23</f>
        <v>#VALUE!</v>
      </c>
      <c r="G23" s="131" t="str">
        <f>IF(D23="","",IF(D23&gt;=D22,"As per pricing instruction your price is equal to or exceeds the price in cell D18 ",""))</f>
        <v/>
      </c>
      <c r="H23" s="37"/>
    </row>
    <row r="24" spans="1:9" ht="24" customHeight="1" x14ac:dyDescent="0.35">
      <c r="A24" s="278"/>
      <c r="B24" s="280" t="s">
        <v>46</v>
      </c>
      <c r="C24" s="280"/>
      <c r="D24" s="172" t="str">
        <f>IF('Lot 4 (a)'!D19="","",'Lot 4 (a)'!D19)</f>
        <v/>
      </c>
      <c r="E24" s="72" t="str">
        <f>IF(A18="","",D24-F24)</f>
        <v/>
      </c>
      <c r="F24" s="182" t="e">
        <f>A18*D24</f>
        <v>#VALUE!</v>
      </c>
      <c r="G24" s="131" t="str">
        <f>IF(D24="","",IF(D24&gt;=D23,"As per pricing instruction your price is equal to or exceeds the price in cell D19 ",""))</f>
        <v/>
      </c>
      <c r="H24" s="37"/>
    </row>
    <row r="25" spans="1:9" ht="24" customHeight="1" x14ac:dyDescent="0.35">
      <c r="A25" s="278"/>
      <c r="B25" s="281" t="s">
        <v>47</v>
      </c>
      <c r="C25" s="282"/>
      <c r="D25" s="172" t="str">
        <f>IF('Lot 4 (a)'!D20="","",'Lot 4 (a)'!D20)</f>
        <v/>
      </c>
      <c r="E25" s="72" t="str">
        <f>IF(A18="","",D25-F25)</f>
        <v/>
      </c>
      <c r="F25" s="182" t="e">
        <f>A18*D25</f>
        <v>#VALUE!</v>
      </c>
      <c r="G25" s="131" t="str">
        <f>IF(D25="","",IF(D25&gt;=D24,"As per pricing instruction your price is equal to or exceeds the price in cell D20 ",""))</f>
        <v/>
      </c>
      <c r="H25" s="37"/>
    </row>
    <row r="26" spans="1:9" ht="24" customHeight="1" x14ac:dyDescent="0.35">
      <c r="A26" s="279"/>
      <c r="B26" s="281" t="s">
        <v>48</v>
      </c>
      <c r="C26" s="282"/>
      <c r="D26" s="172" t="str">
        <f>IF('Lot 4 (a)'!D21="","",'Lot 4 (a)'!D21)</f>
        <v/>
      </c>
      <c r="E26" s="72" t="str">
        <f>IF(A18="","",D26-F26)</f>
        <v/>
      </c>
      <c r="F26" s="182" t="e">
        <f>A18*D26</f>
        <v>#VALUE!</v>
      </c>
      <c r="G26" s="131" t="str">
        <f>IF(D26="","",IF(D26&gt;=D25,"As per pricing instruction your price is equal to or exceeds the price in cell D21 ",""))</f>
        <v/>
      </c>
      <c r="H26" s="37"/>
    </row>
    <row r="27" spans="1:9" ht="8.5" customHeight="1" x14ac:dyDescent="0.35">
      <c r="A27" s="388"/>
      <c r="B27" s="388"/>
      <c r="C27" s="388"/>
      <c r="D27" s="388"/>
      <c r="E27" s="388"/>
      <c r="F27" s="158"/>
      <c r="G27" s="147"/>
      <c r="H27" s="37"/>
    </row>
    <row r="28" spans="1:9" ht="24" customHeight="1" x14ac:dyDescent="0.35">
      <c r="A28" s="265" t="s">
        <v>116</v>
      </c>
      <c r="B28" s="266"/>
      <c r="C28" s="266"/>
      <c r="D28" s="266"/>
      <c r="E28" s="267"/>
      <c r="F28" s="6"/>
      <c r="G28" s="147"/>
      <c r="H28" s="37"/>
    </row>
    <row r="29" spans="1:9" ht="28.5" customHeight="1" x14ac:dyDescent="0.35">
      <c r="A29" s="290" t="s">
        <v>58</v>
      </c>
      <c r="B29" s="290"/>
      <c r="C29" s="290"/>
      <c r="D29" s="57" t="s">
        <v>43</v>
      </c>
      <c r="E29" s="148" t="s">
        <v>70</v>
      </c>
      <c r="F29" s="158"/>
      <c r="G29" s="51"/>
      <c r="H29" s="37"/>
    </row>
    <row r="30" spans="1:9" ht="24" customHeight="1" x14ac:dyDescent="0.35">
      <c r="A30" s="388" t="s">
        <v>27</v>
      </c>
      <c r="B30" s="388"/>
      <c r="C30" s="388"/>
      <c r="D30" s="172" t="str">
        <f>IF('Lot 4 (a)'!D25="","",'Lot 4 (a)'!D25)</f>
        <v/>
      </c>
      <c r="E30" s="72" t="str">
        <f>IF(A18="","",D30-F30)</f>
        <v/>
      </c>
      <c r="F30" s="182" t="e">
        <f>A18*D30</f>
        <v>#VALUE!</v>
      </c>
      <c r="G30" s="51"/>
      <c r="H30" s="37"/>
    </row>
    <row r="31" spans="1:9" ht="8.5" customHeight="1" x14ac:dyDescent="0.35">
      <c r="A31" s="388"/>
      <c r="B31" s="388"/>
      <c r="C31" s="388"/>
      <c r="D31" s="388"/>
      <c r="E31" s="388"/>
      <c r="F31" s="158"/>
      <c r="G31" s="51"/>
      <c r="H31" s="37"/>
    </row>
    <row r="32" spans="1:9" ht="24" customHeight="1" x14ac:dyDescent="0.35">
      <c r="A32" s="265" t="s">
        <v>144</v>
      </c>
      <c r="B32" s="266"/>
      <c r="C32" s="266"/>
      <c r="D32" s="266"/>
      <c r="E32" s="267"/>
      <c r="F32" s="6"/>
      <c r="G32" s="51"/>
      <c r="H32" s="37"/>
    </row>
    <row r="33" spans="1:9" ht="30" customHeight="1" x14ac:dyDescent="0.35">
      <c r="A33" s="148" t="s">
        <v>58</v>
      </c>
      <c r="B33" s="290" t="s">
        <v>37</v>
      </c>
      <c r="C33" s="290"/>
      <c r="D33" s="148" t="s">
        <v>43</v>
      </c>
      <c r="E33" s="148" t="s">
        <v>70</v>
      </c>
      <c r="F33" s="158"/>
      <c r="G33" s="51"/>
      <c r="H33" s="37"/>
    </row>
    <row r="34" spans="1:9" ht="24" customHeight="1" x14ac:dyDescent="0.35">
      <c r="A34" s="403" t="s">
        <v>35</v>
      </c>
      <c r="B34" s="291" t="s">
        <v>38</v>
      </c>
      <c r="C34" s="291"/>
      <c r="D34" s="140" t="str">
        <f>IF('Lot 4 (a)'!D29="","",'Lot 4 (a)'!D29)</f>
        <v/>
      </c>
      <c r="E34" s="130" t="str">
        <f>IF(A18="","",D34-F34)</f>
        <v/>
      </c>
      <c r="F34" s="182" t="e">
        <f>A18*D34</f>
        <v>#VALUE!</v>
      </c>
      <c r="G34" s="51"/>
      <c r="H34" s="37"/>
    </row>
    <row r="35" spans="1:9" ht="24" customHeight="1" x14ac:dyDescent="0.35">
      <c r="A35" s="403"/>
      <c r="B35" s="291" t="s">
        <v>39</v>
      </c>
      <c r="C35" s="291"/>
      <c r="D35" s="140" t="str">
        <f>IF('Lot 4 (a)'!D30="","",'Lot 4 (a)'!D30)</f>
        <v/>
      </c>
      <c r="E35" s="130" t="str">
        <f>IF(A18="","",D35-F35)</f>
        <v/>
      </c>
      <c r="F35" s="182" t="e">
        <f>A18*D35</f>
        <v>#VALUE!</v>
      </c>
      <c r="G35" s="131" t="str">
        <f>IF(D35="","",IF(D35&gt;=D34,"As per pricing instruction your price is equal to or exceeds the price in cell D30 ",""))</f>
        <v/>
      </c>
      <c r="H35" s="37"/>
    </row>
    <row r="36" spans="1:9" ht="24" customHeight="1" x14ac:dyDescent="0.35">
      <c r="A36" s="403"/>
      <c r="B36" s="291" t="s">
        <v>41</v>
      </c>
      <c r="C36" s="291"/>
      <c r="D36" s="140" t="str">
        <f>IF('Lot 4 (a)'!D31="","",'Lot 4 (a)'!D31)</f>
        <v/>
      </c>
      <c r="E36" s="130" t="str">
        <f>IF(A18="","",D36-F36)</f>
        <v/>
      </c>
      <c r="F36" s="182" t="e">
        <f>A18*D36</f>
        <v>#VALUE!</v>
      </c>
      <c r="G36" s="131" t="str">
        <f>IF(D36="","",IF(D36&gt;=D35,"As per pricing instruction your price is equal to or exceeds the price in cell D31 ",""))</f>
        <v/>
      </c>
      <c r="H36" s="181"/>
      <c r="I36" s="65"/>
    </row>
    <row r="37" spans="1:9" ht="24" customHeight="1" x14ac:dyDescent="0.35">
      <c r="A37" s="403"/>
      <c r="B37" s="291" t="s">
        <v>40</v>
      </c>
      <c r="C37" s="291"/>
      <c r="D37" s="140" t="str">
        <f>IF('Lot 4 (a)'!D32="","",'Lot 4 (a)'!D32)</f>
        <v/>
      </c>
      <c r="E37" s="130" t="str">
        <f>IF(A18="","",D37-F37)</f>
        <v/>
      </c>
      <c r="F37" s="182" t="e">
        <f>A18*D37</f>
        <v>#VALUE!</v>
      </c>
      <c r="G37" s="131" t="str">
        <f>IF(D37="","",IF(D37&gt;=D36,"As per pricing instruction your price is equal to or exceeds the price in cell D32 ",""))</f>
        <v/>
      </c>
      <c r="H37" s="37"/>
    </row>
    <row r="38" spans="1:9" ht="24" customHeight="1" x14ac:dyDescent="0.35">
      <c r="A38" s="132"/>
      <c r="B38" s="133"/>
      <c r="C38" s="158"/>
      <c r="D38" s="122"/>
      <c r="E38" s="118"/>
      <c r="F38" s="176"/>
      <c r="G38" s="51"/>
      <c r="H38" s="37"/>
    </row>
    <row r="39" spans="1:9" ht="24" customHeight="1" x14ac:dyDescent="0.35">
      <c r="A39" s="381" t="s">
        <v>120</v>
      </c>
      <c r="B39" s="381"/>
      <c r="C39" s="381"/>
      <c r="D39" s="381"/>
      <c r="E39" s="381"/>
      <c r="F39" s="178"/>
      <c r="G39" s="38"/>
      <c r="H39" s="37"/>
    </row>
    <row r="40" spans="1:9" ht="30.5" customHeight="1" x14ac:dyDescent="0.35">
      <c r="A40" s="290" t="s">
        <v>126</v>
      </c>
      <c r="B40" s="290"/>
      <c r="C40" s="290"/>
      <c r="D40" s="290"/>
      <c r="E40" s="290"/>
      <c r="F40" s="158"/>
      <c r="G40" s="38" t="s">
        <v>127</v>
      </c>
      <c r="H40" s="37"/>
    </row>
    <row r="41" spans="1:9" ht="24" customHeight="1" x14ac:dyDescent="0.35">
      <c r="A41" s="416" t="str">
        <f>IF('Lot 4 (a)'!A40:E40="","",'Lot 4 (a)'!A40:E40)</f>
        <v/>
      </c>
      <c r="B41" s="416"/>
      <c r="C41" s="416"/>
      <c r="D41" s="416"/>
      <c r="E41" s="416"/>
      <c r="F41" s="158"/>
      <c r="G41" s="38" t="s">
        <v>61</v>
      </c>
      <c r="H41" s="37"/>
    </row>
    <row r="42" spans="1:9" ht="9" customHeight="1" x14ac:dyDescent="0.35">
      <c r="A42" s="388"/>
      <c r="B42" s="388"/>
      <c r="C42" s="388"/>
      <c r="D42" s="388"/>
      <c r="E42" s="388"/>
      <c r="F42" s="158"/>
      <c r="G42" s="51"/>
      <c r="H42" s="37"/>
    </row>
    <row r="43" spans="1:9" ht="24" customHeight="1" x14ac:dyDescent="0.35">
      <c r="A43" s="381" t="s">
        <v>130</v>
      </c>
      <c r="B43" s="381"/>
      <c r="C43" s="381"/>
      <c r="D43" s="381"/>
      <c r="E43" s="381"/>
      <c r="F43" s="178"/>
      <c r="G43" s="51"/>
      <c r="H43" s="37"/>
    </row>
    <row r="44" spans="1:9" ht="24" customHeight="1" x14ac:dyDescent="0.35">
      <c r="A44" s="389" t="str">
        <f>IF(A41="","",IF(A41=G41,"Price by license selected",IF(A41=G40,"Price by license not selected","")))</f>
        <v/>
      </c>
      <c r="B44" s="389"/>
      <c r="C44" s="389"/>
      <c r="D44" s="389"/>
      <c r="E44" s="389"/>
      <c r="F44" s="179"/>
      <c r="G44" s="51"/>
      <c r="H44" s="37"/>
    </row>
    <row r="45" spans="1:9" ht="24" customHeight="1" x14ac:dyDescent="0.35">
      <c r="A45" s="381" t="s">
        <v>121</v>
      </c>
      <c r="B45" s="381"/>
      <c r="C45" s="381"/>
      <c r="D45" s="381"/>
      <c r="E45" s="381"/>
      <c r="F45" s="178"/>
      <c r="G45" s="51"/>
      <c r="H45" s="37"/>
    </row>
    <row r="46" spans="1:9" ht="27" customHeight="1" x14ac:dyDescent="0.35">
      <c r="A46" s="164" t="s">
        <v>58</v>
      </c>
      <c r="B46" s="362" t="s">
        <v>43</v>
      </c>
      <c r="C46" s="362"/>
      <c r="D46" s="164" t="s">
        <v>70</v>
      </c>
      <c r="E46" s="55"/>
      <c r="F46" s="4"/>
      <c r="G46" s="55"/>
      <c r="H46" s="37"/>
    </row>
    <row r="47" spans="1:9" ht="24" customHeight="1" x14ac:dyDescent="0.35">
      <c r="A47" s="167" t="s">
        <v>57</v>
      </c>
      <c r="B47" s="404" t="str">
        <f>IF('Lot 4 (a)'!B46:C46="","",'Lot 4 (a)'!B46:C46)</f>
        <v/>
      </c>
      <c r="C47" s="404"/>
      <c r="D47" s="72" t="str">
        <f>IF(A18="","",B47-E47)</f>
        <v/>
      </c>
      <c r="E47" s="193" t="e">
        <f>A18*B47</f>
        <v>#VALUE!</v>
      </c>
      <c r="F47" s="180"/>
      <c r="G47" s="51"/>
      <c r="H47" s="37"/>
    </row>
    <row r="48" spans="1:9" ht="10" customHeight="1" x14ac:dyDescent="0.35">
      <c r="A48" s="388"/>
      <c r="B48" s="388"/>
      <c r="C48" s="388"/>
      <c r="D48" s="388"/>
      <c r="E48" s="279"/>
      <c r="F48" s="158"/>
      <c r="G48" s="51"/>
      <c r="H48" s="37"/>
    </row>
    <row r="49" spans="1:8" ht="24.5" customHeight="1" x14ac:dyDescent="0.35">
      <c r="A49" s="381" t="s">
        <v>122</v>
      </c>
      <c r="B49" s="381"/>
      <c r="C49" s="381"/>
      <c r="D49" s="381"/>
      <c r="E49" s="381"/>
      <c r="F49" s="178"/>
      <c r="G49" s="51"/>
      <c r="H49" s="37"/>
    </row>
    <row r="50" spans="1:8" ht="29" customHeight="1" x14ac:dyDescent="0.35">
      <c r="A50" s="148" t="s">
        <v>58</v>
      </c>
      <c r="B50" s="290" t="s">
        <v>37</v>
      </c>
      <c r="C50" s="290"/>
      <c r="D50" s="148" t="s">
        <v>43</v>
      </c>
      <c r="E50" s="148" t="s">
        <v>70</v>
      </c>
      <c r="F50" s="158"/>
      <c r="G50" s="51"/>
      <c r="H50" s="37"/>
    </row>
    <row r="51" spans="1:8" ht="24" customHeight="1" x14ac:dyDescent="0.35">
      <c r="A51" s="277" t="s">
        <v>36</v>
      </c>
      <c r="B51" s="291" t="s">
        <v>45</v>
      </c>
      <c r="C51" s="291"/>
      <c r="D51" s="172" t="str">
        <f>IF('Lot 4 (a)'!D50="","",'Lot 4 (a)'!D50)</f>
        <v/>
      </c>
      <c r="E51" s="72" t="str">
        <f>IF(A18="","",D51-F51)</f>
        <v/>
      </c>
      <c r="F51" s="182" t="e">
        <f>A18*D51</f>
        <v>#VALUE!</v>
      </c>
      <c r="G51" s="51"/>
      <c r="H51" s="37"/>
    </row>
    <row r="52" spans="1:8" ht="24" customHeight="1" x14ac:dyDescent="0.35">
      <c r="A52" s="278"/>
      <c r="B52" s="291" t="s">
        <v>38</v>
      </c>
      <c r="C52" s="291"/>
      <c r="D52" s="172" t="str">
        <f>IF('Lot 4 (a)'!D51="","",'Lot 4 (a)'!D51)</f>
        <v/>
      </c>
      <c r="E52" s="72" t="str">
        <f>IF(A18="","",D52-F52)</f>
        <v/>
      </c>
      <c r="F52" s="182" t="e">
        <f>A18*D52</f>
        <v>#VALUE!</v>
      </c>
      <c r="G52" s="131" t="str">
        <f>IF(D52="","",IF(D52&gt;=D51,"As per pricing instruction your price is equal to or exceeds the price in cell D47 ",""))</f>
        <v/>
      </c>
      <c r="H52" s="37"/>
    </row>
    <row r="53" spans="1:8" ht="24" customHeight="1" x14ac:dyDescent="0.35">
      <c r="A53" s="278"/>
      <c r="B53" s="379" t="s">
        <v>54</v>
      </c>
      <c r="C53" s="380"/>
      <c r="D53" s="172" t="str">
        <f>IF('Lot 4 (a)'!D52="","",'Lot 4 (a)'!D52)</f>
        <v/>
      </c>
      <c r="E53" s="72" t="str">
        <f>IF(A18="","",D53-F53)</f>
        <v/>
      </c>
      <c r="F53" s="182" t="e">
        <f>A18*D53</f>
        <v>#VALUE!</v>
      </c>
      <c r="G53" s="131" t="str">
        <f>IF(D53="","",IF(D53&gt;=D52,"As per pricing instruction your price is equal to or exceeds the price in cell D48 ",""))</f>
        <v/>
      </c>
      <c r="H53" s="37"/>
    </row>
    <row r="54" spans="1:8" ht="24" customHeight="1" x14ac:dyDescent="0.35">
      <c r="A54" s="279"/>
      <c r="B54" s="379" t="s">
        <v>55</v>
      </c>
      <c r="C54" s="380"/>
      <c r="D54" s="172" t="str">
        <f>IF('Lot 4 (a)'!D53="","",'Lot 4 (a)'!D53)</f>
        <v/>
      </c>
      <c r="E54" s="72" t="str">
        <f>IF(A18="","",D54-F54)</f>
        <v/>
      </c>
      <c r="F54" s="182" t="e">
        <f>A18*D54</f>
        <v>#VALUE!</v>
      </c>
      <c r="G54" s="131" t="str">
        <f>IF(D54="","",IF(D54&gt;=D53,"As per pricing instruction your price is equal to or exceeds the price in cell D49 ",""))</f>
        <v/>
      </c>
      <c r="H54" s="37"/>
    </row>
    <row r="55" spans="1:8" ht="9" customHeight="1" x14ac:dyDescent="0.35">
      <c r="A55" s="392"/>
      <c r="B55" s="393"/>
      <c r="C55" s="393"/>
      <c r="D55" s="393"/>
      <c r="E55" s="394"/>
      <c r="F55" s="158"/>
      <c r="G55" s="51"/>
      <c r="H55" s="37"/>
    </row>
    <row r="56" spans="1:8" ht="24" customHeight="1" x14ac:dyDescent="0.35">
      <c r="A56" s="381" t="s">
        <v>131</v>
      </c>
      <c r="B56" s="381"/>
      <c r="C56" s="381"/>
      <c r="D56" s="381"/>
      <c r="E56" s="381"/>
      <c r="F56" s="178"/>
      <c r="G56" s="51"/>
      <c r="H56" s="37"/>
    </row>
    <row r="57" spans="1:8" ht="24" customHeight="1" x14ac:dyDescent="0.35">
      <c r="A57" s="376" t="str">
        <f>IF(A41="","",IF(A41=G40,"Price by DPS useage and build selected",IF(A41=G41,"Price by DPS useage and build not selected","")))</f>
        <v/>
      </c>
      <c r="B57" s="377"/>
      <c r="C57" s="377"/>
      <c r="D57" s="377"/>
      <c r="E57" s="378"/>
      <c r="F57" s="179"/>
      <c r="G57" s="51"/>
      <c r="H57" s="37"/>
    </row>
    <row r="58" spans="1:8" ht="24" customHeight="1" x14ac:dyDescent="0.35">
      <c r="A58" s="61" t="s">
        <v>158</v>
      </c>
      <c r="B58" s="362" t="s">
        <v>107</v>
      </c>
      <c r="C58" s="362"/>
      <c r="D58" s="164" t="s">
        <v>70</v>
      </c>
      <c r="E58" s="188"/>
      <c r="F58" s="176"/>
      <c r="G58" s="51"/>
      <c r="H58" s="37"/>
    </row>
    <row r="59" spans="1:8" ht="24" customHeight="1" x14ac:dyDescent="0.35">
      <c r="A59" s="148" t="s">
        <v>128</v>
      </c>
      <c r="B59" s="404" t="str">
        <f>IF('Lot 4 (a)'!B58:C58="","",'Lot 4 (a)'!B58:C58)</f>
        <v/>
      </c>
      <c r="C59" s="404"/>
      <c r="D59" s="72" t="str">
        <f>IF(A18="","",B59-E59)</f>
        <v/>
      </c>
      <c r="E59" s="191" t="e">
        <f>A18*B59</f>
        <v>#VALUE!</v>
      </c>
      <c r="F59" s="176"/>
      <c r="G59" s="51"/>
      <c r="H59" s="37"/>
    </row>
    <row r="60" spans="1:8" ht="24" customHeight="1" x14ac:dyDescent="0.35">
      <c r="A60" s="23"/>
      <c r="B60" s="7"/>
      <c r="C60" s="158"/>
      <c r="D60" s="123"/>
      <c r="E60" s="135"/>
      <c r="F60" s="176"/>
      <c r="G60" s="51"/>
      <c r="H60" s="37"/>
    </row>
    <row r="61" spans="1:8" ht="24" customHeight="1" x14ac:dyDescent="0.35">
      <c r="A61" s="61" t="s">
        <v>159</v>
      </c>
      <c r="B61" s="273" t="s">
        <v>56</v>
      </c>
      <c r="C61" s="273"/>
      <c r="D61" s="148" t="s">
        <v>70</v>
      </c>
      <c r="E61" s="135"/>
      <c r="F61" s="176"/>
      <c r="G61" s="51"/>
      <c r="H61" s="37"/>
    </row>
    <row r="62" spans="1:8" ht="24" customHeight="1" x14ac:dyDescent="0.35">
      <c r="A62" s="148" t="s">
        <v>59</v>
      </c>
      <c r="B62" s="404" t="str">
        <f>IF('Lot 4 (a)'!B61:C61="","",'Lot 4 (a)'!B61:C61)</f>
        <v/>
      </c>
      <c r="C62" s="404"/>
      <c r="D62" s="72" t="str">
        <f>IF(A18="","",B62-E62)</f>
        <v/>
      </c>
      <c r="E62" s="192" t="e">
        <f>A18*B62</f>
        <v>#VALUE!</v>
      </c>
      <c r="F62" s="176"/>
      <c r="G62" s="51"/>
      <c r="H62" s="37"/>
    </row>
    <row r="63" spans="1:8" ht="24" customHeight="1" x14ac:dyDescent="0.35">
      <c r="A63" s="23"/>
      <c r="B63" s="7"/>
      <c r="C63" s="158"/>
      <c r="D63" s="123"/>
      <c r="E63" s="118"/>
      <c r="F63" s="176"/>
      <c r="G63" s="51"/>
      <c r="H63" s="37"/>
    </row>
    <row r="64" spans="1:8" ht="24" customHeight="1" x14ac:dyDescent="0.35">
      <c r="A64" s="382" t="s">
        <v>65</v>
      </c>
      <c r="B64" s="383"/>
      <c r="C64" s="383"/>
      <c r="D64" s="384"/>
      <c r="E64" s="118"/>
      <c r="F64" s="176"/>
      <c r="G64" s="51"/>
      <c r="H64" s="37"/>
    </row>
    <row r="65" spans="1:8" ht="24" customHeight="1" x14ac:dyDescent="0.35">
      <c r="A65" s="104" t="s">
        <v>104</v>
      </c>
      <c r="B65" s="290" t="s">
        <v>170</v>
      </c>
      <c r="C65" s="290"/>
      <c r="D65" s="148" t="s">
        <v>70</v>
      </c>
      <c r="E65" s="118"/>
      <c r="F65" s="176"/>
      <c r="G65" s="51"/>
      <c r="H65" s="37"/>
    </row>
    <row r="66" spans="1:8" ht="24" customHeight="1" x14ac:dyDescent="0.35">
      <c r="A66" s="52" t="s">
        <v>22</v>
      </c>
      <c r="B66" s="409" t="str">
        <f>IF('Lot 4 (a)'!B65:C65="","",'Lot 4 (a)'!B65:C65)</f>
        <v/>
      </c>
      <c r="C66" s="409"/>
      <c r="D66" s="72" t="str">
        <f>IF(A18="","",B66-E66)</f>
        <v/>
      </c>
      <c r="E66" s="182" t="e">
        <f>A18*B66</f>
        <v>#VALUE!</v>
      </c>
      <c r="F66" s="176"/>
      <c r="G66" s="51"/>
      <c r="H66" s="37"/>
    </row>
    <row r="67" spans="1:8" ht="24" customHeight="1" x14ac:dyDescent="0.35">
      <c r="A67" s="294" t="str">
        <f>IF(B66="","",IF(B66&lt;0.01,"Zero bid entered please detail how you have priced for this element in the box below",""))</f>
        <v/>
      </c>
      <c r="B67" s="295"/>
      <c r="C67" s="295"/>
      <c r="D67" s="385"/>
      <c r="E67" s="118"/>
      <c r="F67" s="176"/>
      <c r="G67" s="51"/>
      <c r="H67" s="37"/>
    </row>
    <row r="68" spans="1:8" ht="50" customHeight="1" x14ac:dyDescent="0.35">
      <c r="A68" s="269" t="str">
        <f>IF('Lot 4 (a)'!A67:C67="","",'Lot 4 (a)'!A67:C67)</f>
        <v/>
      </c>
      <c r="B68" s="269"/>
      <c r="C68" s="269"/>
      <c r="D68" s="24"/>
      <c r="E68" s="118"/>
      <c r="F68" s="176"/>
      <c r="G68" s="51"/>
      <c r="H68" s="37"/>
    </row>
    <row r="69" spans="1:8" ht="24" customHeight="1" x14ac:dyDescent="0.35">
      <c r="A69" s="23"/>
      <c r="B69" s="39"/>
      <c r="C69" s="17"/>
      <c r="D69" s="24"/>
      <c r="E69" s="118"/>
      <c r="F69" s="176"/>
      <c r="G69" s="51"/>
      <c r="H69" s="37"/>
    </row>
    <row r="70" spans="1:8" ht="24" customHeight="1" x14ac:dyDescent="0.35">
      <c r="A70" s="104" t="s">
        <v>105</v>
      </c>
      <c r="B70" s="290" t="s">
        <v>52</v>
      </c>
      <c r="C70" s="290"/>
      <c r="D70" s="148" t="s">
        <v>70</v>
      </c>
      <c r="E70" s="118"/>
      <c r="F70" s="176"/>
      <c r="G70" s="51"/>
      <c r="H70" s="37"/>
    </row>
    <row r="71" spans="1:8" ht="24" customHeight="1" x14ac:dyDescent="0.35">
      <c r="A71" s="148" t="s">
        <v>25</v>
      </c>
      <c r="B71" s="409" t="str">
        <f>IF('Lot 4 (a)'!B70:C70="","",'Lot 4 (a)'!B70:C70)</f>
        <v/>
      </c>
      <c r="C71" s="409"/>
      <c r="D71" s="72" t="str">
        <f>IF(A18="","",B71-E71)</f>
        <v/>
      </c>
      <c r="E71" s="182" t="e">
        <f>A18*B71</f>
        <v>#VALUE!</v>
      </c>
      <c r="F71" s="176"/>
      <c r="G71" s="51"/>
      <c r="H71" s="37"/>
    </row>
    <row r="72" spans="1:8" ht="24" customHeight="1" x14ac:dyDescent="0.35">
      <c r="A72" s="294" t="str">
        <f>IF(B71="","",IF(B71&lt;0.01,"Zero bid entered please detail how you have priced for this element in the box below",""))</f>
        <v/>
      </c>
      <c r="B72" s="295"/>
      <c r="C72" s="295"/>
      <c r="D72" s="385"/>
      <c r="E72" s="118"/>
      <c r="F72" s="176"/>
      <c r="G72" s="51"/>
      <c r="H72" s="37"/>
    </row>
    <row r="73" spans="1:8" ht="50" customHeight="1" x14ac:dyDescent="0.35">
      <c r="A73" s="269" t="str">
        <f>IF('Lot 4 (a)'!A72:C72="","",'[1]Lot )4 (a)'!A72:C72)</f>
        <v/>
      </c>
      <c r="B73" s="269"/>
      <c r="C73" s="269"/>
      <c r="D73" s="44"/>
      <c r="E73" s="118"/>
      <c r="F73" s="176"/>
      <c r="G73" s="51"/>
      <c r="H73" s="37"/>
    </row>
    <row r="74" spans="1:8" ht="24" customHeight="1" x14ac:dyDescent="0.35">
      <c r="A74" s="23"/>
      <c r="B74" s="40"/>
      <c r="C74" s="17"/>
      <c r="D74" s="60"/>
      <c r="E74" s="118"/>
      <c r="F74" s="176"/>
      <c r="G74" s="51"/>
      <c r="H74" s="37"/>
    </row>
    <row r="75" spans="1:8" ht="24" customHeight="1" x14ac:dyDescent="0.35">
      <c r="A75" s="104" t="s">
        <v>123</v>
      </c>
      <c r="B75" s="290" t="s">
        <v>53</v>
      </c>
      <c r="C75" s="290"/>
      <c r="D75" s="148" t="s">
        <v>70</v>
      </c>
      <c r="E75" s="118"/>
      <c r="F75" s="176"/>
      <c r="G75" s="51"/>
      <c r="H75" s="37"/>
    </row>
    <row r="76" spans="1:8" ht="24" customHeight="1" x14ac:dyDescent="0.35">
      <c r="A76" s="148" t="s">
        <v>23</v>
      </c>
      <c r="B76" s="409" t="str">
        <f>IF('Lot 4 (a)'!B75:C75="","",'Lot 4 (a)'!B75:C75)</f>
        <v/>
      </c>
      <c r="C76" s="409"/>
      <c r="D76" s="72" t="str">
        <f>IF(A18="","",B76-E76)</f>
        <v/>
      </c>
      <c r="E76" s="182" t="e">
        <f>A18*B76</f>
        <v>#VALUE!</v>
      </c>
      <c r="F76" s="176"/>
      <c r="G76" s="51"/>
      <c r="H76" s="37"/>
    </row>
    <row r="77" spans="1:8" ht="24" customHeight="1" x14ac:dyDescent="0.35">
      <c r="A77" s="294" t="str">
        <f>IF(B76="","",IF(B76&lt;0.01,"Zero bid entered please detail how you have priced for this element in the box below",""))</f>
        <v/>
      </c>
      <c r="B77" s="295"/>
      <c r="C77" s="295"/>
      <c r="D77" s="385"/>
      <c r="E77" s="118"/>
      <c r="F77" s="176"/>
      <c r="G77" s="51"/>
      <c r="H77" s="37"/>
    </row>
    <row r="78" spans="1:8" ht="50" customHeight="1" x14ac:dyDescent="0.35">
      <c r="A78" s="269" t="str">
        <f>IF('Lot 4 (a)'!A77:C77="","",'Lot 4 (a)'!A77:C77)</f>
        <v/>
      </c>
      <c r="B78" s="269"/>
      <c r="C78" s="269"/>
      <c r="D78" s="55"/>
      <c r="E78" s="118"/>
      <c r="F78" s="176"/>
      <c r="G78" s="51"/>
      <c r="H78" s="37"/>
    </row>
    <row r="79" spans="1:8" ht="24" customHeight="1" x14ac:dyDescent="0.35">
      <c r="A79" s="23"/>
      <c r="B79" s="41"/>
      <c r="C79" s="41"/>
      <c r="D79" s="25"/>
      <c r="E79" s="118"/>
      <c r="F79" s="176"/>
      <c r="G79" s="51"/>
      <c r="H79" s="37"/>
    </row>
    <row r="80" spans="1:8" ht="24" customHeight="1" x14ac:dyDescent="0.35">
      <c r="A80" s="104" t="s">
        <v>124</v>
      </c>
      <c r="B80" s="290" t="s">
        <v>196</v>
      </c>
      <c r="C80" s="290"/>
      <c r="D80" s="148" t="s">
        <v>70</v>
      </c>
      <c r="E80" s="118"/>
      <c r="F80" s="176"/>
      <c r="G80" s="51"/>
      <c r="H80" s="37"/>
    </row>
    <row r="81" spans="1:8" ht="24" customHeight="1" x14ac:dyDescent="0.35">
      <c r="A81" s="52" t="s">
        <v>24</v>
      </c>
      <c r="B81" s="409" t="str">
        <f>IF('Lot 4 (a)'!B80:C80="","",'Lot 4 (a)'!B80:C80)</f>
        <v/>
      </c>
      <c r="C81" s="409"/>
      <c r="D81" s="72" t="str">
        <f>IF(A18="","",B81-E81)</f>
        <v/>
      </c>
      <c r="E81" s="182" t="e">
        <f>A18*B81</f>
        <v>#VALUE!</v>
      </c>
      <c r="F81" s="176"/>
      <c r="G81" s="51"/>
      <c r="H81" s="37"/>
    </row>
    <row r="82" spans="1:8" ht="24" customHeight="1" x14ac:dyDescent="0.35">
      <c r="A82" s="294" t="str">
        <f>IF(B81="","",IF(B81&lt;0.01,"Zero bid entered please detail how you have priced for this element in the box below",""))</f>
        <v/>
      </c>
      <c r="B82" s="295"/>
      <c r="C82" s="295"/>
      <c r="D82" s="385"/>
      <c r="E82" s="118"/>
      <c r="F82" s="176"/>
      <c r="G82" s="51"/>
      <c r="H82" s="37"/>
    </row>
    <row r="83" spans="1:8" ht="50" customHeight="1" x14ac:dyDescent="0.35">
      <c r="A83" s="269" t="str">
        <f>IF('Lot 4 (a)'!A82:C82="","",'Lot 4 (a)'!A82:C82)</f>
        <v/>
      </c>
      <c r="B83" s="269"/>
      <c r="C83" s="269"/>
      <c r="D83" s="55"/>
      <c r="E83" s="118"/>
      <c r="F83" s="176"/>
      <c r="G83" s="51"/>
      <c r="H83" s="37"/>
    </row>
    <row r="84" spans="1:8" ht="24" customHeight="1" x14ac:dyDescent="0.35">
      <c r="A84" s="34"/>
      <c r="B84" s="42"/>
      <c r="C84" s="42"/>
      <c r="D84" s="73"/>
      <c r="E84" s="118"/>
      <c r="F84" s="176"/>
      <c r="G84" s="51"/>
      <c r="H84" s="37"/>
    </row>
    <row r="85" spans="1:8" ht="24" customHeight="1" x14ac:dyDescent="0.35">
      <c r="A85" s="136"/>
      <c r="B85" s="136"/>
      <c r="C85" s="42"/>
      <c r="D85" s="137"/>
      <c r="E85" s="138"/>
      <c r="F85" s="177"/>
      <c r="G85" s="43"/>
      <c r="H85" s="37"/>
    </row>
    <row r="86" spans="1:8" ht="32" customHeight="1" x14ac:dyDescent="0.35"/>
    <row r="87" spans="1:8" ht="24" customHeight="1" x14ac:dyDescent="0.35">
      <c r="A87" s="287" t="s">
        <v>26</v>
      </c>
      <c r="B87" s="288"/>
      <c r="C87" s="288"/>
      <c r="D87" s="288"/>
      <c r="E87" s="288"/>
      <c r="F87" s="288"/>
      <c r="G87" s="289"/>
    </row>
    <row r="88" spans="1:8" ht="24" customHeight="1" x14ac:dyDescent="0.35">
      <c r="A88" s="64"/>
      <c r="B88" s="65"/>
      <c r="C88" s="158"/>
      <c r="D88" s="158"/>
      <c r="E88" s="158"/>
      <c r="F88" s="158"/>
      <c r="G88" s="51"/>
    </row>
    <row r="89" spans="1:8" ht="45" customHeight="1" x14ac:dyDescent="0.35">
      <c r="A89" s="269" t="s">
        <v>172</v>
      </c>
      <c r="B89" s="269"/>
      <c r="C89" s="270" t="s">
        <v>106</v>
      </c>
      <c r="D89" s="271"/>
      <c r="E89" s="272"/>
      <c r="F89" s="270" t="s">
        <v>220</v>
      </c>
      <c r="G89" s="272"/>
    </row>
    <row r="90" spans="1:8" ht="24" customHeight="1" x14ac:dyDescent="0.35">
      <c r="A90" s="401"/>
      <c r="B90" s="402"/>
      <c r="C90" s="17"/>
      <c r="D90" s="17"/>
      <c r="E90" s="17"/>
      <c r="F90" s="17"/>
      <c r="G90" s="24"/>
    </row>
    <row r="91" spans="1:8" ht="24" customHeight="1" x14ac:dyDescent="0.35">
      <c r="A91" s="265" t="s">
        <v>115</v>
      </c>
      <c r="B91" s="266"/>
      <c r="C91" s="266"/>
      <c r="D91" s="266"/>
      <c r="E91" s="267"/>
      <c r="F91" s="6"/>
      <c r="G91" s="24"/>
    </row>
    <row r="92" spans="1:8" ht="24" customHeight="1" x14ac:dyDescent="0.35">
      <c r="A92" s="162" t="s">
        <v>20</v>
      </c>
      <c r="B92" s="268" t="s">
        <v>29</v>
      </c>
      <c r="C92" s="268"/>
      <c r="D92" s="143" t="s">
        <v>70</v>
      </c>
      <c r="E92" s="143" t="s">
        <v>42</v>
      </c>
      <c r="F92" s="50"/>
      <c r="G92" s="25"/>
    </row>
    <row r="93" spans="1:8" ht="24" customHeight="1" x14ac:dyDescent="0.35">
      <c r="A93" s="160" t="s">
        <v>33</v>
      </c>
      <c r="B93" s="153">
        <v>200</v>
      </c>
      <c r="C93" s="31" t="s">
        <v>30</v>
      </c>
      <c r="D93" s="28" t="str">
        <f>IF(E26="","",E26)</f>
        <v/>
      </c>
      <c r="E93" s="27" t="str">
        <f>IF(D93="","",B93*D93)</f>
        <v/>
      </c>
      <c r="F93" s="30"/>
      <c r="G93" s="44"/>
    </row>
    <row r="94" spans="1:8" ht="10" customHeight="1" x14ac:dyDescent="0.35">
      <c r="A94" s="23"/>
      <c r="B94" s="29"/>
      <c r="C94" s="30"/>
      <c r="D94" s="30"/>
      <c r="E94" s="36"/>
      <c r="F94" s="30"/>
      <c r="G94" s="44"/>
    </row>
    <row r="95" spans="1:8" ht="24" customHeight="1" x14ac:dyDescent="0.35">
      <c r="A95" s="265" t="s">
        <v>116</v>
      </c>
      <c r="B95" s="266"/>
      <c r="C95" s="266"/>
      <c r="D95" s="266"/>
      <c r="E95" s="267"/>
      <c r="F95" s="6"/>
      <c r="G95" s="44"/>
    </row>
    <row r="96" spans="1:8" ht="24" customHeight="1" x14ac:dyDescent="0.35">
      <c r="A96" s="148" t="s">
        <v>20</v>
      </c>
      <c r="B96" s="268" t="s">
        <v>29</v>
      </c>
      <c r="C96" s="268"/>
      <c r="D96" s="143" t="s">
        <v>70</v>
      </c>
      <c r="E96" s="144" t="s">
        <v>42</v>
      </c>
      <c r="F96" s="50"/>
      <c r="G96" s="44"/>
    </row>
    <row r="97" spans="1:7" ht="24" customHeight="1" x14ac:dyDescent="0.35">
      <c r="A97" s="160" t="s">
        <v>27</v>
      </c>
      <c r="B97" s="153">
        <v>75</v>
      </c>
      <c r="C97" s="31" t="s">
        <v>30</v>
      </c>
      <c r="D97" s="28" t="str">
        <f>IF(E30="","",E30)</f>
        <v/>
      </c>
      <c r="E97" s="27" t="str">
        <f>IF(D97="","",SUM(B97*D97))</f>
        <v/>
      </c>
      <c r="F97" s="30"/>
      <c r="G97" s="36"/>
    </row>
    <row r="98" spans="1:7" ht="10" customHeight="1" x14ac:dyDescent="0.35">
      <c r="A98" s="23"/>
      <c r="B98" s="29"/>
      <c r="C98" s="30"/>
      <c r="D98" s="30"/>
      <c r="E98" s="36"/>
      <c r="F98" s="30"/>
      <c r="G98" s="36"/>
    </row>
    <row r="99" spans="1:7" ht="24" customHeight="1" x14ac:dyDescent="0.35">
      <c r="A99" s="265" t="s">
        <v>144</v>
      </c>
      <c r="B99" s="266"/>
      <c r="C99" s="266"/>
      <c r="D99" s="266"/>
      <c r="E99" s="267"/>
      <c r="F99" s="6"/>
      <c r="G99" s="36"/>
    </row>
    <row r="100" spans="1:7" ht="24" customHeight="1" x14ac:dyDescent="0.35">
      <c r="A100" s="148" t="s">
        <v>20</v>
      </c>
      <c r="B100" s="268" t="s">
        <v>29</v>
      </c>
      <c r="C100" s="268"/>
      <c r="D100" s="143" t="s">
        <v>70</v>
      </c>
      <c r="E100" s="144" t="s">
        <v>42</v>
      </c>
      <c r="F100" s="50"/>
      <c r="G100" s="36"/>
    </row>
    <row r="101" spans="1:7" ht="24" customHeight="1" x14ac:dyDescent="0.35">
      <c r="A101" s="119" t="s">
        <v>35</v>
      </c>
      <c r="B101" s="153">
        <v>600</v>
      </c>
      <c r="C101" s="31" t="s">
        <v>30</v>
      </c>
      <c r="D101" s="28" t="str">
        <f>IF(E37="","",E37)</f>
        <v/>
      </c>
      <c r="E101" s="27" t="str">
        <f>IF(D101="","",SUM(B101*D101))</f>
        <v/>
      </c>
      <c r="F101" s="30"/>
      <c r="G101" s="36"/>
    </row>
    <row r="102" spans="1:7" ht="24" customHeight="1" x14ac:dyDescent="0.35">
      <c r="A102" s="47"/>
      <c r="B102" s="48"/>
      <c r="C102" s="48"/>
      <c r="D102" s="48"/>
      <c r="E102" s="48"/>
      <c r="F102" s="48"/>
      <c r="G102" s="45"/>
    </row>
    <row r="103" spans="1:7" ht="24" customHeight="1" x14ac:dyDescent="0.35">
      <c r="A103" s="319" t="str">
        <f>IF(A41="","",IF(A41=G41,"DPS: Table Ee",IF(A41=G40,"DPS: Table Ef","")))</f>
        <v/>
      </c>
      <c r="B103" s="320"/>
      <c r="C103" s="320"/>
      <c r="D103" s="320"/>
      <c r="E103" s="321"/>
      <c r="F103" s="178"/>
      <c r="G103" s="45"/>
    </row>
    <row r="104" spans="1:7" ht="24" customHeight="1" x14ac:dyDescent="0.35">
      <c r="A104" s="368" t="s">
        <v>129</v>
      </c>
      <c r="B104" s="371" t="s">
        <v>37</v>
      </c>
      <c r="C104" s="372"/>
      <c r="D104" s="268" t="s">
        <v>70</v>
      </c>
      <c r="E104" s="268" t="s">
        <v>42</v>
      </c>
      <c r="F104" s="50"/>
      <c r="G104" s="45"/>
    </row>
    <row r="105" spans="1:7" ht="32" customHeight="1" x14ac:dyDescent="0.35">
      <c r="A105" s="369"/>
      <c r="B105" s="373"/>
      <c r="C105" s="374"/>
      <c r="D105" s="370"/>
      <c r="E105" s="370"/>
      <c r="F105" s="50"/>
      <c r="G105" s="45"/>
    </row>
    <row r="106" spans="1:7" ht="24" customHeight="1" x14ac:dyDescent="0.35">
      <c r="A106" s="169" t="str">
        <f>IF(A41="","",IF(A41=G41,"Full Service User",IF(A41=G40,"Usage of DPS Platform","")))</f>
        <v/>
      </c>
      <c r="B106" s="153" t="str">
        <f>IF(A106="","",IF(A106=A59,"1",IF(A106=A47,"10","")))</f>
        <v/>
      </c>
      <c r="C106" s="32" t="s">
        <v>30</v>
      </c>
      <c r="D106" s="127" t="str">
        <f>IF(A106=A59,D59,IF(A106=A47,D47,""))</f>
        <v/>
      </c>
      <c r="E106" s="53" t="str">
        <f>IF(B106="","",B106*D106)</f>
        <v/>
      </c>
      <c r="F106" s="7"/>
      <c r="G106" s="45"/>
    </row>
    <row r="107" spans="1:7" ht="24" customHeight="1" x14ac:dyDescent="0.35">
      <c r="A107" s="167" t="str">
        <f>IF(A41="","",IF(A41=G41,"Self Service DPS User",IF(A41=G40,"Build of DPS Event","")))</f>
        <v/>
      </c>
      <c r="B107" s="128" t="str">
        <f>IF(A107="","",IF(A107=A62,"15",IF(A107=A51,"300","")))</f>
        <v/>
      </c>
      <c r="C107" s="31" t="s">
        <v>30</v>
      </c>
      <c r="D107" s="129" t="str">
        <f>IF(A107=A62,D62,IF(A107=A51,E54,""))</f>
        <v/>
      </c>
      <c r="E107" s="53" t="str">
        <f>IF(B107="","",B107*D107)</f>
        <v/>
      </c>
      <c r="F107" s="7"/>
      <c r="G107" s="45"/>
    </row>
    <row r="108" spans="1:7" ht="24" customHeight="1" x14ac:dyDescent="0.35">
      <c r="A108" s="47"/>
      <c r="B108" s="48"/>
      <c r="C108" s="48"/>
      <c r="D108" s="48"/>
      <c r="E108" s="48"/>
      <c r="F108" s="48"/>
      <c r="G108" s="45"/>
    </row>
    <row r="109" spans="1:7" ht="24" customHeight="1" x14ac:dyDescent="0.35">
      <c r="A109" s="382" t="s">
        <v>65</v>
      </c>
      <c r="B109" s="383"/>
      <c r="C109" s="383"/>
      <c r="D109" s="383"/>
      <c r="E109" s="384"/>
      <c r="F109" s="178"/>
      <c r="G109" s="45"/>
    </row>
    <row r="110" spans="1:7" ht="24" customHeight="1" x14ac:dyDescent="0.35">
      <c r="A110" s="165" t="s">
        <v>104</v>
      </c>
      <c r="B110" s="268" t="s">
        <v>170</v>
      </c>
      <c r="C110" s="268"/>
      <c r="D110" s="143" t="s">
        <v>70</v>
      </c>
      <c r="E110" s="144" t="s">
        <v>42</v>
      </c>
      <c r="F110" s="50"/>
      <c r="G110" s="45"/>
    </row>
    <row r="111" spans="1:7" ht="24" customHeight="1" x14ac:dyDescent="0.35">
      <c r="A111" s="173" t="s">
        <v>22</v>
      </c>
      <c r="B111" s="153">
        <v>1</v>
      </c>
      <c r="C111" s="31" t="s">
        <v>30</v>
      </c>
      <c r="D111" s="28" t="str">
        <f>IF(D66="","",D66)</f>
        <v/>
      </c>
      <c r="E111" s="27" t="str">
        <f>IF(D111="","",D111*B111)</f>
        <v/>
      </c>
      <c r="F111" s="30"/>
      <c r="G111" s="45"/>
    </row>
    <row r="112" spans="1:7" ht="24" customHeight="1" x14ac:dyDescent="0.35">
      <c r="A112" s="47"/>
      <c r="B112" s="48"/>
      <c r="C112" s="48"/>
      <c r="D112" s="48"/>
      <c r="E112" s="45"/>
      <c r="F112" s="48"/>
      <c r="G112" s="45"/>
    </row>
    <row r="113" spans="1:7" ht="24" customHeight="1" x14ac:dyDescent="0.35">
      <c r="A113" s="59" t="s">
        <v>105</v>
      </c>
      <c r="B113" s="273" t="s">
        <v>31</v>
      </c>
      <c r="C113" s="273"/>
      <c r="D113" s="143" t="s">
        <v>70</v>
      </c>
      <c r="E113" s="144" t="s">
        <v>42</v>
      </c>
      <c r="F113" s="50"/>
      <c r="G113" s="45"/>
    </row>
    <row r="114" spans="1:7" ht="24" customHeight="1" x14ac:dyDescent="0.35">
      <c r="A114" s="148" t="s">
        <v>51</v>
      </c>
      <c r="B114" s="153">
        <v>11</v>
      </c>
      <c r="C114" s="33" t="s">
        <v>30</v>
      </c>
      <c r="D114" s="26" t="str">
        <f>IF(D71="","",D71)</f>
        <v/>
      </c>
      <c r="E114" s="27" t="str">
        <f>IF(D114="","",SUM(B114*D114))</f>
        <v/>
      </c>
      <c r="F114" s="30"/>
      <c r="G114" s="45"/>
    </row>
    <row r="115" spans="1:7" ht="24" customHeight="1" x14ac:dyDescent="0.35">
      <c r="A115" s="23"/>
      <c r="B115" s="29"/>
      <c r="C115" s="30"/>
      <c r="D115" s="30"/>
      <c r="E115" s="36"/>
      <c r="F115" s="30"/>
      <c r="G115" s="45"/>
    </row>
    <row r="116" spans="1:7" ht="24" customHeight="1" x14ac:dyDescent="0.35">
      <c r="A116" s="265" t="s">
        <v>123</v>
      </c>
      <c r="B116" s="266"/>
      <c r="C116" s="267"/>
      <c r="D116" s="143" t="s">
        <v>70</v>
      </c>
      <c r="E116" s="144" t="s">
        <v>42</v>
      </c>
      <c r="F116" s="50"/>
      <c r="G116" s="45"/>
    </row>
    <row r="117" spans="1:7" ht="24" customHeight="1" x14ac:dyDescent="0.35">
      <c r="A117" s="173" t="s">
        <v>23</v>
      </c>
      <c r="B117" s="153" t="s">
        <v>32</v>
      </c>
      <c r="C117" s="154" t="s">
        <v>30</v>
      </c>
      <c r="D117" s="28" t="str">
        <f>IF(D76="","",D76)</f>
        <v/>
      </c>
      <c r="E117" s="27" t="str">
        <f>IF(D117="","",D117*1)</f>
        <v/>
      </c>
      <c r="F117" s="30"/>
      <c r="G117" s="45"/>
    </row>
    <row r="118" spans="1:7" ht="24" customHeight="1" x14ac:dyDescent="0.35">
      <c r="A118" s="23"/>
      <c r="B118" s="29"/>
      <c r="C118" s="18"/>
      <c r="D118" s="30"/>
      <c r="E118" s="36"/>
      <c r="F118" s="30"/>
      <c r="G118" s="45"/>
    </row>
    <row r="119" spans="1:7" ht="24" customHeight="1" x14ac:dyDescent="0.35">
      <c r="A119" s="165" t="s">
        <v>124</v>
      </c>
      <c r="B119" s="290" t="s">
        <v>196</v>
      </c>
      <c r="C119" s="290"/>
      <c r="D119" s="143" t="s">
        <v>70</v>
      </c>
      <c r="E119" s="144" t="s">
        <v>42</v>
      </c>
      <c r="F119" s="50"/>
      <c r="G119" s="45"/>
    </row>
    <row r="120" spans="1:7" ht="24" customHeight="1" x14ac:dyDescent="0.35">
      <c r="A120" s="22" t="s">
        <v>24</v>
      </c>
      <c r="B120" s="153">
        <v>2</v>
      </c>
      <c r="C120" s="154" t="s">
        <v>30</v>
      </c>
      <c r="D120" s="28" t="str">
        <f>IF(D81="","",D81)</f>
        <v/>
      </c>
      <c r="E120" s="27" t="str">
        <f>IF(D120="","",D120*B120)</f>
        <v/>
      </c>
      <c r="F120" s="30"/>
      <c r="G120" s="45"/>
    </row>
    <row r="121" spans="1:7" ht="24" customHeight="1" x14ac:dyDescent="0.35">
      <c r="A121" s="23"/>
      <c r="B121" s="29"/>
      <c r="C121" s="30"/>
      <c r="D121" s="30"/>
      <c r="E121" s="30"/>
      <c r="F121" s="30"/>
      <c r="G121" s="45"/>
    </row>
    <row r="122" spans="1:7" ht="24" customHeight="1" x14ac:dyDescent="0.35">
      <c r="A122" s="23"/>
      <c r="B122" s="390" t="s">
        <v>83</v>
      </c>
      <c r="C122" s="391"/>
      <c r="D122" s="391"/>
      <c r="E122" s="115" t="str">
        <f>IF(E117="","",SUM(E93+E97+E101+E106+E107+E111+E114+E117+E120))</f>
        <v/>
      </c>
      <c r="F122" s="41"/>
      <c r="G122" s="45"/>
    </row>
    <row r="123" spans="1:7" ht="14.5" customHeight="1" x14ac:dyDescent="0.35">
      <c r="A123" s="47"/>
      <c r="B123" s="48"/>
      <c r="C123" s="48"/>
      <c r="D123" s="48"/>
      <c r="E123" s="48"/>
      <c r="F123" s="48"/>
      <c r="G123" s="45"/>
    </row>
    <row r="124" spans="1:7" ht="14.5" customHeight="1" x14ac:dyDescent="0.35">
      <c r="A124" s="49"/>
      <c r="B124" s="145"/>
      <c r="C124" s="145"/>
      <c r="D124" s="145"/>
      <c r="E124" s="145"/>
      <c r="F124" s="145"/>
      <c r="G124" s="146"/>
    </row>
    <row r="125" spans="1:7" ht="14.5" customHeight="1" x14ac:dyDescent="0.35"/>
    <row r="126" spans="1:7" ht="14.5" customHeight="1" x14ac:dyDescent="0.35"/>
    <row r="127" spans="1:7" ht="14.5" customHeight="1" x14ac:dyDescent="0.35"/>
    <row r="128" spans="1:7"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sheetData>
  <sheetProtection algorithmName="SHA-512" hashValue="mYTKuAQZ3SQLDvAaEhQxpfF8vRMpwpWUm2F90W92tYaU/BNJacCk1mjjjggYxYz8ptb1v0p7lrJaEDR815yiLw==" saltValue="xJGbXAjai9EbIiQM6igxKw==" spinCount="100000" sheet="1" objects="1" scenarios="1"/>
  <protectedRanges>
    <protectedRange sqref="C58" name="Range2_4_2"/>
    <protectedRange sqref="C65" name="Range2"/>
  </protectedRanges>
  <mergeCells count="97">
    <mergeCell ref="F89:G89"/>
    <mergeCell ref="A83:C83"/>
    <mergeCell ref="B122:D122"/>
    <mergeCell ref="B110:C110"/>
    <mergeCell ref="B119:C119"/>
    <mergeCell ref="A87:G87"/>
    <mergeCell ref="C89:E89"/>
    <mergeCell ref="A90:B90"/>
    <mergeCell ref="A91:E91"/>
    <mergeCell ref="B92:C92"/>
    <mergeCell ref="A89:B89"/>
    <mergeCell ref="A95:E95"/>
    <mergeCell ref="A99:E99"/>
    <mergeCell ref="A116:C116"/>
    <mergeCell ref="B96:C96"/>
    <mergeCell ref="B100:C100"/>
    <mergeCell ref="A103:E103"/>
    <mergeCell ref="B62:C62"/>
    <mergeCell ref="A78:C78"/>
    <mergeCell ref="B80:C80"/>
    <mergeCell ref="B81:C81"/>
    <mergeCell ref="A82:D82"/>
    <mergeCell ref="B50:C50"/>
    <mergeCell ref="A49:E49"/>
    <mergeCell ref="B59:C59"/>
    <mergeCell ref="B61:C61"/>
    <mergeCell ref="A77:D77"/>
    <mergeCell ref="A64:D64"/>
    <mergeCell ref="B65:C65"/>
    <mergeCell ref="B66:C66"/>
    <mergeCell ref="A67:D67"/>
    <mergeCell ref="A68:C68"/>
    <mergeCell ref="B70:C70"/>
    <mergeCell ref="B71:C71"/>
    <mergeCell ref="A72:D72"/>
    <mergeCell ref="A73:C73"/>
    <mergeCell ref="B75:C75"/>
    <mergeCell ref="B76:C76"/>
    <mergeCell ref="A56:E56"/>
    <mergeCell ref="A55:E55"/>
    <mergeCell ref="A57:E57"/>
    <mergeCell ref="B58:C58"/>
    <mergeCell ref="A40:E40"/>
    <mergeCell ref="A41:E41"/>
    <mergeCell ref="A42:E42"/>
    <mergeCell ref="A51:A54"/>
    <mergeCell ref="B51:C51"/>
    <mergeCell ref="B52:C52"/>
    <mergeCell ref="B53:C53"/>
    <mergeCell ref="B54:C54"/>
    <mergeCell ref="A44:E44"/>
    <mergeCell ref="B46:C46"/>
    <mergeCell ref="B47:C47"/>
    <mergeCell ref="A48:E48"/>
    <mergeCell ref="A27:E27"/>
    <mergeCell ref="A29:C29"/>
    <mergeCell ref="A30:C30"/>
    <mergeCell ref="A31:E31"/>
    <mergeCell ref="A39:E39"/>
    <mergeCell ref="A34:A37"/>
    <mergeCell ref="B34:C34"/>
    <mergeCell ref="B35:C35"/>
    <mergeCell ref="B36:C36"/>
    <mergeCell ref="B37:C37"/>
    <mergeCell ref="A22:A26"/>
    <mergeCell ref="B22:C22"/>
    <mergeCell ref="B23:C23"/>
    <mergeCell ref="B24:C24"/>
    <mergeCell ref="B25:C25"/>
    <mergeCell ref="B26:C26"/>
    <mergeCell ref="A1:G1"/>
    <mergeCell ref="A2:B2"/>
    <mergeCell ref="D2:G2"/>
    <mergeCell ref="B3:G3"/>
    <mergeCell ref="A4:G4"/>
    <mergeCell ref="A5:G5"/>
    <mergeCell ref="A28:E28"/>
    <mergeCell ref="A32:E32"/>
    <mergeCell ref="A45:E45"/>
    <mergeCell ref="A43:E43"/>
    <mergeCell ref="A7:G7"/>
    <mergeCell ref="A6:G6"/>
    <mergeCell ref="A8:G8"/>
    <mergeCell ref="A9:G9"/>
    <mergeCell ref="A12:G12"/>
    <mergeCell ref="B33:C33"/>
    <mergeCell ref="A10:G10"/>
    <mergeCell ref="A11:G11"/>
    <mergeCell ref="A14:G14"/>
    <mergeCell ref="A20:E20"/>
    <mergeCell ref="B21:C21"/>
    <mergeCell ref="B104:C105"/>
    <mergeCell ref="D104:D105"/>
    <mergeCell ref="E104:E105"/>
    <mergeCell ref="A109:E109"/>
    <mergeCell ref="B113:C113"/>
    <mergeCell ref="A104:A105"/>
  </mergeCells>
  <conditionalFormatting sqref="B47:C47">
    <cfRule type="expression" dxfId="7" priority="8">
      <formula>$A$41=$G$40</formula>
    </cfRule>
  </conditionalFormatting>
  <conditionalFormatting sqref="D51:D54">
    <cfRule type="expression" dxfId="6" priority="7">
      <formula>$A$41=$G$40</formula>
    </cfRule>
  </conditionalFormatting>
  <conditionalFormatting sqref="B59:C59">
    <cfRule type="expression" dxfId="5" priority="6">
      <formula>$A$41=$G$41</formula>
    </cfRule>
  </conditionalFormatting>
  <conditionalFormatting sqref="B62:C62">
    <cfRule type="expression" dxfId="4" priority="5">
      <formula>$A$41=$G$41</formula>
    </cfRule>
  </conditionalFormatting>
  <conditionalFormatting sqref="D47">
    <cfRule type="expression" dxfId="3" priority="4">
      <formula>$A$41=$G$40</formula>
    </cfRule>
  </conditionalFormatting>
  <conditionalFormatting sqref="E51:E54">
    <cfRule type="expression" dxfId="2" priority="3">
      <formula>$A$41=$G$40</formula>
    </cfRule>
  </conditionalFormatting>
  <conditionalFormatting sqref="D59">
    <cfRule type="expression" dxfId="1" priority="2">
      <formula>$A$41=$G$41</formula>
    </cfRule>
  </conditionalFormatting>
  <conditionalFormatting sqref="D62">
    <cfRule type="expression" dxfId="0" priority="1">
      <formula>$A$41=$G$41</formula>
    </cfRule>
  </conditionalFormatting>
  <dataValidations count="12">
    <dataValidation allowBlank="1" showErrorMessage="1" promptTitle="Self Service Call Offs" prompt="Description:_x000a_Will utilise only the 'limited functionality' as highlighted in Attachment 1a - Specification. " sqref="A101"/>
    <dataValidation allowBlank="1" showErrorMessage="1" promptTitle="Evaluators" prompt="Description:_x000a_Will utilise the evaluation element of the system functionality only" sqref="D98 A97:A98"/>
    <dataValidation allowBlank="1" showErrorMessage="1" promptTitle="Self Service Call - Offs " prompt="Description:_x000a_Will utilise only the 'limited functionality' as highlighted in Attachment 1a - Specification. " sqref="D101"/>
    <dataValidation allowBlank="1" showInputMessage="1" showErrorMessage="1" promptTitle="Self Service DPS User" prompt="Will utilise only the 'limited functionality' as highlighted in Attachment 1a - Specification. " sqref="D51:D54"/>
    <dataValidation allowBlank="1" showInputMessage="1" showErrorMessage="1" promptTitle="Evaluators" prompt="Will utilise the evaluation element of the system functionality only" sqref="D30"/>
    <dataValidation allowBlank="1" showInputMessage="1" showErrorMessage="1" promptTitle="Full Service User" prompt="Will utilise all the system functionality" sqref="B47:C47 D22:D26"/>
    <dataValidation allowBlank="1" showInputMessage="1" showErrorMessage="1" promptTitle="Self Service Call Offs" prompt="Will utilise only the 'limited functionality' as highlighted in Attachment 1a - Specification. " sqref="D34:D37"/>
    <dataValidation allowBlank="1" showErrorMessage="1" promptTitle="Training" prompt="Please price against reference 2 of the Overaching requirements found in Attachment 1a Specification." sqref="B71:C71"/>
    <dataValidation allowBlank="1" showInputMessage="1" showErrorMessage="1" promptTitle="Self Service Call Offs" prompt="Description:_x000a_Will utilise only the 'limited functionality' as highlighted in Attachment 1a - Specification. " sqref="B38"/>
    <dataValidation allowBlank="1" showErrorMessage="1" promptTitle="Full Service Users" prompt="Description:_x000a_Will utilise all the system functionality" sqref="C22:C24 B22:B26 D97 D93:D94 A93:A94"/>
    <dataValidation allowBlank="1" showErrorMessage="1" sqref="B34:C37 A34 A22 A85:B85 A38 B51:C52 A64 A109 A30:A31"/>
    <dataValidation allowBlank="1" showInputMessage="1" showErrorMessage="1" prompt="Please only enter information in this box if requested to_x000a_" sqref="A68:C68 A78:C78 A73:C73 A83:C83"/>
  </dataValidations>
  <hyperlinks>
    <hyperlink ref="A2:B2" location="'Index Page Please Read'!A1" display="Click to return to Index Page"/>
  </hyperlinks>
  <pageMargins left="0.7" right="0.7" top="0.75" bottom="0.75" header="0.3" footer="0.3"/>
  <pageSetup paperSize="8" fitToHeight="0" orientation="landscape" verticalDpi="0" r:id="rId1"/>
  <ignoredErrors>
    <ignoredError sqref="F22:F26 F30 F34:F37 E47 F51:F54 E59 E62 E66 E71 E76 E81"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9"/>
  <sheetViews>
    <sheetView workbookViewId="0">
      <selection activeCell="A2" sqref="A2:G2"/>
    </sheetView>
  </sheetViews>
  <sheetFormatPr defaultColWidth="8.81640625" defaultRowHeight="14.5" x14ac:dyDescent="0.35"/>
  <cols>
    <col min="1" max="1" width="22.54296875" style="46" customWidth="1"/>
    <col min="2" max="2" width="22.26953125" style="46" customWidth="1"/>
    <col min="3" max="3" width="19" style="46" customWidth="1"/>
    <col min="4" max="5" width="21.453125" style="46" customWidth="1"/>
    <col min="6" max="6" width="21.453125" style="9" customWidth="1"/>
    <col min="7" max="7" width="32.54296875" style="9" customWidth="1"/>
    <col min="8" max="16384" width="8.81640625" style="9"/>
  </cols>
  <sheetData>
    <row r="1" spans="1:12" ht="85.5" customHeight="1" x14ac:dyDescent="0.35">
      <c r="A1" s="418" t="s">
        <v>78</v>
      </c>
      <c r="B1" s="418"/>
      <c r="C1" s="418"/>
      <c r="D1" s="418"/>
      <c r="E1" s="418"/>
      <c r="F1" s="418"/>
      <c r="G1" s="418"/>
    </row>
    <row r="2" spans="1:12" ht="27" customHeight="1" x14ac:dyDescent="0.35">
      <c r="A2" s="422" t="s">
        <v>4</v>
      </c>
      <c r="B2" s="422"/>
      <c r="C2" s="422"/>
      <c r="D2" s="422"/>
      <c r="E2" s="422"/>
      <c r="F2" s="422"/>
      <c r="G2" s="422"/>
    </row>
    <row r="3" spans="1:12" ht="24" customHeight="1" x14ac:dyDescent="0.35">
      <c r="A3" s="195" t="s">
        <v>5</v>
      </c>
      <c r="B3" s="425">
        <f>Coversheet!B16</f>
        <v>0</v>
      </c>
      <c r="C3" s="426"/>
      <c r="D3" s="426"/>
      <c r="E3" s="426"/>
      <c r="F3" s="426"/>
      <c r="G3" s="427"/>
    </row>
    <row r="4" spans="1:12" ht="24" customHeight="1" x14ac:dyDescent="0.35">
      <c r="A4" s="424" t="s">
        <v>6</v>
      </c>
      <c r="B4" s="424"/>
      <c r="C4" s="424"/>
      <c r="D4" s="424"/>
      <c r="E4" s="424"/>
      <c r="F4" s="424"/>
      <c r="G4" s="424"/>
      <c r="H4" s="65"/>
      <c r="I4" s="65"/>
      <c r="J4" s="65"/>
      <c r="K4" s="65"/>
      <c r="L4" s="65"/>
    </row>
    <row r="5" spans="1:12" s="110" customFormat="1" ht="45.5" customHeight="1" x14ac:dyDescent="0.3">
      <c r="A5" s="116"/>
      <c r="B5" s="419" t="s">
        <v>163</v>
      </c>
      <c r="C5" s="420"/>
      <c r="D5" s="420"/>
      <c r="E5" s="420"/>
      <c r="F5" s="420"/>
      <c r="G5" s="421"/>
      <c r="H5" s="108"/>
      <c r="I5" s="108"/>
      <c r="J5" s="108"/>
      <c r="K5" s="108"/>
      <c r="L5" s="109"/>
    </row>
    <row r="6" spans="1:12" s="110" customFormat="1" ht="45.5" customHeight="1" x14ac:dyDescent="0.3">
      <c r="A6" s="117"/>
      <c r="B6" s="419" t="s">
        <v>162</v>
      </c>
      <c r="C6" s="420"/>
      <c r="D6" s="420"/>
      <c r="E6" s="420"/>
      <c r="F6" s="420"/>
      <c r="G6" s="421"/>
      <c r="H6" s="108"/>
      <c r="I6" s="108"/>
      <c r="J6" s="108"/>
      <c r="K6" s="108"/>
      <c r="L6" s="109"/>
    </row>
    <row r="7" spans="1:12" ht="14.5" customHeight="1" x14ac:dyDescent="0.35">
      <c r="A7" s="14"/>
      <c r="B7" s="14"/>
      <c r="C7" s="14"/>
      <c r="D7" s="14"/>
      <c r="E7" s="14"/>
    </row>
    <row r="8" spans="1:12" ht="14.5" customHeight="1" x14ac:dyDescent="0.35">
      <c r="A8" s="29"/>
      <c r="B8" s="29"/>
      <c r="C8" s="14"/>
      <c r="D8" s="14"/>
      <c r="E8" s="14"/>
    </row>
    <row r="9" spans="1:12" ht="25" customHeight="1" x14ac:dyDescent="0.35">
      <c r="A9" s="74"/>
      <c r="B9" s="74"/>
      <c r="C9" s="74"/>
      <c r="D9" s="75" t="s">
        <v>85</v>
      </c>
      <c r="E9" s="75" t="s">
        <v>84</v>
      </c>
      <c r="F9" s="79" t="s">
        <v>86</v>
      </c>
    </row>
    <row r="10" spans="1:12" ht="25" customHeight="1" x14ac:dyDescent="0.35">
      <c r="A10" s="423" t="s">
        <v>80</v>
      </c>
      <c r="B10" s="423"/>
      <c r="C10" s="423"/>
      <c r="D10" s="78" t="str">
        <f>'Lot 4 (a)'!E129</f>
        <v/>
      </c>
      <c r="E10" s="76">
        <v>0.35</v>
      </c>
      <c r="F10" s="175" t="str">
        <f>IF(D10="","",D10*E10)</f>
        <v/>
      </c>
    </row>
    <row r="11" spans="1:12" ht="25" customHeight="1" x14ac:dyDescent="0.35">
      <c r="A11" s="423" t="s">
        <v>81</v>
      </c>
      <c r="B11" s="423"/>
      <c r="C11" s="423"/>
      <c r="D11" s="78" t="str">
        <f>'Lot 4 (b)'!E97</f>
        <v/>
      </c>
      <c r="E11" s="76">
        <v>0.25</v>
      </c>
      <c r="F11" s="175" t="str">
        <f t="shared" ref="F11:F13" si="0">IF(D11="","",D11*E11)</f>
        <v/>
      </c>
    </row>
    <row r="12" spans="1:12" ht="25" customHeight="1" x14ac:dyDescent="0.35">
      <c r="A12" s="423" t="s">
        <v>82</v>
      </c>
      <c r="B12" s="423"/>
      <c r="C12" s="423"/>
      <c r="D12" s="78" t="str">
        <f>'Lot 4 (c)'!E97</f>
        <v/>
      </c>
      <c r="E12" s="76">
        <v>0.2</v>
      </c>
      <c r="F12" s="175" t="str">
        <f t="shared" si="0"/>
        <v/>
      </c>
    </row>
    <row r="13" spans="1:12" ht="25" customHeight="1" x14ac:dyDescent="0.35">
      <c r="A13" s="424" t="s">
        <v>83</v>
      </c>
      <c r="B13" s="424"/>
      <c r="C13" s="424"/>
      <c r="D13" s="63" t="str">
        <f>'Lot 4 (d)'!E122</f>
        <v/>
      </c>
      <c r="E13" s="77">
        <v>0.2</v>
      </c>
      <c r="F13" s="175" t="str">
        <f t="shared" si="0"/>
        <v/>
      </c>
    </row>
    <row r="14" spans="1:12" ht="14.5" customHeight="1" x14ac:dyDescent="0.35"/>
    <row r="15" spans="1:12" ht="23" customHeight="1" x14ac:dyDescent="0.35">
      <c r="A15" s="428" t="s">
        <v>198</v>
      </c>
      <c r="B15" s="428"/>
      <c r="C15" s="428"/>
      <c r="D15" s="429" t="str">
        <f>IF(F10="","",SUM(F10:F13))</f>
        <v/>
      </c>
      <c r="E15" s="429"/>
      <c r="F15" s="429"/>
    </row>
    <row r="16" spans="1:12"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sheetData>
  <sheetProtection algorithmName="SHA-512" hashValue="BvZmYetdL7xOBialCbGhDJJHsPae5vbx3CXGHS0ZJE0hmkUmb6WRlC/uC5nmdJbkQhfvBVtoxVrzcl7SfXnD/Q==" saltValue="fgssrb6MGiAx8RyBv54KWw==" spinCount="100000" sheet="1" objects="1" scenarios="1"/>
  <mergeCells count="12">
    <mergeCell ref="A12:C12"/>
    <mergeCell ref="A13:C13"/>
    <mergeCell ref="A15:C15"/>
    <mergeCell ref="D15:F15"/>
    <mergeCell ref="A10:C10"/>
    <mergeCell ref="A1:G1"/>
    <mergeCell ref="B5:G5"/>
    <mergeCell ref="B6:G6"/>
    <mergeCell ref="A2:G2"/>
    <mergeCell ref="A11:C11"/>
    <mergeCell ref="A4:G4"/>
    <mergeCell ref="B3:G3"/>
  </mergeCells>
  <hyperlinks>
    <hyperlink ref="A2:B2" location="'Index Page Please Read'!A1" display="Click to return to Index Page"/>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35"/>
  <sheetViews>
    <sheetView workbookViewId="0">
      <selection sqref="A1:H1"/>
    </sheetView>
  </sheetViews>
  <sheetFormatPr defaultColWidth="8.81640625" defaultRowHeight="12.5" x14ac:dyDescent="0.25"/>
  <cols>
    <col min="1" max="1" width="40.90625" style="198" customWidth="1"/>
    <col min="2" max="2" width="22.1796875" style="198" customWidth="1"/>
    <col min="3" max="3" width="29.90625" style="198" customWidth="1"/>
    <col min="4" max="5" width="16.54296875" style="198" customWidth="1"/>
    <col min="6" max="6" width="11.26953125" style="198" customWidth="1"/>
    <col min="7" max="7" width="7.6328125" style="198" customWidth="1"/>
    <col min="8" max="8" width="4.453125" style="198" customWidth="1"/>
    <col min="9" max="16384" width="8.81640625" style="198"/>
  </cols>
  <sheetData>
    <row r="1" spans="1:8" ht="85.5" customHeight="1" x14ac:dyDescent="0.25">
      <c r="A1" s="251" t="s">
        <v>73</v>
      </c>
      <c r="B1" s="252"/>
      <c r="C1" s="252"/>
      <c r="D1" s="252"/>
      <c r="E1" s="252"/>
      <c r="F1" s="252"/>
      <c r="G1" s="252"/>
      <c r="H1" s="253"/>
    </row>
    <row r="3" spans="1:8" x14ac:dyDescent="0.25">
      <c r="A3" s="254" t="s">
        <v>9</v>
      </c>
      <c r="B3" s="255"/>
      <c r="C3" s="255"/>
      <c r="D3" s="255"/>
      <c r="E3" s="255"/>
      <c r="F3" s="255"/>
      <c r="G3" s="255"/>
      <c r="H3" s="256"/>
    </row>
    <row r="4" spans="1:8" x14ac:dyDescent="0.25">
      <c r="A4" s="257"/>
      <c r="B4" s="258"/>
      <c r="C4" s="258"/>
      <c r="D4" s="258"/>
      <c r="E4" s="258"/>
      <c r="F4" s="258"/>
      <c r="G4" s="258"/>
      <c r="H4" s="259"/>
    </row>
    <row r="5" spans="1:8" x14ac:dyDescent="0.25">
      <c r="A5" s="257"/>
      <c r="B5" s="258"/>
      <c r="C5" s="258"/>
      <c r="D5" s="258"/>
      <c r="E5" s="258"/>
      <c r="F5" s="258"/>
      <c r="G5" s="258"/>
      <c r="H5" s="259"/>
    </row>
    <row r="6" spans="1:8" x14ac:dyDescent="0.25">
      <c r="A6" s="260"/>
      <c r="B6" s="261"/>
      <c r="C6" s="261"/>
      <c r="D6" s="261"/>
      <c r="E6" s="261"/>
      <c r="F6" s="261"/>
      <c r="G6" s="261"/>
      <c r="H6" s="262"/>
    </row>
    <row r="9" spans="1:8" ht="13" x14ac:dyDescent="0.3">
      <c r="A9" s="199" t="s">
        <v>10</v>
      </c>
      <c r="B9" s="200"/>
      <c r="C9" s="200"/>
      <c r="D9" s="200"/>
      <c r="E9" s="200"/>
      <c r="F9" s="200"/>
      <c r="G9" s="200"/>
      <c r="H9" s="201"/>
    </row>
    <row r="10" spans="1:8" ht="13" x14ac:dyDescent="0.3">
      <c r="A10" s="202"/>
      <c r="B10" s="203"/>
      <c r="C10" s="203"/>
      <c r="D10" s="203"/>
      <c r="E10" s="203"/>
      <c r="F10" s="203"/>
      <c r="G10" s="203"/>
      <c r="H10" s="204"/>
    </row>
    <row r="11" spans="1:8" ht="13" x14ac:dyDescent="0.3">
      <c r="A11" s="205" t="s">
        <v>11</v>
      </c>
      <c r="B11" s="203"/>
      <c r="C11" s="203"/>
      <c r="D11" s="203"/>
      <c r="E11" s="203"/>
      <c r="F11" s="203"/>
      <c r="G11" s="203"/>
      <c r="H11" s="204"/>
    </row>
    <row r="12" spans="1:8" ht="13" x14ac:dyDescent="0.3">
      <c r="A12" s="206" t="s">
        <v>203</v>
      </c>
      <c r="B12" s="207"/>
      <c r="C12" s="203"/>
      <c r="D12" s="203"/>
      <c r="E12" s="203"/>
      <c r="F12" s="203"/>
      <c r="G12" s="203"/>
      <c r="H12" s="204"/>
    </row>
    <row r="13" spans="1:8" x14ac:dyDescent="0.25">
      <c r="A13" s="208"/>
      <c r="B13" s="207"/>
      <c r="C13" s="203"/>
      <c r="D13" s="203"/>
      <c r="E13" s="203"/>
      <c r="F13" s="203"/>
      <c r="G13" s="203"/>
      <c r="H13" s="204"/>
    </row>
    <row r="14" spans="1:8" ht="13" x14ac:dyDescent="0.3">
      <c r="A14" s="209" t="s">
        <v>12</v>
      </c>
      <c r="B14" s="210" t="s">
        <v>13</v>
      </c>
      <c r="C14" s="211"/>
      <c r="D14" s="212"/>
      <c r="E14" s="212"/>
      <c r="F14" s="212"/>
      <c r="G14" s="213"/>
      <c r="H14" s="204"/>
    </row>
    <row r="15" spans="1:8" ht="13" x14ac:dyDescent="0.3">
      <c r="A15" s="214"/>
      <c r="B15" s="215"/>
      <c r="C15" s="216"/>
      <c r="D15" s="203"/>
      <c r="E15" s="203"/>
      <c r="F15" s="203"/>
      <c r="G15" s="203"/>
      <c r="H15" s="204"/>
    </row>
    <row r="16" spans="1:8" ht="26" customHeight="1" x14ac:dyDescent="0.25">
      <c r="A16" s="217" t="s">
        <v>64</v>
      </c>
      <c r="B16" s="218" t="s">
        <v>14</v>
      </c>
      <c r="C16" s="263" t="s">
        <v>199</v>
      </c>
      <c r="D16" s="263"/>
      <c r="E16" s="212"/>
      <c r="F16" s="212"/>
      <c r="G16" s="213"/>
      <c r="H16" s="204"/>
    </row>
    <row r="17" spans="1:8" ht="13" customHeight="1" x14ac:dyDescent="0.25">
      <c r="A17" s="219" t="s">
        <v>17</v>
      </c>
      <c r="B17" s="220" t="s">
        <v>16</v>
      </c>
      <c r="C17" s="221" t="s">
        <v>200</v>
      </c>
      <c r="D17" s="221"/>
      <c r="E17" s="221"/>
      <c r="F17" s="221"/>
      <c r="G17" s="222"/>
      <c r="H17" s="204"/>
    </row>
    <row r="18" spans="1:8" ht="13" customHeight="1" x14ac:dyDescent="0.25">
      <c r="A18" s="217" t="s">
        <v>18</v>
      </c>
      <c r="B18" s="218" t="s">
        <v>15</v>
      </c>
      <c r="C18" s="263" t="s">
        <v>201</v>
      </c>
      <c r="D18" s="263"/>
      <c r="E18" s="263"/>
      <c r="F18" s="263"/>
      <c r="G18" s="264"/>
      <c r="H18" s="204"/>
    </row>
    <row r="19" spans="1:8" ht="13" x14ac:dyDescent="0.25">
      <c r="A19" s="223"/>
      <c r="B19" s="224"/>
      <c r="C19" s="225"/>
      <c r="D19" s="203"/>
      <c r="E19" s="203"/>
      <c r="F19" s="203"/>
      <c r="G19" s="203"/>
      <c r="H19" s="204"/>
    </row>
    <row r="20" spans="1:8" ht="13" customHeight="1" x14ac:dyDescent="0.25">
      <c r="A20" s="226" t="s">
        <v>72</v>
      </c>
      <c r="B20" s="227"/>
      <c r="C20" s="245" t="s">
        <v>202</v>
      </c>
      <c r="D20" s="245"/>
      <c r="E20" s="245"/>
      <c r="F20" s="245"/>
      <c r="G20" s="246"/>
      <c r="H20" s="204"/>
    </row>
    <row r="21" spans="1:8" ht="13" x14ac:dyDescent="0.3">
      <c r="A21" s="228" t="s">
        <v>72</v>
      </c>
      <c r="B21" s="229" t="s">
        <v>66</v>
      </c>
      <c r="C21" s="247"/>
      <c r="D21" s="247"/>
      <c r="E21" s="247"/>
      <c r="F21" s="247"/>
      <c r="G21" s="248"/>
      <c r="H21" s="204"/>
    </row>
    <row r="22" spans="1:8" ht="13" x14ac:dyDescent="0.3">
      <c r="A22" s="228" t="s">
        <v>74</v>
      </c>
      <c r="B22" s="229" t="s">
        <v>67</v>
      </c>
      <c r="C22" s="247"/>
      <c r="D22" s="247"/>
      <c r="E22" s="247"/>
      <c r="F22" s="247"/>
      <c r="G22" s="248"/>
      <c r="H22" s="204"/>
    </row>
    <row r="23" spans="1:8" ht="13" x14ac:dyDescent="0.3">
      <c r="A23" s="228" t="s">
        <v>75</v>
      </c>
      <c r="B23" s="229" t="s">
        <v>68</v>
      </c>
      <c r="C23" s="247"/>
      <c r="D23" s="247"/>
      <c r="E23" s="247"/>
      <c r="F23" s="247"/>
      <c r="G23" s="248"/>
      <c r="H23" s="204"/>
    </row>
    <row r="24" spans="1:8" ht="13" x14ac:dyDescent="0.3">
      <c r="A24" s="228" t="s">
        <v>76</v>
      </c>
      <c r="B24" s="229" t="s">
        <v>69</v>
      </c>
      <c r="C24" s="247"/>
      <c r="D24" s="247"/>
      <c r="E24" s="247"/>
      <c r="F24" s="247"/>
      <c r="G24" s="248"/>
      <c r="H24" s="204"/>
    </row>
    <row r="25" spans="1:8" ht="13" x14ac:dyDescent="0.3">
      <c r="A25" s="228" t="s">
        <v>63</v>
      </c>
      <c r="B25" s="229" t="s">
        <v>63</v>
      </c>
      <c r="C25" s="247"/>
      <c r="D25" s="247"/>
      <c r="E25" s="247"/>
      <c r="F25" s="247"/>
      <c r="G25" s="248"/>
      <c r="H25" s="204"/>
    </row>
    <row r="26" spans="1:8" x14ac:dyDescent="0.25">
      <c r="A26" s="230"/>
      <c r="B26" s="231"/>
      <c r="C26" s="249"/>
      <c r="D26" s="249"/>
      <c r="E26" s="249"/>
      <c r="F26" s="249"/>
      <c r="G26" s="250"/>
      <c r="H26" s="204"/>
    </row>
    <row r="27" spans="1:8" ht="21" customHeight="1" x14ac:dyDescent="0.25">
      <c r="A27" s="231"/>
      <c r="B27" s="231"/>
      <c r="C27" s="231"/>
      <c r="D27" s="231"/>
      <c r="E27" s="231"/>
      <c r="F27" s="231"/>
      <c r="G27" s="231"/>
      <c r="H27" s="232"/>
    </row>
    <row r="30" spans="1:8" x14ac:dyDescent="0.25">
      <c r="A30" s="233"/>
    </row>
    <row r="31" spans="1:8" ht="14.5" x14ac:dyDescent="0.25">
      <c r="A31" s="234"/>
    </row>
    <row r="32" spans="1:8" x14ac:dyDescent="0.25">
      <c r="A32" s="233"/>
    </row>
    <row r="33" spans="1:1" ht="14.5" x14ac:dyDescent="0.25">
      <c r="A33" s="234"/>
    </row>
    <row r="34" spans="1:1" x14ac:dyDescent="0.25">
      <c r="A34" s="233"/>
    </row>
    <row r="35" spans="1:1" x14ac:dyDescent="0.25">
      <c r="A35" s="235"/>
    </row>
  </sheetData>
  <sheetProtection algorithmName="SHA-512" hashValue="/2U/oDb+3XE3CmDYh9Nqt8GecN0qk4qlzZDe8Q8Qu5UR7HN5suxvDVmWPfwRTPoEWp5UgmnB0S6pDJZDDaA8Mw==" saltValue="vzQkYbZVULT9EjR8hCNxqA==" spinCount="100000" sheet="1" objects="1" scenarios="1"/>
  <mergeCells count="5">
    <mergeCell ref="C20:G26"/>
    <mergeCell ref="A1:H1"/>
    <mergeCell ref="A3:H6"/>
    <mergeCell ref="C16:D16"/>
    <mergeCell ref="C18:G18"/>
  </mergeCells>
  <hyperlinks>
    <hyperlink ref="A11" location="Coversheet!A1" display="Coversheet"/>
    <hyperlink ref="B18" location="'Lot 3'!A1" display="Lot 3"/>
    <hyperlink ref="B16" location="'Lot 1'!A1" display="Lot 1"/>
    <hyperlink ref="B21" location="'Lot 4 (a)'!A1" display="Lot 4 (a)"/>
    <hyperlink ref="B22" location="'Lot 4 (b)'!A1" display="Lot 4 (b)"/>
    <hyperlink ref="B23" location="'Lot 4 (c)'!A1" display="Lot 4 (c)"/>
    <hyperlink ref="B24" location="'Lot 4 (d)'!A1" display="Lot 4 (d)"/>
    <hyperlink ref="B25" location="'Lot 4 Total Basket Price'!A1" display="Lot 4 Total Basket Price"/>
    <hyperlink ref="B17" location="'Lot 2'!A1" display="Lot 2"/>
    <hyperlink ref="A12" location="'Instructions Please Read '!A1" display=" Instructions Please Read"/>
  </hyperlinks>
  <pageMargins left="0.7" right="0.7" top="0.75" bottom="0.75" header="0.3" footer="0.3"/>
  <pageSetup paperSize="8"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42"/>
  <sheetViews>
    <sheetView workbookViewId="0"/>
  </sheetViews>
  <sheetFormatPr defaultColWidth="8.1796875" defaultRowHeight="14.5" x14ac:dyDescent="0.35"/>
  <cols>
    <col min="1" max="1" width="166.90625" style="97" customWidth="1"/>
    <col min="2" max="2" width="8.1796875" style="82"/>
    <col min="3" max="3" width="13.1796875" style="82" customWidth="1"/>
    <col min="4" max="16384" width="8.1796875" style="82"/>
  </cols>
  <sheetData>
    <row r="1" spans="1:8" ht="71" customHeight="1" thickBot="1" x14ac:dyDescent="0.4">
      <c r="A1" s="80" t="s">
        <v>95</v>
      </c>
      <c r="B1" s="81"/>
      <c r="C1" s="81"/>
      <c r="D1" s="81"/>
      <c r="E1" s="81"/>
      <c r="F1" s="81"/>
      <c r="G1" s="81"/>
      <c r="H1" s="81"/>
    </row>
    <row r="2" spans="1:8" ht="16" thickBot="1" x14ac:dyDescent="0.4">
      <c r="A2" s="83"/>
    </row>
    <row r="3" spans="1:8" ht="64.5" customHeight="1" x14ac:dyDescent="0.35">
      <c r="A3" s="84" t="s">
        <v>186</v>
      </c>
    </row>
    <row r="4" spans="1:8" x14ac:dyDescent="0.35">
      <c r="A4" s="85" t="s">
        <v>87</v>
      </c>
    </row>
    <row r="5" spans="1:8" x14ac:dyDescent="0.35">
      <c r="A5" s="85"/>
    </row>
    <row r="6" spans="1:8" x14ac:dyDescent="0.35">
      <c r="A6" s="85" t="s">
        <v>88</v>
      </c>
    </row>
    <row r="7" spans="1:8" x14ac:dyDescent="0.35">
      <c r="A7" s="85"/>
    </row>
    <row r="8" spans="1:8" x14ac:dyDescent="0.35">
      <c r="A8" s="85" t="s">
        <v>89</v>
      </c>
    </row>
    <row r="9" spans="1:8" x14ac:dyDescent="0.35">
      <c r="A9" s="85"/>
    </row>
    <row r="10" spans="1:8" x14ac:dyDescent="0.35">
      <c r="A10" s="85" t="s">
        <v>96</v>
      </c>
    </row>
    <row r="11" spans="1:8" ht="15" thickBot="1" x14ac:dyDescent="0.4">
      <c r="A11" s="86"/>
    </row>
    <row r="12" spans="1:8" ht="15" thickBot="1" x14ac:dyDescent="0.4">
      <c r="A12" s="87"/>
    </row>
    <row r="13" spans="1:8" ht="26.25" customHeight="1" x14ac:dyDescent="0.35">
      <c r="A13" s="84" t="s">
        <v>90</v>
      </c>
    </row>
    <row r="14" spans="1:8" x14ac:dyDescent="0.35">
      <c r="A14" s="85" t="s">
        <v>188</v>
      </c>
    </row>
    <row r="15" spans="1:8" x14ac:dyDescent="0.35">
      <c r="A15" s="85"/>
    </row>
    <row r="16" spans="1:8" ht="15" thickBot="1" x14ac:dyDescent="0.4">
      <c r="A16" s="86"/>
    </row>
    <row r="17" spans="1:1" ht="15" thickBot="1" x14ac:dyDescent="0.4">
      <c r="A17" s="87"/>
    </row>
    <row r="18" spans="1:1" ht="15" thickBot="1" x14ac:dyDescent="0.4">
      <c r="A18" s="88" t="s">
        <v>91</v>
      </c>
    </row>
    <row r="19" spans="1:1" x14ac:dyDescent="0.35">
      <c r="A19" s="84"/>
    </row>
    <row r="20" spans="1:1" x14ac:dyDescent="0.35">
      <c r="A20" s="89" t="s">
        <v>167</v>
      </c>
    </row>
    <row r="21" spans="1:1" x14ac:dyDescent="0.35">
      <c r="A21" s="89"/>
    </row>
    <row r="22" spans="1:1" ht="58" customHeight="1" x14ac:dyDescent="0.35">
      <c r="A22" s="90" t="s">
        <v>205</v>
      </c>
    </row>
    <row r="23" spans="1:1" ht="58" customHeight="1" x14ac:dyDescent="0.35">
      <c r="A23" s="111" t="s">
        <v>206</v>
      </c>
    </row>
    <row r="24" spans="1:1" ht="51" customHeight="1" x14ac:dyDescent="0.35">
      <c r="A24" s="91" t="s">
        <v>165</v>
      </c>
    </row>
    <row r="25" spans="1:1" ht="49" customHeight="1" x14ac:dyDescent="0.35">
      <c r="A25" s="112" t="s">
        <v>164</v>
      </c>
    </row>
    <row r="26" spans="1:1" ht="56.5" customHeight="1" x14ac:dyDescent="0.35">
      <c r="A26" s="113" t="s">
        <v>207</v>
      </c>
    </row>
    <row r="27" spans="1:1" ht="59" customHeight="1" x14ac:dyDescent="0.35">
      <c r="A27" s="114" t="s">
        <v>166</v>
      </c>
    </row>
    <row r="28" spans="1:1" ht="57.5" customHeight="1" x14ac:dyDescent="0.35">
      <c r="A28" s="196" t="s">
        <v>175</v>
      </c>
    </row>
    <row r="29" spans="1:1" ht="27.5" customHeight="1" thickBot="1" x14ac:dyDescent="0.4">
      <c r="A29" s="87" t="s">
        <v>208</v>
      </c>
    </row>
    <row r="30" spans="1:1" ht="15" thickBot="1" x14ac:dyDescent="0.4">
      <c r="A30" s="92" t="s">
        <v>169</v>
      </c>
    </row>
    <row r="31" spans="1:1" ht="21" customHeight="1" x14ac:dyDescent="0.35">
      <c r="A31" s="93" t="s">
        <v>168</v>
      </c>
    </row>
    <row r="32" spans="1:1" ht="21" customHeight="1" x14ac:dyDescent="0.35">
      <c r="A32" s="94" t="s">
        <v>92</v>
      </c>
    </row>
    <row r="33" spans="1:1" ht="21" customHeight="1" x14ac:dyDescent="0.35">
      <c r="A33" s="85" t="s">
        <v>171</v>
      </c>
    </row>
    <row r="34" spans="1:1" ht="21" customHeight="1" x14ac:dyDescent="0.35">
      <c r="A34" s="85" t="s">
        <v>93</v>
      </c>
    </row>
    <row r="35" spans="1:1" ht="21" customHeight="1" x14ac:dyDescent="0.35">
      <c r="A35" s="85" t="s">
        <v>187</v>
      </c>
    </row>
    <row r="36" spans="1:1" ht="62" customHeight="1" x14ac:dyDescent="0.35">
      <c r="A36" s="85" t="s">
        <v>98</v>
      </c>
    </row>
    <row r="37" spans="1:1" ht="34" customHeight="1" x14ac:dyDescent="0.35">
      <c r="A37" s="85" t="s">
        <v>184</v>
      </c>
    </row>
    <row r="38" spans="1:1" ht="20.5" customHeight="1" thickBot="1" x14ac:dyDescent="0.4">
      <c r="A38" s="86"/>
    </row>
    <row r="39" spans="1:1" ht="16" customHeight="1" thickBot="1" x14ac:dyDescent="0.4">
      <c r="A39" s="95" t="s">
        <v>204</v>
      </c>
    </row>
    <row r="40" spans="1:1" ht="86.5" customHeight="1" thickBot="1" x14ac:dyDescent="0.4">
      <c r="A40" s="194" t="s">
        <v>202</v>
      </c>
    </row>
    <row r="41" spans="1:1" ht="15" thickBot="1" x14ac:dyDescent="0.4">
      <c r="A41" s="236" t="s">
        <v>94</v>
      </c>
    </row>
    <row r="42" spans="1:1" ht="20.5" customHeight="1" thickBot="1" x14ac:dyDescent="0.4">
      <c r="A42" s="96" t="s">
        <v>209</v>
      </c>
    </row>
  </sheetData>
  <sheetProtection algorithmName="SHA-512" hashValue="qzCx4Rj49BgLqXWLCJJPTQioTKZ4O9ksZw+WTTYb73KNwEOp/41wZebQCCXSNeXXrJMfNt9ImHNpwNj+8riyVw==" saltValue="hU/xmqEpHMsEYw7resJn+w==" spinCount="100000" sheet="1" objects="1" scenarios="1"/>
  <pageMargins left="0.7" right="0.7" top="0.75" bottom="0.75" header="0.3" footer="0.3"/>
  <pageSetup paperSize="8"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220"/>
  <sheetViews>
    <sheetView workbookViewId="0">
      <selection activeCell="A2" sqref="A2:B2"/>
    </sheetView>
  </sheetViews>
  <sheetFormatPr defaultColWidth="8.81640625" defaultRowHeight="14.5" x14ac:dyDescent="0.35"/>
  <cols>
    <col min="1" max="1" width="27.1796875" style="46" customWidth="1"/>
    <col min="2" max="2" width="25.6328125" style="46" customWidth="1"/>
    <col min="3" max="3" width="8.81640625" style="46" customWidth="1"/>
    <col min="4" max="4" width="25.6328125" style="46" customWidth="1"/>
    <col min="5" max="5" width="22.7265625" style="46" customWidth="1"/>
    <col min="6" max="6" width="51.6328125" style="46" customWidth="1"/>
    <col min="7" max="7" width="15.90625" style="9" customWidth="1"/>
    <col min="8" max="16384" width="8.81640625" style="9"/>
  </cols>
  <sheetData>
    <row r="1" spans="1:10" ht="85.5" customHeight="1" x14ac:dyDescent="0.35">
      <c r="A1" s="296" t="s">
        <v>34</v>
      </c>
      <c r="B1" s="297"/>
      <c r="C1" s="297"/>
      <c r="D1" s="297"/>
      <c r="E1" s="297"/>
      <c r="F1" s="298"/>
      <c r="G1" s="8"/>
    </row>
    <row r="2" spans="1:10" ht="27" customHeight="1" x14ac:dyDescent="0.35">
      <c r="A2" s="322" t="s">
        <v>4</v>
      </c>
      <c r="B2" s="323"/>
      <c r="C2" s="151"/>
      <c r="D2" s="299"/>
      <c r="E2" s="299"/>
      <c r="F2" s="300"/>
      <c r="G2" s="8"/>
    </row>
    <row r="3" spans="1:10" ht="24" customHeight="1" x14ac:dyDescent="0.35">
      <c r="A3" s="58" t="s">
        <v>5</v>
      </c>
      <c r="B3" s="301">
        <f>Coversheet!B16</f>
        <v>0</v>
      </c>
      <c r="C3" s="302"/>
      <c r="D3" s="302"/>
      <c r="E3" s="302"/>
      <c r="F3" s="303"/>
      <c r="G3" s="65"/>
      <c r="H3" s="65"/>
      <c r="I3" s="65"/>
      <c r="J3" s="65"/>
    </row>
    <row r="4" spans="1:10" ht="24" customHeight="1" x14ac:dyDescent="0.35">
      <c r="A4" s="304" t="s">
        <v>6</v>
      </c>
      <c r="B4" s="305"/>
      <c r="C4" s="305"/>
      <c r="D4" s="305"/>
      <c r="E4" s="305"/>
      <c r="F4" s="306"/>
      <c r="G4" s="10"/>
      <c r="H4" s="65"/>
      <c r="I4" s="65"/>
      <c r="J4" s="65"/>
    </row>
    <row r="5" spans="1:10" ht="140.5" customHeight="1" x14ac:dyDescent="0.35">
      <c r="A5" s="307" t="s">
        <v>210</v>
      </c>
      <c r="B5" s="308"/>
      <c r="C5" s="308"/>
      <c r="D5" s="308"/>
      <c r="E5" s="308"/>
      <c r="F5" s="309"/>
      <c r="G5" s="100"/>
      <c r="H5" s="100"/>
      <c r="I5" s="100"/>
      <c r="J5" s="65"/>
    </row>
    <row r="6" spans="1:10" ht="30" customHeight="1" x14ac:dyDescent="0.35">
      <c r="A6" s="324" t="s">
        <v>136</v>
      </c>
      <c r="B6" s="325"/>
      <c r="C6" s="325"/>
      <c r="D6" s="325"/>
      <c r="E6" s="325"/>
      <c r="F6" s="326"/>
      <c r="G6" s="100"/>
      <c r="H6" s="100"/>
      <c r="I6" s="100"/>
      <c r="J6" s="65"/>
    </row>
    <row r="7" spans="1:10" ht="54" customHeight="1" x14ac:dyDescent="0.35">
      <c r="A7" s="310" t="s">
        <v>141</v>
      </c>
      <c r="B7" s="311"/>
      <c r="C7" s="311"/>
      <c r="D7" s="311"/>
      <c r="E7" s="311"/>
      <c r="F7" s="312"/>
      <c r="G7" s="99"/>
      <c r="H7" s="65"/>
      <c r="I7" s="65"/>
      <c r="J7" s="65"/>
    </row>
    <row r="8" spans="1:10" ht="49" customHeight="1" x14ac:dyDescent="0.35">
      <c r="A8" s="316" t="s">
        <v>189</v>
      </c>
      <c r="B8" s="317"/>
      <c r="C8" s="317"/>
      <c r="D8" s="317"/>
      <c r="E8" s="317"/>
      <c r="F8" s="318"/>
      <c r="G8" s="11"/>
    </row>
    <row r="9" spans="1:10" ht="41" customHeight="1" x14ac:dyDescent="0.35">
      <c r="A9" s="313" t="s">
        <v>174</v>
      </c>
      <c r="B9" s="314"/>
      <c r="C9" s="314"/>
      <c r="D9" s="314"/>
      <c r="E9" s="314"/>
      <c r="F9" s="315"/>
      <c r="G9" s="4"/>
    </row>
    <row r="10" spans="1:10" ht="20" customHeight="1" x14ac:dyDescent="0.35">
      <c r="A10" s="14"/>
      <c r="B10" s="14"/>
      <c r="C10" s="14"/>
      <c r="D10" s="14"/>
      <c r="E10" s="14"/>
      <c r="F10" s="14"/>
      <c r="G10" s="12"/>
    </row>
    <row r="11" spans="1:10" ht="24" customHeight="1" x14ac:dyDescent="0.35">
      <c r="A11" s="287" t="s">
        <v>19</v>
      </c>
      <c r="B11" s="288"/>
      <c r="C11" s="288"/>
      <c r="D11" s="288"/>
      <c r="E11" s="288"/>
      <c r="F11" s="289"/>
      <c r="G11" s="12"/>
    </row>
    <row r="12" spans="1:10" ht="25" customHeight="1" x14ac:dyDescent="0.35">
      <c r="E12" s="6"/>
      <c r="F12" s="38"/>
      <c r="G12" s="12"/>
    </row>
    <row r="13" spans="1:10" ht="25" customHeight="1" x14ac:dyDescent="0.35">
      <c r="A13" s="319" t="s">
        <v>99</v>
      </c>
      <c r="B13" s="320"/>
      <c r="C13" s="320"/>
      <c r="D13" s="321"/>
      <c r="E13" s="6"/>
      <c r="F13" s="38"/>
      <c r="G13" s="12"/>
    </row>
    <row r="14" spans="1:10" ht="31.5" customHeight="1" x14ac:dyDescent="0.35">
      <c r="A14" s="148" t="s">
        <v>58</v>
      </c>
      <c r="B14" s="290" t="s">
        <v>37</v>
      </c>
      <c r="C14" s="290"/>
      <c r="D14" s="148" t="s">
        <v>43</v>
      </c>
      <c r="E14" s="4"/>
      <c r="F14" s="55"/>
      <c r="G14" s="12"/>
    </row>
    <row r="15" spans="1:10" ht="24" customHeight="1" x14ac:dyDescent="0.35">
      <c r="A15" s="277" t="s">
        <v>57</v>
      </c>
      <c r="B15" s="280" t="s">
        <v>44</v>
      </c>
      <c r="C15" s="280"/>
      <c r="D15" s="155"/>
      <c r="E15" s="118"/>
      <c r="F15" s="51"/>
      <c r="G15" s="37"/>
    </row>
    <row r="16" spans="1:10" ht="24" customHeight="1" x14ac:dyDescent="0.35">
      <c r="A16" s="278"/>
      <c r="B16" s="280" t="s">
        <v>45</v>
      </c>
      <c r="C16" s="280"/>
      <c r="D16" s="155"/>
      <c r="E16" s="274" t="str">
        <f>IF(D16="","",IF(D16&gt;=D15,"As per pricing instruction your price is equal to or exceeds the price in cell D15 ",""))</f>
        <v/>
      </c>
      <c r="F16" s="275"/>
      <c r="G16" s="37"/>
    </row>
    <row r="17" spans="1:7" ht="24" customHeight="1" x14ac:dyDescent="0.35">
      <c r="A17" s="278"/>
      <c r="B17" s="280" t="s">
        <v>46</v>
      </c>
      <c r="C17" s="280"/>
      <c r="D17" s="155"/>
      <c r="E17" s="274" t="str">
        <f>IF(D17="","",IF(D17&gt;=D16,"As per pricing instruction your price is equal to or exceeds the price in cell D16 ",""))</f>
        <v/>
      </c>
      <c r="F17" s="275"/>
      <c r="G17" s="37"/>
    </row>
    <row r="18" spans="1:7" ht="24" customHeight="1" x14ac:dyDescent="0.35">
      <c r="A18" s="278"/>
      <c r="B18" s="281" t="s">
        <v>47</v>
      </c>
      <c r="C18" s="282"/>
      <c r="D18" s="155"/>
      <c r="E18" s="274" t="str">
        <f>IF(D18="","",IF(D18&gt;=D17,"As per pricing instruction your price is equal to or exceeds the price in cell D17 ",""))</f>
        <v/>
      </c>
      <c r="F18" s="275"/>
      <c r="G18" s="37"/>
    </row>
    <row r="19" spans="1:7" ht="24" customHeight="1" x14ac:dyDescent="0.35">
      <c r="A19" s="279"/>
      <c r="B19" s="281" t="s">
        <v>48</v>
      </c>
      <c r="C19" s="282"/>
      <c r="D19" s="155"/>
      <c r="E19" s="274" t="str">
        <f>IF(D19="","",IF(D19&gt;=D18,"As per pricing instruction your price is equal to or exceeds the price in cell D18 ",""))</f>
        <v/>
      </c>
      <c r="F19" s="275"/>
      <c r="G19" s="37"/>
    </row>
    <row r="20" spans="1:7" ht="24" customHeight="1" x14ac:dyDescent="0.35">
      <c r="A20" s="158"/>
      <c r="B20" s="7"/>
      <c r="C20" s="158"/>
      <c r="D20" s="7"/>
      <c r="E20" s="118"/>
      <c r="F20" s="51"/>
      <c r="G20" s="37"/>
    </row>
    <row r="21" spans="1:7" ht="24" customHeight="1" x14ac:dyDescent="0.35">
      <c r="A21" s="319" t="s">
        <v>100</v>
      </c>
      <c r="B21" s="320"/>
      <c r="C21" s="321"/>
      <c r="D21" s="101"/>
      <c r="E21" s="118"/>
      <c r="F21" s="51"/>
      <c r="G21" s="37"/>
    </row>
    <row r="22" spans="1:7" ht="28.5" customHeight="1" x14ac:dyDescent="0.35">
      <c r="A22" s="148" t="s">
        <v>58</v>
      </c>
      <c r="B22" s="290" t="s">
        <v>43</v>
      </c>
      <c r="C22" s="290"/>
      <c r="D22" s="7"/>
      <c r="E22" s="118"/>
      <c r="F22" s="51"/>
      <c r="G22" s="37"/>
    </row>
    <row r="23" spans="1:7" ht="24" customHeight="1" x14ac:dyDescent="0.35">
      <c r="A23" s="167" t="s">
        <v>27</v>
      </c>
      <c r="B23" s="330"/>
      <c r="C23" s="330"/>
      <c r="D23" s="7"/>
      <c r="E23" s="118"/>
      <c r="F23" s="51"/>
      <c r="G23" s="37"/>
    </row>
    <row r="24" spans="1:7" ht="24" customHeight="1" x14ac:dyDescent="0.35">
      <c r="A24" s="7"/>
      <c r="B24" s="7"/>
      <c r="C24" s="158"/>
      <c r="D24" s="7"/>
      <c r="E24" s="118"/>
      <c r="F24" s="51"/>
      <c r="G24" s="37"/>
    </row>
    <row r="25" spans="1:7" ht="24" customHeight="1" x14ac:dyDescent="0.35">
      <c r="A25" s="327" t="s">
        <v>101</v>
      </c>
      <c r="B25" s="328"/>
      <c r="C25" s="328"/>
      <c r="D25" s="329"/>
      <c r="E25" s="118"/>
      <c r="F25" s="51"/>
      <c r="G25" s="37"/>
    </row>
    <row r="26" spans="1:7" ht="30" customHeight="1" x14ac:dyDescent="0.35">
      <c r="A26" s="148" t="s">
        <v>58</v>
      </c>
      <c r="B26" s="290" t="s">
        <v>37</v>
      </c>
      <c r="C26" s="290"/>
      <c r="D26" s="148" t="s">
        <v>43</v>
      </c>
      <c r="E26" s="118"/>
      <c r="F26" s="51"/>
      <c r="G26" s="37"/>
    </row>
    <row r="27" spans="1:7" ht="24" customHeight="1" x14ac:dyDescent="0.35">
      <c r="A27" s="284" t="s">
        <v>35</v>
      </c>
      <c r="B27" s="291" t="s">
        <v>38</v>
      </c>
      <c r="C27" s="291"/>
      <c r="D27" s="121"/>
      <c r="E27" s="118"/>
      <c r="F27" s="51"/>
      <c r="G27" s="37"/>
    </row>
    <row r="28" spans="1:7" ht="24" customHeight="1" x14ac:dyDescent="0.35">
      <c r="A28" s="285"/>
      <c r="B28" s="292" t="s">
        <v>39</v>
      </c>
      <c r="C28" s="293"/>
      <c r="D28" s="121"/>
      <c r="E28" s="274" t="str">
        <f>IF(D28="","",IF(D28&gt;=D27,"As per pricing instruction your price is equal to or exceeds the price in cell D27 ",""))</f>
        <v/>
      </c>
      <c r="F28" s="275"/>
      <c r="G28" s="37"/>
    </row>
    <row r="29" spans="1:7" ht="24" customHeight="1" x14ac:dyDescent="0.35">
      <c r="A29" s="285"/>
      <c r="B29" s="292" t="s">
        <v>41</v>
      </c>
      <c r="C29" s="293"/>
      <c r="D29" s="121"/>
      <c r="E29" s="274" t="str">
        <f>IF(D29="","",IF(D29&gt;=D28,"As per pricing instruction your price is equal to or exceeds the price in cell D28 ",""))</f>
        <v/>
      </c>
      <c r="F29" s="275"/>
      <c r="G29" s="37"/>
    </row>
    <row r="30" spans="1:7" ht="24" customHeight="1" x14ac:dyDescent="0.35">
      <c r="A30" s="286"/>
      <c r="B30" s="292" t="s">
        <v>40</v>
      </c>
      <c r="C30" s="293"/>
      <c r="D30" s="121"/>
      <c r="E30" s="274" t="str">
        <f>IF(D30="","",IF(D30&gt;=D29,"As per pricing instruction your price is equal to or exceeds the price in cell D29 ",""))</f>
        <v/>
      </c>
      <c r="F30" s="275"/>
      <c r="G30" s="37"/>
    </row>
    <row r="31" spans="1:7" ht="24" customHeight="1" x14ac:dyDescent="0.35">
      <c r="A31" s="7"/>
      <c r="B31" s="7"/>
      <c r="C31" s="158"/>
      <c r="D31" s="7"/>
      <c r="E31" s="118"/>
      <c r="F31" s="51"/>
      <c r="G31" s="37"/>
    </row>
    <row r="32" spans="1:7" ht="24" customHeight="1" x14ac:dyDescent="0.35">
      <c r="A32" s="168" t="s">
        <v>102</v>
      </c>
      <c r="B32" s="290" t="s">
        <v>170</v>
      </c>
      <c r="C32" s="290"/>
      <c r="D32" s="7"/>
      <c r="E32" s="7"/>
      <c r="F32" s="25"/>
      <c r="G32" s="12"/>
    </row>
    <row r="33" spans="1:7" ht="24" customHeight="1" x14ac:dyDescent="0.35">
      <c r="A33" s="52" t="s">
        <v>22</v>
      </c>
      <c r="B33" s="283"/>
      <c r="C33" s="283"/>
      <c r="D33" s="17"/>
      <c r="E33" s="17"/>
      <c r="F33" s="24"/>
      <c r="G33" s="12"/>
    </row>
    <row r="34" spans="1:7" ht="24" customHeight="1" x14ac:dyDescent="0.35">
      <c r="A34" s="294" t="str">
        <f>IF(B33="","",IF(B33&lt;0.01,"Zero bid entered please detail how you have priced for this element in the box below",""))</f>
        <v/>
      </c>
      <c r="B34" s="295"/>
      <c r="C34" s="295"/>
      <c r="D34" s="295"/>
      <c r="E34" s="54"/>
      <c r="F34" s="24"/>
      <c r="G34" s="12"/>
    </row>
    <row r="35" spans="1:7" ht="57" customHeight="1" x14ac:dyDescent="0.35">
      <c r="A35" s="276"/>
      <c r="B35" s="276"/>
      <c r="C35" s="276"/>
      <c r="D35" s="17"/>
      <c r="E35" s="17"/>
      <c r="F35" s="24"/>
      <c r="G35" s="12"/>
    </row>
    <row r="36" spans="1:7" ht="24" customHeight="1" x14ac:dyDescent="0.35">
      <c r="A36" s="23"/>
      <c r="B36" s="39"/>
      <c r="C36" s="17"/>
      <c r="D36" s="17"/>
      <c r="E36" s="17"/>
      <c r="F36" s="24"/>
      <c r="G36" s="12"/>
    </row>
    <row r="37" spans="1:7" ht="24" customHeight="1" x14ac:dyDescent="0.35">
      <c r="A37" s="59" t="s">
        <v>103</v>
      </c>
      <c r="B37" s="290" t="s">
        <v>52</v>
      </c>
      <c r="C37" s="290"/>
      <c r="D37" s="17"/>
      <c r="E37" s="17"/>
      <c r="F37" s="24"/>
      <c r="G37" s="12"/>
    </row>
    <row r="38" spans="1:7" ht="24" customHeight="1" x14ac:dyDescent="0.35">
      <c r="A38" s="148" t="s">
        <v>25</v>
      </c>
      <c r="B38" s="283"/>
      <c r="C38" s="283"/>
      <c r="D38" s="29"/>
      <c r="E38" s="158"/>
      <c r="F38" s="25"/>
      <c r="G38" s="12"/>
    </row>
    <row r="39" spans="1:7" ht="24" customHeight="1" x14ac:dyDescent="0.35">
      <c r="A39" s="294" t="str">
        <f>IF(B38="","",IF(B38&lt;0.01,"Zero bid entered please detail how you have priced for this element in the box below",""))</f>
        <v/>
      </c>
      <c r="B39" s="295"/>
      <c r="C39" s="295"/>
      <c r="D39" s="295"/>
      <c r="E39" s="54"/>
      <c r="F39" s="25"/>
      <c r="G39" s="12"/>
    </row>
    <row r="40" spans="1:7" ht="57" customHeight="1" x14ac:dyDescent="0.35">
      <c r="A40" s="276"/>
      <c r="B40" s="276"/>
      <c r="C40" s="276"/>
      <c r="D40" s="29"/>
      <c r="E40" s="158"/>
      <c r="F40" s="25"/>
      <c r="G40" s="12"/>
    </row>
    <row r="41" spans="1:7" ht="24" customHeight="1" x14ac:dyDescent="0.35">
      <c r="A41" s="23"/>
      <c r="B41" s="40"/>
      <c r="C41" s="17"/>
      <c r="D41" s="21"/>
      <c r="E41" s="41"/>
      <c r="F41" s="25"/>
      <c r="G41" s="12"/>
    </row>
    <row r="42" spans="1:7" ht="24" customHeight="1" x14ac:dyDescent="0.35">
      <c r="A42" s="59" t="s">
        <v>104</v>
      </c>
      <c r="B42" s="290" t="s">
        <v>32</v>
      </c>
      <c r="C42" s="290"/>
      <c r="D42" s="7"/>
      <c r="E42" s="7"/>
      <c r="F42" s="25"/>
      <c r="G42" s="12"/>
    </row>
    <row r="43" spans="1:7" ht="24" customHeight="1" x14ac:dyDescent="0.35">
      <c r="A43" s="148" t="s">
        <v>23</v>
      </c>
      <c r="B43" s="283"/>
      <c r="C43" s="283"/>
      <c r="D43" s="7"/>
      <c r="E43" s="7"/>
      <c r="F43" s="25"/>
      <c r="G43" s="12"/>
    </row>
    <row r="44" spans="1:7" ht="24" customHeight="1" x14ac:dyDescent="0.35">
      <c r="A44" s="294" t="str">
        <f>IF(B43="","",IF(B43&lt;0.01,"Zero bid entered please detail how you have priced for this element in the box below",""))</f>
        <v/>
      </c>
      <c r="B44" s="295"/>
      <c r="C44" s="295"/>
      <c r="D44" s="295"/>
      <c r="E44" s="7"/>
      <c r="F44" s="25"/>
      <c r="G44" s="12"/>
    </row>
    <row r="45" spans="1:7" ht="57" customHeight="1" x14ac:dyDescent="0.35">
      <c r="A45" s="276"/>
      <c r="B45" s="276"/>
      <c r="C45" s="276"/>
      <c r="D45" s="7"/>
      <c r="E45" s="7"/>
      <c r="F45" s="25"/>
      <c r="G45" s="12"/>
    </row>
    <row r="46" spans="1:7" ht="24" customHeight="1" x14ac:dyDescent="0.35">
      <c r="A46" s="158"/>
      <c r="B46" s="30"/>
      <c r="C46" s="7"/>
      <c r="D46" s="7"/>
      <c r="E46" s="7"/>
      <c r="F46" s="25"/>
      <c r="G46" s="12"/>
    </row>
    <row r="47" spans="1:7" ht="24" customHeight="1" x14ac:dyDescent="0.35">
      <c r="A47" s="59" t="s">
        <v>105</v>
      </c>
      <c r="B47" s="290" t="s">
        <v>196</v>
      </c>
      <c r="C47" s="290"/>
      <c r="D47" s="7"/>
      <c r="E47" s="7"/>
      <c r="F47" s="25"/>
      <c r="G47" s="12"/>
    </row>
    <row r="48" spans="1:7" ht="24" customHeight="1" x14ac:dyDescent="0.35">
      <c r="A48" s="52" t="s">
        <v>24</v>
      </c>
      <c r="B48" s="283"/>
      <c r="C48" s="283"/>
      <c r="D48" s="7"/>
      <c r="E48" s="7"/>
      <c r="F48" s="25"/>
      <c r="G48" s="12"/>
    </row>
    <row r="49" spans="1:7" ht="24" customHeight="1" x14ac:dyDescent="0.35">
      <c r="A49" s="294" t="str">
        <f>IF(B48="","",IF(B48&lt;0.01,"Zero bid entered please detail how you have priced for this element in the box below",""))</f>
        <v/>
      </c>
      <c r="B49" s="295"/>
      <c r="C49" s="295"/>
      <c r="D49" s="295"/>
      <c r="E49" s="54"/>
      <c r="F49" s="25"/>
      <c r="G49" s="12"/>
    </row>
    <row r="50" spans="1:7" ht="57" customHeight="1" x14ac:dyDescent="0.35">
      <c r="A50" s="276"/>
      <c r="B50" s="276"/>
      <c r="C50" s="276"/>
      <c r="D50" s="4"/>
      <c r="E50" s="4"/>
      <c r="F50" s="55"/>
      <c r="G50" s="159"/>
    </row>
    <row r="51" spans="1:7" ht="24" customHeight="1" x14ac:dyDescent="0.35">
      <c r="A51" s="34"/>
      <c r="B51" s="42"/>
      <c r="C51" s="42"/>
      <c r="D51" s="42"/>
      <c r="E51" s="42"/>
      <c r="F51" s="43"/>
      <c r="G51" s="159"/>
    </row>
    <row r="52" spans="1:7" ht="41.5" customHeight="1" x14ac:dyDescent="0.35">
      <c r="A52" s="158"/>
      <c r="B52" s="158"/>
      <c r="C52" s="158"/>
      <c r="D52" s="158"/>
      <c r="E52" s="158"/>
      <c r="F52" s="158"/>
      <c r="G52" s="159"/>
    </row>
    <row r="53" spans="1:7" ht="24" customHeight="1" x14ac:dyDescent="0.35">
      <c r="A53" s="287" t="s">
        <v>26</v>
      </c>
      <c r="B53" s="288"/>
      <c r="C53" s="288"/>
      <c r="D53" s="288"/>
      <c r="E53" s="288"/>
      <c r="F53" s="289"/>
      <c r="G53" s="159"/>
    </row>
    <row r="54" spans="1:7" ht="24" customHeight="1" x14ac:dyDescent="0.35">
      <c r="A54" s="9"/>
      <c r="B54" s="9"/>
      <c r="C54" s="158"/>
      <c r="D54" s="158"/>
      <c r="E54" s="158"/>
      <c r="F54" s="51"/>
      <c r="G54" s="12"/>
    </row>
    <row r="55" spans="1:7" ht="39.5" customHeight="1" x14ac:dyDescent="0.35">
      <c r="A55" s="269" t="s">
        <v>219</v>
      </c>
      <c r="B55" s="269"/>
      <c r="C55" s="270" t="s">
        <v>216</v>
      </c>
      <c r="D55" s="271"/>
      <c r="E55" s="272"/>
      <c r="F55" s="197" t="s">
        <v>218</v>
      </c>
      <c r="G55" s="12"/>
    </row>
    <row r="56" spans="1:7" ht="24" customHeight="1" x14ac:dyDescent="0.35">
      <c r="A56" s="23"/>
      <c r="B56" s="158"/>
      <c r="C56" s="102"/>
      <c r="D56" s="102"/>
      <c r="E56" s="102"/>
      <c r="F56" s="24"/>
      <c r="G56" s="12"/>
    </row>
    <row r="57" spans="1:7" ht="24" customHeight="1" x14ac:dyDescent="0.35">
      <c r="A57" s="265" t="s">
        <v>99</v>
      </c>
      <c r="B57" s="266"/>
      <c r="C57" s="266"/>
      <c r="D57" s="266"/>
      <c r="E57" s="267"/>
      <c r="F57" s="24"/>
      <c r="G57" s="12"/>
    </row>
    <row r="58" spans="1:7" ht="24" customHeight="1" x14ac:dyDescent="0.35">
      <c r="A58" s="162" t="s">
        <v>20</v>
      </c>
      <c r="B58" s="268" t="s">
        <v>29</v>
      </c>
      <c r="C58" s="268"/>
      <c r="D58" s="143" t="s">
        <v>60</v>
      </c>
      <c r="E58" s="143" t="s">
        <v>42</v>
      </c>
      <c r="F58" s="25"/>
      <c r="G58" s="12"/>
    </row>
    <row r="59" spans="1:7" ht="24" customHeight="1" x14ac:dyDescent="0.35">
      <c r="A59" s="160" t="s">
        <v>33</v>
      </c>
      <c r="B59" s="153">
        <v>200</v>
      </c>
      <c r="C59" s="31" t="s">
        <v>30</v>
      </c>
      <c r="D59" s="28" t="str">
        <f>IF(D19="","",D19)</f>
        <v/>
      </c>
      <c r="E59" s="27" t="str">
        <f>IF(D59="","",B59*D59)</f>
        <v/>
      </c>
      <c r="F59" s="44"/>
      <c r="G59" s="12"/>
    </row>
    <row r="60" spans="1:7" ht="24" customHeight="1" x14ac:dyDescent="0.35">
      <c r="A60" s="158"/>
      <c r="B60" s="29"/>
      <c r="C60" s="30"/>
      <c r="D60" s="30"/>
      <c r="E60" s="30"/>
      <c r="F60" s="44"/>
      <c r="G60" s="12"/>
    </row>
    <row r="61" spans="1:7" ht="24" customHeight="1" x14ac:dyDescent="0.35">
      <c r="A61" s="265" t="s">
        <v>100</v>
      </c>
      <c r="B61" s="266"/>
      <c r="C61" s="266"/>
      <c r="D61" s="266"/>
      <c r="E61" s="267"/>
      <c r="F61" s="44"/>
      <c r="G61" s="12"/>
    </row>
    <row r="62" spans="1:7" ht="24" customHeight="1" x14ac:dyDescent="0.35">
      <c r="A62" s="148" t="s">
        <v>20</v>
      </c>
      <c r="B62" s="268" t="s">
        <v>29</v>
      </c>
      <c r="C62" s="268"/>
      <c r="D62" s="143" t="s">
        <v>60</v>
      </c>
      <c r="E62" s="144" t="s">
        <v>42</v>
      </c>
      <c r="F62" s="44"/>
      <c r="G62" s="12"/>
    </row>
    <row r="63" spans="1:7" ht="24" customHeight="1" x14ac:dyDescent="0.35">
      <c r="A63" s="160" t="s">
        <v>27</v>
      </c>
      <c r="B63" s="153">
        <v>75</v>
      </c>
      <c r="C63" s="31" t="s">
        <v>30</v>
      </c>
      <c r="D63" s="28" t="str">
        <f>IF(B23="","",B23)</f>
        <v/>
      </c>
      <c r="E63" s="27" t="str">
        <f>IF(D63="","",SUM(B63*D63))</f>
        <v/>
      </c>
      <c r="F63" s="36"/>
      <c r="G63" s="12"/>
    </row>
    <row r="64" spans="1:7" ht="24" customHeight="1" x14ac:dyDescent="0.35">
      <c r="A64" s="158"/>
      <c r="B64" s="29"/>
      <c r="C64" s="30"/>
      <c r="D64" s="30"/>
      <c r="E64" s="30"/>
      <c r="F64" s="36"/>
      <c r="G64" s="12"/>
    </row>
    <row r="65" spans="1:7" ht="24" customHeight="1" x14ac:dyDescent="0.35">
      <c r="A65" s="265" t="s">
        <v>101</v>
      </c>
      <c r="B65" s="266"/>
      <c r="C65" s="266"/>
      <c r="D65" s="266"/>
      <c r="E65" s="267"/>
      <c r="F65" s="36"/>
      <c r="G65" s="12"/>
    </row>
    <row r="66" spans="1:7" ht="24" customHeight="1" x14ac:dyDescent="0.35">
      <c r="A66" s="148" t="s">
        <v>20</v>
      </c>
      <c r="B66" s="268" t="s">
        <v>29</v>
      </c>
      <c r="C66" s="268"/>
      <c r="D66" s="143" t="s">
        <v>60</v>
      </c>
      <c r="E66" s="144" t="s">
        <v>42</v>
      </c>
      <c r="F66" s="36"/>
      <c r="G66" s="12"/>
    </row>
    <row r="67" spans="1:7" ht="24" customHeight="1" x14ac:dyDescent="0.35">
      <c r="A67" s="119" t="s">
        <v>35</v>
      </c>
      <c r="B67" s="153">
        <v>600</v>
      </c>
      <c r="C67" s="31" t="s">
        <v>30</v>
      </c>
      <c r="D67" s="28" t="str">
        <f>IF(D30="","",D30)</f>
        <v/>
      </c>
      <c r="E67" s="27" t="str">
        <f>IF(D67="","",SUM(B67*D67))</f>
        <v/>
      </c>
      <c r="F67" s="36"/>
      <c r="G67" s="12"/>
    </row>
    <row r="68" spans="1:7" ht="24" customHeight="1" x14ac:dyDescent="0.35">
      <c r="A68" s="120"/>
      <c r="B68" s="9"/>
      <c r="C68" s="7"/>
      <c r="D68" s="50"/>
      <c r="E68" s="7"/>
      <c r="F68" s="38"/>
      <c r="G68" s="159"/>
    </row>
    <row r="69" spans="1:7" ht="24" customHeight="1" x14ac:dyDescent="0.35">
      <c r="A69" s="149" t="s">
        <v>102</v>
      </c>
      <c r="B69" s="268" t="s">
        <v>170</v>
      </c>
      <c r="C69" s="268"/>
      <c r="D69" s="143" t="s">
        <v>60</v>
      </c>
      <c r="E69" s="144" t="s">
        <v>42</v>
      </c>
      <c r="F69" s="45"/>
    </row>
    <row r="70" spans="1:7" ht="24" customHeight="1" x14ac:dyDescent="0.35">
      <c r="A70" s="173" t="s">
        <v>22</v>
      </c>
      <c r="B70" s="153">
        <v>1</v>
      </c>
      <c r="C70" s="31" t="s">
        <v>30</v>
      </c>
      <c r="D70" s="28" t="str">
        <f>IF(B33="","",B33)</f>
        <v/>
      </c>
      <c r="E70" s="27" t="str">
        <f>IF(D70="","",D70*B70)</f>
        <v/>
      </c>
      <c r="F70" s="45"/>
    </row>
    <row r="71" spans="1:7" ht="24" customHeight="1" x14ac:dyDescent="0.35">
      <c r="A71" s="47"/>
      <c r="B71" s="48"/>
      <c r="C71" s="48"/>
      <c r="D71" s="48"/>
      <c r="E71" s="48"/>
      <c r="F71" s="45"/>
    </row>
    <row r="72" spans="1:7" ht="24" customHeight="1" x14ac:dyDescent="0.35">
      <c r="A72" s="59" t="s">
        <v>103</v>
      </c>
      <c r="B72" s="273" t="s">
        <v>31</v>
      </c>
      <c r="C72" s="273"/>
      <c r="D72" s="143" t="s">
        <v>60</v>
      </c>
      <c r="E72" s="144" t="s">
        <v>42</v>
      </c>
      <c r="F72" s="45"/>
    </row>
    <row r="73" spans="1:7" ht="24" customHeight="1" x14ac:dyDescent="0.35">
      <c r="A73" s="148" t="s">
        <v>51</v>
      </c>
      <c r="B73" s="153">
        <v>10</v>
      </c>
      <c r="C73" s="33" t="s">
        <v>30</v>
      </c>
      <c r="D73" s="26" t="str">
        <f>IF(B38="","",B38)</f>
        <v/>
      </c>
      <c r="E73" s="27" t="str">
        <f>IF(D73="","",SUM(B73*D73))</f>
        <v/>
      </c>
      <c r="F73" s="45"/>
    </row>
    <row r="74" spans="1:7" ht="24" customHeight="1" x14ac:dyDescent="0.35">
      <c r="A74" s="23"/>
      <c r="B74" s="29"/>
      <c r="C74" s="30"/>
      <c r="D74" s="30"/>
      <c r="E74" s="30"/>
      <c r="F74" s="45"/>
    </row>
    <row r="75" spans="1:7" ht="24" customHeight="1" x14ac:dyDescent="0.35">
      <c r="A75" s="265" t="s">
        <v>104</v>
      </c>
      <c r="B75" s="266"/>
      <c r="C75" s="267"/>
      <c r="D75" s="143" t="s">
        <v>60</v>
      </c>
      <c r="E75" s="144" t="s">
        <v>42</v>
      </c>
      <c r="F75" s="45"/>
    </row>
    <row r="76" spans="1:7" ht="24" customHeight="1" x14ac:dyDescent="0.35">
      <c r="A76" s="173" t="s">
        <v>23</v>
      </c>
      <c r="B76" s="153" t="s">
        <v>32</v>
      </c>
      <c r="C76" s="154" t="s">
        <v>30</v>
      </c>
      <c r="D76" s="28" t="str">
        <f>IF(B43="","",B43)</f>
        <v/>
      </c>
      <c r="E76" s="27" t="str">
        <f>IF(D76="","",D76*1)</f>
        <v/>
      </c>
      <c r="F76" s="45"/>
    </row>
    <row r="77" spans="1:7" ht="24" customHeight="1" x14ac:dyDescent="0.35">
      <c r="A77" s="158"/>
      <c r="B77" s="29"/>
      <c r="C77" s="18"/>
      <c r="D77" s="30"/>
      <c r="E77" s="30"/>
      <c r="F77" s="45"/>
    </row>
    <row r="78" spans="1:7" ht="24" customHeight="1" x14ac:dyDescent="0.35">
      <c r="A78" s="150" t="s">
        <v>105</v>
      </c>
      <c r="B78" s="273" t="s">
        <v>197</v>
      </c>
      <c r="C78" s="273"/>
      <c r="D78" s="143" t="s">
        <v>60</v>
      </c>
      <c r="E78" s="144" t="s">
        <v>42</v>
      </c>
      <c r="F78" s="45"/>
    </row>
    <row r="79" spans="1:7" ht="24" customHeight="1" x14ac:dyDescent="0.35">
      <c r="A79" s="22" t="s">
        <v>24</v>
      </c>
      <c r="B79" s="153">
        <v>1</v>
      </c>
      <c r="C79" s="154" t="s">
        <v>30</v>
      </c>
      <c r="D79" s="28" t="str">
        <f>IF(B48="","",B48)</f>
        <v/>
      </c>
      <c r="E79" s="27" t="str">
        <f>IF(D79="","",D79*1)</f>
        <v/>
      </c>
      <c r="F79" s="45"/>
    </row>
    <row r="80" spans="1:7" ht="24" customHeight="1" x14ac:dyDescent="0.35">
      <c r="A80" s="158"/>
      <c r="B80" s="29"/>
      <c r="C80" s="30"/>
      <c r="D80" s="30"/>
      <c r="E80" s="30"/>
      <c r="F80" s="45"/>
    </row>
    <row r="81" spans="1:6" ht="24" customHeight="1" x14ac:dyDescent="0.35">
      <c r="A81" s="158"/>
      <c r="B81" s="29"/>
      <c r="C81" s="30"/>
      <c r="D81" s="171" t="s">
        <v>50</v>
      </c>
      <c r="E81" s="115" t="str">
        <f>IF(E76="","",SUM(E59+E63+E67+E70+E73+E76+E79))</f>
        <v/>
      </c>
      <c r="F81" s="45"/>
    </row>
    <row r="82" spans="1:6" ht="24" customHeight="1" x14ac:dyDescent="0.35">
      <c r="A82" s="49"/>
      <c r="B82" s="145"/>
      <c r="C82" s="145"/>
      <c r="D82" s="145"/>
      <c r="E82" s="331"/>
      <c r="F82" s="332"/>
    </row>
    <row r="83" spans="1:6" ht="14.5" customHeight="1" x14ac:dyDescent="0.35"/>
    <row r="84" spans="1:6" ht="14.5" customHeight="1" x14ac:dyDescent="0.35"/>
    <row r="85" spans="1:6" ht="14.5" customHeight="1" x14ac:dyDescent="0.35"/>
    <row r="86" spans="1:6" ht="14.5" customHeight="1" x14ac:dyDescent="0.35"/>
    <row r="87" spans="1:6" ht="14.5" customHeight="1" x14ac:dyDescent="0.35"/>
    <row r="88" spans="1:6" ht="14.5" customHeight="1" x14ac:dyDescent="0.35"/>
    <row r="89" spans="1:6" ht="14.5" customHeight="1" x14ac:dyDescent="0.35"/>
    <row r="90" spans="1:6" ht="14.5" customHeight="1" x14ac:dyDescent="0.35"/>
    <row r="91" spans="1:6" ht="14.5" customHeight="1" x14ac:dyDescent="0.35"/>
    <row r="92" spans="1:6" ht="14.5" customHeight="1" x14ac:dyDescent="0.35"/>
    <row r="93" spans="1:6" ht="14.5" customHeight="1" x14ac:dyDescent="0.35"/>
    <row r="94" spans="1:6" ht="14.5" customHeight="1" x14ac:dyDescent="0.35"/>
    <row r="95" spans="1:6" ht="14.5" customHeight="1" x14ac:dyDescent="0.35"/>
    <row r="96" spans="1: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sheetData>
  <sheetProtection algorithmName="SHA-512" hashValue="wKU/cxVr1Mh2nrHcZDvAg1v3csuZ49R5p8/DmSG5YodTNLfPmiU9dN5AgwvKsMhZ0MCVrRu8TLOXFwU8NKFDHQ==" saltValue="SpRm9M8Z1LUUFtcImK8FMA==" spinCount="100000" sheet="1" objects="1" scenarios="1"/>
  <protectedRanges>
    <protectedRange sqref="C32:E32 A68" name="Range2"/>
  </protectedRanges>
  <mergeCells count="66">
    <mergeCell ref="B78:C78"/>
    <mergeCell ref="E82:F82"/>
    <mergeCell ref="E28:F28"/>
    <mergeCell ref="E29:F29"/>
    <mergeCell ref="E30:F30"/>
    <mergeCell ref="B66:C66"/>
    <mergeCell ref="B42:C42"/>
    <mergeCell ref="B43:C43"/>
    <mergeCell ref="B47:C47"/>
    <mergeCell ref="B48:C48"/>
    <mergeCell ref="A50:C50"/>
    <mergeCell ref="A45:C45"/>
    <mergeCell ref="A44:D44"/>
    <mergeCell ref="A49:D49"/>
    <mergeCell ref="A61:E61"/>
    <mergeCell ref="A21:C21"/>
    <mergeCell ref="A25:D25"/>
    <mergeCell ref="A34:D34"/>
    <mergeCell ref="B22:C22"/>
    <mergeCell ref="B23:C23"/>
    <mergeCell ref="A39:D39"/>
    <mergeCell ref="A1:F1"/>
    <mergeCell ref="D2:F2"/>
    <mergeCell ref="B3:F3"/>
    <mergeCell ref="B14:C14"/>
    <mergeCell ref="B15:C15"/>
    <mergeCell ref="A4:F4"/>
    <mergeCell ref="A5:F5"/>
    <mergeCell ref="A7:F7"/>
    <mergeCell ref="A9:F9"/>
    <mergeCell ref="A8:F8"/>
    <mergeCell ref="A13:D13"/>
    <mergeCell ref="A2:B2"/>
    <mergeCell ref="A6:F6"/>
    <mergeCell ref="A11:F11"/>
    <mergeCell ref="B16:C16"/>
    <mergeCell ref="B29:C29"/>
    <mergeCell ref="B30:C30"/>
    <mergeCell ref="B32:C32"/>
    <mergeCell ref="B33:C33"/>
    <mergeCell ref="B37:C37"/>
    <mergeCell ref="A35:C35"/>
    <mergeCell ref="E16:F16"/>
    <mergeCell ref="E17:F17"/>
    <mergeCell ref="E18:F18"/>
    <mergeCell ref="E19:F19"/>
    <mergeCell ref="A65:E65"/>
    <mergeCell ref="A40:C40"/>
    <mergeCell ref="A15:A19"/>
    <mergeCell ref="B17:C17"/>
    <mergeCell ref="B18:C18"/>
    <mergeCell ref="B19:C19"/>
    <mergeCell ref="B38:C38"/>
    <mergeCell ref="A27:A30"/>
    <mergeCell ref="A53:F53"/>
    <mergeCell ref="B26:C26"/>
    <mergeCell ref="B27:C27"/>
    <mergeCell ref="B28:C28"/>
    <mergeCell ref="A75:C75"/>
    <mergeCell ref="A57:E57"/>
    <mergeCell ref="B62:C62"/>
    <mergeCell ref="A55:B55"/>
    <mergeCell ref="C55:E55"/>
    <mergeCell ref="B58:C58"/>
    <mergeCell ref="B72:C72"/>
    <mergeCell ref="B69:C69"/>
  </mergeCells>
  <dataValidations count="9">
    <dataValidation allowBlank="1" showErrorMessage="1" sqref="B27:C30 A27 A23 A15 A20"/>
    <dataValidation allowBlank="1" showErrorMessage="1" promptTitle="Self Service Call Offs" prompt="Description:_x000a_Will utilise only the 'limited functionality' as highlighted in Attachment 1a - Specification. " sqref="A67"/>
    <dataValidation allowBlank="1" showErrorMessage="1" promptTitle="Evaluators" prompt="Description:_x000a_Will utilise the evaluation element of the system functionality only" sqref="A63:A65 D64"/>
    <dataValidation allowBlank="1" showErrorMessage="1" promptTitle="Full Service Users" prompt="Description:_x000a_Will utilise all the system functionality" sqref="A59:A61 C15:C17 B15:B19 D59:D60 D63 D67 D70 D73 D76 D79"/>
    <dataValidation allowBlank="1" showInputMessage="1" showErrorMessage="1" promptTitle="Training" prompt="Please price against reference 2 of the Overarching requirements found in Attachment 1a Specification." sqref="B38:C38"/>
    <dataValidation allowBlank="1" showInputMessage="1" showErrorMessage="1" promptTitle="Evaluators" prompt="Will utilise the evaluation element of the system functionality only" sqref="B23:C23"/>
    <dataValidation allowBlank="1" showInputMessage="1" showErrorMessage="1" promptTitle="Self Service Call Offs" prompt="Will utilise only the 'limited functionality' as highlighted in Attachment 1a - Specification. " sqref="D27:D30"/>
    <dataValidation allowBlank="1" showInputMessage="1" showErrorMessage="1" promptTitle="Full Service User" prompt="Will utilise all the system functionality" sqref="D15:D19"/>
    <dataValidation allowBlank="1" showInputMessage="1" showErrorMessage="1" prompt="Please only enter information in this box if requested to_x000a_" sqref="A40:C40 A35:C35 A45:C45 A50:C50"/>
  </dataValidations>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98"/>
  <sheetViews>
    <sheetView topLeftCell="A25" workbookViewId="0">
      <selection activeCell="B25" sqref="B25"/>
    </sheetView>
  </sheetViews>
  <sheetFormatPr defaultColWidth="8.81640625" defaultRowHeight="14.5" x14ac:dyDescent="0.35"/>
  <cols>
    <col min="1" max="1" width="27.1796875" style="46" customWidth="1"/>
    <col min="2" max="2" width="25.6328125" style="46" customWidth="1"/>
    <col min="3" max="3" width="5.81640625" style="46" customWidth="1"/>
    <col min="4" max="4" width="25.6328125" style="46" customWidth="1"/>
    <col min="5" max="5" width="22.7265625" style="46" customWidth="1"/>
    <col min="6" max="6" width="4.90625" style="46" customWidth="1"/>
    <col min="7" max="8" width="9.7265625" style="46" customWidth="1"/>
    <col min="9" max="9" width="17.90625" style="19" customWidth="1"/>
    <col min="10" max="10" width="15.90625" style="9" customWidth="1"/>
    <col min="11" max="16384" width="8.81640625" style="9"/>
  </cols>
  <sheetData>
    <row r="1" spans="1:10" ht="85.5" customHeight="1" x14ac:dyDescent="0.35">
      <c r="A1" s="343" t="s">
        <v>7</v>
      </c>
      <c r="B1" s="343"/>
      <c r="C1" s="343"/>
      <c r="D1" s="343"/>
      <c r="E1" s="343"/>
      <c r="F1" s="343"/>
      <c r="G1" s="343"/>
      <c r="H1" s="344"/>
      <c r="I1" s="344"/>
      <c r="J1" s="8"/>
    </row>
    <row r="2" spans="1:10" ht="27" customHeight="1" x14ac:dyDescent="0.35">
      <c r="A2" s="322" t="s">
        <v>4</v>
      </c>
      <c r="B2" s="323"/>
      <c r="C2" s="151"/>
      <c r="D2" s="151"/>
      <c r="E2" s="151"/>
      <c r="F2" s="151"/>
      <c r="G2" s="151"/>
      <c r="H2" s="151"/>
      <c r="I2" s="20"/>
      <c r="J2" s="8"/>
    </row>
    <row r="3" spans="1:10" ht="24" customHeight="1" x14ac:dyDescent="0.35">
      <c r="A3" s="58" t="s">
        <v>5</v>
      </c>
      <c r="B3" s="345">
        <f>Coversheet!B16</f>
        <v>0</v>
      </c>
      <c r="C3" s="346"/>
      <c r="D3" s="346"/>
      <c r="E3" s="346"/>
      <c r="F3" s="346"/>
      <c r="G3" s="347"/>
      <c r="H3" s="347"/>
      <c r="I3" s="348"/>
    </row>
    <row r="4" spans="1:10" ht="24" customHeight="1" x14ac:dyDescent="0.35">
      <c r="A4" s="304" t="s">
        <v>6</v>
      </c>
      <c r="B4" s="305"/>
      <c r="C4" s="305"/>
      <c r="D4" s="305"/>
      <c r="E4" s="305"/>
      <c r="F4" s="305"/>
      <c r="G4" s="305"/>
      <c r="H4" s="305"/>
      <c r="I4" s="306"/>
      <c r="J4" s="10"/>
    </row>
    <row r="5" spans="1:10" ht="126" customHeight="1" x14ac:dyDescent="0.35">
      <c r="A5" s="349" t="s">
        <v>211</v>
      </c>
      <c r="B5" s="349"/>
      <c r="C5" s="349"/>
      <c r="D5" s="349"/>
      <c r="E5" s="349"/>
      <c r="F5" s="349"/>
      <c r="G5" s="349"/>
      <c r="H5" s="349"/>
      <c r="I5" s="349"/>
      <c r="J5" s="4"/>
    </row>
    <row r="6" spans="1:10" ht="33" customHeight="1" x14ac:dyDescent="0.35">
      <c r="A6" s="340" t="s">
        <v>135</v>
      </c>
      <c r="B6" s="341"/>
      <c r="C6" s="341"/>
      <c r="D6" s="341"/>
      <c r="E6" s="341"/>
      <c r="F6" s="341"/>
      <c r="G6" s="341"/>
      <c r="H6" s="341"/>
      <c r="I6" s="342"/>
      <c r="J6" s="4"/>
    </row>
    <row r="7" spans="1:10" ht="48.5" customHeight="1" x14ac:dyDescent="0.35">
      <c r="A7" s="334" t="s">
        <v>140</v>
      </c>
      <c r="B7" s="334"/>
      <c r="C7" s="334"/>
      <c r="D7" s="334"/>
      <c r="E7" s="334"/>
      <c r="F7" s="334"/>
      <c r="G7" s="334"/>
      <c r="H7" s="334"/>
      <c r="I7" s="334"/>
      <c r="J7" s="11"/>
    </row>
    <row r="8" spans="1:10" ht="44" customHeight="1" x14ac:dyDescent="0.35">
      <c r="A8" s="333" t="s">
        <v>190</v>
      </c>
      <c r="B8" s="333"/>
      <c r="C8" s="333"/>
      <c r="D8" s="333"/>
      <c r="E8" s="333"/>
      <c r="F8" s="333"/>
      <c r="G8" s="333"/>
      <c r="H8" s="333"/>
      <c r="I8" s="333"/>
      <c r="J8" s="4"/>
    </row>
    <row r="9" spans="1:10" ht="43" customHeight="1" x14ac:dyDescent="0.35">
      <c r="A9" s="313" t="s">
        <v>173</v>
      </c>
      <c r="B9" s="314"/>
      <c r="C9" s="314"/>
      <c r="D9" s="314"/>
      <c r="E9" s="314"/>
      <c r="F9" s="314"/>
      <c r="G9" s="314"/>
      <c r="H9" s="314"/>
      <c r="I9" s="315"/>
      <c r="J9" s="4"/>
    </row>
    <row r="10" spans="1:10" ht="20" customHeight="1" x14ac:dyDescent="0.35">
      <c r="A10" s="14"/>
      <c r="B10" s="14"/>
      <c r="C10" s="14"/>
      <c r="D10" s="14"/>
      <c r="E10" s="14"/>
      <c r="F10" s="14"/>
      <c r="G10" s="14"/>
      <c r="H10" s="14"/>
      <c r="I10" s="13"/>
      <c r="J10" s="12"/>
    </row>
    <row r="11" spans="1:10" ht="24" customHeight="1" x14ac:dyDescent="0.35">
      <c r="A11" s="287" t="s">
        <v>19</v>
      </c>
      <c r="B11" s="288"/>
      <c r="C11" s="288"/>
      <c r="D11" s="288"/>
      <c r="E11" s="288"/>
      <c r="F11" s="289"/>
      <c r="G11" s="14"/>
      <c r="H11" s="14"/>
      <c r="I11" s="13"/>
      <c r="J11" s="12"/>
    </row>
    <row r="12" spans="1:10" ht="25" customHeight="1" x14ac:dyDescent="0.35">
      <c r="D12" s="6"/>
      <c r="E12" s="6"/>
      <c r="F12" s="38"/>
      <c r="G12" s="14"/>
      <c r="H12" s="14"/>
      <c r="I12" s="13"/>
      <c r="J12" s="12"/>
    </row>
    <row r="13" spans="1:10" ht="25" customHeight="1" x14ac:dyDescent="0.35">
      <c r="A13" s="319" t="s">
        <v>99</v>
      </c>
      <c r="B13" s="320"/>
      <c r="C13" s="321"/>
      <c r="D13" s="6"/>
      <c r="E13" s="6"/>
      <c r="F13" s="38"/>
      <c r="G13" s="14"/>
      <c r="H13" s="14"/>
      <c r="I13" s="13"/>
      <c r="J13" s="12"/>
    </row>
    <row r="14" spans="1:10" ht="31.5" customHeight="1" x14ac:dyDescent="0.35">
      <c r="A14" s="148" t="s">
        <v>58</v>
      </c>
      <c r="B14" s="290" t="s">
        <v>43</v>
      </c>
      <c r="C14" s="290"/>
      <c r="D14" s="4"/>
      <c r="E14" s="4"/>
      <c r="F14" s="55"/>
      <c r="G14" s="14"/>
      <c r="H14" s="14"/>
      <c r="I14" s="13"/>
      <c r="J14" s="12"/>
    </row>
    <row r="15" spans="1:10" ht="24" customHeight="1" x14ac:dyDescent="0.35">
      <c r="A15" s="167" t="s">
        <v>57</v>
      </c>
      <c r="B15" s="352"/>
      <c r="C15" s="352"/>
      <c r="D15" s="122"/>
      <c r="E15" s="122"/>
      <c r="F15" s="51"/>
      <c r="G15" s="29"/>
      <c r="H15" s="29"/>
      <c r="I15" s="18"/>
      <c r="J15" s="37"/>
    </row>
    <row r="16" spans="1:10" ht="24" customHeight="1" x14ac:dyDescent="0.35">
      <c r="A16" s="23"/>
      <c r="B16" s="7"/>
      <c r="C16" s="158"/>
      <c r="D16" s="123"/>
      <c r="E16" s="122"/>
      <c r="F16" s="51"/>
      <c r="G16" s="29"/>
      <c r="H16" s="29"/>
      <c r="I16" s="18"/>
      <c r="J16" s="37"/>
    </row>
    <row r="17" spans="1:10" ht="24" customHeight="1" x14ac:dyDescent="0.35">
      <c r="A17" s="168" t="s">
        <v>100</v>
      </c>
      <c r="B17" s="290" t="s">
        <v>170</v>
      </c>
      <c r="C17" s="290"/>
      <c r="D17" s="7"/>
      <c r="E17" s="7"/>
      <c r="F17" s="25"/>
      <c r="G17" s="14"/>
      <c r="H17" s="14"/>
      <c r="I17" s="13"/>
      <c r="J17" s="12"/>
    </row>
    <row r="18" spans="1:10" ht="24" customHeight="1" x14ac:dyDescent="0.35">
      <c r="A18" s="52" t="s">
        <v>22</v>
      </c>
      <c r="B18" s="283"/>
      <c r="C18" s="283"/>
      <c r="D18" s="17"/>
      <c r="E18" s="17"/>
      <c r="F18" s="24"/>
      <c r="G18" s="14"/>
      <c r="H18" s="14"/>
      <c r="I18" s="13"/>
      <c r="J18" s="12"/>
    </row>
    <row r="19" spans="1:10" ht="24" customHeight="1" x14ac:dyDescent="0.35">
      <c r="A19" s="294" t="str">
        <f>IF(B18="","",IF(B18&lt;0.01,"Zero bid entered please detail how you have priced for this element in the box below",""))</f>
        <v/>
      </c>
      <c r="B19" s="295"/>
      <c r="C19" s="295"/>
      <c r="D19" s="295"/>
      <c r="E19" s="54"/>
      <c r="F19" s="24"/>
      <c r="G19" s="14"/>
      <c r="H19" s="14"/>
      <c r="I19" s="13"/>
      <c r="J19" s="12"/>
    </row>
    <row r="20" spans="1:10" ht="57" customHeight="1" x14ac:dyDescent="0.35">
      <c r="A20" s="276"/>
      <c r="B20" s="276"/>
      <c r="C20" s="276"/>
      <c r="D20" s="17"/>
      <c r="E20" s="17"/>
      <c r="F20" s="24"/>
      <c r="G20" s="14"/>
      <c r="H20" s="14"/>
      <c r="I20" s="13"/>
      <c r="J20" s="12"/>
    </row>
    <row r="21" spans="1:10" ht="24" customHeight="1" x14ac:dyDescent="0.35">
      <c r="A21" s="23"/>
      <c r="B21" s="39"/>
      <c r="C21" s="17"/>
      <c r="D21" s="17"/>
      <c r="E21" s="17"/>
      <c r="F21" s="24"/>
      <c r="G21" s="14"/>
      <c r="H21" s="14"/>
      <c r="I21" s="13"/>
      <c r="J21" s="12"/>
    </row>
    <row r="22" spans="1:10" ht="24" customHeight="1" x14ac:dyDescent="0.35">
      <c r="A22" s="59" t="s">
        <v>101</v>
      </c>
      <c r="B22" s="290" t="s">
        <v>62</v>
      </c>
      <c r="C22" s="290"/>
      <c r="D22" s="17"/>
      <c r="E22" s="17"/>
      <c r="F22" s="24"/>
      <c r="G22" s="14"/>
      <c r="H22" s="14"/>
      <c r="I22" s="13"/>
      <c r="J22" s="12"/>
    </row>
    <row r="23" spans="1:10" ht="24" customHeight="1" x14ac:dyDescent="0.35">
      <c r="A23" s="148" t="s">
        <v>25</v>
      </c>
      <c r="B23" s="283"/>
      <c r="C23" s="283"/>
      <c r="D23" s="29"/>
      <c r="E23" s="158"/>
      <c r="F23" s="25"/>
      <c r="G23" s="14"/>
      <c r="H23" s="14"/>
      <c r="I23" s="13"/>
      <c r="J23" s="12"/>
    </row>
    <row r="24" spans="1:10" ht="24" customHeight="1" x14ac:dyDescent="0.35">
      <c r="A24" s="294" t="str">
        <f>IF(B23="","",IF(B23&lt;0.01,"Zero bid entered please detail how you have priced for this element in the box below",""))</f>
        <v/>
      </c>
      <c r="B24" s="295"/>
      <c r="C24" s="295"/>
      <c r="D24" s="295"/>
      <c r="E24" s="54"/>
      <c r="F24" s="25"/>
      <c r="G24" s="14"/>
      <c r="H24" s="14"/>
      <c r="I24" s="13"/>
      <c r="J24" s="12"/>
    </row>
    <row r="25" spans="1:10" ht="57" customHeight="1" x14ac:dyDescent="0.35">
      <c r="A25" s="276"/>
      <c r="B25" s="276"/>
      <c r="C25" s="276"/>
      <c r="D25" s="29"/>
      <c r="E25" s="158"/>
      <c r="F25" s="25"/>
      <c r="G25" s="14"/>
      <c r="H25" s="14"/>
      <c r="I25" s="13"/>
      <c r="J25" s="12"/>
    </row>
    <row r="26" spans="1:10" ht="24" customHeight="1" x14ac:dyDescent="0.35">
      <c r="A26" s="23"/>
      <c r="B26" s="40"/>
      <c r="C26" s="17"/>
      <c r="D26" s="21"/>
      <c r="E26" s="41"/>
      <c r="F26" s="25"/>
      <c r="G26" s="14"/>
      <c r="H26" s="14"/>
      <c r="I26" s="13"/>
      <c r="J26" s="12"/>
    </row>
    <row r="27" spans="1:10" ht="24" customHeight="1" x14ac:dyDescent="0.35">
      <c r="A27" s="59" t="s">
        <v>102</v>
      </c>
      <c r="B27" s="290" t="s">
        <v>53</v>
      </c>
      <c r="C27" s="290"/>
      <c r="D27" s="7"/>
      <c r="E27" s="7"/>
      <c r="F27" s="25"/>
      <c r="G27" s="14"/>
      <c r="H27" s="14"/>
      <c r="I27" s="13"/>
      <c r="J27" s="12"/>
    </row>
    <row r="28" spans="1:10" ht="24" customHeight="1" x14ac:dyDescent="0.35">
      <c r="A28" s="148" t="s">
        <v>23</v>
      </c>
      <c r="B28" s="283"/>
      <c r="C28" s="283"/>
      <c r="D28" s="7"/>
      <c r="E28" s="7"/>
      <c r="F28" s="25"/>
      <c r="G28" s="14"/>
      <c r="H28" s="14"/>
      <c r="I28" s="13"/>
      <c r="J28" s="12"/>
    </row>
    <row r="29" spans="1:10" ht="24" customHeight="1" x14ac:dyDescent="0.35">
      <c r="A29" s="294" t="str">
        <f>IF(B28="","",IF(B28&lt;0.01,"Zero bid entered please detail how you have priced for this element in the box below",""))</f>
        <v/>
      </c>
      <c r="B29" s="295"/>
      <c r="C29" s="295"/>
      <c r="D29" s="295"/>
      <c r="E29" s="7"/>
      <c r="F29" s="25"/>
      <c r="G29" s="14"/>
      <c r="H29" s="14"/>
      <c r="I29" s="13"/>
      <c r="J29" s="12"/>
    </row>
    <row r="30" spans="1:10" ht="57" customHeight="1" x14ac:dyDescent="0.35">
      <c r="A30" s="276"/>
      <c r="B30" s="276"/>
      <c r="C30" s="276"/>
      <c r="D30" s="7"/>
      <c r="E30" s="7"/>
      <c r="F30" s="25"/>
      <c r="G30" s="14"/>
      <c r="H30" s="14"/>
      <c r="I30" s="13"/>
      <c r="J30" s="12"/>
    </row>
    <row r="31" spans="1:10" ht="24" customHeight="1" x14ac:dyDescent="0.35">
      <c r="A31" s="158"/>
      <c r="B31" s="30"/>
      <c r="C31" s="7"/>
      <c r="D31" s="7"/>
      <c r="E31" s="7"/>
      <c r="F31" s="25"/>
      <c r="G31" s="14"/>
      <c r="H31" s="14"/>
      <c r="I31" s="13"/>
      <c r="J31" s="12"/>
    </row>
    <row r="32" spans="1:10" ht="24" customHeight="1" x14ac:dyDescent="0.35">
      <c r="A32" s="59" t="s">
        <v>103</v>
      </c>
      <c r="B32" s="290" t="s">
        <v>196</v>
      </c>
      <c r="C32" s="290"/>
      <c r="D32" s="7"/>
      <c r="E32" s="7"/>
      <c r="F32" s="25"/>
      <c r="G32" s="14"/>
      <c r="H32" s="14"/>
      <c r="I32" s="13"/>
      <c r="J32" s="12"/>
    </row>
    <row r="33" spans="1:10" ht="24" customHeight="1" x14ac:dyDescent="0.35">
      <c r="A33" s="52" t="s">
        <v>24</v>
      </c>
      <c r="B33" s="283"/>
      <c r="C33" s="283"/>
      <c r="D33" s="7"/>
      <c r="E33" s="7"/>
      <c r="F33" s="25"/>
      <c r="G33" s="14"/>
      <c r="H33" s="14"/>
      <c r="I33" s="13"/>
      <c r="J33" s="12"/>
    </row>
    <row r="34" spans="1:10" ht="24" customHeight="1" x14ac:dyDescent="0.35">
      <c r="A34" s="294" t="str">
        <f>IF(B33="","",IF(B33&lt;0.01,"Zero bid entered please detail how you have priced for this element in the box below",""))</f>
        <v/>
      </c>
      <c r="B34" s="295"/>
      <c r="C34" s="295"/>
      <c r="D34" s="295"/>
      <c r="E34" s="54"/>
      <c r="F34" s="25"/>
      <c r="G34" s="14"/>
      <c r="H34" s="14"/>
      <c r="I34" s="13"/>
      <c r="J34" s="12"/>
    </row>
    <row r="35" spans="1:10" ht="57" customHeight="1" x14ac:dyDescent="0.35">
      <c r="A35" s="276"/>
      <c r="B35" s="276"/>
      <c r="C35" s="276"/>
      <c r="D35" s="4"/>
      <c r="E35" s="4"/>
      <c r="F35" s="55"/>
      <c r="G35" s="338"/>
      <c r="H35" s="338"/>
      <c r="I35" s="339"/>
      <c r="J35" s="339"/>
    </row>
    <row r="36" spans="1:10" ht="24" customHeight="1" x14ac:dyDescent="0.35">
      <c r="A36" s="34"/>
      <c r="B36" s="42"/>
      <c r="C36" s="42"/>
      <c r="D36" s="42"/>
      <c r="E36" s="42"/>
      <c r="F36" s="43"/>
      <c r="G36" s="158"/>
      <c r="H36" s="158"/>
      <c r="I36" s="159"/>
      <c r="J36" s="159"/>
    </row>
    <row r="37" spans="1:10" ht="41.5" customHeight="1" x14ac:dyDescent="0.35">
      <c r="A37" s="158"/>
      <c r="B37" s="158"/>
      <c r="C37" s="158"/>
      <c r="D37" s="158"/>
      <c r="E37" s="158"/>
      <c r="F37" s="158"/>
      <c r="G37" s="158"/>
      <c r="H37" s="158"/>
      <c r="I37" s="159"/>
      <c r="J37" s="159"/>
    </row>
    <row r="38" spans="1:10" ht="24" customHeight="1" x14ac:dyDescent="0.35">
      <c r="A38" s="335" t="s">
        <v>26</v>
      </c>
      <c r="B38" s="336"/>
      <c r="C38" s="336"/>
      <c r="D38" s="336"/>
      <c r="E38" s="336"/>
      <c r="F38" s="337"/>
      <c r="G38" s="158"/>
      <c r="H38" s="158"/>
      <c r="I38" s="159"/>
      <c r="J38" s="159"/>
    </row>
    <row r="39" spans="1:10" ht="24" customHeight="1" x14ac:dyDescent="0.35">
      <c r="A39" s="23"/>
      <c r="B39" s="7"/>
      <c r="C39" s="7"/>
      <c r="D39" s="7"/>
      <c r="E39" s="7"/>
      <c r="F39" s="25"/>
      <c r="G39" s="14"/>
      <c r="H39" s="14"/>
      <c r="I39" s="13"/>
      <c r="J39" s="12"/>
    </row>
    <row r="40" spans="1:10" ht="39.5" customHeight="1" x14ac:dyDescent="0.35">
      <c r="A40" s="269" t="s">
        <v>217</v>
      </c>
      <c r="B40" s="269"/>
      <c r="C40" s="270" t="s">
        <v>216</v>
      </c>
      <c r="D40" s="271"/>
      <c r="E40" s="272"/>
      <c r="F40" s="24"/>
      <c r="G40" s="14"/>
      <c r="H40" s="14"/>
      <c r="I40" s="13"/>
      <c r="J40" s="12"/>
    </row>
    <row r="41" spans="1:10" ht="24" customHeight="1" x14ac:dyDescent="0.35">
      <c r="A41" s="353" t="s">
        <v>222</v>
      </c>
      <c r="B41" s="354"/>
      <c r="C41" s="354"/>
      <c r="D41" s="354"/>
      <c r="E41" s="355"/>
      <c r="F41" s="24"/>
      <c r="G41" s="14"/>
      <c r="H41" s="14"/>
      <c r="I41" s="13"/>
      <c r="J41" s="12"/>
    </row>
    <row r="42" spans="1:10" ht="24" customHeight="1" x14ac:dyDescent="0.35">
      <c r="A42" s="156"/>
      <c r="B42" s="157"/>
      <c r="C42" s="17"/>
      <c r="D42" s="17"/>
      <c r="E42" s="17"/>
      <c r="F42" s="24"/>
      <c r="G42" s="14"/>
      <c r="H42" s="14"/>
      <c r="I42" s="13"/>
      <c r="J42" s="12"/>
    </row>
    <row r="43" spans="1:10" ht="24" customHeight="1" x14ac:dyDescent="0.35">
      <c r="A43" s="265" t="s">
        <v>99</v>
      </c>
      <c r="B43" s="266"/>
      <c r="C43" s="266"/>
      <c r="D43" s="266"/>
      <c r="E43" s="267"/>
      <c r="F43" s="24"/>
      <c r="G43" s="14"/>
      <c r="H43" s="14"/>
      <c r="I43" s="13"/>
      <c r="J43" s="12"/>
    </row>
    <row r="44" spans="1:10" ht="24" customHeight="1" x14ac:dyDescent="0.35">
      <c r="A44" s="148" t="s">
        <v>20</v>
      </c>
      <c r="B44" s="268" t="s">
        <v>29</v>
      </c>
      <c r="C44" s="268"/>
      <c r="D44" s="144" t="s">
        <v>28</v>
      </c>
      <c r="E44" s="144" t="s">
        <v>42</v>
      </c>
      <c r="F44" s="25"/>
      <c r="G44" s="14"/>
      <c r="H44" s="14"/>
      <c r="I44" s="13"/>
      <c r="J44" s="12"/>
    </row>
    <row r="45" spans="1:10" ht="24" customHeight="1" x14ac:dyDescent="0.35">
      <c r="A45" s="167" t="s">
        <v>33</v>
      </c>
      <c r="B45" s="153">
        <v>10</v>
      </c>
      <c r="C45" s="31" t="s">
        <v>30</v>
      </c>
      <c r="D45" s="28" t="str">
        <f>IF(B15="","",B15)</f>
        <v/>
      </c>
      <c r="E45" s="27" t="str">
        <f>IF(D45="","",B45*D45)</f>
        <v/>
      </c>
      <c r="F45" s="44"/>
      <c r="G45" s="14"/>
      <c r="H45" s="14"/>
      <c r="I45" s="13"/>
      <c r="J45" s="12"/>
    </row>
    <row r="46" spans="1:10" ht="24" customHeight="1" x14ac:dyDescent="0.35">
      <c r="A46" s="120"/>
      <c r="B46" s="5"/>
      <c r="C46" s="7"/>
      <c r="D46" s="50"/>
      <c r="E46" s="7"/>
      <c r="F46" s="51"/>
      <c r="G46" s="158"/>
      <c r="H46" s="158"/>
      <c r="I46" s="159"/>
      <c r="J46" s="159"/>
    </row>
    <row r="47" spans="1:10" ht="24" customHeight="1" x14ac:dyDescent="0.35">
      <c r="A47" s="59" t="s">
        <v>100</v>
      </c>
      <c r="B47" s="268" t="s">
        <v>170</v>
      </c>
      <c r="C47" s="268"/>
      <c r="D47" s="144" t="s">
        <v>28</v>
      </c>
      <c r="E47" s="144" t="s">
        <v>42</v>
      </c>
      <c r="F47" s="45"/>
    </row>
    <row r="48" spans="1:10" ht="24" customHeight="1" x14ac:dyDescent="0.35">
      <c r="A48" s="173" t="s">
        <v>22</v>
      </c>
      <c r="B48" s="153">
        <v>1</v>
      </c>
      <c r="C48" s="31" t="s">
        <v>30</v>
      </c>
      <c r="D48" s="28" t="str">
        <f>IF(B18="","",B18)</f>
        <v/>
      </c>
      <c r="E48" s="27" t="str">
        <f>IF(D48="","",D48*B48)</f>
        <v/>
      </c>
      <c r="F48" s="45"/>
    </row>
    <row r="49" spans="1:6" ht="24" customHeight="1" x14ac:dyDescent="0.35">
      <c r="A49" s="47"/>
      <c r="B49" s="48"/>
      <c r="C49" s="48"/>
      <c r="D49" s="48"/>
      <c r="E49" s="48"/>
      <c r="F49" s="45"/>
    </row>
    <row r="50" spans="1:6" ht="24" customHeight="1" x14ac:dyDescent="0.35">
      <c r="A50" s="59" t="s">
        <v>101</v>
      </c>
      <c r="B50" s="273" t="s">
        <v>31</v>
      </c>
      <c r="C50" s="273"/>
      <c r="D50" s="144" t="s">
        <v>28</v>
      </c>
      <c r="E50" s="144" t="s">
        <v>42</v>
      </c>
      <c r="F50" s="45"/>
    </row>
    <row r="51" spans="1:6" ht="24" customHeight="1" x14ac:dyDescent="0.35">
      <c r="A51" s="148" t="s">
        <v>25</v>
      </c>
      <c r="B51" s="153">
        <v>1</v>
      </c>
      <c r="C51" s="33" t="s">
        <v>30</v>
      </c>
      <c r="D51" s="26" t="str">
        <f>IF(B23="","",B23)</f>
        <v/>
      </c>
      <c r="E51" s="27" t="str">
        <f>IF(D51="","",B51*D51)</f>
        <v/>
      </c>
      <c r="F51" s="45"/>
    </row>
    <row r="52" spans="1:6" ht="24" customHeight="1" x14ac:dyDescent="0.35">
      <c r="A52" s="23"/>
      <c r="B52" s="29"/>
      <c r="C52" s="30"/>
      <c r="D52" s="30"/>
      <c r="E52" s="30"/>
      <c r="F52" s="45"/>
    </row>
    <row r="53" spans="1:6" ht="24" customHeight="1" x14ac:dyDescent="0.35">
      <c r="A53" s="265" t="s">
        <v>102</v>
      </c>
      <c r="B53" s="356"/>
      <c r="C53" s="357"/>
      <c r="D53" s="144" t="s">
        <v>28</v>
      </c>
      <c r="E53" s="144" t="s">
        <v>42</v>
      </c>
      <c r="F53" s="45"/>
    </row>
    <row r="54" spans="1:6" ht="24" customHeight="1" x14ac:dyDescent="0.35">
      <c r="A54" s="173" t="s">
        <v>23</v>
      </c>
      <c r="B54" s="350" t="s">
        <v>32</v>
      </c>
      <c r="C54" s="351"/>
      <c r="D54" s="28" t="str">
        <f>IF(B28="","",B28)</f>
        <v/>
      </c>
      <c r="E54" s="27" t="str">
        <f>IF(D54="","",D54)</f>
        <v/>
      </c>
      <c r="F54" s="45"/>
    </row>
    <row r="55" spans="1:6" ht="24" customHeight="1" x14ac:dyDescent="0.35">
      <c r="A55" s="158"/>
      <c r="B55" s="18"/>
      <c r="C55" s="18"/>
      <c r="D55" s="30"/>
      <c r="E55" s="30"/>
      <c r="F55" s="45"/>
    </row>
    <row r="56" spans="1:6" ht="24" customHeight="1" x14ac:dyDescent="0.35">
      <c r="A56" s="166" t="s">
        <v>103</v>
      </c>
      <c r="B56" s="273" t="s">
        <v>197</v>
      </c>
      <c r="C56" s="273"/>
      <c r="D56" s="144" t="s">
        <v>28</v>
      </c>
      <c r="E56" s="144" t="s">
        <v>42</v>
      </c>
      <c r="F56" s="45"/>
    </row>
    <row r="57" spans="1:6" ht="24" customHeight="1" x14ac:dyDescent="0.35">
      <c r="A57" s="52" t="s">
        <v>24</v>
      </c>
      <c r="B57" s="350">
        <v>1</v>
      </c>
      <c r="C57" s="351"/>
      <c r="D57" s="26" t="str">
        <f>IF(B33="","",B33)</f>
        <v/>
      </c>
      <c r="E57" s="27" t="str">
        <f>IF(D57="","",D57*B57)</f>
        <v/>
      </c>
      <c r="F57" s="45"/>
    </row>
    <row r="58" spans="1:6" ht="24" customHeight="1" x14ac:dyDescent="0.35">
      <c r="A58" s="158"/>
      <c r="B58" s="29"/>
      <c r="C58" s="30"/>
      <c r="D58" s="30"/>
      <c r="E58" s="30"/>
      <c r="F58" s="45"/>
    </row>
    <row r="59" spans="1:6" ht="24" customHeight="1" x14ac:dyDescent="0.35">
      <c r="A59" s="158"/>
      <c r="B59" s="29"/>
      <c r="C59" s="30"/>
      <c r="D59" s="171" t="s">
        <v>138</v>
      </c>
      <c r="E59" s="115" t="str">
        <f>IF(E51="","",SUM(E45+E48+E51+E54+E57))</f>
        <v/>
      </c>
      <c r="F59" s="45"/>
    </row>
    <row r="60" spans="1:6" ht="24" customHeight="1" x14ac:dyDescent="0.35">
      <c r="A60" s="49"/>
      <c r="B60" s="145"/>
      <c r="C60" s="145"/>
      <c r="D60" s="145"/>
      <c r="E60" s="145"/>
      <c r="F60" s="146"/>
    </row>
    <row r="61" spans="1:6" ht="14.5" customHeight="1" x14ac:dyDescent="0.35"/>
    <row r="62" spans="1:6" ht="14.5" customHeight="1" x14ac:dyDescent="0.35"/>
    <row r="63" spans="1:6" ht="14.5" customHeight="1" x14ac:dyDescent="0.35"/>
    <row r="64" spans="1:6"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sheetData>
  <sheetProtection algorithmName="SHA-512" hashValue="xRK05k7zc/WsVcl1WpnmTef17RNwzs+wqNwbiVSxtvF4aWVfa7RlfLCwPCnud+u7T8FG8BzqPBKpXCEr/dgqhg==" saltValue="bIxdKK+GyxpXt/0cpNf+CA==" spinCount="100000" sheet="1" objects="1" scenarios="1"/>
  <protectedRanges>
    <protectedRange sqref="D17:E17 B39:E39 A46" name="Range2_1"/>
    <protectedRange sqref="C17" name="Range2_2"/>
  </protectedRanges>
  <mergeCells count="42">
    <mergeCell ref="B57:C57"/>
    <mergeCell ref="B54:C54"/>
    <mergeCell ref="B18:C18"/>
    <mergeCell ref="B17:C17"/>
    <mergeCell ref="B15:C15"/>
    <mergeCell ref="B50:C50"/>
    <mergeCell ref="B32:C32"/>
    <mergeCell ref="B33:C33"/>
    <mergeCell ref="A40:B40"/>
    <mergeCell ref="C40:E40"/>
    <mergeCell ref="B44:C44"/>
    <mergeCell ref="B47:C47"/>
    <mergeCell ref="B56:C56"/>
    <mergeCell ref="A41:E41"/>
    <mergeCell ref="A53:C53"/>
    <mergeCell ref="A6:I6"/>
    <mergeCell ref="A13:C13"/>
    <mergeCell ref="A43:E43"/>
    <mergeCell ref="A1:I1"/>
    <mergeCell ref="A2:B2"/>
    <mergeCell ref="B3:I3"/>
    <mergeCell ref="A4:I4"/>
    <mergeCell ref="A5:I5"/>
    <mergeCell ref="A20:C20"/>
    <mergeCell ref="A24:D24"/>
    <mergeCell ref="B27:C27"/>
    <mergeCell ref="B23:C23"/>
    <mergeCell ref="B22:C22"/>
    <mergeCell ref="A25:C25"/>
    <mergeCell ref="A11:F11"/>
    <mergeCell ref="B14:C14"/>
    <mergeCell ref="A8:I8"/>
    <mergeCell ref="A7:I7"/>
    <mergeCell ref="A34:D34"/>
    <mergeCell ref="A19:D19"/>
    <mergeCell ref="A38:F38"/>
    <mergeCell ref="G35:J35"/>
    <mergeCell ref="B28:C28"/>
    <mergeCell ref="A30:C30"/>
    <mergeCell ref="A29:D29"/>
    <mergeCell ref="A35:C35"/>
    <mergeCell ref="A9:I9"/>
  </mergeCells>
  <dataValidations count="3">
    <dataValidation allowBlank="1" showInputMessage="1" showErrorMessage="1" promptTitle="Training" prompt="Please price against reference 2 of the Overarching requirements found in Attachment 1a Specification." sqref="B23:C23"/>
    <dataValidation allowBlank="1" showInputMessage="1" showErrorMessage="1" promptTitle="Full Service User" prompt="Will utilise all the system functionality" sqref="B15:C15"/>
    <dataValidation allowBlank="1" showInputMessage="1" showErrorMessage="1" prompt="Please only enter information in this box if requested to_x000a_" sqref="A20:C20 A25:C25 A30:C30 A35:C35"/>
  </dataValidations>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222"/>
  <sheetViews>
    <sheetView topLeftCell="A37" zoomScaleNormal="100" workbookViewId="0">
      <selection activeCell="B25" sqref="B25"/>
    </sheetView>
  </sheetViews>
  <sheetFormatPr defaultColWidth="8.81640625" defaultRowHeight="14.5" x14ac:dyDescent="0.35"/>
  <cols>
    <col min="1" max="1" width="29.7265625" style="46" customWidth="1"/>
    <col min="2" max="2" width="30.7265625" style="46" customWidth="1"/>
    <col min="3" max="3" width="5.81640625" style="46" customWidth="1"/>
    <col min="4" max="4" width="25.6328125" style="46" customWidth="1"/>
    <col min="5" max="5" width="22.7265625" style="46" customWidth="1"/>
    <col min="6" max="6" width="49.6328125" style="46" customWidth="1"/>
    <col min="7" max="7" width="15.90625" style="9" customWidth="1"/>
    <col min="8" max="16384" width="8.81640625" style="9"/>
  </cols>
  <sheetData>
    <row r="1" spans="1:7" ht="85.5" customHeight="1" x14ac:dyDescent="0.35">
      <c r="A1" s="251" t="s">
        <v>8</v>
      </c>
      <c r="B1" s="252"/>
      <c r="C1" s="252"/>
      <c r="D1" s="252"/>
      <c r="E1" s="252"/>
      <c r="F1" s="253"/>
      <c r="G1" s="8"/>
    </row>
    <row r="2" spans="1:7" ht="27" customHeight="1" x14ac:dyDescent="0.35">
      <c r="A2" s="322" t="s">
        <v>4</v>
      </c>
      <c r="B2" s="323"/>
      <c r="C2" s="151"/>
      <c r="D2" s="151"/>
      <c r="E2" s="151"/>
      <c r="F2" s="152"/>
      <c r="G2" s="8"/>
    </row>
    <row r="3" spans="1:7" ht="24" customHeight="1" x14ac:dyDescent="0.35">
      <c r="A3" s="58" t="s">
        <v>5</v>
      </c>
      <c r="B3" s="345">
        <f>Coversheet!B16</f>
        <v>0</v>
      </c>
      <c r="C3" s="346"/>
      <c r="D3" s="346"/>
      <c r="E3" s="346"/>
      <c r="F3" s="363"/>
    </row>
    <row r="4" spans="1:7" ht="24" customHeight="1" x14ac:dyDescent="0.35">
      <c r="A4" s="304" t="s">
        <v>6</v>
      </c>
      <c r="B4" s="305"/>
      <c r="C4" s="305"/>
      <c r="D4" s="305"/>
      <c r="E4" s="305"/>
      <c r="F4" s="306"/>
      <c r="G4" s="10"/>
    </row>
    <row r="5" spans="1:7" ht="177.5" customHeight="1" x14ac:dyDescent="0.35">
      <c r="A5" s="307" t="s">
        <v>212</v>
      </c>
      <c r="B5" s="308"/>
      <c r="C5" s="308"/>
      <c r="D5" s="308"/>
      <c r="E5" s="308"/>
      <c r="F5" s="309"/>
      <c r="G5" s="4"/>
    </row>
    <row r="6" spans="1:7" ht="46" customHeight="1" x14ac:dyDescent="0.35">
      <c r="A6" s="364" t="s">
        <v>132</v>
      </c>
      <c r="B6" s="365"/>
      <c r="C6" s="365"/>
      <c r="D6" s="365"/>
      <c r="E6" s="365"/>
      <c r="F6" s="366"/>
      <c r="G6" s="4"/>
    </row>
    <row r="7" spans="1:7" ht="27.5" customHeight="1" x14ac:dyDescent="0.35">
      <c r="A7" s="340" t="s">
        <v>134</v>
      </c>
      <c r="B7" s="341"/>
      <c r="C7" s="341"/>
      <c r="D7" s="341"/>
      <c r="E7" s="341"/>
      <c r="F7" s="342"/>
      <c r="G7" s="4"/>
    </row>
    <row r="8" spans="1:7" ht="43.5" customHeight="1" x14ac:dyDescent="0.35">
      <c r="A8" s="310" t="s">
        <v>139</v>
      </c>
      <c r="B8" s="311"/>
      <c r="C8" s="311"/>
      <c r="D8" s="311"/>
      <c r="E8" s="311"/>
      <c r="F8" s="312"/>
      <c r="G8" s="11"/>
    </row>
    <row r="9" spans="1:7" ht="43" customHeight="1" x14ac:dyDescent="0.35">
      <c r="A9" s="316" t="s">
        <v>191</v>
      </c>
      <c r="B9" s="317"/>
      <c r="C9" s="317"/>
      <c r="D9" s="317"/>
      <c r="E9" s="317"/>
      <c r="F9" s="318"/>
      <c r="G9" s="4"/>
    </row>
    <row r="10" spans="1:7" ht="45.5" customHeight="1" x14ac:dyDescent="0.35">
      <c r="A10" s="313" t="s">
        <v>178</v>
      </c>
      <c r="B10" s="314"/>
      <c r="C10" s="314"/>
      <c r="D10" s="314"/>
      <c r="E10" s="314"/>
      <c r="F10" s="315"/>
      <c r="G10" s="4"/>
    </row>
    <row r="11" spans="1:7" ht="20" customHeight="1" x14ac:dyDescent="0.35">
      <c r="A11" s="14"/>
      <c r="B11" s="14"/>
      <c r="C11" s="14"/>
      <c r="D11" s="14"/>
      <c r="E11" s="14"/>
      <c r="F11" s="14"/>
      <c r="G11" s="12"/>
    </row>
    <row r="12" spans="1:7" ht="24" customHeight="1" x14ac:dyDescent="0.35">
      <c r="A12" s="287" t="s">
        <v>19</v>
      </c>
      <c r="B12" s="288"/>
      <c r="C12" s="288"/>
      <c r="D12" s="288"/>
      <c r="E12" s="288"/>
      <c r="F12" s="289"/>
      <c r="G12" s="12"/>
    </row>
    <row r="13" spans="1:7" ht="25" customHeight="1" x14ac:dyDescent="0.35">
      <c r="D13" s="6"/>
      <c r="E13" s="6"/>
      <c r="F13" s="38"/>
      <c r="G13" s="12"/>
    </row>
    <row r="14" spans="1:7" ht="25" customHeight="1" x14ac:dyDescent="0.35">
      <c r="A14" s="319" t="s">
        <v>99</v>
      </c>
      <c r="B14" s="321"/>
      <c r="D14" s="6"/>
      <c r="E14" s="6"/>
      <c r="F14" s="38"/>
      <c r="G14" s="12"/>
    </row>
    <row r="15" spans="1:7" ht="32.5" customHeight="1" x14ac:dyDescent="0.35">
      <c r="A15" s="290" t="s">
        <v>126</v>
      </c>
      <c r="B15" s="290"/>
      <c r="C15" s="6"/>
      <c r="D15" s="6" t="s">
        <v>61</v>
      </c>
      <c r="E15" s="6" t="s">
        <v>127</v>
      </c>
      <c r="F15" s="38"/>
      <c r="G15" s="12"/>
    </row>
    <row r="16" spans="1:7" ht="32.5" customHeight="1" x14ac:dyDescent="0.35">
      <c r="A16" s="375"/>
      <c r="B16" s="375"/>
      <c r="C16" s="6"/>
      <c r="D16" s="6"/>
      <c r="E16" s="6"/>
      <c r="F16" s="38"/>
      <c r="G16" s="12"/>
    </row>
    <row r="17" spans="1:8" ht="24" customHeight="1" x14ac:dyDescent="0.35">
      <c r="A17" s="158"/>
      <c r="B17" s="158"/>
      <c r="C17" s="6"/>
      <c r="D17" s="6"/>
      <c r="E17" s="6"/>
      <c r="F17" s="38"/>
      <c r="G17" s="12"/>
    </row>
    <row r="18" spans="1:8" ht="25" customHeight="1" x14ac:dyDescent="0.35">
      <c r="A18" s="265" t="s">
        <v>108</v>
      </c>
      <c r="B18" s="266"/>
      <c r="C18" s="266"/>
      <c r="D18" s="267"/>
      <c r="F18" s="51"/>
      <c r="G18" s="15"/>
      <c r="H18" s="16"/>
    </row>
    <row r="19" spans="1:8" ht="25" customHeight="1" x14ac:dyDescent="0.35">
      <c r="A19" s="376" t="str">
        <f>IF(A16="","",IF(A16=D15,"Price by license selected",IF(A16=E15,"Price by license not selected","")))</f>
        <v/>
      </c>
      <c r="B19" s="377"/>
      <c r="C19" s="377"/>
      <c r="D19" s="378"/>
      <c r="E19" s="158"/>
      <c r="F19" s="51"/>
      <c r="G19" s="15"/>
      <c r="H19" s="16"/>
    </row>
    <row r="20" spans="1:8" ht="25" customHeight="1" x14ac:dyDescent="0.35">
      <c r="A20" s="265" t="s">
        <v>112</v>
      </c>
      <c r="B20" s="266"/>
      <c r="C20" s="267"/>
      <c r="D20" s="103"/>
      <c r="E20" s="158"/>
      <c r="F20" s="51"/>
      <c r="G20" s="15"/>
      <c r="H20" s="16"/>
    </row>
    <row r="21" spans="1:8" ht="31.5" customHeight="1" x14ac:dyDescent="0.35">
      <c r="A21" s="164" t="s">
        <v>58</v>
      </c>
      <c r="B21" s="362" t="s">
        <v>43</v>
      </c>
      <c r="C21" s="362"/>
      <c r="D21" s="55"/>
      <c r="E21" s="4"/>
      <c r="F21" s="55"/>
      <c r="G21" s="12"/>
    </row>
    <row r="22" spans="1:8" ht="24" customHeight="1" x14ac:dyDescent="0.35">
      <c r="A22" s="167" t="s">
        <v>57</v>
      </c>
      <c r="B22" s="352"/>
      <c r="C22" s="352"/>
      <c r="D22" s="124"/>
      <c r="E22" s="118"/>
      <c r="F22" s="51"/>
      <c r="G22" s="37"/>
    </row>
    <row r="23" spans="1:8" ht="24" customHeight="1" x14ac:dyDescent="0.35">
      <c r="A23" s="23"/>
      <c r="B23" s="7"/>
      <c r="C23" s="158"/>
      <c r="D23" s="124"/>
      <c r="E23" s="118"/>
      <c r="F23" s="51"/>
      <c r="G23" s="37"/>
    </row>
    <row r="24" spans="1:8" ht="24" customHeight="1" x14ac:dyDescent="0.35">
      <c r="A24" s="358" t="s">
        <v>113</v>
      </c>
      <c r="B24" s="359"/>
      <c r="C24" s="359"/>
      <c r="D24" s="360"/>
      <c r="E24" s="118"/>
      <c r="F24" s="51"/>
      <c r="G24" s="37"/>
    </row>
    <row r="25" spans="1:8" ht="24" customHeight="1" x14ac:dyDescent="0.35">
      <c r="A25" s="148" t="s">
        <v>58</v>
      </c>
      <c r="B25" s="290" t="s">
        <v>37</v>
      </c>
      <c r="C25" s="290"/>
      <c r="D25" s="148" t="s">
        <v>43</v>
      </c>
      <c r="E25" s="118"/>
      <c r="F25" s="51"/>
      <c r="G25" s="37"/>
    </row>
    <row r="26" spans="1:8" ht="24" customHeight="1" x14ac:dyDescent="0.35">
      <c r="A26" s="277" t="s">
        <v>36</v>
      </c>
      <c r="B26" s="291" t="s">
        <v>45</v>
      </c>
      <c r="C26" s="291"/>
      <c r="D26" s="155"/>
      <c r="E26" s="118"/>
      <c r="F26" s="51"/>
      <c r="G26" s="37"/>
    </row>
    <row r="27" spans="1:8" ht="24" customHeight="1" x14ac:dyDescent="0.35">
      <c r="A27" s="278"/>
      <c r="B27" s="291" t="s">
        <v>38</v>
      </c>
      <c r="C27" s="291"/>
      <c r="D27" s="155"/>
      <c r="E27" s="361" t="str">
        <f>IF(D27="","",IF(D27&gt;=D26,"As per pricing instruction your price is equal to or exceeds the price in cell D26 ",""))</f>
        <v/>
      </c>
      <c r="F27" s="275"/>
      <c r="G27" s="37"/>
    </row>
    <row r="28" spans="1:8" ht="24" customHeight="1" x14ac:dyDescent="0.35">
      <c r="A28" s="278"/>
      <c r="B28" s="379" t="s">
        <v>54</v>
      </c>
      <c r="C28" s="380"/>
      <c r="D28" s="155"/>
      <c r="E28" s="361" t="str">
        <f>IF(D28="","",IF(D28&gt;=D27,"As per pricing instruction your price is equal to or exceeds the price in cell D27 ",""))</f>
        <v/>
      </c>
      <c r="F28" s="275"/>
      <c r="G28" s="37"/>
    </row>
    <row r="29" spans="1:8" ht="24" customHeight="1" x14ac:dyDescent="0.35">
      <c r="A29" s="279"/>
      <c r="B29" s="379" t="s">
        <v>55</v>
      </c>
      <c r="C29" s="380"/>
      <c r="D29" s="155"/>
      <c r="E29" s="361" t="str">
        <f>IF(D29="","",IF(D29&gt;=D28,"As per pricing instruction your price is equal to or exceeds the price in cell D28 ",""))</f>
        <v/>
      </c>
      <c r="F29" s="275"/>
      <c r="G29" s="37"/>
    </row>
    <row r="30" spans="1:8" ht="24" customHeight="1" x14ac:dyDescent="0.35">
      <c r="A30" s="23"/>
      <c r="B30" s="158"/>
      <c r="C30" s="158"/>
      <c r="D30" s="158"/>
      <c r="E30" s="161"/>
      <c r="F30" s="147"/>
      <c r="G30" s="37"/>
    </row>
    <row r="31" spans="1:8" ht="24" customHeight="1" x14ac:dyDescent="0.35">
      <c r="A31" s="265" t="s">
        <v>109</v>
      </c>
      <c r="B31" s="266"/>
      <c r="C31" s="266"/>
      <c r="D31" s="267"/>
      <c r="E31" s="118"/>
      <c r="F31" s="51"/>
      <c r="G31" s="37"/>
    </row>
    <row r="32" spans="1:8" ht="24" customHeight="1" x14ac:dyDescent="0.35">
      <c r="A32" s="376" t="str">
        <f>IF(A16="","",IF(A16=E15,"Price by DPS useage and build selected",IF(A16=D15,"Price by DPS useage and build not selected","")))</f>
        <v/>
      </c>
      <c r="B32" s="377"/>
      <c r="C32" s="377"/>
      <c r="D32" s="378"/>
      <c r="E32" s="118"/>
      <c r="F32" s="51"/>
      <c r="G32" s="37"/>
    </row>
    <row r="33" spans="1:7" ht="24" customHeight="1" x14ac:dyDescent="0.35">
      <c r="A33" s="61" t="s">
        <v>110</v>
      </c>
      <c r="B33" s="362" t="s">
        <v>107</v>
      </c>
      <c r="C33" s="362"/>
      <c r="D33" s="125"/>
      <c r="E33" s="118"/>
      <c r="F33" s="51"/>
      <c r="G33" s="37"/>
    </row>
    <row r="34" spans="1:7" ht="24" customHeight="1" x14ac:dyDescent="0.35">
      <c r="A34" s="148" t="s">
        <v>128</v>
      </c>
      <c r="B34" s="352"/>
      <c r="C34" s="352"/>
      <c r="D34" s="125"/>
      <c r="E34" s="118"/>
      <c r="F34" s="51"/>
      <c r="G34" s="37"/>
    </row>
    <row r="35" spans="1:7" ht="24" customHeight="1" x14ac:dyDescent="0.35">
      <c r="A35" s="23"/>
      <c r="B35" s="7"/>
      <c r="C35" s="158"/>
      <c r="D35" s="125"/>
      <c r="E35" s="118"/>
      <c r="F35" s="51"/>
      <c r="G35" s="37"/>
    </row>
    <row r="36" spans="1:7" ht="24" customHeight="1" x14ac:dyDescent="0.35">
      <c r="A36" s="61" t="s">
        <v>111</v>
      </c>
      <c r="B36" s="273" t="s">
        <v>56</v>
      </c>
      <c r="C36" s="273"/>
      <c r="D36" s="125"/>
      <c r="E36" s="118"/>
      <c r="F36" s="51"/>
      <c r="G36" s="37"/>
    </row>
    <row r="37" spans="1:7" ht="24" customHeight="1" x14ac:dyDescent="0.35">
      <c r="A37" s="148" t="s">
        <v>59</v>
      </c>
      <c r="B37" s="352"/>
      <c r="C37" s="352"/>
      <c r="D37" s="126"/>
      <c r="E37" s="118"/>
      <c r="F37" s="51"/>
      <c r="G37" s="37"/>
    </row>
    <row r="38" spans="1:7" ht="24" customHeight="1" x14ac:dyDescent="0.35">
      <c r="A38" s="23"/>
      <c r="B38" s="7"/>
      <c r="C38" s="158"/>
      <c r="D38" s="123"/>
      <c r="E38" s="118"/>
      <c r="F38" s="51"/>
      <c r="G38" s="37"/>
    </row>
    <row r="39" spans="1:7" ht="24" customHeight="1" x14ac:dyDescent="0.35">
      <c r="A39" s="23"/>
      <c r="B39" s="7"/>
      <c r="C39" s="158"/>
      <c r="D39" s="123"/>
      <c r="E39" s="118"/>
      <c r="F39" s="51"/>
      <c r="G39" s="37"/>
    </row>
    <row r="40" spans="1:7" ht="24" customHeight="1" x14ac:dyDescent="0.35">
      <c r="A40" s="168" t="s">
        <v>100</v>
      </c>
      <c r="B40" s="290" t="s">
        <v>170</v>
      </c>
      <c r="C40" s="290"/>
      <c r="D40" s="7"/>
      <c r="E40" s="7"/>
      <c r="F40" s="25"/>
      <c r="G40" s="12"/>
    </row>
    <row r="41" spans="1:7" ht="24" customHeight="1" x14ac:dyDescent="0.35">
      <c r="A41" s="52" t="s">
        <v>22</v>
      </c>
      <c r="B41" s="283"/>
      <c r="C41" s="283"/>
      <c r="D41" s="17"/>
      <c r="E41" s="17"/>
      <c r="F41" s="24"/>
      <c r="G41" s="12"/>
    </row>
    <row r="42" spans="1:7" ht="24" customHeight="1" x14ac:dyDescent="0.35">
      <c r="A42" s="294" t="str">
        <f>IF(B41="","",IF(B41&lt;0.01,"Zero bid entered please detail how you have priced for this element in the box below",""))</f>
        <v/>
      </c>
      <c r="B42" s="295"/>
      <c r="C42" s="295"/>
      <c r="D42" s="295"/>
      <c r="E42" s="54"/>
      <c r="F42" s="24"/>
      <c r="G42" s="12"/>
    </row>
    <row r="43" spans="1:7" ht="57" customHeight="1" x14ac:dyDescent="0.35">
      <c r="A43" s="276"/>
      <c r="B43" s="276"/>
      <c r="C43" s="276"/>
      <c r="D43" s="17"/>
      <c r="E43" s="17"/>
      <c r="F43" s="24"/>
      <c r="G43" s="12"/>
    </row>
    <row r="44" spans="1:7" ht="24" customHeight="1" x14ac:dyDescent="0.35">
      <c r="A44" s="23"/>
      <c r="B44" s="39"/>
      <c r="C44" s="17"/>
      <c r="D44" s="17"/>
      <c r="E44" s="17"/>
      <c r="F44" s="24"/>
      <c r="G44" s="12"/>
    </row>
    <row r="45" spans="1:7" ht="24" customHeight="1" x14ac:dyDescent="0.35">
      <c r="A45" s="168" t="s">
        <v>101</v>
      </c>
      <c r="B45" s="290" t="s">
        <v>52</v>
      </c>
      <c r="C45" s="290"/>
      <c r="D45" s="17"/>
      <c r="E45" s="17"/>
      <c r="F45" s="24"/>
      <c r="G45" s="12"/>
    </row>
    <row r="46" spans="1:7" ht="24" customHeight="1" x14ac:dyDescent="0.35">
      <c r="A46" s="148" t="s">
        <v>25</v>
      </c>
      <c r="B46" s="283"/>
      <c r="C46" s="283"/>
      <c r="D46" s="29"/>
      <c r="E46" s="158"/>
      <c r="F46" s="25"/>
      <c r="G46" s="12"/>
    </row>
    <row r="47" spans="1:7" ht="24" customHeight="1" x14ac:dyDescent="0.35">
      <c r="A47" s="294" t="str">
        <f>IF(B46="","",IF(B46&lt;0.01,"Zero bid entered please detail how you have priced for this element in the box below",""))</f>
        <v/>
      </c>
      <c r="B47" s="295"/>
      <c r="C47" s="295"/>
      <c r="D47" s="295"/>
      <c r="E47" s="54"/>
      <c r="F47" s="25"/>
      <c r="G47" s="12"/>
    </row>
    <row r="48" spans="1:7" ht="57" customHeight="1" x14ac:dyDescent="0.35">
      <c r="A48" s="276"/>
      <c r="B48" s="276"/>
      <c r="C48" s="276"/>
      <c r="D48" s="29"/>
      <c r="E48" s="158"/>
      <c r="F48" s="25"/>
      <c r="G48" s="12"/>
    </row>
    <row r="49" spans="1:7" ht="24" customHeight="1" x14ac:dyDescent="0.35">
      <c r="A49" s="23"/>
      <c r="B49" s="40"/>
      <c r="C49" s="17"/>
      <c r="D49" s="21"/>
      <c r="E49" s="41"/>
      <c r="F49" s="25"/>
      <c r="G49" s="12"/>
    </row>
    <row r="50" spans="1:7" ht="24" customHeight="1" x14ac:dyDescent="0.35">
      <c r="A50" s="168" t="s">
        <v>102</v>
      </c>
      <c r="B50" s="290" t="s">
        <v>53</v>
      </c>
      <c r="C50" s="290"/>
      <c r="D50" s="7"/>
      <c r="E50" s="7"/>
      <c r="F50" s="25"/>
      <c r="G50" s="12"/>
    </row>
    <row r="51" spans="1:7" ht="24" customHeight="1" x14ac:dyDescent="0.35">
      <c r="A51" s="148" t="s">
        <v>23</v>
      </c>
      <c r="B51" s="283"/>
      <c r="C51" s="283"/>
      <c r="D51" s="7"/>
      <c r="E51" s="7"/>
      <c r="F51" s="25"/>
      <c r="G51" s="12"/>
    </row>
    <row r="52" spans="1:7" ht="24" customHeight="1" x14ac:dyDescent="0.35">
      <c r="A52" s="294" t="str">
        <f>IF(B51="","",IF(B51&lt;0.01,"Zero bid entered please detail how you have priced for this element in the box below",""))</f>
        <v/>
      </c>
      <c r="B52" s="295"/>
      <c r="C52" s="295"/>
      <c r="D52" s="295"/>
      <c r="E52" s="7"/>
      <c r="F52" s="25"/>
      <c r="G52" s="12"/>
    </row>
    <row r="53" spans="1:7" ht="57" customHeight="1" x14ac:dyDescent="0.35">
      <c r="A53" s="276"/>
      <c r="B53" s="276"/>
      <c r="C53" s="276"/>
      <c r="D53" s="7"/>
      <c r="E53" s="7"/>
      <c r="F53" s="25"/>
      <c r="G53" s="12"/>
    </row>
    <row r="54" spans="1:7" ht="24" customHeight="1" x14ac:dyDescent="0.35">
      <c r="A54" s="23"/>
      <c r="B54" s="41"/>
      <c r="C54" s="41"/>
      <c r="D54" s="7"/>
      <c r="E54" s="7"/>
      <c r="F54" s="25"/>
      <c r="G54" s="12"/>
    </row>
    <row r="55" spans="1:7" ht="24" customHeight="1" x14ac:dyDescent="0.35">
      <c r="A55" s="168" t="s">
        <v>103</v>
      </c>
      <c r="B55" s="290" t="s">
        <v>196</v>
      </c>
      <c r="C55" s="290"/>
      <c r="D55" s="7"/>
      <c r="E55" s="7"/>
      <c r="F55" s="25"/>
      <c r="G55" s="12"/>
    </row>
    <row r="56" spans="1:7" ht="24" customHeight="1" x14ac:dyDescent="0.35">
      <c r="A56" s="52" t="s">
        <v>24</v>
      </c>
      <c r="B56" s="283"/>
      <c r="C56" s="283"/>
      <c r="D56" s="7"/>
      <c r="E56" s="7"/>
      <c r="F56" s="25"/>
      <c r="G56" s="12"/>
    </row>
    <row r="57" spans="1:7" ht="24" customHeight="1" x14ac:dyDescent="0.35">
      <c r="A57" s="294" t="str">
        <f>IF(B56="","",IF(B56&lt;0.01,"Zero bid entered please detail how you have priced for this element in the box below",""))</f>
        <v/>
      </c>
      <c r="B57" s="295"/>
      <c r="C57" s="295"/>
      <c r="D57" s="295"/>
      <c r="E57" s="54"/>
      <c r="F57" s="25"/>
      <c r="G57" s="12"/>
    </row>
    <row r="58" spans="1:7" ht="57" customHeight="1" x14ac:dyDescent="0.35">
      <c r="A58" s="276"/>
      <c r="B58" s="276"/>
      <c r="C58" s="276"/>
      <c r="D58" s="4"/>
      <c r="E58" s="4"/>
      <c r="F58" s="55"/>
      <c r="G58" s="159"/>
    </row>
    <row r="59" spans="1:7" ht="24" customHeight="1" x14ac:dyDescent="0.35">
      <c r="A59" s="34"/>
      <c r="B59" s="42"/>
      <c r="C59" s="42"/>
      <c r="D59" s="42"/>
      <c r="E59" s="42"/>
      <c r="F59" s="43"/>
      <c r="G59" s="159"/>
    </row>
    <row r="60" spans="1:7" ht="41.5" customHeight="1" x14ac:dyDescent="0.35">
      <c r="A60" s="158"/>
      <c r="B60" s="158"/>
      <c r="C60" s="158"/>
      <c r="D60" s="158"/>
      <c r="E60" s="158"/>
      <c r="F60" s="158"/>
      <c r="G60" s="159"/>
    </row>
    <row r="61" spans="1:7" ht="24" customHeight="1" x14ac:dyDescent="0.35">
      <c r="A61" s="335" t="s">
        <v>26</v>
      </c>
      <c r="B61" s="336"/>
      <c r="C61" s="336"/>
      <c r="D61" s="336"/>
      <c r="E61" s="336"/>
      <c r="F61" s="337"/>
      <c r="G61" s="159"/>
    </row>
    <row r="62" spans="1:7" ht="24" customHeight="1" x14ac:dyDescent="0.35">
      <c r="A62" s="9"/>
      <c r="B62" s="9"/>
      <c r="C62" s="158"/>
      <c r="D62" s="158"/>
      <c r="E62" s="158"/>
      <c r="F62" s="51"/>
      <c r="G62" s="12"/>
    </row>
    <row r="63" spans="1:7" ht="39.5" customHeight="1" x14ac:dyDescent="0.35">
      <c r="A63" s="269" t="s">
        <v>172</v>
      </c>
      <c r="B63" s="269"/>
      <c r="C63" s="270" t="s">
        <v>106</v>
      </c>
      <c r="D63" s="271"/>
      <c r="E63" s="272"/>
      <c r="F63" s="197" t="s">
        <v>221</v>
      </c>
      <c r="G63" s="12"/>
    </row>
    <row r="64" spans="1:7" ht="24" customHeight="1" x14ac:dyDescent="0.35">
      <c r="A64" s="23"/>
      <c r="B64" s="158"/>
      <c r="C64" s="102"/>
      <c r="D64" s="102"/>
      <c r="E64" s="102"/>
      <c r="F64" s="24"/>
      <c r="G64" s="12"/>
    </row>
    <row r="65" spans="1:7" ht="24" customHeight="1" x14ac:dyDescent="0.35">
      <c r="A65" s="327" t="str">
        <f>IF(A16="","",IF(A16=D15,"Table Aa",IF(A16=E15,"Table Ab","")))</f>
        <v/>
      </c>
      <c r="B65" s="328"/>
      <c r="C65" s="328"/>
      <c r="D65" s="328"/>
      <c r="E65" s="329"/>
      <c r="F65" s="51"/>
      <c r="G65" s="159"/>
    </row>
    <row r="66" spans="1:7" ht="21.5" customHeight="1" x14ac:dyDescent="0.35">
      <c r="A66" s="368" t="s">
        <v>129</v>
      </c>
      <c r="B66" s="371" t="s">
        <v>37</v>
      </c>
      <c r="C66" s="372"/>
      <c r="D66" s="268" t="s">
        <v>60</v>
      </c>
      <c r="E66" s="268" t="s">
        <v>42</v>
      </c>
      <c r="F66" s="51"/>
      <c r="G66" s="159"/>
    </row>
    <row r="67" spans="1:7" ht="28.5" customHeight="1" x14ac:dyDescent="0.35">
      <c r="A67" s="369"/>
      <c r="B67" s="373"/>
      <c r="C67" s="374"/>
      <c r="D67" s="370"/>
      <c r="E67" s="370"/>
      <c r="F67" s="51"/>
      <c r="G67" s="159"/>
    </row>
    <row r="68" spans="1:7" ht="24" customHeight="1" x14ac:dyDescent="0.35">
      <c r="A68" s="169" t="str">
        <f>IF(A16="","",IF(A16=D15,"Full Service User",IF(A16=E15,"Usage of DPS Platform","")))</f>
        <v/>
      </c>
      <c r="B68" s="153" t="str">
        <f>IF(A68="","",IF(A68=A34,"1",IF(A68=A22,"10","")))</f>
        <v/>
      </c>
      <c r="C68" s="32" t="s">
        <v>30</v>
      </c>
      <c r="D68" s="127" t="str">
        <f>IF(A68=A22,B22,IF(A68=A34,B34,""))</f>
        <v/>
      </c>
      <c r="E68" s="53" t="str">
        <f>IF(B68="","",B68*D68)</f>
        <v/>
      </c>
      <c r="F68" s="51"/>
      <c r="G68" s="159"/>
    </row>
    <row r="69" spans="1:7" ht="24" customHeight="1" x14ac:dyDescent="0.35">
      <c r="A69" s="167" t="str">
        <f>IF(A16="","",IF(A16=D15,"Self Service DPS User",IF(A16=E15,"Build of DPS Event","")))</f>
        <v/>
      </c>
      <c r="B69" s="128" t="str">
        <f>IF(A69="","",IF(A69=A37,"15",IF(A69=A26,"300","")))</f>
        <v/>
      </c>
      <c r="C69" s="31" t="s">
        <v>30</v>
      </c>
      <c r="D69" s="129" t="str">
        <f>IF(A69=A26,D29,IF(A69=A37,B37,""))</f>
        <v/>
      </c>
      <c r="E69" s="53" t="str">
        <f>IF(B69="","",B69*D69)</f>
        <v/>
      </c>
      <c r="F69" s="51"/>
      <c r="G69" s="159"/>
    </row>
    <row r="70" spans="1:7" ht="24" customHeight="1" x14ac:dyDescent="0.35">
      <c r="A70" s="120"/>
      <c r="B70" s="5"/>
      <c r="C70" s="7"/>
      <c r="D70" s="50"/>
      <c r="E70" s="7"/>
      <c r="F70" s="51"/>
      <c r="G70" s="159"/>
    </row>
    <row r="71" spans="1:7" ht="24" customHeight="1" x14ac:dyDescent="0.35">
      <c r="A71" s="150" t="s">
        <v>100</v>
      </c>
      <c r="B71" s="268" t="s">
        <v>170</v>
      </c>
      <c r="C71" s="268"/>
      <c r="D71" s="144" t="s">
        <v>60</v>
      </c>
      <c r="E71" s="144" t="s">
        <v>42</v>
      </c>
      <c r="F71" s="45"/>
    </row>
    <row r="72" spans="1:7" ht="24" customHeight="1" x14ac:dyDescent="0.35">
      <c r="A72" s="173" t="s">
        <v>22</v>
      </c>
      <c r="B72" s="153">
        <v>1</v>
      </c>
      <c r="C72" s="31" t="s">
        <v>30</v>
      </c>
      <c r="D72" s="28" t="str">
        <f>IF(B41="","",B41)</f>
        <v/>
      </c>
      <c r="E72" s="27" t="str">
        <f>IF(D72="","",D72*B72)</f>
        <v/>
      </c>
      <c r="F72" s="45"/>
    </row>
    <row r="73" spans="1:7" ht="24" customHeight="1" x14ac:dyDescent="0.35">
      <c r="A73" s="47"/>
      <c r="B73" s="48"/>
      <c r="C73" s="48"/>
      <c r="D73" s="48"/>
      <c r="E73" s="48"/>
      <c r="F73" s="45"/>
    </row>
    <row r="74" spans="1:7" ht="24" customHeight="1" x14ac:dyDescent="0.35">
      <c r="A74" s="59" t="s">
        <v>101</v>
      </c>
      <c r="B74" s="273" t="s">
        <v>31</v>
      </c>
      <c r="C74" s="273"/>
      <c r="D74" s="143" t="s">
        <v>60</v>
      </c>
      <c r="E74" s="144" t="s">
        <v>42</v>
      </c>
      <c r="F74" s="45"/>
    </row>
    <row r="75" spans="1:7" ht="24" customHeight="1" x14ac:dyDescent="0.35">
      <c r="A75" s="148" t="s">
        <v>25</v>
      </c>
      <c r="B75" s="153">
        <v>1</v>
      </c>
      <c r="C75" s="33" t="s">
        <v>30</v>
      </c>
      <c r="D75" s="26" t="str">
        <f>IF(B46="","",B46)</f>
        <v/>
      </c>
      <c r="E75" s="27" t="str">
        <f>IF(D75="","",B75*D75)</f>
        <v/>
      </c>
      <c r="F75" s="45"/>
    </row>
    <row r="76" spans="1:7" ht="24" customHeight="1" x14ac:dyDescent="0.35">
      <c r="A76" s="23"/>
      <c r="B76" s="29"/>
      <c r="C76" s="30"/>
      <c r="D76" s="30"/>
      <c r="E76" s="30"/>
      <c r="F76" s="45"/>
    </row>
    <row r="77" spans="1:7" ht="24" customHeight="1" x14ac:dyDescent="0.35">
      <c r="A77" s="265" t="s">
        <v>102</v>
      </c>
      <c r="B77" s="266"/>
      <c r="C77" s="267"/>
      <c r="D77" s="143" t="s">
        <v>60</v>
      </c>
      <c r="E77" s="144" t="s">
        <v>42</v>
      </c>
      <c r="F77" s="45"/>
    </row>
    <row r="78" spans="1:7" ht="24" customHeight="1" x14ac:dyDescent="0.35">
      <c r="A78" s="148" t="s">
        <v>23</v>
      </c>
      <c r="B78" s="367" t="s">
        <v>32</v>
      </c>
      <c r="C78" s="367"/>
      <c r="D78" s="26" t="str">
        <f>IF(B51="","",B51)</f>
        <v/>
      </c>
      <c r="E78" s="27" t="str">
        <f>IF(D78="","",D78)</f>
        <v/>
      </c>
      <c r="F78" s="45"/>
    </row>
    <row r="79" spans="1:7" ht="24" customHeight="1" x14ac:dyDescent="0.35">
      <c r="A79" s="158"/>
      <c r="B79" s="18"/>
      <c r="C79" s="18"/>
      <c r="D79" s="30"/>
      <c r="E79" s="30"/>
      <c r="F79" s="45"/>
    </row>
    <row r="80" spans="1:7" ht="24" customHeight="1" x14ac:dyDescent="0.35">
      <c r="A80" s="150" t="s">
        <v>103</v>
      </c>
      <c r="B80" s="273" t="s">
        <v>197</v>
      </c>
      <c r="C80" s="273"/>
      <c r="D80" s="143" t="s">
        <v>60</v>
      </c>
      <c r="E80" s="144" t="s">
        <v>42</v>
      </c>
      <c r="F80" s="45"/>
    </row>
    <row r="81" spans="1:6" ht="24" customHeight="1" x14ac:dyDescent="0.35">
      <c r="A81" s="52" t="s">
        <v>24</v>
      </c>
      <c r="B81" s="367">
        <v>1</v>
      </c>
      <c r="C81" s="367"/>
      <c r="D81" s="26" t="str">
        <f>IF(B56="","",B56)</f>
        <v/>
      </c>
      <c r="E81" s="27" t="str">
        <f>IF(D81="","",D81*B81)</f>
        <v/>
      </c>
      <c r="F81" s="45"/>
    </row>
    <row r="82" spans="1:6" ht="24" customHeight="1" x14ac:dyDescent="0.35">
      <c r="A82" s="158"/>
      <c r="B82" s="29"/>
      <c r="C82" s="30"/>
      <c r="D82" s="30"/>
      <c r="E82" s="30"/>
      <c r="F82" s="45"/>
    </row>
    <row r="83" spans="1:6" ht="24" customHeight="1" x14ac:dyDescent="0.35">
      <c r="A83" s="158"/>
      <c r="B83" s="29"/>
      <c r="C83" s="30"/>
      <c r="D83" s="171" t="s">
        <v>49</v>
      </c>
      <c r="E83" s="115" t="str">
        <f>IF(E68="","",SUM(E68+E69+E72+E75+E78+E81))</f>
        <v/>
      </c>
      <c r="F83" s="45"/>
    </row>
    <row r="84" spans="1:6" ht="24" customHeight="1" x14ac:dyDescent="0.35">
      <c r="A84" s="49"/>
      <c r="B84" s="145"/>
      <c r="C84" s="145"/>
      <c r="D84" s="145"/>
      <c r="E84" s="145"/>
      <c r="F84" s="146"/>
    </row>
    <row r="85" spans="1:6" ht="14.5" customHeight="1" x14ac:dyDescent="0.35"/>
    <row r="86" spans="1:6" ht="14.5" customHeight="1" x14ac:dyDescent="0.35"/>
    <row r="87" spans="1:6" ht="14.5" customHeight="1" x14ac:dyDescent="0.35"/>
    <row r="88" spans="1:6" ht="14.5" customHeight="1" x14ac:dyDescent="0.35"/>
    <row r="89" spans="1:6" ht="14.5" customHeight="1" x14ac:dyDescent="0.35"/>
    <row r="90" spans="1:6" ht="14.5" customHeight="1" x14ac:dyDescent="0.35"/>
    <row r="91" spans="1:6" ht="14.5" customHeight="1" x14ac:dyDescent="0.35"/>
    <row r="92" spans="1:6" ht="14.5" customHeight="1" x14ac:dyDescent="0.35"/>
    <row r="93" spans="1:6" ht="14.5" customHeight="1" x14ac:dyDescent="0.35"/>
    <row r="94" spans="1:6" ht="14.5" customHeight="1" x14ac:dyDescent="0.35"/>
    <row r="95" spans="1:6" ht="14.5" customHeight="1" x14ac:dyDescent="0.35"/>
    <row r="96" spans="1: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sheetData>
  <sheetProtection algorithmName="SHA-512" hashValue="peIYt2rzwos9NzVoeXIn9p+9E8OM+shR7vyKxuOJ/W0g2Ya9p+xc+TkgyfThUz2ddgCU7juN35UBeWY2HfJZew==" saltValue="76BImLbKXCKjNIRyoCpfAg==" spinCount="100000" sheet="1" objects="1" scenarios="1"/>
  <protectedRanges>
    <protectedRange sqref="D40:E40 A70 A65" name="Range2_1"/>
    <protectedRange sqref="C33" name="Range2"/>
    <protectedRange sqref="C40" name="Range2_2"/>
  </protectedRanges>
  <mergeCells count="65">
    <mergeCell ref="A1:F1"/>
    <mergeCell ref="A53:C53"/>
    <mergeCell ref="A52:D52"/>
    <mergeCell ref="A15:B15"/>
    <mergeCell ref="A16:B16"/>
    <mergeCell ref="A19:D19"/>
    <mergeCell ref="A32:D32"/>
    <mergeCell ref="A26:A29"/>
    <mergeCell ref="B25:C25"/>
    <mergeCell ref="B26:C26"/>
    <mergeCell ref="B27:C27"/>
    <mergeCell ref="B28:C28"/>
    <mergeCell ref="B29:C29"/>
    <mergeCell ref="E27:F27"/>
    <mergeCell ref="E28:F28"/>
    <mergeCell ref="A2:B2"/>
    <mergeCell ref="B81:C81"/>
    <mergeCell ref="B37:C37"/>
    <mergeCell ref="B36:C36"/>
    <mergeCell ref="A66:A67"/>
    <mergeCell ref="D66:D67"/>
    <mergeCell ref="B40:C40"/>
    <mergeCell ref="A42:D42"/>
    <mergeCell ref="B74:C74"/>
    <mergeCell ref="B78:C78"/>
    <mergeCell ref="A61:F61"/>
    <mergeCell ref="B41:C41"/>
    <mergeCell ref="A43:C43"/>
    <mergeCell ref="B45:C45"/>
    <mergeCell ref="B46:C46"/>
    <mergeCell ref="E66:E67"/>
    <mergeCell ref="B66:C67"/>
    <mergeCell ref="B3:F3"/>
    <mergeCell ref="A4:F4"/>
    <mergeCell ref="A5:F5"/>
    <mergeCell ref="A8:F8"/>
    <mergeCell ref="A7:F7"/>
    <mergeCell ref="A6:F6"/>
    <mergeCell ref="A9:F9"/>
    <mergeCell ref="A12:F12"/>
    <mergeCell ref="A10:F10"/>
    <mergeCell ref="A14:B14"/>
    <mergeCell ref="A18:D18"/>
    <mergeCell ref="A48:C48"/>
    <mergeCell ref="A63:B63"/>
    <mergeCell ref="C63:E63"/>
    <mergeCell ref="A58:C58"/>
    <mergeCell ref="B21:C21"/>
    <mergeCell ref="B22:C22"/>
    <mergeCell ref="B80:C80"/>
    <mergeCell ref="A77:C77"/>
    <mergeCell ref="A65:E65"/>
    <mergeCell ref="A20:C20"/>
    <mergeCell ref="A24:D24"/>
    <mergeCell ref="B50:C50"/>
    <mergeCell ref="B51:C51"/>
    <mergeCell ref="B56:C56"/>
    <mergeCell ref="A57:D57"/>
    <mergeCell ref="B55:C55"/>
    <mergeCell ref="A47:D47"/>
    <mergeCell ref="A31:D31"/>
    <mergeCell ref="B71:C71"/>
    <mergeCell ref="E29:F29"/>
    <mergeCell ref="B33:C33"/>
    <mergeCell ref="B34:C34"/>
  </mergeCells>
  <conditionalFormatting sqref="B22:C22">
    <cfRule type="expression" dxfId="27" priority="5">
      <formula>($A$16=$E$15)</formula>
    </cfRule>
  </conditionalFormatting>
  <conditionalFormatting sqref="D26:D29">
    <cfRule type="expression" dxfId="26" priority="3">
      <formula>($A$16=$E$15)</formula>
    </cfRule>
  </conditionalFormatting>
  <conditionalFormatting sqref="B34:C34">
    <cfRule type="expression" dxfId="25" priority="2">
      <formula>(A16=D15)</formula>
    </cfRule>
  </conditionalFormatting>
  <conditionalFormatting sqref="B37:C37">
    <cfRule type="expression" dxfId="24" priority="1">
      <formula>(A16=D15)</formula>
    </cfRule>
  </conditionalFormatting>
  <dataValidations count="6">
    <dataValidation allowBlank="1" showInputMessage="1" showErrorMessage="1" promptTitle="Full Service User" prompt="Will utilise all the system functionality" sqref="B22:C22"/>
    <dataValidation allowBlank="1" showErrorMessage="1" sqref="B26:C27"/>
    <dataValidation allowBlank="1" showInputMessage="1" showErrorMessage="1" promptTitle="Self Service DPS User" prompt="Will utilise only the 'limited functionality' as highlighted in Attachment 1a - Specification. " sqref="D26:D29"/>
    <dataValidation allowBlank="1" showInputMessage="1" showErrorMessage="1" promptTitle="Training" prompt="Please price against reference 2 of the Overarching requirements found in Attachment 1a Specification." sqref="B46:C46"/>
    <dataValidation type="list" allowBlank="1" showInputMessage="1" showErrorMessage="1" prompt="Please select from the drop down" sqref="A16:B16">
      <formula1>"Price by license, Price by DPS usage and build"</formula1>
    </dataValidation>
    <dataValidation allowBlank="1" showInputMessage="1" showErrorMessage="1" prompt="Please only enter information in this box if requested to_x000a_" sqref="A58:C58 A48:C48 A53:C53 A43:C43"/>
  </dataValidations>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30"/>
  <sheetViews>
    <sheetView topLeftCell="A61" workbookViewId="0">
      <selection activeCell="B25" sqref="B25"/>
    </sheetView>
  </sheetViews>
  <sheetFormatPr defaultColWidth="8.81640625" defaultRowHeight="14.5" x14ac:dyDescent="0.35"/>
  <cols>
    <col min="1" max="1" width="23.7265625" style="46" customWidth="1"/>
    <col min="2" max="2" width="22.26953125" style="46" customWidth="1"/>
    <col min="3" max="3" width="8.08984375" style="46" customWidth="1"/>
    <col min="4" max="4" width="27.453125" style="46" customWidth="1"/>
    <col min="5" max="5" width="19.26953125" style="46" customWidth="1"/>
    <col min="6" max="6" width="3.453125" style="46" customWidth="1"/>
    <col min="7" max="7" width="60.6328125" style="46" customWidth="1"/>
    <col min="8" max="8" width="15.90625" style="9" customWidth="1"/>
    <col min="9" max="16384" width="8.81640625" style="9"/>
  </cols>
  <sheetData>
    <row r="1" spans="1:9" ht="85.5" customHeight="1" x14ac:dyDescent="0.35">
      <c r="A1" s="296" t="s">
        <v>71</v>
      </c>
      <c r="B1" s="297"/>
      <c r="C1" s="297"/>
      <c r="D1" s="297"/>
      <c r="E1" s="297"/>
      <c r="F1" s="297"/>
      <c r="G1" s="298"/>
      <c r="H1" s="8"/>
    </row>
    <row r="2" spans="1:9" ht="27" customHeight="1" x14ac:dyDescent="0.35">
      <c r="A2" s="322" t="s">
        <v>4</v>
      </c>
      <c r="B2" s="323"/>
      <c r="C2" s="151"/>
      <c r="D2" s="299"/>
      <c r="E2" s="299"/>
      <c r="F2" s="299"/>
      <c r="G2" s="300"/>
      <c r="H2" s="8"/>
    </row>
    <row r="3" spans="1:9" ht="24" customHeight="1" x14ac:dyDescent="0.35">
      <c r="A3" s="58" t="s">
        <v>5</v>
      </c>
      <c r="B3" s="301">
        <f>Coversheet!B16</f>
        <v>0</v>
      </c>
      <c r="C3" s="302"/>
      <c r="D3" s="302"/>
      <c r="E3" s="302"/>
      <c r="F3" s="302"/>
      <c r="G3" s="303"/>
    </row>
    <row r="4" spans="1:9" ht="24" customHeight="1" x14ac:dyDescent="0.35">
      <c r="A4" s="304" t="s">
        <v>6</v>
      </c>
      <c r="B4" s="305"/>
      <c r="C4" s="305"/>
      <c r="D4" s="305"/>
      <c r="E4" s="305"/>
      <c r="F4" s="305"/>
      <c r="G4" s="306"/>
      <c r="H4" s="10"/>
    </row>
    <row r="5" spans="1:9" ht="255" customHeight="1" x14ac:dyDescent="0.35">
      <c r="A5" s="307" t="s">
        <v>213</v>
      </c>
      <c r="B5" s="308"/>
      <c r="C5" s="308"/>
      <c r="D5" s="308"/>
      <c r="E5" s="308"/>
      <c r="F5" s="308"/>
      <c r="G5" s="309"/>
      <c r="H5" s="4"/>
    </row>
    <row r="6" spans="1:9" ht="46.5" customHeight="1" x14ac:dyDescent="0.35">
      <c r="A6" s="395" t="s">
        <v>214</v>
      </c>
      <c r="B6" s="396"/>
      <c r="C6" s="396"/>
      <c r="D6" s="396"/>
      <c r="E6" s="396"/>
      <c r="F6" s="396"/>
      <c r="G6" s="397"/>
      <c r="H6" s="4"/>
    </row>
    <row r="7" spans="1:9" ht="41.5" customHeight="1" x14ac:dyDescent="0.35">
      <c r="A7" s="398" t="s">
        <v>133</v>
      </c>
      <c r="B7" s="399"/>
      <c r="C7" s="399"/>
      <c r="D7" s="399"/>
      <c r="E7" s="399"/>
      <c r="F7" s="399"/>
      <c r="G7" s="400"/>
      <c r="H7" s="4"/>
    </row>
    <row r="8" spans="1:9" ht="31.5" customHeight="1" x14ac:dyDescent="0.35">
      <c r="A8" s="340" t="s">
        <v>143</v>
      </c>
      <c r="B8" s="341"/>
      <c r="C8" s="341"/>
      <c r="D8" s="341"/>
      <c r="E8" s="341"/>
      <c r="F8" s="341"/>
      <c r="G8" s="342"/>
      <c r="H8" s="4"/>
    </row>
    <row r="9" spans="1:9" ht="42" customHeight="1" x14ac:dyDescent="0.35">
      <c r="A9" s="310" t="s">
        <v>142</v>
      </c>
      <c r="B9" s="311"/>
      <c r="C9" s="311"/>
      <c r="D9" s="311"/>
      <c r="E9" s="311"/>
      <c r="F9" s="311"/>
      <c r="G9" s="312"/>
      <c r="H9" s="11"/>
    </row>
    <row r="10" spans="1:9" ht="39.5" customHeight="1" x14ac:dyDescent="0.35">
      <c r="A10" s="316" t="s">
        <v>192</v>
      </c>
      <c r="B10" s="317"/>
      <c r="C10" s="317"/>
      <c r="D10" s="317"/>
      <c r="E10" s="317"/>
      <c r="F10" s="317"/>
      <c r="G10" s="318"/>
      <c r="H10" s="4"/>
    </row>
    <row r="11" spans="1:9" ht="42.5" customHeight="1" x14ac:dyDescent="0.35">
      <c r="A11" s="313" t="s">
        <v>177</v>
      </c>
      <c r="B11" s="314"/>
      <c r="C11" s="314"/>
      <c r="D11" s="314"/>
      <c r="E11" s="314"/>
      <c r="F11" s="314"/>
      <c r="G11" s="315"/>
      <c r="H11" s="4"/>
    </row>
    <row r="12" spans="1:9" ht="20" customHeight="1" x14ac:dyDescent="0.35">
      <c r="A12" s="14"/>
      <c r="B12" s="14"/>
      <c r="C12" s="14"/>
      <c r="D12" s="14"/>
      <c r="E12" s="14"/>
      <c r="F12" s="14"/>
      <c r="G12" s="14"/>
      <c r="H12" s="12"/>
    </row>
    <row r="13" spans="1:9" ht="24" customHeight="1" x14ac:dyDescent="0.35">
      <c r="A13" s="287" t="s">
        <v>19</v>
      </c>
      <c r="B13" s="288"/>
      <c r="C13" s="288"/>
      <c r="D13" s="288"/>
      <c r="E13" s="288"/>
      <c r="F13" s="288"/>
      <c r="G13" s="289"/>
      <c r="H13" s="12"/>
    </row>
    <row r="14" spans="1:9" ht="25" customHeight="1" x14ac:dyDescent="0.35">
      <c r="A14" s="56"/>
      <c r="B14" s="6"/>
      <c r="C14" s="6"/>
      <c r="D14" s="6"/>
      <c r="E14" s="6"/>
      <c r="F14" s="6"/>
      <c r="G14" s="38"/>
      <c r="H14" s="12"/>
    </row>
    <row r="15" spans="1:9" ht="25" customHeight="1" x14ac:dyDescent="0.35">
      <c r="A15" s="265" t="s">
        <v>114</v>
      </c>
      <c r="B15" s="266"/>
      <c r="C15" s="266"/>
      <c r="D15" s="266"/>
      <c r="E15" s="267"/>
      <c r="F15" s="6"/>
      <c r="G15" s="51"/>
      <c r="H15" s="15"/>
      <c r="I15" s="16"/>
    </row>
    <row r="16" spans="1:9" ht="31.5" customHeight="1" x14ac:dyDescent="0.35">
      <c r="A16" s="148" t="s">
        <v>58</v>
      </c>
      <c r="B16" s="290" t="s">
        <v>37</v>
      </c>
      <c r="C16" s="290"/>
      <c r="D16" s="148" t="s">
        <v>43</v>
      </c>
      <c r="E16" s="148" t="s">
        <v>70</v>
      </c>
      <c r="F16" s="158"/>
      <c r="G16" s="55"/>
      <c r="H16" s="12"/>
    </row>
    <row r="17" spans="1:9" ht="24" customHeight="1" x14ac:dyDescent="0.35">
      <c r="A17" s="277" t="s">
        <v>57</v>
      </c>
      <c r="B17" s="280" t="s">
        <v>44</v>
      </c>
      <c r="C17" s="280"/>
      <c r="D17" s="155"/>
      <c r="E17" s="130" t="str">
        <f>IF(A86="","",D17-F17)</f>
        <v/>
      </c>
      <c r="F17" s="182">
        <f>A86*D17</f>
        <v>0</v>
      </c>
      <c r="G17" s="51"/>
      <c r="H17" s="37"/>
    </row>
    <row r="18" spans="1:9" ht="24" customHeight="1" x14ac:dyDescent="0.35">
      <c r="A18" s="278"/>
      <c r="B18" s="280" t="s">
        <v>45</v>
      </c>
      <c r="C18" s="280"/>
      <c r="D18" s="155"/>
      <c r="E18" s="130" t="str">
        <f>IF(A86="","",D18-F18)</f>
        <v/>
      </c>
      <c r="F18" s="182">
        <f>D18*A86</f>
        <v>0</v>
      </c>
      <c r="G18" s="131" t="str">
        <f>IF(D18="","",IF(D18&gt;=D17,"As per pricing instruction your price is equal to or exceeds the price in cell D17 ",""))</f>
        <v/>
      </c>
      <c r="H18" s="37"/>
    </row>
    <row r="19" spans="1:9" ht="24" customHeight="1" x14ac:dyDescent="0.35">
      <c r="A19" s="278"/>
      <c r="B19" s="280" t="s">
        <v>46</v>
      </c>
      <c r="C19" s="280"/>
      <c r="D19" s="155"/>
      <c r="E19" s="130" t="str">
        <f>IF(A86="","",D19-F19)</f>
        <v/>
      </c>
      <c r="F19" s="182">
        <f>A86*D19</f>
        <v>0</v>
      </c>
      <c r="G19" s="131" t="str">
        <f>IF(D19="","",IF(D19&gt;=D18,"As per pricing instruction your price is equal to or exceeds the price in cell D18 ",""))</f>
        <v/>
      </c>
      <c r="H19" s="37"/>
    </row>
    <row r="20" spans="1:9" ht="24" customHeight="1" x14ac:dyDescent="0.35">
      <c r="A20" s="278"/>
      <c r="B20" s="281" t="s">
        <v>47</v>
      </c>
      <c r="C20" s="282"/>
      <c r="D20" s="155"/>
      <c r="E20" s="130" t="str">
        <f>IF(A86="","",D20-F20)</f>
        <v/>
      </c>
      <c r="F20" s="182">
        <f>A86*D20</f>
        <v>0</v>
      </c>
      <c r="G20" s="131" t="str">
        <f>IF(D20="","",IF(D20&gt;=D19,"As per pricing instruction your price is equal to or exceeds the price in cell D19 ",""))</f>
        <v/>
      </c>
      <c r="H20" s="37"/>
    </row>
    <row r="21" spans="1:9" ht="24" customHeight="1" x14ac:dyDescent="0.35">
      <c r="A21" s="279"/>
      <c r="B21" s="281" t="s">
        <v>48</v>
      </c>
      <c r="C21" s="282"/>
      <c r="D21" s="155"/>
      <c r="E21" s="130" t="str">
        <f>IF(A86="","",D21-F21)</f>
        <v/>
      </c>
      <c r="F21" s="182">
        <f>D21*A86</f>
        <v>0</v>
      </c>
      <c r="G21" s="237" t="str">
        <f>IF(D21="","",IF(D21&gt;=D20,"As per pricing instruction your price is equal to or exceeds the price in cell D20 ",""))</f>
        <v/>
      </c>
      <c r="H21" s="37"/>
    </row>
    <row r="22" spans="1:9" ht="8.5" customHeight="1" x14ac:dyDescent="0.35">
      <c r="A22" s="388"/>
      <c r="B22" s="388"/>
      <c r="C22" s="388"/>
      <c r="D22" s="388"/>
      <c r="E22" s="388"/>
      <c r="F22" s="158"/>
      <c r="G22" s="147"/>
      <c r="H22" s="37"/>
    </row>
    <row r="23" spans="1:9" ht="24" customHeight="1" x14ac:dyDescent="0.35">
      <c r="A23" s="265" t="s">
        <v>115</v>
      </c>
      <c r="B23" s="266"/>
      <c r="C23" s="266"/>
      <c r="D23" s="266"/>
      <c r="E23" s="267"/>
      <c r="F23" s="6"/>
      <c r="G23" s="147"/>
      <c r="H23" s="37"/>
    </row>
    <row r="24" spans="1:9" ht="28.5" customHeight="1" x14ac:dyDescent="0.35">
      <c r="A24" s="290" t="s">
        <v>58</v>
      </c>
      <c r="B24" s="290"/>
      <c r="C24" s="290"/>
      <c r="D24" s="57" t="s">
        <v>43</v>
      </c>
      <c r="E24" s="148" t="s">
        <v>70</v>
      </c>
      <c r="F24" s="158"/>
      <c r="G24" s="51"/>
      <c r="H24" s="37"/>
    </row>
    <row r="25" spans="1:9" ht="24" customHeight="1" x14ac:dyDescent="0.35">
      <c r="A25" s="388" t="s">
        <v>27</v>
      </c>
      <c r="B25" s="388"/>
      <c r="C25" s="388"/>
      <c r="D25" s="155"/>
      <c r="E25" s="72" t="str">
        <f>IF(A86="","",D25-F25)</f>
        <v/>
      </c>
      <c r="F25" s="182">
        <f>D25*A86</f>
        <v>0</v>
      </c>
      <c r="G25" s="51"/>
      <c r="H25" s="37"/>
    </row>
    <row r="26" spans="1:9" ht="8.5" customHeight="1" x14ac:dyDescent="0.35">
      <c r="A26" s="388"/>
      <c r="B26" s="388"/>
      <c r="C26" s="388"/>
      <c r="D26" s="388"/>
      <c r="E26" s="388"/>
      <c r="F26" s="158"/>
      <c r="G26" s="51"/>
      <c r="H26" s="37"/>
    </row>
    <row r="27" spans="1:9" ht="24" customHeight="1" x14ac:dyDescent="0.35">
      <c r="A27" s="265" t="s">
        <v>116</v>
      </c>
      <c r="B27" s="266"/>
      <c r="C27" s="266"/>
      <c r="D27" s="266"/>
      <c r="E27" s="267"/>
      <c r="F27" s="6"/>
      <c r="G27" s="51"/>
      <c r="H27" s="37"/>
    </row>
    <row r="28" spans="1:9" ht="30" customHeight="1" x14ac:dyDescent="0.35">
      <c r="A28" s="148" t="s">
        <v>58</v>
      </c>
      <c r="B28" s="290" t="s">
        <v>37</v>
      </c>
      <c r="C28" s="290"/>
      <c r="D28" s="148" t="s">
        <v>43</v>
      </c>
      <c r="E28" s="148" t="s">
        <v>70</v>
      </c>
      <c r="F28" s="158"/>
      <c r="G28" s="51"/>
      <c r="H28" s="37"/>
    </row>
    <row r="29" spans="1:9" ht="24" customHeight="1" x14ac:dyDescent="0.35">
      <c r="A29" s="403" t="s">
        <v>35</v>
      </c>
      <c r="B29" s="291" t="s">
        <v>38</v>
      </c>
      <c r="C29" s="291"/>
      <c r="D29" s="121"/>
      <c r="E29" s="130" t="str">
        <f>IF(A86="","",D29-F29)</f>
        <v/>
      </c>
      <c r="F29" s="182">
        <f>D29*A86</f>
        <v>0</v>
      </c>
      <c r="G29" s="51"/>
      <c r="H29" s="37"/>
    </row>
    <row r="30" spans="1:9" ht="24" customHeight="1" x14ac:dyDescent="0.35">
      <c r="A30" s="403"/>
      <c r="B30" s="291" t="s">
        <v>39</v>
      </c>
      <c r="C30" s="291"/>
      <c r="D30" s="121"/>
      <c r="E30" s="130" t="str">
        <f>IF(A86="","",D30-F30)</f>
        <v/>
      </c>
      <c r="F30" s="182">
        <f>A86*D30</f>
        <v>0</v>
      </c>
      <c r="G30" s="131" t="str">
        <f>IF(D30="","",IF(D30&gt;=D29,"As per pricing instruction your price is equal to or exceeds the price in cell D29 ",""))</f>
        <v/>
      </c>
      <c r="H30" s="37"/>
    </row>
    <row r="31" spans="1:9" ht="24" customHeight="1" x14ac:dyDescent="0.35">
      <c r="A31" s="403"/>
      <c r="B31" s="291" t="s">
        <v>41</v>
      </c>
      <c r="C31" s="291"/>
      <c r="D31" s="121"/>
      <c r="E31" s="130" t="str">
        <f>IF(A86="","",D31-F31)</f>
        <v/>
      </c>
      <c r="F31" s="182">
        <f>A86*D31</f>
        <v>0</v>
      </c>
      <c r="G31" s="131" t="str">
        <f>IF(D31="","",IF(D31&gt;=D30,"As per pricing instruction your price is equal to or exceeds the price in cell D30 ",""))</f>
        <v/>
      </c>
      <c r="H31" s="181"/>
      <c r="I31" s="65"/>
    </row>
    <row r="32" spans="1:9" ht="24" customHeight="1" x14ac:dyDescent="0.35">
      <c r="A32" s="403"/>
      <c r="B32" s="291" t="s">
        <v>40</v>
      </c>
      <c r="C32" s="291"/>
      <c r="D32" s="121"/>
      <c r="E32" s="130" t="str">
        <f>IF(A86="","",D32-F32)</f>
        <v/>
      </c>
      <c r="F32" s="182">
        <f>A86*D32</f>
        <v>0</v>
      </c>
      <c r="G32" s="131" t="str">
        <f>IF(D32="","",IF(D32&gt;=D31,"As per pricing instruction your price is equal to or exceeds the price in cell D31 ",""))</f>
        <v/>
      </c>
      <c r="H32" s="37"/>
    </row>
    <row r="33" spans="1:8" ht="24" customHeight="1" x14ac:dyDescent="0.35">
      <c r="A33" s="132"/>
      <c r="B33" s="133"/>
      <c r="C33" s="158"/>
      <c r="D33" s="122"/>
      <c r="E33" s="118"/>
      <c r="F33" s="176"/>
      <c r="G33" s="51"/>
      <c r="H33" s="37"/>
    </row>
    <row r="34" spans="1:8" ht="24" customHeight="1" x14ac:dyDescent="0.35">
      <c r="A34" s="265" t="s">
        <v>119</v>
      </c>
      <c r="B34" s="266"/>
      <c r="C34" s="266"/>
      <c r="D34" s="267"/>
      <c r="E34" s="118"/>
      <c r="F34" s="176"/>
      <c r="G34" s="51"/>
      <c r="H34" s="37"/>
    </row>
    <row r="35" spans="1:8" ht="28" customHeight="1" x14ac:dyDescent="0.35">
      <c r="A35" s="162" t="s">
        <v>58</v>
      </c>
      <c r="B35" s="368" t="s">
        <v>43</v>
      </c>
      <c r="C35" s="368"/>
      <c r="D35" s="148" t="s">
        <v>70</v>
      </c>
      <c r="E35" s="118"/>
      <c r="F35" s="176"/>
      <c r="G35" s="51"/>
      <c r="H35" s="37"/>
    </row>
    <row r="36" spans="1:8" ht="24" customHeight="1" x14ac:dyDescent="0.35">
      <c r="A36" s="167" t="s">
        <v>33</v>
      </c>
      <c r="B36" s="352"/>
      <c r="C36" s="352"/>
      <c r="D36" s="130" t="str">
        <f>IF(A86="","",B36-E36)</f>
        <v/>
      </c>
      <c r="E36" s="184">
        <f>B36*A86</f>
        <v>0</v>
      </c>
      <c r="F36" s="176"/>
      <c r="G36" s="51"/>
      <c r="H36" s="37"/>
    </row>
    <row r="37" spans="1:8" ht="24" customHeight="1" x14ac:dyDescent="0.35">
      <c r="A37" s="134"/>
      <c r="B37" s="134"/>
      <c r="C37" s="158"/>
      <c r="D37" s="122"/>
      <c r="E37" s="118"/>
      <c r="F37" s="176"/>
      <c r="G37" s="51"/>
      <c r="H37" s="37"/>
    </row>
    <row r="38" spans="1:8" ht="24" customHeight="1" x14ac:dyDescent="0.35">
      <c r="A38" s="381" t="s">
        <v>120</v>
      </c>
      <c r="B38" s="381"/>
      <c r="C38" s="381"/>
      <c r="D38" s="381"/>
      <c r="E38" s="381"/>
      <c r="F38" s="178"/>
      <c r="G38" s="38"/>
      <c r="H38" s="37"/>
    </row>
    <row r="39" spans="1:8" ht="30.5" customHeight="1" x14ac:dyDescent="0.35">
      <c r="A39" s="290" t="s">
        <v>126</v>
      </c>
      <c r="B39" s="290"/>
      <c r="C39" s="290"/>
      <c r="D39" s="290"/>
      <c r="E39" s="290"/>
      <c r="F39" s="158"/>
      <c r="G39" s="38" t="s">
        <v>127</v>
      </c>
      <c r="H39" s="37"/>
    </row>
    <row r="40" spans="1:8" ht="24" customHeight="1" x14ac:dyDescent="0.35">
      <c r="A40" s="375"/>
      <c r="B40" s="375"/>
      <c r="C40" s="375"/>
      <c r="D40" s="375"/>
      <c r="E40" s="375"/>
      <c r="F40" s="158"/>
      <c r="G40" s="38" t="s">
        <v>61</v>
      </c>
      <c r="H40" s="37"/>
    </row>
    <row r="41" spans="1:8" ht="9" customHeight="1" x14ac:dyDescent="0.35">
      <c r="A41" s="388"/>
      <c r="B41" s="388"/>
      <c r="C41" s="388"/>
      <c r="D41" s="388"/>
      <c r="E41" s="388"/>
      <c r="F41" s="158"/>
      <c r="G41" s="51"/>
      <c r="H41" s="37"/>
    </row>
    <row r="42" spans="1:8" ht="24" customHeight="1" x14ac:dyDescent="0.35">
      <c r="A42" s="381" t="s">
        <v>130</v>
      </c>
      <c r="B42" s="381"/>
      <c r="C42" s="381"/>
      <c r="D42" s="381"/>
      <c r="E42" s="381"/>
      <c r="F42" s="178"/>
      <c r="G42" s="51"/>
      <c r="H42" s="37"/>
    </row>
    <row r="43" spans="1:8" ht="24" customHeight="1" x14ac:dyDescent="0.35">
      <c r="A43" s="389" t="str">
        <f>IF(A40="","",IF(A40=G40,"Price by license selected",IF(A40=G39,"Price by license not selected","")))</f>
        <v/>
      </c>
      <c r="B43" s="389"/>
      <c r="C43" s="389"/>
      <c r="D43" s="389"/>
      <c r="E43" s="389"/>
      <c r="F43" s="179"/>
      <c r="G43" s="51"/>
      <c r="H43" s="37"/>
    </row>
    <row r="44" spans="1:8" ht="24" customHeight="1" x14ac:dyDescent="0.35">
      <c r="A44" s="265" t="s">
        <v>121</v>
      </c>
      <c r="B44" s="386"/>
      <c r="C44" s="386"/>
      <c r="D44" s="387"/>
      <c r="E44" s="103"/>
      <c r="F44" s="179"/>
      <c r="G44" s="51"/>
      <c r="H44" s="37"/>
    </row>
    <row r="45" spans="1:8" ht="27" customHeight="1" x14ac:dyDescent="0.35">
      <c r="A45" s="164" t="s">
        <v>58</v>
      </c>
      <c r="B45" s="362" t="s">
        <v>43</v>
      </c>
      <c r="C45" s="362"/>
      <c r="D45" s="164" t="s">
        <v>70</v>
      </c>
      <c r="E45" s="55"/>
      <c r="F45" s="4"/>
      <c r="G45" s="55"/>
      <c r="H45" s="37"/>
    </row>
    <row r="46" spans="1:8" ht="24" customHeight="1" x14ac:dyDescent="0.35">
      <c r="A46" s="167" t="s">
        <v>57</v>
      </c>
      <c r="B46" s="352"/>
      <c r="C46" s="352"/>
      <c r="D46" s="72" t="str">
        <f>IF(A86="","",B46-E46)</f>
        <v/>
      </c>
      <c r="E46" s="185">
        <f>B46*A86</f>
        <v>0</v>
      </c>
      <c r="F46" s="180"/>
      <c r="G46" s="51"/>
      <c r="H46" s="37"/>
    </row>
    <row r="47" spans="1:8" ht="10" customHeight="1" x14ac:dyDescent="0.35">
      <c r="A47" s="388"/>
      <c r="B47" s="388"/>
      <c r="C47" s="388"/>
      <c r="D47" s="388"/>
      <c r="E47" s="279"/>
      <c r="F47" s="158"/>
      <c r="G47" s="51"/>
      <c r="H47" s="37"/>
    </row>
    <row r="48" spans="1:8" ht="24" customHeight="1" x14ac:dyDescent="0.35">
      <c r="A48" s="381" t="s">
        <v>122</v>
      </c>
      <c r="B48" s="381"/>
      <c r="C48" s="381"/>
      <c r="D48" s="381"/>
      <c r="E48" s="381"/>
      <c r="F48" s="178"/>
      <c r="G48" s="51"/>
      <c r="H48" s="37"/>
    </row>
    <row r="49" spans="1:8" ht="29" customHeight="1" x14ac:dyDescent="0.35">
      <c r="A49" s="148" t="s">
        <v>58</v>
      </c>
      <c r="B49" s="290" t="s">
        <v>37</v>
      </c>
      <c r="C49" s="290"/>
      <c r="D49" s="148" t="s">
        <v>43</v>
      </c>
      <c r="E49" s="148" t="s">
        <v>70</v>
      </c>
      <c r="F49" s="158"/>
      <c r="G49" s="51"/>
      <c r="H49" s="37"/>
    </row>
    <row r="50" spans="1:8" ht="24" customHeight="1" x14ac:dyDescent="0.35">
      <c r="A50" s="277" t="s">
        <v>36</v>
      </c>
      <c r="B50" s="291" t="s">
        <v>45</v>
      </c>
      <c r="C50" s="291"/>
      <c r="D50" s="155"/>
      <c r="E50" s="72" t="str">
        <f>IF(A86="","",D50-F50)</f>
        <v/>
      </c>
      <c r="F50" s="182">
        <f>D50*A86</f>
        <v>0</v>
      </c>
      <c r="G50" s="51"/>
      <c r="H50" s="37"/>
    </row>
    <row r="51" spans="1:8" ht="24" customHeight="1" x14ac:dyDescent="0.35">
      <c r="A51" s="278"/>
      <c r="B51" s="291" t="s">
        <v>38</v>
      </c>
      <c r="C51" s="291"/>
      <c r="D51" s="155"/>
      <c r="E51" s="72" t="str">
        <f>IF(A86="","",D51-F51)</f>
        <v/>
      </c>
      <c r="F51" s="182">
        <f>D51*A86</f>
        <v>0</v>
      </c>
      <c r="G51" s="131" t="str">
        <f>IF(D51="","",IF(D51&gt;=D50,"As per pricing instruction your price is equal to or exceeds the price in cell D50 ",""))</f>
        <v/>
      </c>
      <c r="H51" s="37"/>
    </row>
    <row r="52" spans="1:8" ht="24" customHeight="1" x14ac:dyDescent="0.35">
      <c r="A52" s="278"/>
      <c r="B52" s="379" t="s">
        <v>54</v>
      </c>
      <c r="C52" s="380"/>
      <c r="D52" s="155"/>
      <c r="E52" s="72" t="str">
        <f>IF(A86="","",D52-F52)</f>
        <v/>
      </c>
      <c r="F52" s="182">
        <f>D52*A86</f>
        <v>0</v>
      </c>
      <c r="G52" s="131" t="str">
        <f>IF(D52="","",IF(D52&gt;=D51,"As per pricing instruction your price is equal to or exceeds the price in cell D51 ",""))</f>
        <v/>
      </c>
      <c r="H52" s="37"/>
    </row>
    <row r="53" spans="1:8" ht="24" customHeight="1" x14ac:dyDescent="0.35">
      <c r="A53" s="279"/>
      <c r="B53" s="379" t="s">
        <v>55</v>
      </c>
      <c r="C53" s="380"/>
      <c r="D53" s="155"/>
      <c r="E53" s="72" t="str">
        <f>IF(A86="","",D53-F53)</f>
        <v/>
      </c>
      <c r="F53" s="182">
        <f>D53*A86</f>
        <v>0</v>
      </c>
      <c r="G53" s="131" t="str">
        <f>IF(D53="","",IF(D53&gt;=D52,"As per pricing instruction your price is equal to or exceeds the price in cell D52 ",""))</f>
        <v/>
      </c>
      <c r="H53" s="37"/>
    </row>
    <row r="54" spans="1:8" ht="9" customHeight="1" x14ac:dyDescent="0.35">
      <c r="A54" s="392"/>
      <c r="B54" s="393"/>
      <c r="C54" s="393"/>
      <c r="D54" s="393"/>
      <c r="E54" s="394"/>
      <c r="F54" s="158"/>
      <c r="G54" s="51"/>
      <c r="H54" s="37"/>
    </row>
    <row r="55" spans="1:8" ht="24" customHeight="1" x14ac:dyDescent="0.35">
      <c r="A55" s="265" t="s">
        <v>131</v>
      </c>
      <c r="B55" s="266"/>
      <c r="C55" s="266"/>
      <c r="D55" s="266"/>
      <c r="E55" s="267"/>
      <c r="F55" s="6"/>
      <c r="G55" s="51"/>
      <c r="H55" s="37"/>
    </row>
    <row r="56" spans="1:8" ht="24" customHeight="1" x14ac:dyDescent="0.35">
      <c r="A56" s="376" t="str">
        <f>IF(A40="","",IF(A40=G39,"Price by DPS useage and build selected",IF(A40=G40,"Price by DPS useage and build not selected","")))</f>
        <v/>
      </c>
      <c r="B56" s="377"/>
      <c r="C56" s="377"/>
      <c r="D56" s="377"/>
      <c r="E56" s="378"/>
      <c r="F56" s="179"/>
      <c r="G56" s="51"/>
      <c r="H56" s="37"/>
    </row>
    <row r="57" spans="1:8" ht="24" customHeight="1" x14ac:dyDescent="0.35">
      <c r="A57" s="59" t="s">
        <v>117</v>
      </c>
      <c r="B57" s="362" t="s">
        <v>107</v>
      </c>
      <c r="C57" s="362"/>
      <c r="D57" s="164" t="s">
        <v>70</v>
      </c>
      <c r="E57" s="135"/>
      <c r="F57" s="176"/>
      <c r="G57" s="51"/>
      <c r="H57" s="37"/>
    </row>
    <row r="58" spans="1:8" ht="24" customHeight="1" x14ac:dyDescent="0.35">
      <c r="A58" s="148" t="s">
        <v>128</v>
      </c>
      <c r="B58" s="352"/>
      <c r="C58" s="352"/>
      <c r="D58" s="72" t="str">
        <f>IF(A86="","",B58-E58)</f>
        <v/>
      </c>
      <c r="E58" s="186">
        <f>B58*A86</f>
        <v>0</v>
      </c>
      <c r="F58" s="176"/>
      <c r="G58" s="51"/>
      <c r="H58" s="37"/>
    </row>
    <row r="59" spans="1:8" ht="24" customHeight="1" x14ac:dyDescent="0.35">
      <c r="A59" s="23"/>
      <c r="B59" s="7"/>
      <c r="C59" s="158"/>
      <c r="D59" s="123"/>
      <c r="E59" s="135"/>
      <c r="F59" s="176"/>
      <c r="G59" s="51"/>
      <c r="H59" s="37"/>
    </row>
    <row r="60" spans="1:8" ht="24" customHeight="1" x14ac:dyDescent="0.35">
      <c r="A60" s="59" t="s">
        <v>118</v>
      </c>
      <c r="B60" s="273" t="s">
        <v>56</v>
      </c>
      <c r="C60" s="273"/>
      <c r="D60" s="148" t="s">
        <v>70</v>
      </c>
      <c r="E60" s="135"/>
      <c r="F60" s="176"/>
      <c r="G60" s="51"/>
      <c r="H60" s="37"/>
    </row>
    <row r="61" spans="1:8" ht="24" customHeight="1" x14ac:dyDescent="0.35">
      <c r="A61" s="148" t="s">
        <v>59</v>
      </c>
      <c r="B61" s="352"/>
      <c r="C61" s="352"/>
      <c r="D61" s="72" t="str">
        <f>IF(A86="","",B61-E61)</f>
        <v/>
      </c>
      <c r="E61" s="187">
        <f>B61*A86</f>
        <v>0</v>
      </c>
      <c r="F61" s="176"/>
      <c r="G61" s="51"/>
      <c r="H61" s="37"/>
    </row>
    <row r="62" spans="1:8" ht="24" customHeight="1" x14ac:dyDescent="0.35">
      <c r="A62" s="23"/>
      <c r="B62" s="7"/>
      <c r="C62" s="158"/>
      <c r="D62" s="123"/>
      <c r="E62" s="118"/>
      <c r="F62" s="176"/>
      <c r="G62" s="51"/>
      <c r="H62" s="37"/>
    </row>
    <row r="63" spans="1:8" ht="24" customHeight="1" x14ac:dyDescent="0.35">
      <c r="A63" s="382" t="s">
        <v>65</v>
      </c>
      <c r="B63" s="383"/>
      <c r="C63" s="383"/>
      <c r="D63" s="384"/>
      <c r="E63" s="118"/>
      <c r="F63" s="176"/>
      <c r="G63" s="51"/>
      <c r="H63" s="37"/>
    </row>
    <row r="64" spans="1:8" ht="24" customHeight="1" x14ac:dyDescent="0.35">
      <c r="A64" s="105" t="s">
        <v>104</v>
      </c>
      <c r="B64" s="290" t="s">
        <v>170</v>
      </c>
      <c r="C64" s="290"/>
      <c r="D64" s="164" t="s">
        <v>70</v>
      </c>
      <c r="E64" s="118"/>
      <c r="F64" s="176"/>
      <c r="G64" s="51"/>
      <c r="H64" s="37"/>
    </row>
    <row r="65" spans="1:8" ht="24" customHeight="1" x14ac:dyDescent="0.35">
      <c r="A65" s="52" t="s">
        <v>22</v>
      </c>
      <c r="B65" s="283"/>
      <c r="C65" s="283"/>
      <c r="D65" s="72" t="str">
        <f>IF(A86="","",B65-E65)</f>
        <v/>
      </c>
      <c r="E65" s="184">
        <f>B65*A86</f>
        <v>0</v>
      </c>
      <c r="F65" s="176"/>
      <c r="G65" s="51"/>
      <c r="H65" s="37"/>
    </row>
    <row r="66" spans="1:8" ht="24" customHeight="1" x14ac:dyDescent="0.35">
      <c r="A66" s="294" t="str">
        <f>IF(B65="","",IF(B65&lt;0.01,"Zero bid entered please detail how you have priced for this element in the box below",""))</f>
        <v/>
      </c>
      <c r="B66" s="295"/>
      <c r="C66" s="295"/>
      <c r="D66" s="385"/>
      <c r="E66" s="118"/>
      <c r="F66" s="176"/>
      <c r="G66" s="51"/>
      <c r="H66" s="37"/>
    </row>
    <row r="67" spans="1:8" ht="50" customHeight="1" x14ac:dyDescent="0.35">
      <c r="A67" s="276"/>
      <c r="B67" s="276"/>
      <c r="C67" s="276"/>
      <c r="D67" s="24"/>
      <c r="E67" s="118"/>
      <c r="F67" s="176"/>
      <c r="G67" s="51"/>
      <c r="H67" s="37"/>
    </row>
    <row r="68" spans="1:8" ht="24" customHeight="1" x14ac:dyDescent="0.35">
      <c r="A68" s="23"/>
      <c r="B68" s="39"/>
      <c r="C68" s="17"/>
      <c r="D68" s="24"/>
      <c r="E68" s="118"/>
      <c r="F68" s="176"/>
      <c r="G68" s="51"/>
      <c r="H68" s="37"/>
    </row>
    <row r="69" spans="1:8" ht="24" customHeight="1" x14ac:dyDescent="0.35">
      <c r="A69" s="59" t="s">
        <v>105</v>
      </c>
      <c r="B69" s="290" t="s">
        <v>52</v>
      </c>
      <c r="C69" s="290"/>
      <c r="D69" s="148" t="s">
        <v>70</v>
      </c>
      <c r="E69" s="118"/>
      <c r="F69" s="176"/>
      <c r="G69" s="51"/>
      <c r="H69" s="37"/>
    </row>
    <row r="70" spans="1:8" ht="24" customHeight="1" x14ac:dyDescent="0.35">
      <c r="A70" s="148" t="s">
        <v>25</v>
      </c>
      <c r="B70" s="283"/>
      <c r="C70" s="283"/>
      <c r="D70" s="72" t="str">
        <f>IF(A86="","",B70-E70)</f>
        <v/>
      </c>
      <c r="E70" s="184">
        <f>B70*A86</f>
        <v>0</v>
      </c>
      <c r="F70" s="176"/>
      <c r="G70" s="51"/>
      <c r="H70" s="37"/>
    </row>
    <row r="71" spans="1:8" ht="24" customHeight="1" x14ac:dyDescent="0.35">
      <c r="A71" s="294" t="str">
        <f>IF(B70="","",IF(B70&lt;0.01,"Zero bid entered please detail how you have priced for this element in the box below",""))</f>
        <v/>
      </c>
      <c r="B71" s="295"/>
      <c r="C71" s="295"/>
      <c r="D71" s="385"/>
      <c r="E71" s="118"/>
      <c r="F71" s="176"/>
      <c r="G71" s="51"/>
      <c r="H71" s="37"/>
    </row>
    <row r="72" spans="1:8" ht="50" customHeight="1" x14ac:dyDescent="0.35">
      <c r="A72" s="276"/>
      <c r="B72" s="276"/>
      <c r="C72" s="276"/>
      <c r="D72" s="44"/>
      <c r="E72" s="118"/>
      <c r="F72" s="176"/>
      <c r="G72" s="51"/>
      <c r="H72" s="37"/>
    </row>
    <row r="73" spans="1:8" ht="24" customHeight="1" x14ac:dyDescent="0.35">
      <c r="A73" s="23"/>
      <c r="B73" s="40"/>
      <c r="C73" s="17"/>
      <c r="D73" s="60"/>
      <c r="E73" s="118"/>
      <c r="F73" s="176"/>
      <c r="G73" s="51"/>
      <c r="H73" s="37"/>
    </row>
    <row r="74" spans="1:8" ht="24" customHeight="1" x14ac:dyDescent="0.35">
      <c r="A74" s="61" t="s">
        <v>123</v>
      </c>
      <c r="B74" s="290" t="s">
        <v>53</v>
      </c>
      <c r="C74" s="290"/>
      <c r="D74" s="148" t="s">
        <v>70</v>
      </c>
      <c r="E74" s="118"/>
      <c r="F74" s="176"/>
      <c r="G74" s="51"/>
      <c r="H74" s="37"/>
    </row>
    <row r="75" spans="1:8" ht="24" customHeight="1" x14ac:dyDescent="0.35">
      <c r="A75" s="148" t="s">
        <v>23</v>
      </c>
      <c r="B75" s="283"/>
      <c r="C75" s="283"/>
      <c r="D75" s="72" t="str">
        <f>IF(A86="","",B75-E75)</f>
        <v/>
      </c>
      <c r="E75" s="184">
        <f>B75*A86</f>
        <v>0</v>
      </c>
      <c r="F75" s="176"/>
      <c r="G75" s="51"/>
      <c r="H75" s="37"/>
    </row>
    <row r="76" spans="1:8" ht="24" customHeight="1" x14ac:dyDescent="0.35">
      <c r="A76" s="294" t="str">
        <f>IF(B75="","",IF(B75&lt;0.01,"Zero bid entered please detail how you have priced for this element in the box below",""))</f>
        <v/>
      </c>
      <c r="B76" s="295"/>
      <c r="C76" s="295"/>
      <c r="D76" s="385"/>
      <c r="E76" s="118"/>
      <c r="F76" s="176"/>
      <c r="G76" s="51"/>
      <c r="H76" s="37"/>
    </row>
    <row r="77" spans="1:8" ht="50" customHeight="1" x14ac:dyDescent="0.35">
      <c r="A77" s="276"/>
      <c r="B77" s="276"/>
      <c r="C77" s="276"/>
      <c r="D77" s="55"/>
      <c r="E77" s="118"/>
      <c r="F77" s="176"/>
      <c r="G77" s="51"/>
      <c r="H77" s="37"/>
    </row>
    <row r="78" spans="1:8" ht="24" customHeight="1" x14ac:dyDescent="0.35">
      <c r="A78" s="23"/>
      <c r="B78" s="41"/>
      <c r="C78" s="41"/>
      <c r="D78" s="25"/>
      <c r="E78" s="118"/>
      <c r="F78" s="176"/>
      <c r="G78" s="51"/>
      <c r="H78" s="37"/>
    </row>
    <row r="79" spans="1:8" ht="24" customHeight="1" x14ac:dyDescent="0.35">
      <c r="A79" s="59" t="s">
        <v>124</v>
      </c>
      <c r="B79" s="290" t="s">
        <v>196</v>
      </c>
      <c r="C79" s="290"/>
      <c r="D79" s="148" t="s">
        <v>70</v>
      </c>
      <c r="E79" s="118"/>
      <c r="F79" s="176"/>
      <c r="G79" s="51"/>
      <c r="H79" s="37"/>
    </row>
    <row r="80" spans="1:8" ht="24" customHeight="1" x14ac:dyDescent="0.35">
      <c r="A80" s="52" t="s">
        <v>24</v>
      </c>
      <c r="B80" s="283"/>
      <c r="C80" s="283"/>
      <c r="D80" s="72" t="str">
        <f>IF(A86="","",B80-E80)</f>
        <v/>
      </c>
      <c r="E80" s="184">
        <f>B80*A86</f>
        <v>0</v>
      </c>
      <c r="F80" s="176"/>
      <c r="G80" s="51"/>
      <c r="H80" s="37"/>
    </row>
    <row r="81" spans="1:8" ht="24" customHeight="1" x14ac:dyDescent="0.35">
      <c r="A81" s="294" t="str">
        <f>IF(B80="","",IF(B80&lt;0.01,"Zero bid entered please detail how you have priced for this element in the box below",""))</f>
        <v/>
      </c>
      <c r="B81" s="295"/>
      <c r="C81" s="295"/>
      <c r="D81" s="385"/>
      <c r="E81" s="118"/>
      <c r="F81" s="176"/>
      <c r="G81" s="51"/>
      <c r="H81" s="37"/>
    </row>
    <row r="82" spans="1:8" ht="50" customHeight="1" x14ac:dyDescent="0.35">
      <c r="A82" s="276"/>
      <c r="B82" s="276"/>
      <c r="C82" s="276"/>
      <c r="D82" s="55"/>
      <c r="E82" s="118"/>
      <c r="F82" s="176"/>
      <c r="G82" s="51"/>
      <c r="H82" s="37"/>
    </row>
    <row r="83" spans="1:8" ht="24" customHeight="1" x14ac:dyDescent="0.35">
      <c r="A83" s="23"/>
      <c r="B83" s="158"/>
      <c r="C83" s="158"/>
      <c r="D83" s="55"/>
      <c r="E83" s="118"/>
      <c r="F83" s="176"/>
      <c r="G83" s="51"/>
      <c r="H83" s="37"/>
    </row>
    <row r="84" spans="1:8" ht="24" customHeight="1" x14ac:dyDescent="0.35">
      <c r="A84" s="61" t="s">
        <v>125</v>
      </c>
      <c r="B84" s="69"/>
      <c r="C84" s="69"/>
      <c r="D84" s="70"/>
      <c r="E84" s="69"/>
      <c r="F84" s="69"/>
      <c r="G84" s="70"/>
      <c r="H84" s="37"/>
    </row>
    <row r="85" spans="1:8" ht="24" customHeight="1" x14ac:dyDescent="0.35">
      <c r="A85" s="62" t="s">
        <v>97</v>
      </c>
      <c r="B85" s="158"/>
      <c r="C85" s="158"/>
      <c r="D85" s="55"/>
      <c r="E85" s="118"/>
      <c r="F85" s="176"/>
      <c r="G85" s="51"/>
      <c r="H85" s="37"/>
    </row>
    <row r="86" spans="1:8" ht="24" customHeight="1" x14ac:dyDescent="0.35">
      <c r="A86" s="139"/>
      <c r="B86" s="158"/>
      <c r="C86" s="158"/>
      <c r="D86" s="55"/>
      <c r="E86" s="118"/>
      <c r="F86" s="176"/>
      <c r="G86" s="51"/>
      <c r="H86" s="37"/>
    </row>
    <row r="87" spans="1:8" ht="24" customHeight="1" x14ac:dyDescent="0.35">
      <c r="A87" s="42"/>
      <c r="B87" s="42"/>
      <c r="C87" s="42"/>
      <c r="D87" s="73"/>
      <c r="E87" s="118"/>
      <c r="F87" s="176"/>
      <c r="G87" s="51"/>
      <c r="H87" s="37"/>
    </row>
    <row r="88" spans="1:8" ht="24" customHeight="1" x14ac:dyDescent="0.35">
      <c r="A88" s="136"/>
      <c r="B88" s="136"/>
      <c r="C88" s="42"/>
      <c r="D88" s="137"/>
      <c r="E88" s="138"/>
      <c r="F88" s="177"/>
      <c r="G88" s="43"/>
      <c r="H88" s="37"/>
    </row>
    <row r="89" spans="1:8" ht="32" customHeight="1" x14ac:dyDescent="0.35"/>
    <row r="90" spans="1:8" ht="24" customHeight="1" x14ac:dyDescent="0.35">
      <c r="A90" s="287" t="s">
        <v>26</v>
      </c>
      <c r="B90" s="288"/>
      <c r="C90" s="288"/>
      <c r="D90" s="288"/>
      <c r="E90" s="288"/>
      <c r="F90" s="288"/>
      <c r="G90" s="289"/>
    </row>
    <row r="91" spans="1:8" ht="24" customHeight="1" x14ac:dyDescent="0.35">
      <c r="A91" s="64"/>
      <c r="B91" s="65"/>
      <c r="C91" s="158"/>
      <c r="D91" s="158"/>
      <c r="E91" s="158"/>
      <c r="F91" s="158"/>
      <c r="G91" s="51"/>
    </row>
    <row r="92" spans="1:8" ht="51.5" customHeight="1" x14ac:dyDescent="0.35">
      <c r="A92" s="269" t="s">
        <v>172</v>
      </c>
      <c r="B92" s="269"/>
      <c r="C92" s="270" t="s">
        <v>106</v>
      </c>
      <c r="D92" s="271"/>
      <c r="E92" s="272"/>
      <c r="F92" s="270" t="s">
        <v>223</v>
      </c>
      <c r="G92" s="272"/>
    </row>
    <row r="93" spans="1:8" ht="24" customHeight="1" x14ac:dyDescent="0.35">
      <c r="A93" s="401"/>
      <c r="B93" s="402"/>
      <c r="C93" s="17"/>
      <c r="D93" s="17"/>
      <c r="E93" s="17"/>
      <c r="F93" s="17"/>
      <c r="G93" s="24"/>
    </row>
    <row r="94" spans="1:8" ht="24" customHeight="1" x14ac:dyDescent="0.35">
      <c r="A94" s="265" t="s">
        <v>114</v>
      </c>
      <c r="B94" s="266"/>
      <c r="C94" s="266"/>
      <c r="D94" s="266"/>
      <c r="E94" s="267"/>
      <c r="F94" s="6"/>
      <c r="G94" s="24"/>
    </row>
    <row r="95" spans="1:8" ht="24" customHeight="1" x14ac:dyDescent="0.35">
      <c r="A95" s="162" t="s">
        <v>20</v>
      </c>
      <c r="B95" s="268" t="s">
        <v>29</v>
      </c>
      <c r="C95" s="268"/>
      <c r="D95" s="143" t="s">
        <v>70</v>
      </c>
      <c r="E95" s="143" t="s">
        <v>42</v>
      </c>
      <c r="F95" s="50"/>
      <c r="G95" s="25"/>
    </row>
    <row r="96" spans="1:8" ht="24" customHeight="1" x14ac:dyDescent="0.35">
      <c r="A96" s="160" t="s">
        <v>33</v>
      </c>
      <c r="B96" s="153">
        <v>200</v>
      </c>
      <c r="C96" s="31" t="s">
        <v>30</v>
      </c>
      <c r="D96" s="28" t="str">
        <f>IF(E21="","",E21)</f>
        <v/>
      </c>
      <c r="E96" s="27" t="str">
        <f>IF(D96="","",B96*D96)</f>
        <v/>
      </c>
      <c r="F96" s="30"/>
      <c r="G96" s="44"/>
    </row>
    <row r="97" spans="1:7" ht="10" customHeight="1" x14ac:dyDescent="0.35">
      <c r="A97" s="23"/>
      <c r="B97" s="29"/>
      <c r="C97" s="30"/>
      <c r="D97" s="30"/>
      <c r="E97" s="36"/>
      <c r="F97" s="30"/>
      <c r="G97" s="44"/>
    </row>
    <row r="98" spans="1:7" ht="24" customHeight="1" x14ac:dyDescent="0.35">
      <c r="A98" s="265" t="s">
        <v>115</v>
      </c>
      <c r="B98" s="266"/>
      <c r="C98" s="266"/>
      <c r="D98" s="266"/>
      <c r="E98" s="267"/>
      <c r="F98" s="6"/>
      <c r="G98" s="44"/>
    </row>
    <row r="99" spans="1:7" ht="24" customHeight="1" x14ac:dyDescent="0.35">
      <c r="A99" s="148" t="s">
        <v>20</v>
      </c>
      <c r="B99" s="268" t="s">
        <v>29</v>
      </c>
      <c r="C99" s="268"/>
      <c r="D99" s="143" t="s">
        <v>70</v>
      </c>
      <c r="E99" s="144" t="s">
        <v>42</v>
      </c>
      <c r="F99" s="50"/>
      <c r="G99" s="44"/>
    </row>
    <row r="100" spans="1:7" ht="24" customHeight="1" x14ac:dyDescent="0.35">
      <c r="A100" s="160" t="s">
        <v>27</v>
      </c>
      <c r="B100" s="153">
        <v>75</v>
      </c>
      <c r="C100" s="31" t="s">
        <v>30</v>
      </c>
      <c r="D100" s="28" t="str">
        <f>IF(E25="","",E25)</f>
        <v/>
      </c>
      <c r="E100" s="27" t="str">
        <f>IF(D100="","",SUM(B100*D100))</f>
        <v/>
      </c>
      <c r="F100" s="30"/>
      <c r="G100" s="36"/>
    </row>
    <row r="101" spans="1:7" ht="10" customHeight="1" x14ac:dyDescent="0.35">
      <c r="A101" s="23"/>
      <c r="B101" s="29"/>
      <c r="C101" s="30"/>
      <c r="D101" s="30"/>
      <c r="E101" s="36"/>
      <c r="F101" s="30"/>
      <c r="G101" s="36"/>
    </row>
    <row r="102" spans="1:7" ht="24" customHeight="1" x14ac:dyDescent="0.35">
      <c r="A102" s="265" t="s">
        <v>116</v>
      </c>
      <c r="B102" s="266"/>
      <c r="C102" s="266"/>
      <c r="D102" s="266"/>
      <c r="E102" s="267"/>
      <c r="F102" s="6"/>
      <c r="G102" s="36"/>
    </row>
    <row r="103" spans="1:7" ht="24" customHeight="1" x14ac:dyDescent="0.35">
      <c r="A103" s="148" t="s">
        <v>20</v>
      </c>
      <c r="B103" s="268" t="s">
        <v>29</v>
      </c>
      <c r="C103" s="268"/>
      <c r="D103" s="143" t="s">
        <v>70</v>
      </c>
      <c r="E103" s="144" t="s">
        <v>42</v>
      </c>
      <c r="F103" s="50"/>
      <c r="G103" s="36"/>
    </row>
    <row r="104" spans="1:7" ht="24" customHeight="1" x14ac:dyDescent="0.35">
      <c r="A104" s="119" t="s">
        <v>35</v>
      </c>
      <c r="B104" s="153">
        <v>600</v>
      </c>
      <c r="C104" s="31" t="s">
        <v>30</v>
      </c>
      <c r="D104" s="28" t="str">
        <f>IF(E32="","",E32)</f>
        <v/>
      </c>
      <c r="E104" s="27" t="str">
        <f>IF(D104="","",SUM(B104*D104))</f>
        <v/>
      </c>
      <c r="F104" s="30"/>
      <c r="G104" s="36"/>
    </row>
    <row r="105" spans="1:7" ht="24" customHeight="1" x14ac:dyDescent="0.35">
      <c r="A105" s="47"/>
      <c r="B105" s="48"/>
      <c r="C105" s="48"/>
      <c r="D105" s="48"/>
      <c r="E105" s="48"/>
      <c r="F105" s="48"/>
      <c r="G105" s="45"/>
    </row>
    <row r="106" spans="1:7" ht="24" customHeight="1" x14ac:dyDescent="0.35">
      <c r="A106" s="265" t="s">
        <v>137</v>
      </c>
      <c r="B106" s="266"/>
      <c r="C106" s="266"/>
      <c r="D106" s="266"/>
      <c r="E106" s="267"/>
      <c r="F106" s="6"/>
      <c r="G106" s="45"/>
    </row>
    <row r="107" spans="1:7" ht="24" customHeight="1" x14ac:dyDescent="0.35">
      <c r="A107" s="148" t="s">
        <v>20</v>
      </c>
      <c r="B107" s="268" t="s">
        <v>29</v>
      </c>
      <c r="C107" s="268"/>
      <c r="D107" s="143" t="s">
        <v>70</v>
      </c>
      <c r="E107" s="144" t="s">
        <v>42</v>
      </c>
      <c r="F107" s="50"/>
      <c r="G107" s="45"/>
    </row>
    <row r="108" spans="1:7" ht="24" customHeight="1" x14ac:dyDescent="0.35">
      <c r="A108" s="167" t="s">
        <v>33</v>
      </c>
      <c r="B108" s="153">
        <v>10</v>
      </c>
      <c r="C108" s="31" t="s">
        <v>30</v>
      </c>
      <c r="D108" s="28" t="str">
        <f>IF(D36="","",D36)</f>
        <v/>
      </c>
      <c r="E108" s="27" t="str">
        <f>IF(D108="","",B108*D108)</f>
        <v/>
      </c>
      <c r="F108" s="30"/>
      <c r="G108" s="45"/>
    </row>
    <row r="109" spans="1:7" ht="24" customHeight="1" x14ac:dyDescent="0.35">
      <c r="A109" s="47"/>
      <c r="B109" s="48"/>
      <c r="C109" s="48"/>
      <c r="D109" s="48"/>
      <c r="E109" s="48"/>
      <c r="F109" s="48"/>
      <c r="G109" s="45"/>
    </row>
    <row r="110" spans="1:7" ht="24" customHeight="1" x14ac:dyDescent="0.35">
      <c r="A110" s="319" t="str">
        <f>IF(A40="","",IF(A40=G40,"DPS: Table Ee",IF(A40=G39,"DPS: Table Ef","")))</f>
        <v/>
      </c>
      <c r="B110" s="320"/>
      <c r="C110" s="320"/>
      <c r="D110" s="320"/>
      <c r="E110" s="321"/>
      <c r="F110" s="178"/>
      <c r="G110" s="45"/>
    </row>
    <row r="111" spans="1:7" ht="24" customHeight="1" x14ac:dyDescent="0.35">
      <c r="A111" s="368" t="s">
        <v>129</v>
      </c>
      <c r="B111" s="371" t="s">
        <v>37</v>
      </c>
      <c r="C111" s="372"/>
      <c r="D111" s="268" t="s">
        <v>70</v>
      </c>
      <c r="E111" s="268" t="s">
        <v>42</v>
      </c>
      <c r="F111" s="50"/>
      <c r="G111" s="45"/>
    </row>
    <row r="112" spans="1:7" ht="32" customHeight="1" x14ac:dyDescent="0.35">
      <c r="A112" s="369"/>
      <c r="B112" s="373"/>
      <c r="C112" s="374"/>
      <c r="D112" s="370"/>
      <c r="E112" s="370"/>
      <c r="F112" s="50"/>
      <c r="G112" s="45"/>
    </row>
    <row r="113" spans="1:7" ht="24" customHeight="1" x14ac:dyDescent="0.35">
      <c r="A113" s="169" t="str">
        <f>IF(A40="","",IF(A40=G40,"Full Service User",IF(A40=G39,"Usage of DPS Platform","")))</f>
        <v/>
      </c>
      <c r="B113" s="153" t="str">
        <f>IF(A113="","",IF(A113=A58,"1",IF(A113=A46,"10","")))</f>
        <v/>
      </c>
      <c r="C113" s="32" t="s">
        <v>30</v>
      </c>
      <c r="D113" s="127" t="str">
        <f>IF(A113=A58,D58,IF(A113=A46,D46,""))</f>
        <v/>
      </c>
      <c r="E113" s="53" t="str">
        <f>IF(B113="","",B113*D113)</f>
        <v/>
      </c>
      <c r="F113" s="7"/>
      <c r="G113" s="45"/>
    </row>
    <row r="114" spans="1:7" ht="24" customHeight="1" x14ac:dyDescent="0.35">
      <c r="A114" s="167" t="str">
        <f>IF(A40="","",IF(A40=G40,"Self Service DPS User",IF(A40=G39,"Build of DPS Event","")))</f>
        <v/>
      </c>
      <c r="B114" s="128" t="str">
        <f>IF(A114="","",IF(A114=A61,"15",IF(A114=A50,"300","")))</f>
        <v/>
      </c>
      <c r="C114" s="31" t="s">
        <v>30</v>
      </c>
      <c r="D114" s="129" t="str">
        <f>IF(A114=A61,D61,IF(A114=A50,E53,""))</f>
        <v/>
      </c>
      <c r="E114" s="53" t="str">
        <f>IF(B114="","",B114*D114)</f>
        <v/>
      </c>
      <c r="F114" s="7"/>
      <c r="G114" s="45"/>
    </row>
    <row r="115" spans="1:7" ht="24" customHeight="1" x14ac:dyDescent="0.35">
      <c r="A115" s="47"/>
      <c r="B115" s="48"/>
      <c r="C115" s="48"/>
      <c r="D115" s="48"/>
      <c r="E115" s="48"/>
      <c r="F115" s="48"/>
      <c r="G115" s="45"/>
    </row>
    <row r="116" spans="1:7" ht="24" customHeight="1" x14ac:dyDescent="0.35">
      <c r="A116" s="382" t="s">
        <v>65</v>
      </c>
      <c r="B116" s="383"/>
      <c r="C116" s="383"/>
      <c r="D116" s="383"/>
      <c r="E116" s="384"/>
      <c r="F116" s="178"/>
      <c r="G116" s="45"/>
    </row>
    <row r="117" spans="1:7" ht="24" customHeight="1" x14ac:dyDescent="0.35">
      <c r="A117" s="165" t="s">
        <v>104</v>
      </c>
      <c r="B117" s="268" t="s">
        <v>170</v>
      </c>
      <c r="C117" s="268"/>
      <c r="D117" s="143" t="s">
        <v>70</v>
      </c>
      <c r="E117" s="106" t="s">
        <v>42</v>
      </c>
      <c r="F117" s="50"/>
      <c r="G117" s="45"/>
    </row>
    <row r="118" spans="1:7" ht="24" customHeight="1" x14ac:dyDescent="0.35">
      <c r="A118" s="173" t="s">
        <v>22</v>
      </c>
      <c r="B118" s="153">
        <v>1</v>
      </c>
      <c r="C118" s="31" t="s">
        <v>30</v>
      </c>
      <c r="D118" s="28" t="str">
        <f>IF(D65="","",D65)</f>
        <v/>
      </c>
      <c r="E118" s="27" t="str">
        <f>IF(D118="","",D118*B118)</f>
        <v/>
      </c>
      <c r="F118" s="30"/>
      <c r="G118" s="45"/>
    </row>
    <row r="119" spans="1:7" ht="24" customHeight="1" x14ac:dyDescent="0.35">
      <c r="A119" s="47"/>
      <c r="B119" s="48"/>
      <c r="C119" s="48"/>
      <c r="D119" s="48"/>
      <c r="E119" s="45"/>
      <c r="F119" s="48"/>
      <c r="G119" s="45"/>
    </row>
    <row r="120" spans="1:7" ht="24" customHeight="1" x14ac:dyDescent="0.35">
      <c r="A120" s="59" t="s">
        <v>105</v>
      </c>
      <c r="B120" s="273" t="s">
        <v>31</v>
      </c>
      <c r="C120" s="273"/>
      <c r="D120" s="143" t="s">
        <v>70</v>
      </c>
      <c r="E120" s="144" t="s">
        <v>42</v>
      </c>
      <c r="F120" s="50"/>
      <c r="G120" s="45"/>
    </row>
    <row r="121" spans="1:7" ht="24" customHeight="1" x14ac:dyDescent="0.35">
      <c r="A121" s="148" t="s">
        <v>51</v>
      </c>
      <c r="B121" s="153">
        <v>12</v>
      </c>
      <c r="C121" s="33" t="s">
        <v>30</v>
      </c>
      <c r="D121" s="26" t="str">
        <f>IF(D70="","",D70)</f>
        <v/>
      </c>
      <c r="E121" s="27" t="str">
        <f>IF(D121="","",SUM(B121*D121))</f>
        <v/>
      </c>
      <c r="F121" s="30"/>
      <c r="G121" s="45"/>
    </row>
    <row r="122" spans="1:7" ht="24" customHeight="1" x14ac:dyDescent="0.35">
      <c r="A122" s="23"/>
      <c r="B122" s="29"/>
      <c r="C122" s="30"/>
      <c r="D122" s="30"/>
      <c r="E122" s="36"/>
      <c r="F122" s="30"/>
      <c r="G122" s="45"/>
    </row>
    <row r="123" spans="1:7" ht="24" customHeight="1" x14ac:dyDescent="0.35">
      <c r="A123" s="358" t="s">
        <v>123</v>
      </c>
      <c r="B123" s="359"/>
      <c r="C123" s="360"/>
      <c r="D123" s="143" t="s">
        <v>70</v>
      </c>
      <c r="E123" s="144" t="s">
        <v>42</v>
      </c>
      <c r="F123" s="50"/>
      <c r="G123" s="45"/>
    </row>
    <row r="124" spans="1:7" ht="24" customHeight="1" x14ac:dyDescent="0.35">
      <c r="A124" s="173" t="s">
        <v>23</v>
      </c>
      <c r="B124" s="153" t="s">
        <v>32</v>
      </c>
      <c r="C124" s="154" t="s">
        <v>30</v>
      </c>
      <c r="D124" s="28" t="str">
        <f>IF(D75="","",D75)</f>
        <v/>
      </c>
      <c r="E124" s="27" t="str">
        <f>IF(D124="","",D124)</f>
        <v/>
      </c>
      <c r="F124" s="30"/>
      <c r="G124" s="45"/>
    </row>
    <row r="125" spans="1:7" ht="24" customHeight="1" x14ac:dyDescent="0.35">
      <c r="A125" s="23"/>
      <c r="B125" s="29"/>
      <c r="C125" s="18"/>
      <c r="D125" s="30"/>
      <c r="E125" s="36"/>
      <c r="F125" s="30"/>
      <c r="G125" s="45"/>
    </row>
    <row r="126" spans="1:7" ht="24" customHeight="1" x14ac:dyDescent="0.35">
      <c r="A126" s="165" t="s">
        <v>124</v>
      </c>
      <c r="B126" s="273" t="s">
        <v>197</v>
      </c>
      <c r="C126" s="273"/>
      <c r="D126" s="143" t="s">
        <v>70</v>
      </c>
      <c r="E126" s="144" t="s">
        <v>42</v>
      </c>
      <c r="F126" s="50"/>
      <c r="G126" s="45"/>
    </row>
    <row r="127" spans="1:7" ht="24" customHeight="1" x14ac:dyDescent="0.35">
      <c r="A127" s="22" t="s">
        <v>24</v>
      </c>
      <c r="B127" s="153">
        <v>3</v>
      </c>
      <c r="C127" s="154" t="s">
        <v>30</v>
      </c>
      <c r="D127" s="28" t="str">
        <f>IF(D80="","",D80)</f>
        <v/>
      </c>
      <c r="E127" s="27" t="str">
        <f>IF(D127="","",D127*B127)</f>
        <v/>
      </c>
      <c r="F127" s="30"/>
      <c r="G127" s="45"/>
    </row>
    <row r="128" spans="1:7" ht="24" customHeight="1" x14ac:dyDescent="0.35">
      <c r="A128" s="23"/>
      <c r="B128" s="29"/>
      <c r="C128" s="30"/>
      <c r="D128" s="30"/>
      <c r="E128" s="30"/>
      <c r="F128" s="30"/>
      <c r="G128" s="45"/>
    </row>
    <row r="129" spans="1:7" ht="24" customHeight="1" x14ac:dyDescent="0.35">
      <c r="A129" s="23"/>
      <c r="B129" s="390" t="s">
        <v>80</v>
      </c>
      <c r="C129" s="391"/>
      <c r="D129" s="391"/>
      <c r="E129" s="115" t="str">
        <f>IF(E124="","",SUM(E96+E100+E104+E108+E113+E114+E118+E121+E124+E127))</f>
        <v/>
      </c>
      <c r="F129" s="41"/>
      <c r="G129" s="45"/>
    </row>
    <row r="130" spans="1:7" ht="14.5" customHeight="1" x14ac:dyDescent="0.35">
      <c r="A130" s="47"/>
      <c r="B130" s="48"/>
      <c r="C130" s="48"/>
      <c r="D130" s="48"/>
      <c r="E130" s="48"/>
      <c r="F130" s="48"/>
      <c r="G130" s="45"/>
    </row>
    <row r="131" spans="1:7" ht="14.5" customHeight="1" x14ac:dyDescent="0.35">
      <c r="A131" s="49"/>
      <c r="B131" s="145"/>
      <c r="C131" s="145"/>
      <c r="D131" s="145"/>
      <c r="E131" s="145"/>
      <c r="F131" s="145"/>
      <c r="G131" s="146"/>
    </row>
    <row r="132" spans="1:7" ht="14.5" customHeight="1" x14ac:dyDescent="0.35"/>
    <row r="133" spans="1:7" ht="14.5" customHeight="1" x14ac:dyDescent="0.35"/>
    <row r="134" spans="1:7" ht="14.5" customHeight="1" x14ac:dyDescent="0.35"/>
    <row r="135" spans="1:7" ht="14.5" customHeight="1" x14ac:dyDescent="0.35"/>
    <row r="136" spans="1:7" ht="14.5" customHeight="1" x14ac:dyDescent="0.35"/>
    <row r="137" spans="1:7" ht="14.5" customHeight="1" x14ac:dyDescent="0.35"/>
    <row r="138" spans="1:7" ht="14.5" customHeight="1" x14ac:dyDescent="0.35"/>
    <row r="139" spans="1:7" ht="14.5" customHeight="1" x14ac:dyDescent="0.35"/>
    <row r="140" spans="1:7" ht="14.5" customHeight="1" x14ac:dyDescent="0.35"/>
    <row r="141" spans="1:7" ht="14.5" customHeight="1" x14ac:dyDescent="0.35"/>
    <row r="142" spans="1:7" ht="14.5" customHeight="1" x14ac:dyDescent="0.35"/>
    <row r="143" spans="1:7" ht="14.5" customHeight="1" x14ac:dyDescent="0.35"/>
    <row r="144" spans="1:7"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sheetData>
  <sheetProtection algorithmName="SHA-512" hashValue="vvftsh6UNu3iL19Y8bFw4VFSKX5d4nKvNnrZIl5wzIbgYFdHhR38LoH99mVuYVR8OQLtufSMf7obDd1FwmGA9g==" saltValue="br+AM+zJJ7oyqDxGpsCcmQ==" spinCount="100000" sheet="1" objects="1" scenarios="1"/>
  <protectedRanges>
    <protectedRange sqref="C57" name="Range2_4"/>
    <protectedRange sqref="C64" name="Range2"/>
  </protectedRanges>
  <mergeCells count="101">
    <mergeCell ref="F92:G92"/>
    <mergeCell ref="B117:C117"/>
    <mergeCell ref="B126:C126"/>
    <mergeCell ref="B20:C20"/>
    <mergeCell ref="B21:C21"/>
    <mergeCell ref="B28:C28"/>
    <mergeCell ref="B120:C120"/>
    <mergeCell ref="A94:E94"/>
    <mergeCell ref="B58:C58"/>
    <mergeCell ref="A93:B93"/>
    <mergeCell ref="B95:C95"/>
    <mergeCell ref="B99:C99"/>
    <mergeCell ref="B61:C61"/>
    <mergeCell ref="B60:C60"/>
    <mergeCell ref="B75:C75"/>
    <mergeCell ref="B64:C64"/>
    <mergeCell ref="A22:E22"/>
    <mergeCell ref="A26:E26"/>
    <mergeCell ref="A34:D34"/>
    <mergeCell ref="A38:E38"/>
    <mergeCell ref="A39:E39"/>
    <mergeCell ref="A29:A32"/>
    <mergeCell ref="B29:C29"/>
    <mergeCell ref="B31:C31"/>
    <mergeCell ref="B32:C32"/>
    <mergeCell ref="B36:C36"/>
    <mergeCell ref="B30:C30"/>
    <mergeCell ref="A2:B2"/>
    <mergeCell ref="A1:G1"/>
    <mergeCell ref="D2:G2"/>
    <mergeCell ref="B3:G3"/>
    <mergeCell ref="A4:G4"/>
    <mergeCell ref="A5:G5"/>
    <mergeCell ref="A9:G9"/>
    <mergeCell ref="B16:C16"/>
    <mergeCell ref="A17:A21"/>
    <mergeCell ref="B17:C17"/>
    <mergeCell ref="B18:C18"/>
    <mergeCell ref="B19:C19"/>
    <mergeCell ref="A6:G6"/>
    <mergeCell ref="A15:E15"/>
    <mergeCell ref="A13:G13"/>
    <mergeCell ref="A24:C24"/>
    <mergeCell ref="A25:C25"/>
    <mergeCell ref="B35:C35"/>
    <mergeCell ref="A7:G7"/>
    <mergeCell ref="A8:G8"/>
    <mergeCell ref="A11:G11"/>
    <mergeCell ref="A67:C67"/>
    <mergeCell ref="B65:C65"/>
    <mergeCell ref="A66:D66"/>
    <mergeCell ref="A54:E54"/>
    <mergeCell ref="A56:E56"/>
    <mergeCell ref="B69:C69"/>
    <mergeCell ref="B45:C45"/>
    <mergeCell ref="B49:C49"/>
    <mergeCell ref="A50:A53"/>
    <mergeCell ref="B57:C57"/>
    <mergeCell ref="B46:C46"/>
    <mergeCell ref="B50:C50"/>
    <mergeCell ref="B51:C51"/>
    <mergeCell ref="B52:C52"/>
    <mergeCell ref="A48:E48"/>
    <mergeCell ref="B129:D129"/>
    <mergeCell ref="A82:C82"/>
    <mergeCell ref="A123:C123"/>
    <mergeCell ref="B107:C107"/>
    <mergeCell ref="B103:C103"/>
    <mergeCell ref="A106:E106"/>
    <mergeCell ref="A111:A112"/>
    <mergeCell ref="B111:C112"/>
    <mergeCell ref="D111:D112"/>
    <mergeCell ref="E111:E112"/>
    <mergeCell ref="A110:E110"/>
    <mergeCell ref="A116:E116"/>
    <mergeCell ref="A98:E98"/>
    <mergeCell ref="A102:E102"/>
    <mergeCell ref="A10:G10"/>
    <mergeCell ref="A23:E23"/>
    <mergeCell ref="A27:E27"/>
    <mergeCell ref="A42:E42"/>
    <mergeCell ref="A63:D63"/>
    <mergeCell ref="A90:G90"/>
    <mergeCell ref="A92:B92"/>
    <mergeCell ref="C92:E92"/>
    <mergeCell ref="A76:D76"/>
    <mergeCell ref="A77:C77"/>
    <mergeCell ref="B79:C79"/>
    <mergeCell ref="A71:D71"/>
    <mergeCell ref="A72:C72"/>
    <mergeCell ref="B74:C74"/>
    <mergeCell ref="A44:D44"/>
    <mergeCell ref="A55:E55"/>
    <mergeCell ref="A47:E47"/>
    <mergeCell ref="A40:E40"/>
    <mergeCell ref="A41:E41"/>
    <mergeCell ref="A43:E43"/>
    <mergeCell ref="B80:C80"/>
    <mergeCell ref="A81:D81"/>
    <mergeCell ref="B70:C70"/>
    <mergeCell ref="B53:C53"/>
  </mergeCells>
  <conditionalFormatting sqref="B46:C46">
    <cfRule type="expression" dxfId="23" priority="12">
      <formula>$A$40=$G$39</formula>
    </cfRule>
  </conditionalFormatting>
  <conditionalFormatting sqref="D50:D53">
    <cfRule type="expression" dxfId="22" priority="11">
      <formula>$A$40=$G$39</formula>
    </cfRule>
  </conditionalFormatting>
  <conditionalFormatting sqref="B58:C58">
    <cfRule type="expression" dxfId="21" priority="10">
      <formula>$A$40=$G$40</formula>
    </cfRule>
  </conditionalFormatting>
  <conditionalFormatting sqref="B61:C61">
    <cfRule type="expression" dxfId="20" priority="9">
      <formula>$A$40=$G$40</formula>
    </cfRule>
  </conditionalFormatting>
  <conditionalFormatting sqref="D46">
    <cfRule type="expression" dxfId="19" priority="4">
      <formula>$A$40=$G$39</formula>
    </cfRule>
  </conditionalFormatting>
  <conditionalFormatting sqref="E50:F53">
    <cfRule type="expression" dxfId="18" priority="3">
      <formula>$A$40=$G$39</formula>
    </cfRule>
  </conditionalFormatting>
  <conditionalFormatting sqref="D58">
    <cfRule type="expression" dxfId="17" priority="2">
      <formula>$A$40=$G$40</formula>
    </cfRule>
  </conditionalFormatting>
  <conditionalFormatting sqref="D61">
    <cfRule type="expression" dxfId="16" priority="1">
      <formula>$A$40=$G$40</formula>
    </cfRule>
  </conditionalFormatting>
  <dataValidations count="13">
    <dataValidation allowBlank="1" showErrorMessage="1" sqref="B29:C32 A29 A17 A88:B88 A33 A37:B37 B50:C51 A63 A116 A25:A26"/>
    <dataValidation allowBlank="1" showErrorMessage="1" promptTitle="Full Service Users" prompt="Description:_x000a_Will utilise all the system functionality" sqref="C17:C19 B17:B21 D100 A96:A97 D96:D97"/>
    <dataValidation allowBlank="1" showInputMessage="1" showErrorMessage="1" promptTitle="Self Service Call Offs" prompt="Description:_x000a_Will utilise only the 'limited functionality' as highlighted in Attachment 1a - Specification. " sqref="B33"/>
    <dataValidation allowBlank="1" showInputMessage="1" showErrorMessage="1" promptTitle="Training" prompt="Please price against the training requirements found in Attachment 1a Specification, tab Lot 4." sqref="B70:C70"/>
    <dataValidation allowBlank="1" showInputMessage="1" showErrorMessage="1" promptTitle="Self Service Call Offs" prompt="Will utilise only the 'limited functionality' as highlighted in Attachment 1a - Specification. " sqref="D29:D32"/>
    <dataValidation allowBlank="1" showInputMessage="1" showErrorMessage="1" promptTitle="Full Service User" prompt="Will utilise all the system functionality" sqref="D17:D21 B46:C46"/>
    <dataValidation allowBlank="1" showInputMessage="1" showErrorMessage="1" promptTitle="Evaluators" prompt="Will utilise the evaluation element of the system functionality only" sqref="D25"/>
    <dataValidation allowBlank="1" showInputMessage="1" showErrorMessage="1" promptTitle="Self Service DPS User" prompt="Will utilise only the 'limited functionality' as highlighted in Attachment 1a - Specification. " sqref="D50:D53"/>
    <dataValidation allowBlank="1" showErrorMessage="1" promptTitle="Self Service Call - Offs " prompt="Description:_x000a_Will utilise only the 'limited functionality' as highlighted in Attachment 1a - Specification. " sqref="D104"/>
    <dataValidation allowBlank="1" showErrorMessage="1" promptTitle="Evaluators" prompt="Description:_x000a_Will utilise the evaluation element of the system functionality only" sqref="D101 A100:A101"/>
    <dataValidation allowBlank="1" showErrorMessage="1" promptTitle="Self Service Call Offs" prompt="Description:_x000a_Will utilise only the 'limited functionality' as highlighted in Attachment 1a - Specification. " sqref="A104"/>
    <dataValidation type="list" allowBlank="1" showInputMessage="1" showErrorMessage="1" prompt="Please select from the drop down" sqref="A40:F40">
      <formula1>"Price by license, Price by DPS usage and build"</formula1>
    </dataValidation>
    <dataValidation allowBlank="1" showInputMessage="1" showErrorMessage="1" prompt="Please only enter information in this box if requested to_x000a_" sqref="A67:C67 A72:C72 A77:C77 A82:C82"/>
  </dataValidations>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98"/>
  <sheetViews>
    <sheetView workbookViewId="0">
      <selection activeCell="A2" sqref="A2:B2"/>
    </sheetView>
  </sheetViews>
  <sheetFormatPr defaultColWidth="8.81640625" defaultRowHeight="14.5" x14ac:dyDescent="0.35"/>
  <cols>
    <col min="1" max="1" width="23.08984375" style="46" customWidth="1"/>
    <col min="2" max="2" width="22.26953125" style="46" customWidth="1"/>
    <col min="3" max="3" width="5.81640625" style="46" customWidth="1"/>
    <col min="4" max="4" width="29.26953125" style="46" customWidth="1"/>
    <col min="5" max="5" width="19.26953125" style="46" customWidth="1"/>
    <col min="6" max="6" width="5.6328125" style="46" customWidth="1"/>
    <col min="7" max="7" width="57.81640625" style="46" customWidth="1"/>
    <col min="8" max="8" width="15.90625" style="9" customWidth="1"/>
    <col min="9" max="16384" width="8.81640625" style="9"/>
  </cols>
  <sheetData>
    <row r="1" spans="1:8" ht="85.5" customHeight="1" x14ac:dyDescent="0.35">
      <c r="A1" s="296" t="s">
        <v>79</v>
      </c>
      <c r="B1" s="297"/>
      <c r="C1" s="297"/>
      <c r="D1" s="297"/>
      <c r="E1" s="297"/>
      <c r="F1" s="297"/>
      <c r="G1" s="298"/>
      <c r="H1" s="8"/>
    </row>
    <row r="2" spans="1:8" ht="27" customHeight="1" x14ac:dyDescent="0.35">
      <c r="A2" s="322" t="s">
        <v>4</v>
      </c>
      <c r="B2" s="323"/>
      <c r="C2" s="151"/>
      <c r="D2" s="299"/>
      <c r="E2" s="299"/>
      <c r="F2" s="299"/>
      <c r="G2" s="300"/>
      <c r="H2" s="8"/>
    </row>
    <row r="3" spans="1:8" ht="24" customHeight="1" x14ac:dyDescent="0.35">
      <c r="A3" s="58" t="s">
        <v>5</v>
      </c>
      <c r="B3" s="301">
        <f>Coversheet!B16</f>
        <v>0</v>
      </c>
      <c r="C3" s="302"/>
      <c r="D3" s="302"/>
      <c r="E3" s="302"/>
      <c r="F3" s="302"/>
      <c r="G3" s="303"/>
    </row>
    <row r="4" spans="1:8" ht="24" customHeight="1" x14ac:dyDescent="0.35">
      <c r="A4" s="304" t="s">
        <v>6</v>
      </c>
      <c r="B4" s="305"/>
      <c r="C4" s="305"/>
      <c r="D4" s="305"/>
      <c r="E4" s="305"/>
      <c r="F4" s="305"/>
      <c r="G4" s="306"/>
      <c r="H4" s="10"/>
    </row>
    <row r="5" spans="1:8" ht="49" customHeight="1" x14ac:dyDescent="0.35">
      <c r="A5" s="307" t="s">
        <v>181</v>
      </c>
      <c r="B5" s="308"/>
      <c r="C5" s="308"/>
      <c r="D5" s="308"/>
      <c r="E5" s="308"/>
      <c r="F5" s="308"/>
      <c r="G5" s="309"/>
      <c r="H5" s="4"/>
    </row>
    <row r="6" spans="1:8" ht="42.5" customHeight="1" x14ac:dyDescent="0.35">
      <c r="A6" s="406" t="s">
        <v>154</v>
      </c>
      <c r="B6" s="407"/>
      <c r="C6" s="407"/>
      <c r="D6" s="407"/>
      <c r="E6" s="407"/>
      <c r="F6" s="407"/>
      <c r="G6" s="408"/>
      <c r="H6" s="4"/>
    </row>
    <row r="7" spans="1:8" ht="42" customHeight="1" x14ac:dyDescent="0.35">
      <c r="A7" s="395" t="s">
        <v>215</v>
      </c>
      <c r="B7" s="396"/>
      <c r="C7" s="396"/>
      <c r="D7" s="396"/>
      <c r="E7" s="396"/>
      <c r="F7" s="396"/>
      <c r="G7" s="397"/>
      <c r="H7" s="4"/>
    </row>
    <row r="8" spans="1:8" ht="33" customHeight="1" x14ac:dyDescent="0.35">
      <c r="A8" s="340" t="s">
        <v>185</v>
      </c>
      <c r="B8" s="341"/>
      <c r="C8" s="341"/>
      <c r="D8" s="341"/>
      <c r="E8" s="341"/>
      <c r="F8" s="341"/>
      <c r="G8" s="342"/>
      <c r="H8" s="4"/>
    </row>
    <row r="9" spans="1:8" ht="42" customHeight="1" x14ac:dyDescent="0.35">
      <c r="A9" s="310" t="s">
        <v>145</v>
      </c>
      <c r="B9" s="311"/>
      <c r="C9" s="311"/>
      <c r="D9" s="311"/>
      <c r="E9" s="311"/>
      <c r="F9" s="311"/>
      <c r="G9" s="312"/>
      <c r="H9" s="11"/>
    </row>
    <row r="10" spans="1:8" ht="43" customHeight="1" x14ac:dyDescent="0.35">
      <c r="A10" s="316" t="s">
        <v>193</v>
      </c>
      <c r="B10" s="317"/>
      <c r="C10" s="317"/>
      <c r="D10" s="317"/>
      <c r="E10" s="317"/>
      <c r="F10" s="317"/>
      <c r="G10" s="318"/>
      <c r="H10" s="4"/>
    </row>
    <row r="11" spans="1:8" ht="48" customHeight="1" x14ac:dyDescent="0.35">
      <c r="A11" s="313" t="s">
        <v>176</v>
      </c>
      <c r="B11" s="314"/>
      <c r="C11" s="314"/>
      <c r="D11" s="314"/>
      <c r="E11" s="314"/>
      <c r="F11" s="314"/>
      <c r="G11" s="315"/>
      <c r="H11" s="4"/>
    </row>
    <row r="12" spans="1:8" ht="20" customHeight="1" x14ac:dyDescent="0.35">
      <c r="A12" s="35"/>
      <c r="B12" s="29"/>
      <c r="C12" s="29"/>
      <c r="D12" s="29"/>
      <c r="E12" s="29"/>
      <c r="F12" s="29"/>
      <c r="G12" s="44"/>
      <c r="H12" s="12"/>
    </row>
    <row r="13" spans="1:8" ht="24" customHeight="1" x14ac:dyDescent="0.35">
      <c r="A13" s="405" t="s">
        <v>19</v>
      </c>
      <c r="B13" s="386"/>
      <c r="C13" s="386"/>
      <c r="D13" s="386"/>
      <c r="E13" s="386"/>
      <c r="F13" s="386"/>
      <c r="G13" s="387"/>
      <c r="H13" s="12"/>
    </row>
    <row r="14" spans="1:8" ht="24" customHeight="1" x14ac:dyDescent="0.35">
      <c r="A14" s="66"/>
      <c r="B14" s="67"/>
      <c r="C14" s="67"/>
      <c r="D14" s="67"/>
      <c r="E14" s="67"/>
      <c r="F14" s="67"/>
      <c r="G14" s="68"/>
      <c r="H14" s="12"/>
    </row>
    <row r="15" spans="1:8" ht="24" customHeight="1" x14ac:dyDescent="0.35">
      <c r="A15" s="59" t="s">
        <v>99</v>
      </c>
      <c r="B15" s="67"/>
      <c r="C15" s="67"/>
      <c r="D15" s="67"/>
      <c r="E15" s="67"/>
      <c r="F15" s="67"/>
      <c r="G15" s="68"/>
      <c r="H15" s="12"/>
    </row>
    <row r="16" spans="1:8" ht="24" customHeight="1" x14ac:dyDescent="0.35">
      <c r="A16" s="62" t="s">
        <v>97</v>
      </c>
      <c r="B16" s="67"/>
      <c r="C16" s="67"/>
      <c r="D16" s="67"/>
      <c r="E16" s="67"/>
      <c r="F16" s="67"/>
      <c r="G16" s="68"/>
      <c r="H16" s="12"/>
    </row>
    <row r="17" spans="1:9" ht="24" customHeight="1" x14ac:dyDescent="0.35">
      <c r="A17" s="139"/>
      <c r="B17" s="67"/>
      <c r="C17" s="67"/>
      <c r="D17" s="67"/>
      <c r="E17" s="67"/>
      <c r="F17" s="67"/>
      <c r="G17" s="68"/>
      <c r="H17" s="12"/>
    </row>
    <row r="18" spans="1:9" ht="24" customHeight="1" x14ac:dyDescent="0.35">
      <c r="A18" s="71"/>
      <c r="B18" s="67"/>
      <c r="C18" s="67"/>
      <c r="D18" s="67"/>
      <c r="E18" s="67"/>
      <c r="F18" s="67"/>
      <c r="G18" s="68"/>
      <c r="H18" s="12"/>
    </row>
    <row r="19" spans="1:9" ht="25" customHeight="1" x14ac:dyDescent="0.35">
      <c r="A19" s="265" t="s">
        <v>115</v>
      </c>
      <c r="B19" s="266"/>
      <c r="C19" s="266"/>
      <c r="D19" s="266"/>
      <c r="E19" s="267"/>
      <c r="F19" s="6"/>
      <c r="G19" s="51"/>
      <c r="H19" s="15"/>
      <c r="I19" s="16"/>
    </row>
    <row r="20" spans="1:9" ht="31.5" customHeight="1" x14ac:dyDescent="0.35">
      <c r="A20" s="148" t="s">
        <v>58</v>
      </c>
      <c r="B20" s="290" t="s">
        <v>37</v>
      </c>
      <c r="C20" s="290"/>
      <c r="D20" s="148" t="s">
        <v>43</v>
      </c>
      <c r="E20" s="148" t="s">
        <v>70</v>
      </c>
      <c r="F20" s="158"/>
      <c r="G20" s="55"/>
      <c r="H20" s="12"/>
    </row>
    <row r="21" spans="1:9" ht="24" customHeight="1" x14ac:dyDescent="0.35">
      <c r="A21" s="277" t="s">
        <v>57</v>
      </c>
      <c r="B21" s="280" t="s">
        <v>44</v>
      </c>
      <c r="C21" s="280"/>
      <c r="D21" s="172" t="str">
        <f>IF('Lot 4 (a)'!D17="","",'Lot 4 (a)'!D17)</f>
        <v/>
      </c>
      <c r="E21" s="130" t="str">
        <f>IF(A17="","",D21-F21)</f>
        <v/>
      </c>
      <c r="F21" s="183" t="e">
        <f>D21*A17</f>
        <v>#VALUE!</v>
      </c>
      <c r="G21" s="51"/>
      <c r="H21" s="37"/>
    </row>
    <row r="22" spans="1:9" ht="24" customHeight="1" x14ac:dyDescent="0.35">
      <c r="A22" s="278"/>
      <c r="B22" s="280" t="s">
        <v>45</v>
      </c>
      <c r="C22" s="280"/>
      <c r="D22" s="172" t="str">
        <f>IF('Lot 4 (a)'!D18="","",'Lot 4 (a)'!D18)</f>
        <v/>
      </c>
      <c r="E22" s="72" t="str">
        <f>IF(A17="","",D22-F22)</f>
        <v/>
      </c>
      <c r="F22" s="183" t="e">
        <f>A17*D22</f>
        <v>#VALUE!</v>
      </c>
      <c r="G22" s="131" t="str">
        <f>IF(D22="","",IF(D22&gt;=D21,"As per pricing instruction your price is equal to or exceeds the price in cell D21 ",""))</f>
        <v/>
      </c>
      <c r="H22" s="37"/>
    </row>
    <row r="23" spans="1:9" ht="24" customHeight="1" x14ac:dyDescent="0.35">
      <c r="A23" s="278"/>
      <c r="B23" s="280" t="s">
        <v>46</v>
      </c>
      <c r="C23" s="280"/>
      <c r="D23" s="172" t="str">
        <f>IF('Lot 4 (a)'!D19="","",'Lot 4 (a)'!D19)</f>
        <v/>
      </c>
      <c r="E23" s="72" t="str">
        <f>IF(A17="","",D23-F23)</f>
        <v/>
      </c>
      <c r="F23" s="182" t="e">
        <f>A17*D23</f>
        <v>#VALUE!</v>
      </c>
      <c r="G23" s="131" t="str">
        <f>IF(D23="","",IF(D23&gt;=D22,"As per pricing instruction your price is equal to or exceeds the price in cell D22 ",""))</f>
        <v/>
      </c>
      <c r="H23" s="37"/>
    </row>
    <row r="24" spans="1:9" ht="24" customHeight="1" x14ac:dyDescent="0.35">
      <c r="A24" s="278"/>
      <c r="B24" s="281" t="s">
        <v>47</v>
      </c>
      <c r="C24" s="282"/>
      <c r="D24" s="172" t="str">
        <f>IF('Lot 4 (a)'!D20="","",'Lot 4 (a)'!D20)</f>
        <v/>
      </c>
      <c r="E24" s="72" t="str">
        <f>IF(A17="","",D24-F24)</f>
        <v/>
      </c>
      <c r="F24" s="182" t="e">
        <f>A17*D24</f>
        <v>#VALUE!</v>
      </c>
      <c r="G24" s="131" t="str">
        <f>IF(D24="","",IF(D24&gt;=D23,"As per pricing instruction your price is equal to or exceeds the price in cell D23 ",""))</f>
        <v/>
      </c>
      <c r="H24" s="37"/>
    </row>
    <row r="25" spans="1:9" ht="24" customHeight="1" x14ac:dyDescent="0.35">
      <c r="A25" s="279"/>
      <c r="B25" s="281" t="s">
        <v>48</v>
      </c>
      <c r="C25" s="282"/>
      <c r="D25" s="172" t="str">
        <f>IF('Lot 4 (a)'!D21="","",'Lot 4 (a)'!D21)</f>
        <v/>
      </c>
      <c r="E25" s="72" t="str">
        <f>IF(A17="","",D25-F25)</f>
        <v/>
      </c>
      <c r="F25" s="182" t="e">
        <f>A17*D25</f>
        <v>#VALUE!</v>
      </c>
      <c r="G25" s="131" t="str">
        <f>IF(D25="","",IF(D25&gt;=D24,"As per pricing instruction your price is equal to or exceeds the price in cell D24 ",""))</f>
        <v/>
      </c>
      <c r="H25" s="37"/>
    </row>
    <row r="26" spans="1:9" ht="8.5" customHeight="1" x14ac:dyDescent="0.35">
      <c r="A26" s="388"/>
      <c r="B26" s="388"/>
      <c r="C26" s="388"/>
      <c r="D26" s="388"/>
      <c r="E26" s="388"/>
      <c r="F26" s="158"/>
      <c r="G26" s="147"/>
      <c r="H26" s="37"/>
    </row>
    <row r="27" spans="1:9" ht="24" customHeight="1" x14ac:dyDescent="0.35">
      <c r="A27" s="265" t="s">
        <v>116</v>
      </c>
      <c r="B27" s="266"/>
      <c r="C27" s="266"/>
      <c r="D27" s="266"/>
      <c r="E27" s="267"/>
      <c r="F27" s="6"/>
      <c r="G27" s="147"/>
      <c r="H27" s="37"/>
    </row>
    <row r="28" spans="1:9" ht="28.5" customHeight="1" x14ac:dyDescent="0.35">
      <c r="A28" s="290" t="s">
        <v>58</v>
      </c>
      <c r="B28" s="290"/>
      <c r="C28" s="290"/>
      <c r="D28" s="57" t="s">
        <v>43</v>
      </c>
      <c r="E28" s="148" t="s">
        <v>70</v>
      </c>
      <c r="F28" s="158"/>
      <c r="G28" s="51"/>
      <c r="H28" s="37"/>
    </row>
    <row r="29" spans="1:9" ht="24" customHeight="1" x14ac:dyDescent="0.35">
      <c r="A29" s="388" t="s">
        <v>27</v>
      </c>
      <c r="B29" s="388"/>
      <c r="C29" s="388"/>
      <c r="D29" s="172" t="str">
        <f>IF('Lot 4 (a)'!D25="","",'Lot 4 (a)'!D25)</f>
        <v/>
      </c>
      <c r="E29" s="72" t="str">
        <f>IF(A17="","",D29-F29)</f>
        <v/>
      </c>
      <c r="F29" s="182" t="e">
        <f>A17*D29</f>
        <v>#VALUE!</v>
      </c>
      <c r="G29" s="51"/>
      <c r="H29" s="37"/>
    </row>
    <row r="30" spans="1:9" ht="8.5" customHeight="1" x14ac:dyDescent="0.35">
      <c r="A30" s="388"/>
      <c r="B30" s="388"/>
      <c r="C30" s="388"/>
      <c r="D30" s="388"/>
      <c r="E30" s="388"/>
      <c r="F30" s="158"/>
      <c r="G30" s="51"/>
      <c r="H30" s="37"/>
    </row>
    <row r="31" spans="1:9" ht="24" customHeight="1" x14ac:dyDescent="0.35">
      <c r="A31" s="265" t="s">
        <v>144</v>
      </c>
      <c r="B31" s="266"/>
      <c r="C31" s="266"/>
      <c r="D31" s="266"/>
      <c r="E31" s="267"/>
      <c r="F31" s="6"/>
      <c r="G31" s="51"/>
      <c r="H31" s="37"/>
    </row>
    <row r="32" spans="1:9" ht="30" customHeight="1" x14ac:dyDescent="0.35">
      <c r="A32" s="148" t="s">
        <v>58</v>
      </c>
      <c r="B32" s="290" t="s">
        <v>37</v>
      </c>
      <c r="C32" s="290"/>
      <c r="D32" s="148" t="s">
        <v>43</v>
      </c>
      <c r="E32" s="148" t="s">
        <v>70</v>
      </c>
      <c r="F32" s="158"/>
      <c r="G32" s="51"/>
      <c r="H32" s="37"/>
    </row>
    <row r="33" spans="1:10" ht="24" customHeight="1" x14ac:dyDescent="0.35">
      <c r="A33" s="403" t="s">
        <v>35</v>
      </c>
      <c r="B33" s="291" t="s">
        <v>38</v>
      </c>
      <c r="C33" s="291"/>
      <c r="D33" s="140" t="str">
        <f>IF('Lot 4 (a)'!D29="","",'Lot 4 (a)'!D29)</f>
        <v/>
      </c>
      <c r="E33" s="130" t="str">
        <f>IF(A17="","",D33-F33)</f>
        <v/>
      </c>
      <c r="F33" s="182" t="e">
        <f>A17*D33</f>
        <v>#VALUE!</v>
      </c>
      <c r="G33" s="51"/>
      <c r="H33" s="37"/>
    </row>
    <row r="34" spans="1:10" ht="24" customHeight="1" x14ac:dyDescent="0.35">
      <c r="A34" s="403"/>
      <c r="B34" s="291" t="s">
        <v>39</v>
      </c>
      <c r="C34" s="291"/>
      <c r="D34" s="140" t="str">
        <f>IF('Lot 4 (a)'!D30="","",'Lot 4 (a)'!D30)</f>
        <v/>
      </c>
      <c r="E34" s="130" t="str">
        <f>IF(A17="","",D34-F34)</f>
        <v/>
      </c>
      <c r="F34" s="182" t="e">
        <f>A17*D34</f>
        <v>#VALUE!</v>
      </c>
      <c r="G34" s="131" t="str">
        <f>IF(D34="","",IF(D34&gt;=D33,"As per pricing instruction your price is equal to or exceeds the price in cell D33 ",""))</f>
        <v/>
      </c>
      <c r="H34" s="37"/>
    </row>
    <row r="35" spans="1:10" ht="24" customHeight="1" x14ac:dyDescent="0.35">
      <c r="A35" s="403"/>
      <c r="B35" s="291" t="s">
        <v>41</v>
      </c>
      <c r="C35" s="291"/>
      <c r="D35" s="140" t="str">
        <f>IF('Lot 4 (a)'!D31="","",'Lot 4 (a)'!D31)</f>
        <v/>
      </c>
      <c r="E35" s="130" t="str">
        <f>IF(A17="","",D35-F35)</f>
        <v/>
      </c>
      <c r="F35" s="182" t="e">
        <f>A17*D35</f>
        <v>#VALUE!</v>
      </c>
      <c r="G35" s="131" t="str">
        <f>IF(D35="","",IF(D35&gt;=D34,"As per pricing instruction your price is equal to or exceeds the price in cell D34 ",""))</f>
        <v/>
      </c>
      <c r="H35" s="181"/>
      <c r="I35" s="65"/>
      <c r="J35" s="65"/>
    </row>
    <row r="36" spans="1:10" ht="24" customHeight="1" x14ac:dyDescent="0.35">
      <c r="A36" s="403"/>
      <c r="B36" s="291" t="s">
        <v>40</v>
      </c>
      <c r="C36" s="291"/>
      <c r="D36" s="140" t="str">
        <f>IF('Lot 4 (a)'!D32="","",'Lot 4 (a)'!D32)</f>
        <v/>
      </c>
      <c r="E36" s="130" t="str">
        <f>IF(A17="","",D36-F36)</f>
        <v/>
      </c>
      <c r="F36" s="182" t="e">
        <f>A17*D36</f>
        <v>#VALUE!</v>
      </c>
      <c r="G36" s="131" t="str">
        <f>IF(D36="","",IF(D36&gt;=D35,"As per pricing instruction your price is equal to or exceeds the price in cell D35 ",""))</f>
        <v/>
      </c>
      <c r="H36" s="37"/>
    </row>
    <row r="37" spans="1:10" ht="24" customHeight="1" x14ac:dyDescent="0.35">
      <c r="A37" s="132"/>
      <c r="B37" s="133"/>
      <c r="C37" s="158"/>
      <c r="D37" s="122"/>
      <c r="E37" s="118"/>
      <c r="F37" s="176"/>
      <c r="G37" s="51"/>
      <c r="H37" s="37"/>
    </row>
    <row r="38" spans="1:10" ht="24" customHeight="1" x14ac:dyDescent="0.35">
      <c r="A38" s="265" t="s">
        <v>137</v>
      </c>
      <c r="B38" s="266"/>
      <c r="C38" s="266"/>
      <c r="D38" s="267"/>
      <c r="E38" s="118"/>
      <c r="F38" s="176"/>
      <c r="G38" s="51"/>
      <c r="H38" s="37"/>
    </row>
    <row r="39" spans="1:10" ht="28" customHeight="1" x14ac:dyDescent="0.35">
      <c r="A39" s="162" t="s">
        <v>58</v>
      </c>
      <c r="B39" s="368" t="s">
        <v>43</v>
      </c>
      <c r="C39" s="368"/>
      <c r="D39" s="148" t="s">
        <v>70</v>
      </c>
      <c r="E39" s="118"/>
      <c r="F39" s="176"/>
      <c r="G39" s="51"/>
      <c r="H39" s="37"/>
    </row>
    <row r="40" spans="1:10" ht="24" customHeight="1" x14ac:dyDescent="0.35">
      <c r="A40" s="167" t="s">
        <v>33</v>
      </c>
      <c r="B40" s="404" t="str">
        <f>IF('Lot 4 (a)'!B36:C36="","",'Lot 4 (a)'!B36:C36)</f>
        <v/>
      </c>
      <c r="C40" s="404"/>
      <c r="D40" s="130" t="str">
        <f>IF(A17="","",B40-E40)</f>
        <v/>
      </c>
      <c r="E40" s="182" t="e">
        <f>A17*B40</f>
        <v>#VALUE!</v>
      </c>
      <c r="F40" s="176"/>
      <c r="G40" s="51"/>
      <c r="H40" s="37"/>
    </row>
    <row r="41" spans="1:10" ht="24" customHeight="1" x14ac:dyDescent="0.35">
      <c r="A41" s="132"/>
      <c r="B41" s="134"/>
      <c r="C41" s="158"/>
      <c r="D41" s="122"/>
      <c r="E41" s="118"/>
      <c r="F41" s="176"/>
      <c r="G41" s="51"/>
      <c r="H41" s="37"/>
    </row>
    <row r="42" spans="1:10" ht="24" customHeight="1" x14ac:dyDescent="0.35">
      <c r="A42" s="382" t="s">
        <v>65</v>
      </c>
      <c r="B42" s="383"/>
      <c r="C42" s="383"/>
      <c r="D42" s="384"/>
      <c r="E42" s="118"/>
      <c r="F42" s="176"/>
      <c r="G42" s="51"/>
      <c r="H42" s="37"/>
    </row>
    <row r="43" spans="1:10" ht="24" customHeight="1" x14ac:dyDescent="0.35">
      <c r="A43" s="105" t="s">
        <v>104</v>
      </c>
      <c r="B43" s="290" t="s">
        <v>170</v>
      </c>
      <c r="C43" s="290"/>
      <c r="D43" s="148" t="s">
        <v>70</v>
      </c>
      <c r="E43" s="118"/>
      <c r="F43" s="176"/>
      <c r="G43" s="51"/>
      <c r="H43" s="37"/>
    </row>
    <row r="44" spans="1:10" ht="24" customHeight="1" x14ac:dyDescent="0.35">
      <c r="A44" s="52" t="s">
        <v>22</v>
      </c>
      <c r="B44" s="409" t="str">
        <f>IF('Lot 4 (a)'!B65:C65="","",'Lot 4 (a)'!B65:C65)</f>
        <v/>
      </c>
      <c r="C44" s="409"/>
      <c r="D44" s="72" t="str">
        <f>IF(A17="","",B44-E44)</f>
        <v/>
      </c>
      <c r="E44" s="182" t="e">
        <f>A17*B44</f>
        <v>#VALUE!</v>
      </c>
      <c r="F44" s="176"/>
      <c r="G44" s="51"/>
      <c r="H44" s="37"/>
    </row>
    <row r="45" spans="1:10" ht="24" customHeight="1" x14ac:dyDescent="0.35">
      <c r="A45" s="294" t="str">
        <f>IF(B44="","",IF(B44&lt;0.01,"Zero bid entered please detail how you have priced for this element in the box below",""))</f>
        <v/>
      </c>
      <c r="B45" s="295"/>
      <c r="C45" s="295"/>
      <c r="D45" s="385"/>
      <c r="E45" s="118"/>
      <c r="F45" s="176"/>
      <c r="G45" s="51"/>
      <c r="H45" s="37"/>
    </row>
    <row r="46" spans="1:10" ht="50" customHeight="1" x14ac:dyDescent="0.35">
      <c r="A46" s="269" t="str">
        <f>IF('Lot 4 (a)'!A67:C67="","",'Lot 4 (a)'!A67:C67)</f>
        <v/>
      </c>
      <c r="B46" s="269"/>
      <c r="C46" s="269"/>
      <c r="D46" s="24"/>
      <c r="E46" s="118"/>
      <c r="F46" s="176"/>
      <c r="G46" s="51"/>
      <c r="H46" s="37"/>
    </row>
    <row r="47" spans="1:10" ht="24" customHeight="1" x14ac:dyDescent="0.35">
      <c r="A47" s="23"/>
      <c r="B47" s="39"/>
      <c r="C47" s="17"/>
      <c r="D47" s="24"/>
      <c r="E47" s="118"/>
      <c r="F47" s="176"/>
      <c r="G47" s="51"/>
      <c r="H47" s="37"/>
    </row>
    <row r="48" spans="1:10" ht="24" customHeight="1" x14ac:dyDescent="0.35">
      <c r="A48" s="168" t="s">
        <v>105</v>
      </c>
      <c r="B48" s="290" t="s">
        <v>52</v>
      </c>
      <c r="C48" s="290"/>
      <c r="D48" s="148" t="s">
        <v>70</v>
      </c>
      <c r="E48" s="118"/>
      <c r="F48" s="176"/>
      <c r="G48" s="51"/>
      <c r="H48" s="37"/>
    </row>
    <row r="49" spans="1:8" ht="24" customHeight="1" x14ac:dyDescent="0.35">
      <c r="A49" s="148" t="s">
        <v>25</v>
      </c>
      <c r="B49" s="409" t="str">
        <f>IF('Lot 4 (a)'!B70:C70="","",'Lot 4 (a)'!B70:C70)</f>
        <v/>
      </c>
      <c r="C49" s="409"/>
      <c r="D49" s="72" t="str">
        <f>IF(A17="","",B49-E49)</f>
        <v/>
      </c>
      <c r="E49" s="182" t="e">
        <f>A17*B49</f>
        <v>#VALUE!</v>
      </c>
      <c r="F49" s="176"/>
      <c r="G49" s="51"/>
      <c r="H49" s="37"/>
    </row>
    <row r="50" spans="1:8" ht="24" customHeight="1" x14ac:dyDescent="0.35">
      <c r="A50" s="410" t="str">
        <f>IF(B49="","",IF(B49&lt;0.01,"Zero bid entered please detail how you have priced for this element in the box below",""))</f>
        <v/>
      </c>
      <c r="B50" s="411"/>
      <c r="C50" s="411"/>
      <c r="D50" s="412"/>
      <c r="E50" s="118"/>
      <c r="F50" s="176"/>
      <c r="G50" s="51"/>
      <c r="H50" s="37"/>
    </row>
    <row r="51" spans="1:8" ht="50" customHeight="1" x14ac:dyDescent="0.35">
      <c r="A51" s="269" t="str">
        <f>IF('Lot 4 (a)'!A72:C72="","",'Lot 4 (a)'!A72:C72)</f>
        <v/>
      </c>
      <c r="B51" s="269"/>
      <c r="C51" s="269"/>
      <c r="D51" s="44"/>
      <c r="E51" s="118"/>
      <c r="F51" s="176"/>
      <c r="G51" s="51"/>
      <c r="H51" s="37"/>
    </row>
    <row r="52" spans="1:8" ht="24" customHeight="1" x14ac:dyDescent="0.35">
      <c r="A52" s="23"/>
      <c r="B52" s="40"/>
      <c r="C52" s="17"/>
      <c r="D52" s="60"/>
      <c r="E52" s="118"/>
      <c r="F52" s="176"/>
      <c r="G52" s="51"/>
      <c r="H52" s="37"/>
    </row>
    <row r="53" spans="1:8" ht="24" customHeight="1" x14ac:dyDescent="0.35">
      <c r="A53" s="168" t="s">
        <v>123</v>
      </c>
      <c r="B53" s="290" t="s">
        <v>53</v>
      </c>
      <c r="C53" s="290"/>
      <c r="D53" s="148" t="s">
        <v>70</v>
      </c>
      <c r="E53" s="118"/>
      <c r="F53" s="176"/>
      <c r="G53" s="51"/>
      <c r="H53" s="37"/>
    </row>
    <row r="54" spans="1:8" ht="24" customHeight="1" x14ac:dyDescent="0.35">
      <c r="A54" s="148" t="s">
        <v>23</v>
      </c>
      <c r="B54" s="409" t="str">
        <f>IF('Lot 4 (a)'!B75:C75="","",'Lot 4 (a)'!B75)</f>
        <v/>
      </c>
      <c r="C54" s="409"/>
      <c r="D54" s="72" t="str">
        <f>IF(A17="","",B54-E54)</f>
        <v/>
      </c>
      <c r="E54" s="182" t="e">
        <f>A17*B54</f>
        <v>#VALUE!</v>
      </c>
      <c r="F54" s="176"/>
      <c r="G54" s="51"/>
      <c r="H54" s="37"/>
    </row>
    <row r="55" spans="1:8" ht="24" customHeight="1" x14ac:dyDescent="0.35">
      <c r="A55" s="294" t="str">
        <f>IF(B54="","",IF(B54&lt;0.01,"Zero bid entered please detail how you have priced for this element in the box below",""))</f>
        <v/>
      </c>
      <c r="B55" s="295"/>
      <c r="C55" s="295"/>
      <c r="D55" s="385"/>
      <c r="E55" s="118"/>
      <c r="F55" s="176"/>
      <c r="G55" s="51"/>
      <c r="H55" s="37"/>
    </row>
    <row r="56" spans="1:8" ht="50" customHeight="1" x14ac:dyDescent="0.35">
      <c r="A56" s="269" t="str">
        <f>IF('Lot 4 (a)'!A77:C77="","",'Lot 4 (a)'!A77:C77)</f>
        <v/>
      </c>
      <c r="B56" s="269"/>
      <c r="C56" s="269"/>
      <c r="D56" s="55"/>
      <c r="E56" s="118"/>
      <c r="F56" s="176"/>
      <c r="G56" s="51"/>
      <c r="H56" s="37"/>
    </row>
    <row r="57" spans="1:8" ht="24" customHeight="1" x14ac:dyDescent="0.35">
      <c r="A57" s="23"/>
      <c r="B57" s="41"/>
      <c r="C57" s="41"/>
      <c r="D57" s="25"/>
      <c r="E57" s="118"/>
      <c r="F57" s="176"/>
      <c r="G57" s="51"/>
      <c r="H57" s="37"/>
    </row>
    <row r="58" spans="1:8" ht="24" customHeight="1" x14ac:dyDescent="0.35">
      <c r="A58" s="168" t="s">
        <v>124</v>
      </c>
      <c r="B58" s="290" t="s">
        <v>196</v>
      </c>
      <c r="C58" s="290"/>
      <c r="D58" s="148" t="s">
        <v>70</v>
      </c>
      <c r="E58" s="118"/>
      <c r="F58" s="176"/>
      <c r="G58" s="51"/>
      <c r="H58" s="37"/>
    </row>
    <row r="59" spans="1:8" ht="24" customHeight="1" x14ac:dyDescent="0.35">
      <c r="A59" s="52" t="s">
        <v>24</v>
      </c>
      <c r="B59" s="409" t="str">
        <f>IF('Lot 4 (a)'!B80:C80="","",'Lot 4 (a)'!B80:C80)</f>
        <v/>
      </c>
      <c r="C59" s="409"/>
      <c r="D59" s="72" t="str">
        <f>IF(A17="","",B59-E59)</f>
        <v/>
      </c>
      <c r="E59" s="182" t="e">
        <f>A17*B59</f>
        <v>#VALUE!</v>
      </c>
      <c r="F59" s="176"/>
      <c r="G59" s="51"/>
      <c r="H59" s="37"/>
    </row>
    <row r="60" spans="1:8" ht="24" customHeight="1" x14ac:dyDescent="0.35">
      <c r="A60" s="294" t="str">
        <f>IF(B59="","",IF(B59&lt;0.01,"Zero bid entered please detail how you have priced for this element in the box below",""))</f>
        <v/>
      </c>
      <c r="B60" s="295"/>
      <c r="C60" s="295"/>
      <c r="D60" s="385"/>
      <c r="E60" s="118"/>
      <c r="F60" s="176"/>
      <c r="G60" s="51"/>
      <c r="H60" s="37"/>
    </row>
    <row r="61" spans="1:8" ht="50" customHeight="1" x14ac:dyDescent="0.35">
      <c r="A61" s="269" t="str">
        <f>IF('Lot 4 (a)'!A82:C82="","",'Lot 4 (a)'!A82:C82)</f>
        <v/>
      </c>
      <c r="B61" s="269"/>
      <c r="C61" s="269"/>
      <c r="D61" s="55"/>
      <c r="E61" s="141"/>
      <c r="F61" s="176"/>
      <c r="G61" s="51"/>
      <c r="H61" s="37"/>
    </row>
    <row r="62" spans="1:8" ht="24" customHeight="1" x14ac:dyDescent="0.35">
      <c r="A62" s="34"/>
      <c r="B62" s="42"/>
      <c r="C62" s="42"/>
      <c r="D62" s="73"/>
      <c r="E62" s="142"/>
      <c r="F62" s="177"/>
      <c r="G62" s="43"/>
      <c r="H62" s="37"/>
    </row>
    <row r="63" spans="1:8" ht="32" customHeight="1" x14ac:dyDescent="0.35">
      <c r="G63" s="48"/>
    </row>
    <row r="64" spans="1:8" ht="24" customHeight="1" x14ac:dyDescent="0.35">
      <c r="A64" s="405" t="s">
        <v>26</v>
      </c>
      <c r="B64" s="386"/>
      <c r="C64" s="386"/>
      <c r="D64" s="386"/>
      <c r="E64" s="386"/>
      <c r="F64" s="386"/>
      <c r="G64" s="387"/>
    </row>
    <row r="65" spans="1:7" ht="24" customHeight="1" x14ac:dyDescent="0.35">
      <c r="A65" s="64"/>
      <c r="B65" s="65"/>
      <c r="C65" s="158"/>
      <c r="D65" s="158"/>
      <c r="E65" s="158"/>
      <c r="F65" s="158"/>
      <c r="G65" s="51"/>
    </row>
    <row r="66" spans="1:7" ht="45" customHeight="1" x14ac:dyDescent="0.35">
      <c r="A66" s="269" t="s">
        <v>172</v>
      </c>
      <c r="B66" s="269"/>
      <c r="C66" s="270" t="s">
        <v>106</v>
      </c>
      <c r="D66" s="271"/>
      <c r="E66" s="272"/>
      <c r="F66" s="270" t="s">
        <v>224</v>
      </c>
      <c r="G66" s="272"/>
    </row>
    <row r="67" spans="1:7" ht="24" customHeight="1" x14ac:dyDescent="0.35">
      <c r="A67" s="401"/>
      <c r="B67" s="402"/>
      <c r="C67" s="17"/>
      <c r="D67" s="17"/>
      <c r="E67" s="17"/>
      <c r="F67" s="17"/>
      <c r="G67" s="24"/>
    </row>
    <row r="68" spans="1:7" ht="24" customHeight="1" x14ac:dyDescent="0.35">
      <c r="A68" s="265" t="s">
        <v>115</v>
      </c>
      <c r="B68" s="266"/>
      <c r="C68" s="266"/>
      <c r="D68" s="266"/>
      <c r="E68" s="267"/>
      <c r="F68" s="6"/>
      <c r="G68" s="24"/>
    </row>
    <row r="69" spans="1:7" ht="24" customHeight="1" x14ac:dyDescent="0.35">
      <c r="A69" s="162" t="s">
        <v>20</v>
      </c>
      <c r="B69" s="268" t="s">
        <v>29</v>
      </c>
      <c r="C69" s="268"/>
      <c r="D69" s="148" t="s">
        <v>70</v>
      </c>
      <c r="E69" s="143" t="s">
        <v>42</v>
      </c>
      <c r="F69" s="50"/>
      <c r="G69" s="25"/>
    </row>
    <row r="70" spans="1:7" ht="24" customHeight="1" x14ac:dyDescent="0.35">
      <c r="A70" s="160" t="s">
        <v>33</v>
      </c>
      <c r="B70" s="153">
        <v>200</v>
      </c>
      <c r="C70" s="31" t="s">
        <v>30</v>
      </c>
      <c r="D70" s="28" t="str">
        <f>IF(E25="","",E25)</f>
        <v/>
      </c>
      <c r="E70" s="27" t="str">
        <f>IF(D70="","",B70*D70)</f>
        <v/>
      </c>
      <c r="F70" s="30"/>
      <c r="G70" s="44"/>
    </row>
    <row r="71" spans="1:7" ht="10" customHeight="1" x14ac:dyDescent="0.35">
      <c r="A71" s="23"/>
      <c r="B71" s="29"/>
      <c r="C71" s="30"/>
      <c r="D71" s="30"/>
      <c r="E71" s="36"/>
      <c r="F71" s="30"/>
      <c r="G71" s="44"/>
    </row>
    <row r="72" spans="1:7" ht="24" customHeight="1" x14ac:dyDescent="0.35">
      <c r="A72" s="265" t="s">
        <v>116</v>
      </c>
      <c r="B72" s="266"/>
      <c r="C72" s="266"/>
      <c r="D72" s="266"/>
      <c r="E72" s="267"/>
      <c r="F72" s="6"/>
      <c r="G72" s="44"/>
    </row>
    <row r="73" spans="1:7" ht="24" customHeight="1" x14ac:dyDescent="0.35">
      <c r="A73" s="148" t="s">
        <v>20</v>
      </c>
      <c r="B73" s="268" t="s">
        <v>29</v>
      </c>
      <c r="C73" s="268"/>
      <c r="D73" s="148" t="s">
        <v>70</v>
      </c>
      <c r="E73" s="144" t="s">
        <v>42</v>
      </c>
      <c r="F73" s="50"/>
      <c r="G73" s="44"/>
    </row>
    <row r="74" spans="1:7" ht="24" customHeight="1" x14ac:dyDescent="0.35">
      <c r="A74" s="160" t="s">
        <v>27</v>
      </c>
      <c r="B74" s="153">
        <v>75</v>
      </c>
      <c r="C74" s="31" t="s">
        <v>30</v>
      </c>
      <c r="D74" s="28" t="str">
        <f>IF(E29="","",E29)</f>
        <v/>
      </c>
      <c r="E74" s="27" t="str">
        <f>IF(D74="","",SUM(B74*D74))</f>
        <v/>
      </c>
      <c r="F74" s="30"/>
      <c r="G74" s="36"/>
    </row>
    <row r="75" spans="1:7" ht="10" customHeight="1" x14ac:dyDescent="0.35">
      <c r="A75" s="23"/>
      <c r="B75" s="29"/>
      <c r="C75" s="30"/>
      <c r="D75" s="30"/>
      <c r="E75" s="36"/>
      <c r="F75" s="30"/>
      <c r="G75" s="36"/>
    </row>
    <row r="76" spans="1:7" ht="24" customHeight="1" x14ac:dyDescent="0.35">
      <c r="A76" s="265" t="s">
        <v>144</v>
      </c>
      <c r="B76" s="266"/>
      <c r="C76" s="266"/>
      <c r="D76" s="266"/>
      <c r="E76" s="267"/>
      <c r="F76" s="6"/>
      <c r="G76" s="36"/>
    </row>
    <row r="77" spans="1:7" ht="24" customHeight="1" x14ac:dyDescent="0.35">
      <c r="A77" s="148" t="s">
        <v>20</v>
      </c>
      <c r="B77" s="268" t="s">
        <v>29</v>
      </c>
      <c r="C77" s="268"/>
      <c r="D77" s="148" t="s">
        <v>70</v>
      </c>
      <c r="E77" s="144" t="s">
        <v>42</v>
      </c>
      <c r="F77" s="50"/>
      <c r="G77" s="36"/>
    </row>
    <row r="78" spans="1:7" ht="24" customHeight="1" x14ac:dyDescent="0.35">
      <c r="A78" s="119" t="s">
        <v>35</v>
      </c>
      <c r="B78" s="153">
        <v>600</v>
      </c>
      <c r="C78" s="31" t="s">
        <v>30</v>
      </c>
      <c r="D78" s="28" t="str">
        <f>IF(E36="","",E36)</f>
        <v/>
      </c>
      <c r="E78" s="27" t="str">
        <f>IF(D78="","",SUM(B78*D78))</f>
        <v/>
      </c>
      <c r="F78" s="30"/>
      <c r="G78" s="36"/>
    </row>
    <row r="79" spans="1:7" ht="24" customHeight="1" x14ac:dyDescent="0.35">
      <c r="A79" s="47"/>
      <c r="B79" s="48"/>
      <c r="C79" s="48"/>
      <c r="D79" s="48"/>
      <c r="E79" s="48"/>
      <c r="F79" s="48"/>
      <c r="G79" s="45"/>
    </row>
    <row r="80" spans="1:7" ht="24" customHeight="1" x14ac:dyDescent="0.35">
      <c r="A80" s="358" t="s">
        <v>137</v>
      </c>
      <c r="B80" s="359"/>
      <c r="C80" s="359"/>
      <c r="D80" s="359"/>
      <c r="E80" s="359"/>
      <c r="F80" s="6"/>
      <c r="G80" s="45"/>
    </row>
    <row r="81" spans="1:7" ht="24" customHeight="1" x14ac:dyDescent="0.35">
      <c r="A81" s="148" t="s">
        <v>20</v>
      </c>
      <c r="B81" s="268" t="s">
        <v>29</v>
      </c>
      <c r="C81" s="268"/>
      <c r="D81" s="148" t="s">
        <v>70</v>
      </c>
      <c r="E81" s="144" t="s">
        <v>42</v>
      </c>
      <c r="F81" s="50"/>
      <c r="G81" s="45"/>
    </row>
    <row r="82" spans="1:7" ht="24" customHeight="1" x14ac:dyDescent="0.35">
      <c r="A82" s="167" t="s">
        <v>33</v>
      </c>
      <c r="B82" s="153">
        <v>10</v>
      </c>
      <c r="C82" s="31" t="s">
        <v>30</v>
      </c>
      <c r="D82" s="28" t="str">
        <f>IF(D40="","",D40)</f>
        <v/>
      </c>
      <c r="E82" s="27" t="str">
        <f>IF(D82="","",B82*D82)</f>
        <v/>
      </c>
      <c r="F82" s="30"/>
      <c r="G82" s="45"/>
    </row>
    <row r="83" spans="1:7" ht="24" customHeight="1" x14ac:dyDescent="0.35">
      <c r="A83" s="47"/>
      <c r="B83" s="48"/>
      <c r="C83" s="48"/>
      <c r="D83" s="48"/>
      <c r="E83" s="48"/>
      <c r="F83" s="48"/>
      <c r="G83" s="45"/>
    </row>
    <row r="84" spans="1:7" ht="24" customHeight="1" x14ac:dyDescent="0.35">
      <c r="A84" s="382" t="s">
        <v>65</v>
      </c>
      <c r="B84" s="383"/>
      <c r="C84" s="383"/>
      <c r="D84" s="383"/>
      <c r="E84" s="384"/>
      <c r="F84" s="178"/>
      <c r="G84" s="45"/>
    </row>
    <row r="85" spans="1:7" ht="24" customHeight="1" x14ac:dyDescent="0.35">
      <c r="A85" s="165" t="s">
        <v>104</v>
      </c>
      <c r="B85" s="268" t="s">
        <v>170</v>
      </c>
      <c r="C85" s="268"/>
      <c r="D85" s="148" t="s">
        <v>70</v>
      </c>
      <c r="E85" s="144" t="s">
        <v>42</v>
      </c>
      <c r="F85" s="50"/>
      <c r="G85" s="45"/>
    </row>
    <row r="86" spans="1:7" ht="24" customHeight="1" x14ac:dyDescent="0.35">
      <c r="A86" s="173" t="s">
        <v>22</v>
      </c>
      <c r="B86" s="153">
        <v>1</v>
      </c>
      <c r="C86" s="31" t="s">
        <v>30</v>
      </c>
      <c r="D86" s="28" t="str">
        <f>IF(D44="","",D44)</f>
        <v/>
      </c>
      <c r="E86" s="27" t="str">
        <f>IF(D86="","",D86*B86)</f>
        <v/>
      </c>
      <c r="F86" s="30"/>
      <c r="G86" s="45"/>
    </row>
    <row r="87" spans="1:7" ht="24" customHeight="1" x14ac:dyDescent="0.35">
      <c r="A87" s="47"/>
      <c r="B87" s="48"/>
      <c r="C87" s="48"/>
      <c r="D87" s="48"/>
      <c r="E87" s="45"/>
      <c r="F87" s="48"/>
      <c r="G87" s="45"/>
    </row>
    <row r="88" spans="1:7" ht="24" customHeight="1" x14ac:dyDescent="0.35">
      <c r="A88" s="59" t="s">
        <v>105</v>
      </c>
      <c r="B88" s="273" t="s">
        <v>31</v>
      </c>
      <c r="C88" s="273"/>
      <c r="D88" s="148" t="s">
        <v>70</v>
      </c>
      <c r="E88" s="144" t="s">
        <v>42</v>
      </c>
      <c r="F88" s="50"/>
      <c r="G88" s="45"/>
    </row>
    <row r="89" spans="1:7" ht="24" customHeight="1" x14ac:dyDescent="0.35">
      <c r="A89" s="148" t="s">
        <v>51</v>
      </c>
      <c r="B89" s="153">
        <v>11</v>
      </c>
      <c r="C89" s="33" t="s">
        <v>30</v>
      </c>
      <c r="D89" s="26" t="str">
        <f>IF(D49="","",D49)</f>
        <v/>
      </c>
      <c r="E89" s="27" t="str">
        <f>IF(D89="","",SUM(B89*D89))</f>
        <v/>
      </c>
      <c r="F89" s="30"/>
      <c r="G89" s="45"/>
    </row>
    <row r="90" spans="1:7" ht="24" customHeight="1" x14ac:dyDescent="0.35">
      <c r="A90" s="23"/>
      <c r="B90" s="29"/>
      <c r="C90" s="30"/>
      <c r="D90" s="30"/>
      <c r="E90" s="36"/>
      <c r="F90" s="30"/>
      <c r="G90" s="45"/>
    </row>
    <row r="91" spans="1:7" ht="24" customHeight="1" x14ac:dyDescent="0.35">
      <c r="A91" s="358" t="s">
        <v>123</v>
      </c>
      <c r="B91" s="359"/>
      <c r="C91" s="360"/>
      <c r="D91" s="148" t="s">
        <v>70</v>
      </c>
      <c r="E91" s="144" t="s">
        <v>42</v>
      </c>
      <c r="F91" s="50"/>
      <c r="G91" s="45"/>
    </row>
    <row r="92" spans="1:7" ht="24" customHeight="1" x14ac:dyDescent="0.35">
      <c r="A92" s="173" t="s">
        <v>23</v>
      </c>
      <c r="B92" s="153" t="s">
        <v>32</v>
      </c>
      <c r="C92" s="154" t="s">
        <v>30</v>
      </c>
      <c r="D92" s="28" t="str">
        <f>IF(D54="","",D54)</f>
        <v/>
      </c>
      <c r="E92" s="27" t="str">
        <f>IF(D92="","",D92)</f>
        <v/>
      </c>
      <c r="F92" s="30"/>
      <c r="G92" s="45"/>
    </row>
    <row r="93" spans="1:7" ht="24" customHeight="1" x14ac:dyDescent="0.35">
      <c r="A93" s="23"/>
      <c r="B93" s="29"/>
      <c r="C93" s="18"/>
      <c r="D93" s="30"/>
      <c r="E93" s="36"/>
      <c r="F93" s="30"/>
      <c r="G93" s="45"/>
    </row>
    <row r="94" spans="1:7" ht="24" customHeight="1" x14ac:dyDescent="0.35">
      <c r="A94" s="165" t="s">
        <v>124</v>
      </c>
      <c r="B94" s="290" t="s">
        <v>196</v>
      </c>
      <c r="C94" s="290"/>
      <c r="D94" s="148" t="s">
        <v>70</v>
      </c>
      <c r="E94" s="144" t="s">
        <v>42</v>
      </c>
      <c r="F94" s="50"/>
      <c r="G94" s="45"/>
    </row>
    <row r="95" spans="1:7" ht="24" customHeight="1" x14ac:dyDescent="0.35">
      <c r="A95" s="22" t="s">
        <v>24</v>
      </c>
      <c r="B95" s="153">
        <v>2</v>
      </c>
      <c r="C95" s="154" t="s">
        <v>30</v>
      </c>
      <c r="D95" s="28" t="str">
        <f>IF(D59="","",D59)</f>
        <v/>
      </c>
      <c r="E95" s="27" t="str">
        <f>IF(D95="","",D95*B95)</f>
        <v/>
      </c>
      <c r="F95" s="30"/>
      <c r="G95" s="45"/>
    </row>
    <row r="96" spans="1:7" ht="24" customHeight="1" x14ac:dyDescent="0.35">
      <c r="A96" s="23"/>
      <c r="B96" s="29"/>
      <c r="C96" s="30"/>
      <c r="D96" s="30"/>
      <c r="E96" s="30"/>
      <c r="F96" s="30"/>
      <c r="G96" s="45"/>
    </row>
    <row r="97" spans="1:7" ht="24" customHeight="1" x14ac:dyDescent="0.35">
      <c r="A97" s="23"/>
      <c r="B97" s="390" t="s">
        <v>81</v>
      </c>
      <c r="C97" s="391"/>
      <c r="D97" s="391"/>
      <c r="E97" s="115" t="str">
        <f>IF(E92="","",SUM(E70+E74+E78+E82+E86+E89+E92+E95))</f>
        <v/>
      </c>
      <c r="F97" s="41"/>
      <c r="G97" s="45"/>
    </row>
    <row r="98" spans="1:7" ht="14.5" customHeight="1" x14ac:dyDescent="0.35">
      <c r="A98" s="47"/>
      <c r="B98" s="48"/>
      <c r="C98" s="48"/>
      <c r="D98" s="48"/>
      <c r="E98" s="48"/>
      <c r="F98" s="48"/>
      <c r="G98" s="45"/>
    </row>
    <row r="99" spans="1:7" ht="14.5" customHeight="1" x14ac:dyDescent="0.35">
      <c r="A99" s="48"/>
      <c r="B99" s="48"/>
      <c r="C99" s="48"/>
      <c r="D99" s="48"/>
      <c r="E99" s="48"/>
      <c r="F99" s="48"/>
      <c r="G99" s="45"/>
    </row>
    <row r="100" spans="1:7" ht="14.5" customHeight="1" x14ac:dyDescent="0.35">
      <c r="A100" s="145"/>
      <c r="B100" s="145"/>
      <c r="C100" s="145"/>
      <c r="D100" s="145"/>
      <c r="E100" s="145"/>
      <c r="F100" s="145"/>
      <c r="G100" s="146"/>
    </row>
    <row r="101" spans="1:7" ht="14.5" customHeight="1" x14ac:dyDescent="0.35"/>
    <row r="102" spans="1:7" ht="14.5" customHeight="1" x14ac:dyDescent="0.35"/>
    <row r="103" spans="1:7" ht="14.5" customHeight="1" x14ac:dyDescent="0.35"/>
    <row r="104" spans="1:7" ht="14.5" customHeight="1" x14ac:dyDescent="0.35"/>
    <row r="105" spans="1:7" ht="14.5" customHeight="1" x14ac:dyDescent="0.35"/>
    <row r="106" spans="1:7" ht="14.5" customHeight="1" x14ac:dyDescent="0.35"/>
    <row r="107" spans="1:7" ht="14.5" customHeight="1" x14ac:dyDescent="0.35"/>
    <row r="108" spans="1:7" ht="14.5" customHeight="1" x14ac:dyDescent="0.35"/>
    <row r="109" spans="1:7" ht="14.5" customHeight="1" x14ac:dyDescent="0.35"/>
    <row r="110" spans="1:7" ht="14.5" customHeight="1" x14ac:dyDescent="0.35"/>
    <row r="111" spans="1:7" ht="14.5" customHeight="1" x14ac:dyDescent="0.35"/>
    <row r="112" spans="1:7"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sheetData>
  <sheetProtection algorithmName="SHA-512" hashValue="lso0J+UfAruyWGbsmG/BY8WJvmXhZ2kfo0dR2P/JlnuPq3+iM3q8qNv1n+zPCNi+4ckI/UYLiOzoLIQq78L2xQ==" saltValue="V6KxDkGCjpAWjfDlnpwexw==" spinCount="100000" sheet="1" objects="1" scenarios="1"/>
  <protectedRanges>
    <protectedRange sqref="C43" name="Range2"/>
  </protectedRanges>
  <mergeCells count="72">
    <mergeCell ref="B97:D97"/>
    <mergeCell ref="A84:E84"/>
    <mergeCell ref="A91:C91"/>
    <mergeCell ref="B85:C85"/>
    <mergeCell ref="B94:C94"/>
    <mergeCell ref="B59:C59"/>
    <mergeCell ref="A60:D60"/>
    <mergeCell ref="A61:C61"/>
    <mergeCell ref="A64:G64"/>
    <mergeCell ref="B88:C88"/>
    <mergeCell ref="B77:C77"/>
    <mergeCell ref="A80:E80"/>
    <mergeCell ref="B81:C81"/>
    <mergeCell ref="A66:B66"/>
    <mergeCell ref="C66:E66"/>
    <mergeCell ref="A67:B67"/>
    <mergeCell ref="A68:E68"/>
    <mergeCell ref="B69:C69"/>
    <mergeCell ref="A76:E76"/>
    <mergeCell ref="A72:E72"/>
    <mergeCell ref="F66:G66"/>
    <mergeCell ref="B73:C73"/>
    <mergeCell ref="A42:D42"/>
    <mergeCell ref="B43:C43"/>
    <mergeCell ref="B44:C44"/>
    <mergeCell ref="A55:D55"/>
    <mergeCell ref="A56:C56"/>
    <mergeCell ref="B48:C48"/>
    <mergeCell ref="B54:C54"/>
    <mergeCell ref="A45:D45"/>
    <mergeCell ref="A46:C46"/>
    <mergeCell ref="B49:C49"/>
    <mergeCell ref="A50:D50"/>
    <mergeCell ref="A51:C51"/>
    <mergeCell ref="B53:C53"/>
    <mergeCell ref="B58:C58"/>
    <mergeCell ref="A29:C29"/>
    <mergeCell ref="A30:E30"/>
    <mergeCell ref="A33:A36"/>
    <mergeCell ref="B36:C36"/>
    <mergeCell ref="A38:D38"/>
    <mergeCell ref="B35:C35"/>
    <mergeCell ref="B34:C34"/>
    <mergeCell ref="B32:C32"/>
    <mergeCell ref="B33:C33"/>
    <mergeCell ref="A31:E31"/>
    <mergeCell ref="B39:C39"/>
    <mergeCell ref="B40:C40"/>
    <mergeCell ref="A5:G5"/>
    <mergeCell ref="A10:G10"/>
    <mergeCell ref="A13:G13"/>
    <mergeCell ref="A19:E19"/>
    <mergeCell ref="A21:A25"/>
    <mergeCell ref="B25:C25"/>
    <mergeCell ref="B20:C20"/>
    <mergeCell ref="B21:C21"/>
    <mergeCell ref="B22:C22"/>
    <mergeCell ref="A6:G6"/>
    <mergeCell ref="A26:E26"/>
    <mergeCell ref="A28:C28"/>
    <mergeCell ref="B23:C23"/>
    <mergeCell ref="B24:C24"/>
    <mergeCell ref="A1:G1"/>
    <mergeCell ref="A2:B2"/>
    <mergeCell ref="D2:G2"/>
    <mergeCell ref="B3:G3"/>
    <mergeCell ref="A4:G4"/>
    <mergeCell ref="A9:G9"/>
    <mergeCell ref="A11:G11"/>
    <mergeCell ref="A7:G7"/>
    <mergeCell ref="A8:G8"/>
    <mergeCell ref="A27:E27"/>
  </mergeCells>
  <dataValidations count="11">
    <dataValidation allowBlank="1" showInputMessage="1" showErrorMessage="1" promptTitle="Full Service User" prompt="Will utilise all the system functionality" sqref="D21:D25"/>
    <dataValidation allowBlank="1" showInputMessage="1" showErrorMessage="1" promptTitle="Self Service Call Offs" prompt="Will utilise only the 'limited functionality' as highlighted in Attachment 1a - Specification. " sqref="D33:D36"/>
    <dataValidation allowBlank="1" showInputMessage="1" showErrorMessage="1" promptTitle="Evaluators" prompt="Will utilise the evaluation element of the system functionality only" sqref="D29"/>
    <dataValidation allowBlank="1" showErrorMessage="1" promptTitle="Training" prompt="Please price against reference 2 of the Overaching requirements found in Attachment 1a Specification." sqref="B49:C49"/>
    <dataValidation allowBlank="1" showInputMessage="1" showErrorMessage="1" promptTitle="Self Service Call Offs" prompt="Description:_x000a_Will utilise only the 'limited functionality' as highlighted in Attachment 1a - Specification. " sqref="B37"/>
    <dataValidation allowBlank="1" showErrorMessage="1" promptTitle="Self Service Call - Offs " prompt="Description:_x000a_Will utilise only the 'limited functionality' as highlighted in Attachment 1a - Specification. " sqref="D78"/>
    <dataValidation allowBlank="1" showErrorMessage="1" promptTitle="Full Service Users" prompt="Description:_x000a_Will utilise all the system functionality" sqref="C21:C23 B21:B25 D74 D70:D71 A70:A71"/>
    <dataValidation allowBlank="1" showErrorMessage="1" promptTitle="Evaluators" prompt="Description:_x000a_Will utilise the evaluation element of the system functionality only" sqref="D75 A74:A75"/>
    <dataValidation allowBlank="1" showErrorMessage="1" promptTitle="Self Service Call Offs" prompt="Description:_x000a_Will utilise only the 'limited functionality' as highlighted in Attachment 1a - Specification. " sqref="A78"/>
    <dataValidation allowBlank="1" showErrorMessage="1" sqref="B33:C36 A33 A21 A84 A37 A41:B41 A42 A29:A30"/>
    <dataValidation allowBlank="1" showInputMessage="1" showErrorMessage="1" prompt="Please only enter information in this box if requested to_x000a_" sqref="A46:C46 A51:C51 A56:C56 A61:C61"/>
  </dataValidations>
  <hyperlinks>
    <hyperlink ref="A2:B2" location="'Index Page Please Read'!A1" display="Click to return to Index Page"/>
  </hyperlinks>
  <pageMargins left="0.7" right="0.7" top="0.75" bottom="0.75" header="0.3" footer="0.3"/>
  <pageSetup paperSize="8" fitToHeight="0" orientation="landscape" verticalDpi="0" r:id="rId1"/>
  <ignoredErrors>
    <ignoredError sqref="F21 F22:F25 F29 F33:F36 E40 E44 E49 E54 E59"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98"/>
  <sheetViews>
    <sheetView topLeftCell="A16" zoomScaleNormal="100" workbookViewId="0">
      <selection activeCell="A25" sqref="A25:E25"/>
    </sheetView>
  </sheetViews>
  <sheetFormatPr defaultColWidth="8.81640625" defaultRowHeight="14.5" x14ac:dyDescent="0.35"/>
  <cols>
    <col min="1" max="1" width="23.453125" style="46" customWidth="1"/>
    <col min="2" max="2" width="22.26953125" style="46" customWidth="1"/>
    <col min="3" max="3" width="10.08984375" style="46" customWidth="1"/>
    <col min="4" max="4" width="29.26953125" style="46" customWidth="1"/>
    <col min="5" max="5" width="19.26953125" style="46" customWidth="1"/>
    <col min="6" max="6" width="4.7265625" style="46" customWidth="1"/>
    <col min="7" max="7" width="55.453125" style="46" customWidth="1"/>
    <col min="8" max="8" width="15.90625" style="9" customWidth="1"/>
    <col min="9" max="16384" width="8.81640625" style="9"/>
  </cols>
  <sheetData>
    <row r="1" spans="1:8" ht="85.5" customHeight="1" x14ac:dyDescent="0.35">
      <c r="A1" s="296" t="s">
        <v>77</v>
      </c>
      <c r="B1" s="297"/>
      <c r="C1" s="297"/>
      <c r="D1" s="297"/>
      <c r="E1" s="297"/>
      <c r="F1" s="297"/>
      <c r="G1" s="298"/>
      <c r="H1" s="8"/>
    </row>
    <row r="2" spans="1:8" ht="27" customHeight="1" x14ac:dyDescent="0.35">
      <c r="A2" s="322" t="s">
        <v>4</v>
      </c>
      <c r="B2" s="323"/>
      <c r="C2" s="151"/>
      <c r="D2" s="299"/>
      <c r="E2" s="299"/>
      <c r="F2" s="299"/>
      <c r="G2" s="300"/>
      <c r="H2" s="8"/>
    </row>
    <row r="3" spans="1:8" ht="24" customHeight="1" x14ac:dyDescent="0.35">
      <c r="A3" s="58" t="s">
        <v>5</v>
      </c>
      <c r="B3" s="301">
        <f>Coversheet!B16</f>
        <v>0</v>
      </c>
      <c r="C3" s="302"/>
      <c r="D3" s="302"/>
      <c r="E3" s="302"/>
      <c r="F3" s="302"/>
      <c r="G3" s="303"/>
    </row>
    <row r="4" spans="1:8" ht="24" customHeight="1" x14ac:dyDescent="0.35">
      <c r="A4" s="304" t="s">
        <v>6</v>
      </c>
      <c r="B4" s="305"/>
      <c r="C4" s="305"/>
      <c r="D4" s="305"/>
      <c r="E4" s="305"/>
      <c r="F4" s="305"/>
      <c r="G4" s="306"/>
      <c r="H4" s="10"/>
    </row>
    <row r="5" spans="1:8" ht="39" customHeight="1" x14ac:dyDescent="0.35">
      <c r="A5" s="307" t="s">
        <v>180</v>
      </c>
      <c r="B5" s="308"/>
      <c r="C5" s="308"/>
      <c r="D5" s="308"/>
      <c r="E5" s="308"/>
      <c r="F5" s="308"/>
      <c r="G5" s="309"/>
      <c r="H5" s="4"/>
    </row>
    <row r="6" spans="1:8" ht="43.5" customHeight="1" x14ac:dyDescent="0.35">
      <c r="A6" s="406" t="s">
        <v>154</v>
      </c>
      <c r="B6" s="407"/>
      <c r="C6" s="407"/>
      <c r="D6" s="407"/>
      <c r="E6" s="407"/>
      <c r="F6" s="407"/>
      <c r="G6" s="408"/>
      <c r="H6" s="4"/>
    </row>
    <row r="7" spans="1:8" ht="41" customHeight="1" x14ac:dyDescent="0.35">
      <c r="A7" s="395" t="s">
        <v>215</v>
      </c>
      <c r="B7" s="396"/>
      <c r="C7" s="396"/>
      <c r="D7" s="396"/>
      <c r="E7" s="396"/>
      <c r="F7" s="396"/>
      <c r="G7" s="397"/>
      <c r="H7" s="4"/>
    </row>
    <row r="8" spans="1:8" ht="30" customHeight="1" x14ac:dyDescent="0.35">
      <c r="A8" s="340" t="s">
        <v>155</v>
      </c>
      <c r="B8" s="341"/>
      <c r="C8" s="341"/>
      <c r="D8" s="341"/>
      <c r="E8" s="341"/>
      <c r="F8" s="341"/>
      <c r="G8" s="342"/>
      <c r="H8" s="4"/>
    </row>
    <row r="9" spans="1:8" ht="45" customHeight="1" x14ac:dyDescent="0.35">
      <c r="A9" s="398" t="s">
        <v>156</v>
      </c>
      <c r="B9" s="399"/>
      <c r="C9" s="399"/>
      <c r="D9" s="399"/>
      <c r="E9" s="399"/>
      <c r="F9" s="399"/>
      <c r="G9" s="400"/>
      <c r="H9" s="4"/>
    </row>
    <row r="10" spans="1:8" ht="43" customHeight="1" x14ac:dyDescent="0.35">
      <c r="A10" s="310" t="s">
        <v>157</v>
      </c>
      <c r="B10" s="311"/>
      <c r="C10" s="311"/>
      <c r="D10" s="311"/>
      <c r="E10" s="311"/>
      <c r="F10" s="311"/>
      <c r="G10" s="312"/>
      <c r="H10" s="11"/>
    </row>
    <row r="11" spans="1:8" ht="40" customHeight="1" x14ac:dyDescent="0.35">
      <c r="A11" s="316" t="s">
        <v>194</v>
      </c>
      <c r="B11" s="317"/>
      <c r="C11" s="317"/>
      <c r="D11" s="317"/>
      <c r="E11" s="317"/>
      <c r="F11" s="317"/>
      <c r="G11" s="318"/>
      <c r="H11" s="4"/>
    </row>
    <row r="12" spans="1:8" ht="44" customHeight="1" x14ac:dyDescent="0.35">
      <c r="A12" s="313" t="s">
        <v>179</v>
      </c>
      <c r="B12" s="314"/>
      <c r="C12" s="314"/>
      <c r="D12" s="314"/>
      <c r="E12" s="314"/>
      <c r="F12" s="314"/>
      <c r="G12" s="315"/>
      <c r="H12" s="4"/>
    </row>
    <row r="13" spans="1:8" ht="20" customHeight="1" x14ac:dyDescent="0.35">
      <c r="A13" s="14"/>
      <c r="B13" s="14"/>
      <c r="C13" s="14"/>
      <c r="D13" s="14"/>
      <c r="E13" s="14"/>
      <c r="F13" s="14"/>
      <c r="G13" s="14"/>
      <c r="H13" s="12"/>
    </row>
    <row r="14" spans="1:8" ht="24" customHeight="1" x14ac:dyDescent="0.35">
      <c r="A14" s="413" t="s">
        <v>19</v>
      </c>
      <c r="B14" s="413"/>
      <c r="C14" s="413"/>
      <c r="D14" s="413"/>
      <c r="E14" s="413"/>
      <c r="F14" s="413"/>
      <c r="G14" s="413"/>
      <c r="H14" s="12"/>
    </row>
    <row r="15" spans="1:8" ht="24" customHeight="1" x14ac:dyDescent="0.35">
      <c r="A15" s="66"/>
      <c r="B15" s="67"/>
      <c r="C15" s="67"/>
      <c r="D15" s="67"/>
      <c r="E15" s="67"/>
      <c r="F15" s="67"/>
      <c r="G15" s="68"/>
      <c r="H15" s="12"/>
    </row>
    <row r="16" spans="1:8" ht="24" customHeight="1" x14ac:dyDescent="0.35">
      <c r="A16" s="59" t="s">
        <v>99</v>
      </c>
      <c r="B16" s="67"/>
      <c r="C16" s="67"/>
      <c r="D16" s="67"/>
      <c r="E16" s="67"/>
      <c r="F16" s="67"/>
      <c r="G16" s="68"/>
      <c r="H16" s="12"/>
    </row>
    <row r="17" spans="1:8" ht="24" customHeight="1" x14ac:dyDescent="0.35">
      <c r="A17" s="62" t="s">
        <v>97</v>
      </c>
      <c r="B17" s="67"/>
      <c r="C17" s="67"/>
      <c r="D17" s="67"/>
      <c r="E17" s="67"/>
      <c r="F17" s="67"/>
      <c r="G17" s="68"/>
      <c r="H17" s="12"/>
    </row>
    <row r="18" spans="1:8" ht="25" customHeight="1" x14ac:dyDescent="0.35">
      <c r="A18" s="139"/>
      <c r="B18" s="6"/>
      <c r="C18" s="6"/>
      <c r="D18" s="6"/>
      <c r="E18" s="6"/>
      <c r="F18" s="6"/>
      <c r="G18" s="38"/>
      <c r="H18" s="12"/>
    </row>
    <row r="19" spans="1:8" ht="24" customHeight="1" x14ac:dyDescent="0.35">
      <c r="A19" s="132"/>
      <c r="B19" s="133"/>
      <c r="C19" s="158"/>
      <c r="D19" s="122"/>
      <c r="E19" s="118"/>
      <c r="F19" s="176"/>
      <c r="G19" s="51"/>
      <c r="H19" s="37"/>
    </row>
    <row r="20" spans="1:8" ht="24" customHeight="1" x14ac:dyDescent="0.35">
      <c r="A20" s="265" t="s">
        <v>146</v>
      </c>
      <c r="B20" s="266"/>
      <c r="C20" s="266"/>
      <c r="D20" s="267"/>
      <c r="E20" s="118"/>
      <c r="F20" s="176"/>
      <c r="G20" s="51"/>
      <c r="H20" s="37"/>
    </row>
    <row r="21" spans="1:8" ht="28" customHeight="1" x14ac:dyDescent="0.35">
      <c r="A21" s="162" t="s">
        <v>58</v>
      </c>
      <c r="B21" s="368" t="s">
        <v>43</v>
      </c>
      <c r="C21" s="368"/>
      <c r="D21" s="148" t="s">
        <v>70</v>
      </c>
      <c r="E21" s="118"/>
      <c r="F21" s="176"/>
      <c r="G21" s="51"/>
      <c r="H21" s="37"/>
    </row>
    <row r="22" spans="1:8" ht="24" customHeight="1" x14ac:dyDescent="0.35">
      <c r="A22" s="167" t="s">
        <v>33</v>
      </c>
      <c r="B22" s="414" t="str">
        <f>IF('Lot 4 (a)'!B36:C36="","",'Lot 4 (a)'!B36:C36)</f>
        <v/>
      </c>
      <c r="C22" s="415"/>
      <c r="D22" s="130" t="str">
        <f>IF(A18="","",B22-E22)</f>
        <v/>
      </c>
      <c r="E22" s="184" t="e">
        <f>A18*B22</f>
        <v>#VALUE!</v>
      </c>
      <c r="F22" s="176"/>
      <c r="G22" s="51"/>
      <c r="H22" s="37"/>
    </row>
    <row r="23" spans="1:8" ht="24" customHeight="1" x14ac:dyDescent="0.35">
      <c r="A23" s="134"/>
      <c r="B23" s="134"/>
      <c r="C23" s="158"/>
      <c r="D23" s="122"/>
      <c r="E23" s="118"/>
      <c r="F23" s="176"/>
      <c r="G23" s="51"/>
      <c r="H23" s="37"/>
    </row>
    <row r="24" spans="1:8" ht="24" customHeight="1" x14ac:dyDescent="0.35">
      <c r="A24" s="381" t="s">
        <v>147</v>
      </c>
      <c r="B24" s="381"/>
      <c r="C24" s="381"/>
      <c r="D24" s="381"/>
      <c r="E24" s="381"/>
      <c r="F24" s="178"/>
      <c r="G24" s="38"/>
      <c r="H24" s="37"/>
    </row>
    <row r="25" spans="1:8" ht="30.5" customHeight="1" x14ac:dyDescent="0.35">
      <c r="A25" s="290" t="s">
        <v>126</v>
      </c>
      <c r="B25" s="290"/>
      <c r="C25" s="290"/>
      <c r="D25" s="290"/>
      <c r="E25" s="290"/>
      <c r="F25" s="158"/>
      <c r="G25" s="38" t="s">
        <v>127</v>
      </c>
      <c r="H25" s="37"/>
    </row>
    <row r="26" spans="1:8" ht="24" customHeight="1" x14ac:dyDescent="0.35">
      <c r="A26" s="416" t="str">
        <f>IF('Lot 4 (a)'!A40:E40="","",'Lot 4 (a)'!A40)</f>
        <v/>
      </c>
      <c r="B26" s="416"/>
      <c r="C26" s="416"/>
      <c r="D26" s="416"/>
      <c r="E26" s="416"/>
      <c r="F26" s="158"/>
      <c r="G26" s="38" t="s">
        <v>61</v>
      </c>
      <c r="H26" s="37"/>
    </row>
    <row r="27" spans="1:8" ht="9" customHeight="1" x14ac:dyDescent="0.35">
      <c r="A27" s="388"/>
      <c r="B27" s="388"/>
      <c r="C27" s="388"/>
      <c r="D27" s="388"/>
      <c r="E27" s="388"/>
      <c r="F27" s="158"/>
      <c r="G27" s="51"/>
      <c r="H27" s="37"/>
    </row>
    <row r="28" spans="1:8" ht="24" customHeight="1" x14ac:dyDescent="0.35">
      <c r="A28" s="381" t="s">
        <v>148</v>
      </c>
      <c r="B28" s="381"/>
      <c r="C28" s="381"/>
      <c r="D28" s="381"/>
      <c r="E28" s="381"/>
      <c r="F28" s="178"/>
      <c r="G28" s="51"/>
      <c r="H28" s="37"/>
    </row>
    <row r="29" spans="1:8" ht="24" customHeight="1" x14ac:dyDescent="0.35">
      <c r="A29" s="389" t="str">
        <f>IF(A26="","",IF(A26=G26,"Price by license selected",IF(A26=G25,"Price by license not selected","")))</f>
        <v/>
      </c>
      <c r="B29" s="389"/>
      <c r="C29" s="389"/>
      <c r="D29" s="389"/>
      <c r="E29" s="389"/>
      <c r="F29" s="179"/>
      <c r="G29" s="51"/>
      <c r="H29" s="37"/>
    </row>
    <row r="30" spans="1:8" ht="24" customHeight="1" x14ac:dyDescent="0.35">
      <c r="A30" s="381" t="s">
        <v>149</v>
      </c>
      <c r="B30" s="381"/>
      <c r="C30" s="381"/>
      <c r="D30" s="381"/>
      <c r="E30" s="381"/>
      <c r="F30" s="178"/>
      <c r="G30" s="51"/>
      <c r="H30" s="37"/>
    </row>
    <row r="31" spans="1:8" ht="27" customHeight="1" x14ac:dyDescent="0.35">
      <c r="A31" s="164" t="s">
        <v>58</v>
      </c>
      <c r="B31" s="362" t="s">
        <v>43</v>
      </c>
      <c r="C31" s="362"/>
      <c r="D31" s="164" t="s">
        <v>70</v>
      </c>
      <c r="E31" s="189"/>
      <c r="F31" s="4"/>
      <c r="G31" s="55"/>
      <c r="H31" s="37"/>
    </row>
    <row r="32" spans="1:8" ht="24" customHeight="1" x14ac:dyDescent="0.35">
      <c r="A32" s="167" t="s">
        <v>57</v>
      </c>
      <c r="B32" s="404" t="str">
        <f>IF('Lot 4 (a)'!B46:C46="","",'Lot 4 (a)'!B46:C46)</f>
        <v/>
      </c>
      <c r="C32" s="404"/>
      <c r="D32" s="72" t="str">
        <f>IF(A18="","",B32-E32)</f>
        <v/>
      </c>
      <c r="E32" s="190" t="e">
        <f>A18*B32</f>
        <v>#VALUE!</v>
      </c>
      <c r="F32" s="180"/>
      <c r="G32" s="51"/>
      <c r="H32" s="37"/>
    </row>
    <row r="33" spans="1:8" ht="10" customHeight="1" x14ac:dyDescent="0.35">
      <c r="A33" s="388"/>
      <c r="B33" s="388"/>
      <c r="C33" s="388"/>
      <c r="D33" s="388"/>
      <c r="E33" s="279"/>
      <c r="F33" s="158"/>
      <c r="G33" s="51"/>
      <c r="H33" s="37"/>
    </row>
    <row r="34" spans="1:8" ht="24" customHeight="1" x14ac:dyDescent="0.35">
      <c r="A34" s="381" t="s">
        <v>150</v>
      </c>
      <c r="B34" s="381"/>
      <c r="C34" s="381"/>
      <c r="D34" s="381"/>
      <c r="E34" s="381"/>
      <c r="F34" s="178"/>
      <c r="G34" s="51"/>
      <c r="H34" s="37"/>
    </row>
    <row r="35" spans="1:8" ht="29" customHeight="1" x14ac:dyDescent="0.35">
      <c r="A35" s="148" t="s">
        <v>58</v>
      </c>
      <c r="B35" s="290" t="s">
        <v>37</v>
      </c>
      <c r="C35" s="290"/>
      <c r="D35" s="148" t="s">
        <v>43</v>
      </c>
      <c r="E35" s="148" t="s">
        <v>70</v>
      </c>
      <c r="F35" s="158"/>
      <c r="G35" s="51"/>
      <c r="H35" s="37"/>
    </row>
    <row r="36" spans="1:8" ht="24" customHeight="1" x14ac:dyDescent="0.35">
      <c r="A36" s="277" t="s">
        <v>36</v>
      </c>
      <c r="B36" s="291" t="s">
        <v>45</v>
      </c>
      <c r="C36" s="291"/>
      <c r="D36" s="172" t="str">
        <f>IF('Lot 4 (a)'!D50="","",'Lot 4 (a)'!D50)</f>
        <v/>
      </c>
      <c r="E36" s="72" t="str">
        <f>IF(A18="","",D36-F36)</f>
        <v/>
      </c>
      <c r="F36" s="184" t="e">
        <f>A18*D36</f>
        <v>#VALUE!</v>
      </c>
      <c r="G36" s="51"/>
      <c r="H36" s="37"/>
    </row>
    <row r="37" spans="1:8" ht="24" customHeight="1" x14ac:dyDescent="0.35">
      <c r="A37" s="278"/>
      <c r="B37" s="291" t="s">
        <v>38</v>
      </c>
      <c r="C37" s="291"/>
      <c r="D37" s="172" t="str">
        <f>IF('Lot 4 (a)'!D51="","",'Lot 4 (a)'!D51)</f>
        <v/>
      </c>
      <c r="E37" s="72" t="str">
        <f>IF(A18="","",D37-F37)</f>
        <v/>
      </c>
      <c r="F37" s="184" t="e">
        <f>A18*D37</f>
        <v>#VALUE!</v>
      </c>
      <c r="G37" s="131" t="str">
        <f>IF(D37="","",IF(D37&gt;=D36,"As per pricing instruction your price is equal to or exceeds the price in cell D29 ",""))</f>
        <v/>
      </c>
      <c r="H37" s="37"/>
    </row>
    <row r="38" spans="1:8" ht="24" customHeight="1" x14ac:dyDescent="0.35">
      <c r="A38" s="278"/>
      <c r="B38" s="379" t="s">
        <v>54</v>
      </c>
      <c r="C38" s="380"/>
      <c r="D38" s="172" t="str">
        <f>IF('Lot 4 (a)'!D52="","",'Lot 4 (a)'!D52)</f>
        <v/>
      </c>
      <c r="E38" s="72" t="str">
        <f>IF(A18="","",D38-F38)</f>
        <v/>
      </c>
      <c r="F38" s="184" t="e">
        <f>A18*D38</f>
        <v>#VALUE!</v>
      </c>
      <c r="G38" s="131" t="str">
        <f>IF(D38="","",IF(D38&gt;=D37,"As per pricing instruction your price is equal to or exceeds the price in cell D30 ",""))</f>
        <v/>
      </c>
      <c r="H38" s="37"/>
    </row>
    <row r="39" spans="1:8" ht="24" customHeight="1" x14ac:dyDescent="0.35">
      <c r="A39" s="279"/>
      <c r="B39" s="379" t="s">
        <v>55</v>
      </c>
      <c r="C39" s="380"/>
      <c r="D39" s="172" t="str">
        <f>IF('Lot 4 (a)'!D53="","",'Lot 4 (a)'!D53)</f>
        <v/>
      </c>
      <c r="E39" s="72" t="str">
        <f>IF(A18="","",D39-F39)</f>
        <v/>
      </c>
      <c r="F39" s="184" t="e">
        <f>A18*D39</f>
        <v>#VALUE!</v>
      </c>
      <c r="G39" s="131" t="str">
        <f>IF(D39="","",IF(D39&gt;=D38,"As per pricing instruction your price is equal to or exceeds the price in cell D31 ",""))</f>
        <v/>
      </c>
      <c r="H39" s="37"/>
    </row>
    <row r="40" spans="1:8" ht="9" customHeight="1" x14ac:dyDescent="0.35">
      <c r="A40" s="392"/>
      <c r="B40" s="393"/>
      <c r="C40" s="393"/>
      <c r="D40" s="393"/>
      <c r="E40" s="394"/>
      <c r="F40" s="158"/>
      <c r="G40" s="51"/>
      <c r="H40" s="37"/>
    </row>
    <row r="41" spans="1:8" ht="24" customHeight="1" x14ac:dyDescent="0.35">
      <c r="A41" s="417" t="s">
        <v>151</v>
      </c>
      <c r="B41" s="381"/>
      <c r="C41" s="381"/>
      <c r="D41" s="381"/>
      <c r="E41" s="381"/>
      <c r="F41" s="178"/>
      <c r="G41" s="51"/>
      <c r="H41" s="37"/>
    </row>
    <row r="42" spans="1:8" ht="24" customHeight="1" x14ac:dyDescent="0.35">
      <c r="A42" s="107" t="s">
        <v>152</v>
      </c>
      <c r="B42" s="374" t="s">
        <v>107</v>
      </c>
      <c r="C42" s="362"/>
      <c r="D42" s="164" t="s">
        <v>70</v>
      </c>
      <c r="E42" s="188"/>
      <c r="F42" s="176"/>
      <c r="G42" s="51"/>
      <c r="H42" s="37"/>
    </row>
    <row r="43" spans="1:8" ht="24" customHeight="1" x14ac:dyDescent="0.35">
      <c r="A43" s="164" t="s">
        <v>128</v>
      </c>
      <c r="B43" s="404" t="str">
        <f>IF('Lot 4 (a)'!B58:C58="","",'Lot 4 (a)'!B58:C58)</f>
        <v/>
      </c>
      <c r="C43" s="404"/>
      <c r="D43" s="72" t="str">
        <f>IF(A18="","",B43-E43)</f>
        <v/>
      </c>
      <c r="E43" s="186" t="e">
        <f>A18*B43</f>
        <v>#VALUE!</v>
      </c>
      <c r="F43" s="176"/>
      <c r="G43" s="51"/>
      <c r="H43" s="37"/>
    </row>
    <row r="44" spans="1:8" ht="24" customHeight="1" x14ac:dyDescent="0.35">
      <c r="A44" s="23"/>
      <c r="B44" s="7"/>
      <c r="C44" s="158"/>
      <c r="D44" s="123"/>
      <c r="E44" s="135"/>
      <c r="F44" s="176"/>
      <c r="G44" s="51"/>
      <c r="H44" s="37"/>
    </row>
    <row r="45" spans="1:8" ht="24" customHeight="1" x14ac:dyDescent="0.35">
      <c r="A45" s="107" t="s">
        <v>153</v>
      </c>
      <c r="B45" s="273" t="s">
        <v>56</v>
      </c>
      <c r="C45" s="273"/>
      <c r="D45" s="148" t="s">
        <v>70</v>
      </c>
      <c r="E45" s="135"/>
      <c r="F45" s="176"/>
      <c r="G45" s="51"/>
      <c r="H45" s="37"/>
    </row>
    <row r="46" spans="1:8" ht="24" customHeight="1" x14ac:dyDescent="0.35">
      <c r="A46" s="148" t="s">
        <v>59</v>
      </c>
      <c r="B46" s="404" t="str">
        <f>IF('Lot 4 (a)'!B61:C61="","",'Lot 4 (a)'!B61:C61)</f>
        <v/>
      </c>
      <c r="C46" s="404"/>
      <c r="D46" s="72" t="str">
        <f>IF(A18="","",B46-E46)</f>
        <v/>
      </c>
      <c r="E46" s="187" t="e">
        <f>A18*B46</f>
        <v>#VALUE!</v>
      </c>
      <c r="F46" s="176"/>
      <c r="G46" s="51"/>
      <c r="H46" s="37"/>
    </row>
    <row r="47" spans="1:8" ht="24" customHeight="1" x14ac:dyDescent="0.35">
      <c r="A47" s="23"/>
      <c r="B47" s="7"/>
      <c r="C47" s="158"/>
      <c r="D47" s="123"/>
      <c r="E47" s="118"/>
      <c r="F47" s="176"/>
      <c r="G47" s="51"/>
      <c r="H47" s="37"/>
    </row>
    <row r="48" spans="1:8" ht="24" customHeight="1" x14ac:dyDescent="0.35">
      <c r="A48" s="382" t="s">
        <v>65</v>
      </c>
      <c r="B48" s="383"/>
      <c r="C48" s="383"/>
      <c r="D48" s="384"/>
      <c r="E48" s="118"/>
      <c r="F48" s="176"/>
      <c r="G48" s="51"/>
      <c r="H48" s="37"/>
    </row>
    <row r="49" spans="1:8" ht="24" customHeight="1" x14ac:dyDescent="0.35">
      <c r="A49" s="107" t="s">
        <v>102</v>
      </c>
      <c r="B49" s="290" t="s">
        <v>170</v>
      </c>
      <c r="C49" s="290"/>
      <c r="D49" s="148" t="s">
        <v>70</v>
      </c>
      <c r="E49" s="118"/>
      <c r="F49" s="176"/>
      <c r="G49" s="51"/>
      <c r="H49" s="37"/>
    </row>
    <row r="50" spans="1:8" ht="24" customHeight="1" x14ac:dyDescent="0.35">
      <c r="A50" s="52" t="s">
        <v>22</v>
      </c>
      <c r="B50" s="409" t="str">
        <f>IF('Lot 4 (a)'!B65:C65="","",'Lot 4 (a)'!B65:C65)</f>
        <v/>
      </c>
      <c r="C50" s="409"/>
      <c r="D50" s="72" t="str">
        <f>IF(A18="","",B50-E50)</f>
        <v/>
      </c>
      <c r="E50" s="184" t="e">
        <f>A18*B50</f>
        <v>#VALUE!</v>
      </c>
      <c r="F50" s="176"/>
      <c r="G50" s="51"/>
      <c r="H50" s="37"/>
    </row>
    <row r="51" spans="1:8" ht="24" customHeight="1" x14ac:dyDescent="0.35">
      <c r="A51" s="294" t="str">
        <f>IF(B50="","",IF(B50&lt;0.01,"Zero bid entered please detail how you have priced for this element in the box below",""))</f>
        <v/>
      </c>
      <c r="B51" s="295"/>
      <c r="C51" s="295"/>
      <c r="D51" s="385"/>
      <c r="E51" s="118"/>
      <c r="F51" s="176"/>
      <c r="G51" s="51"/>
      <c r="H51" s="37"/>
    </row>
    <row r="52" spans="1:8" ht="50" customHeight="1" x14ac:dyDescent="0.35">
      <c r="A52" s="269" t="str">
        <f>IF('Lot 4 (a)'!A67:C67="","",'Lot 4 (a)'!A67:C67)</f>
        <v/>
      </c>
      <c r="B52" s="269"/>
      <c r="C52" s="269"/>
      <c r="D52" s="24"/>
      <c r="E52" s="118"/>
      <c r="F52" s="176"/>
      <c r="G52" s="51"/>
      <c r="H52" s="37"/>
    </row>
    <row r="53" spans="1:8" ht="24" customHeight="1" x14ac:dyDescent="0.35">
      <c r="A53" s="23"/>
      <c r="B53" s="39"/>
      <c r="C53" s="17"/>
      <c r="D53" s="24"/>
      <c r="E53" s="118"/>
      <c r="F53" s="176"/>
      <c r="G53" s="51"/>
      <c r="H53" s="37"/>
    </row>
    <row r="54" spans="1:8" ht="24" customHeight="1" x14ac:dyDescent="0.35">
      <c r="A54" s="107" t="s">
        <v>103</v>
      </c>
      <c r="B54" s="290" t="s">
        <v>52</v>
      </c>
      <c r="C54" s="290"/>
      <c r="D54" s="148" t="s">
        <v>70</v>
      </c>
      <c r="E54" s="118"/>
      <c r="F54" s="176"/>
      <c r="G54" s="51"/>
      <c r="H54" s="37"/>
    </row>
    <row r="55" spans="1:8" ht="24" customHeight="1" x14ac:dyDescent="0.35">
      <c r="A55" s="148" t="s">
        <v>25</v>
      </c>
      <c r="B55" s="409" t="str">
        <f>IF('Lot 4 (a)'!B70:C70="","",'Lot 4 (a)'!B70:C70)</f>
        <v/>
      </c>
      <c r="C55" s="409"/>
      <c r="D55" s="72" t="str">
        <f>IF(A18="","",B55-E55)</f>
        <v/>
      </c>
      <c r="E55" s="184" t="e">
        <f>A18*B55</f>
        <v>#VALUE!</v>
      </c>
      <c r="F55" s="176"/>
      <c r="G55" s="51"/>
      <c r="H55" s="37"/>
    </row>
    <row r="56" spans="1:8" ht="24" customHeight="1" x14ac:dyDescent="0.35">
      <c r="A56" s="294" t="str">
        <f>IF(B55="","",IF(B55&lt;0.01,"Zero bid entered please detail how you have priced for this element in the box below",""))</f>
        <v/>
      </c>
      <c r="B56" s="295"/>
      <c r="C56" s="295"/>
      <c r="D56" s="385"/>
      <c r="E56" s="118"/>
      <c r="F56" s="176"/>
      <c r="G56" s="51"/>
      <c r="H56" s="37"/>
    </row>
    <row r="57" spans="1:8" ht="50" customHeight="1" x14ac:dyDescent="0.35">
      <c r="A57" s="269" t="str">
        <f>IF('Lot 4 (a)'!A72:C72="","",'Lot 4 (a)'!A72:C72)</f>
        <v/>
      </c>
      <c r="B57" s="269"/>
      <c r="C57" s="269"/>
      <c r="D57" s="44"/>
      <c r="E57" s="118"/>
      <c r="F57" s="176"/>
      <c r="G57" s="51"/>
      <c r="H57" s="37"/>
    </row>
    <row r="58" spans="1:8" ht="24" customHeight="1" x14ac:dyDescent="0.35">
      <c r="A58" s="23"/>
      <c r="B58" s="40"/>
      <c r="C58" s="17"/>
      <c r="D58" s="60"/>
      <c r="E58" s="118"/>
      <c r="F58" s="176"/>
      <c r="G58" s="51"/>
      <c r="H58" s="37"/>
    </row>
    <row r="59" spans="1:8" ht="24" customHeight="1" x14ac:dyDescent="0.35">
      <c r="A59" s="107" t="s">
        <v>104</v>
      </c>
      <c r="B59" s="290" t="s">
        <v>53</v>
      </c>
      <c r="C59" s="290"/>
      <c r="D59" s="148" t="s">
        <v>70</v>
      </c>
      <c r="E59" s="118"/>
      <c r="F59" s="176"/>
      <c r="G59" s="51"/>
      <c r="H59" s="37"/>
    </row>
    <row r="60" spans="1:8" ht="24" customHeight="1" x14ac:dyDescent="0.35">
      <c r="A60" s="148" t="s">
        <v>23</v>
      </c>
      <c r="B60" s="409" t="str">
        <f>IF('Lot 4 (a)'!B75:C75="","",'Lot 4 (a)'!B75:C75)</f>
        <v/>
      </c>
      <c r="C60" s="409"/>
      <c r="D60" s="72" t="str">
        <f>IF(A18="","",B60-E60)</f>
        <v/>
      </c>
      <c r="E60" s="184" t="e">
        <f>A18*B60</f>
        <v>#VALUE!</v>
      </c>
      <c r="F60" s="176"/>
      <c r="G60" s="51"/>
      <c r="H60" s="37"/>
    </row>
    <row r="61" spans="1:8" ht="24" customHeight="1" x14ac:dyDescent="0.35">
      <c r="A61" s="294" t="str">
        <f>IF(B60="","",IF(B60&lt;0.01,"Zero bid entered please detail how you have priced for this element in the box below",""))</f>
        <v/>
      </c>
      <c r="B61" s="295"/>
      <c r="C61" s="295"/>
      <c r="D61" s="385"/>
      <c r="E61" s="118"/>
      <c r="F61" s="176"/>
      <c r="G61" s="51"/>
      <c r="H61" s="37"/>
    </row>
    <row r="62" spans="1:8" ht="50" customHeight="1" x14ac:dyDescent="0.35">
      <c r="A62" s="269" t="str">
        <f>IF('Lot 4 (a)'!A77:C77="","",'Lot 4 (a)'!A77:C77)</f>
        <v/>
      </c>
      <c r="B62" s="269"/>
      <c r="C62" s="269"/>
      <c r="D62" s="55"/>
      <c r="E62" s="118"/>
      <c r="F62" s="176"/>
      <c r="G62" s="51"/>
      <c r="H62" s="37"/>
    </row>
    <row r="63" spans="1:8" ht="24" customHeight="1" x14ac:dyDescent="0.35">
      <c r="A63" s="23"/>
      <c r="B63" s="41"/>
      <c r="C63" s="41"/>
      <c r="D63" s="25"/>
      <c r="E63" s="118"/>
      <c r="F63" s="176"/>
      <c r="G63" s="51"/>
      <c r="H63" s="37"/>
    </row>
    <row r="64" spans="1:8" ht="24" customHeight="1" x14ac:dyDescent="0.35">
      <c r="A64" s="107" t="s">
        <v>105</v>
      </c>
      <c r="B64" s="290" t="s">
        <v>196</v>
      </c>
      <c r="C64" s="290"/>
      <c r="D64" s="148" t="s">
        <v>70</v>
      </c>
      <c r="E64" s="118"/>
      <c r="F64" s="176"/>
      <c r="G64" s="51"/>
      <c r="H64" s="37"/>
    </row>
    <row r="65" spans="1:8" ht="24" customHeight="1" x14ac:dyDescent="0.35">
      <c r="A65" s="52" t="s">
        <v>24</v>
      </c>
      <c r="B65" s="409" t="str">
        <f>IF('Lot 4 (a)'!B80:C80="","",'Lot 4 (a)'!B80)</f>
        <v/>
      </c>
      <c r="C65" s="409"/>
      <c r="D65" s="72" t="str">
        <f>IF(A18="","",B65-E65)</f>
        <v/>
      </c>
      <c r="E65" s="184" t="e">
        <f>A18*B65</f>
        <v>#VALUE!</v>
      </c>
      <c r="F65" s="176"/>
      <c r="G65" s="51"/>
      <c r="H65" s="37"/>
    </row>
    <row r="66" spans="1:8" ht="24" customHeight="1" x14ac:dyDescent="0.35">
      <c r="A66" s="294" t="str">
        <f>IF(B65="","",IF(B65&lt;0.01,"Zero bid entered please detail how you have priced for this element in the box below",""))</f>
        <v/>
      </c>
      <c r="B66" s="295"/>
      <c r="C66" s="295"/>
      <c r="D66" s="385"/>
      <c r="E66" s="118"/>
      <c r="F66" s="176"/>
      <c r="G66" s="51"/>
      <c r="H66" s="37"/>
    </row>
    <row r="67" spans="1:8" ht="50" customHeight="1" x14ac:dyDescent="0.35">
      <c r="A67" s="269" t="str">
        <f>IF('Lot 4 (a)'!A82:C82="","",'Lot 4 (a)'!A82:C82)</f>
        <v/>
      </c>
      <c r="B67" s="269"/>
      <c r="C67" s="269"/>
      <c r="D67" s="55"/>
      <c r="E67" s="118"/>
      <c r="F67" s="176"/>
      <c r="G67" s="51"/>
      <c r="H67" s="37"/>
    </row>
    <row r="68" spans="1:8" ht="24" customHeight="1" x14ac:dyDescent="0.35">
      <c r="A68" s="174"/>
      <c r="B68" s="42"/>
      <c r="C68" s="42"/>
      <c r="D68" s="73"/>
      <c r="E68" s="142"/>
      <c r="F68" s="177"/>
      <c r="G68" s="43"/>
      <c r="H68" s="37"/>
    </row>
    <row r="69" spans="1:8" ht="32" customHeight="1" x14ac:dyDescent="0.35">
      <c r="G69" s="48"/>
    </row>
    <row r="70" spans="1:8" ht="24" customHeight="1" x14ac:dyDescent="0.35">
      <c r="A70" s="405" t="s">
        <v>26</v>
      </c>
      <c r="B70" s="386"/>
      <c r="C70" s="386"/>
      <c r="D70" s="386"/>
      <c r="E70" s="386"/>
      <c r="F70" s="386"/>
      <c r="G70" s="387"/>
    </row>
    <row r="71" spans="1:8" ht="24" customHeight="1" x14ac:dyDescent="0.35">
      <c r="A71" s="64"/>
      <c r="B71" s="65"/>
      <c r="C71" s="158"/>
      <c r="D71" s="158"/>
      <c r="E71" s="158"/>
      <c r="F71" s="158"/>
      <c r="G71" s="170"/>
    </row>
    <row r="72" spans="1:8" ht="45" customHeight="1" x14ac:dyDescent="0.35">
      <c r="A72" s="269" t="s">
        <v>172</v>
      </c>
      <c r="B72" s="269"/>
      <c r="C72" s="270" t="s">
        <v>106</v>
      </c>
      <c r="D72" s="271"/>
      <c r="E72" s="272"/>
      <c r="F72" s="270" t="s">
        <v>225</v>
      </c>
      <c r="G72" s="272"/>
    </row>
    <row r="73" spans="1:8" ht="24" customHeight="1" x14ac:dyDescent="0.35">
      <c r="A73" s="47"/>
      <c r="B73" s="48"/>
      <c r="C73" s="48"/>
      <c r="D73" s="48"/>
      <c r="E73" s="48"/>
      <c r="F73" s="48"/>
      <c r="G73" s="45"/>
    </row>
    <row r="74" spans="1:8" ht="24" customHeight="1" x14ac:dyDescent="0.35">
      <c r="A74" s="265" t="s">
        <v>146</v>
      </c>
      <c r="B74" s="266"/>
      <c r="C74" s="266"/>
      <c r="D74" s="266"/>
      <c r="E74" s="267"/>
      <c r="F74" s="6"/>
      <c r="G74" s="45"/>
    </row>
    <row r="75" spans="1:8" ht="24" customHeight="1" x14ac:dyDescent="0.35">
      <c r="A75" s="148" t="s">
        <v>20</v>
      </c>
      <c r="B75" s="268" t="s">
        <v>29</v>
      </c>
      <c r="C75" s="268"/>
      <c r="D75" s="148" t="s">
        <v>70</v>
      </c>
      <c r="E75" s="144" t="s">
        <v>42</v>
      </c>
      <c r="F75" s="50"/>
      <c r="G75" s="45"/>
    </row>
    <row r="76" spans="1:8" ht="24" customHeight="1" x14ac:dyDescent="0.35">
      <c r="A76" s="167" t="s">
        <v>33</v>
      </c>
      <c r="B76" s="153">
        <v>10</v>
      </c>
      <c r="C76" s="31" t="s">
        <v>30</v>
      </c>
      <c r="D76" s="28" t="str">
        <f>IF(D22="","",D22)</f>
        <v/>
      </c>
      <c r="E76" s="27" t="str">
        <f>IF(D76="","",B76*D76)</f>
        <v/>
      </c>
      <c r="F76" s="30"/>
      <c r="G76" s="45"/>
    </row>
    <row r="77" spans="1:8" ht="24" customHeight="1" x14ac:dyDescent="0.35">
      <c r="A77" s="47"/>
      <c r="B77" s="48"/>
      <c r="C77" s="48"/>
      <c r="D77" s="48"/>
      <c r="E77" s="48"/>
      <c r="F77" s="48"/>
      <c r="G77" s="45"/>
    </row>
    <row r="78" spans="1:8" ht="24" customHeight="1" x14ac:dyDescent="0.35">
      <c r="A78" s="319" t="str">
        <f>IF(A26="","",IF(A26=G26,"DPS: Table Cc",IF(A26=G25,"DPS: Table Cd","")))</f>
        <v/>
      </c>
      <c r="B78" s="320"/>
      <c r="C78" s="320"/>
      <c r="D78" s="320"/>
      <c r="E78" s="321"/>
      <c r="F78" s="178"/>
      <c r="G78" s="45"/>
    </row>
    <row r="79" spans="1:8" ht="24" customHeight="1" x14ac:dyDescent="0.35">
      <c r="A79" s="368" t="s">
        <v>129</v>
      </c>
      <c r="B79" s="371" t="s">
        <v>37</v>
      </c>
      <c r="C79" s="372"/>
      <c r="D79" s="268" t="s">
        <v>70</v>
      </c>
      <c r="E79" s="268" t="s">
        <v>42</v>
      </c>
      <c r="F79" s="50"/>
      <c r="G79" s="45"/>
    </row>
    <row r="80" spans="1:8" ht="32" customHeight="1" x14ac:dyDescent="0.35">
      <c r="A80" s="369"/>
      <c r="B80" s="373"/>
      <c r="C80" s="374"/>
      <c r="D80" s="370"/>
      <c r="E80" s="370"/>
      <c r="F80" s="50"/>
      <c r="G80" s="45"/>
    </row>
    <row r="81" spans="1:7" ht="24" customHeight="1" x14ac:dyDescent="0.35">
      <c r="A81" s="169" t="str">
        <f>IF(A26="","",IF(A26=G26,"Full Service User",IF(A26=G25,"Usage of DPS Platform","")))</f>
        <v/>
      </c>
      <c r="B81" s="153" t="str">
        <f>IF(A81="","",IF(A81=A43,"1",IF(A81=A32,"10","")))</f>
        <v/>
      </c>
      <c r="C81" s="32" t="s">
        <v>30</v>
      </c>
      <c r="D81" s="127" t="str">
        <f>IF(A81=A43,D43,IF(A81=A32,D32,""))</f>
        <v/>
      </c>
      <c r="E81" s="53" t="str">
        <f>IF(B81="","",B81*D81)</f>
        <v/>
      </c>
      <c r="F81" s="7"/>
      <c r="G81" s="45"/>
    </row>
    <row r="82" spans="1:7" ht="24" customHeight="1" x14ac:dyDescent="0.35">
      <c r="A82" s="167" t="str">
        <f>IF(A26="","",IF(A26=G26,"Self Service DPS User",IF(A26=G25,"Build of DPS Event","")))</f>
        <v/>
      </c>
      <c r="B82" s="128" t="str">
        <f>IF(A82="","",IF(A82=A46,"15",IF(A82=A36,"300","")))</f>
        <v/>
      </c>
      <c r="C82" s="31" t="s">
        <v>30</v>
      </c>
      <c r="D82" s="129" t="str">
        <f>IF(A82=A46,D46,IF(A82=A36,E39,""))</f>
        <v/>
      </c>
      <c r="E82" s="53" t="str">
        <f>IF(B82="","",B82*D82)</f>
        <v/>
      </c>
      <c r="F82" s="7"/>
      <c r="G82" s="45"/>
    </row>
    <row r="83" spans="1:7" ht="24" customHeight="1" x14ac:dyDescent="0.35">
      <c r="A83" s="47"/>
      <c r="B83" s="48"/>
      <c r="C83" s="48"/>
      <c r="D83" s="48"/>
      <c r="E83" s="48"/>
      <c r="F83" s="48"/>
      <c r="G83" s="45"/>
    </row>
    <row r="84" spans="1:7" ht="24" customHeight="1" x14ac:dyDescent="0.35">
      <c r="A84" s="382" t="s">
        <v>65</v>
      </c>
      <c r="B84" s="383"/>
      <c r="C84" s="383"/>
      <c r="D84" s="383"/>
      <c r="E84" s="384"/>
      <c r="F84" s="178"/>
      <c r="G84" s="45"/>
    </row>
    <row r="85" spans="1:7" ht="24" customHeight="1" x14ac:dyDescent="0.35">
      <c r="A85" s="107" t="s">
        <v>102</v>
      </c>
      <c r="B85" s="268" t="s">
        <v>170</v>
      </c>
      <c r="C85" s="268"/>
      <c r="D85" s="148" t="s">
        <v>70</v>
      </c>
      <c r="E85" s="144" t="s">
        <v>42</v>
      </c>
      <c r="F85" s="50"/>
      <c r="G85" s="45"/>
    </row>
    <row r="86" spans="1:7" ht="24" customHeight="1" x14ac:dyDescent="0.35">
      <c r="A86" s="163" t="s">
        <v>22</v>
      </c>
      <c r="B86" s="153">
        <v>1</v>
      </c>
      <c r="C86" s="31" t="s">
        <v>30</v>
      </c>
      <c r="D86" s="28" t="str">
        <f>IF(D50="","",D50)</f>
        <v/>
      </c>
      <c r="E86" s="27" t="str">
        <f>IF(D86="","",D86*B86)</f>
        <v/>
      </c>
      <c r="F86" s="30"/>
      <c r="G86" s="45"/>
    </row>
    <row r="87" spans="1:7" ht="24" customHeight="1" x14ac:dyDescent="0.35">
      <c r="A87" s="47"/>
      <c r="B87" s="48"/>
      <c r="C87" s="48"/>
      <c r="D87" s="48"/>
      <c r="E87" s="45"/>
      <c r="F87" s="48"/>
      <c r="G87" s="45"/>
    </row>
    <row r="88" spans="1:7" ht="24" customHeight="1" x14ac:dyDescent="0.35">
      <c r="A88" s="61" t="s">
        <v>103</v>
      </c>
      <c r="B88" s="273" t="s">
        <v>31</v>
      </c>
      <c r="C88" s="273"/>
      <c r="D88" s="148" t="s">
        <v>70</v>
      </c>
      <c r="E88" s="144" t="s">
        <v>42</v>
      </c>
      <c r="F88" s="50"/>
      <c r="G88" s="45"/>
    </row>
    <row r="89" spans="1:7" ht="24" customHeight="1" x14ac:dyDescent="0.35">
      <c r="A89" s="148" t="s">
        <v>51</v>
      </c>
      <c r="B89" s="153">
        <v>2</v>
      </c>
      <c r="C89" s="33" t="s">
        <v>30</v>
      </c>
      <c r="D89" s="26" t="str">
        <f>IF(D55="","",D55)</f>
        <v/>
      </c>
      <c r="E89" s="27" t="str">
        <f>IF(D89="","",SUM(B89*D89))</f>
        <v/>
      </c>
      <c r="F89" s="30"/>
      <c r="G89" s="45"/>
    </row>
    <row r="90" spans="1:7" ht="24" customHeight="1" x14ac:dyDescent="0.35">
      <c r="A90" s="23"/>
      <c r="B90" s="29"/>
      <c r="C90" s="30"/>
      <c r="D90" s="30"/>
      <c r="E90" s="36"/>
      <c r="F90" s="30"/>
      <c r="G90" s="45"/>
    </row>
    <row r="91" spans="1:7" ht="24" customHeight="1" x14ac:dyDescent="0.35">
      <c r="A91" s="358" t="s">
        <v>104</v>
      </c>
      <c r="B91" s="359"/>
      <c r="C91" s="360"/>
      <c r="D91" s="148" t="s">
        <v>70</v>
      </c>
      <c r="E91" s="144" t="s">
        <v>42</v>
      </c>
      <c r="F91" s="50"/>
      <c r="G91" s="45"/>
    </row>
    <row r="92" spans="1:7" ht="24" customHeight="1" x14ac:dyDescent="0.35">
      <c r="A92" s="173" t="s">
        <v>23</v>
      </c>
      <c r="B92" s="153" t="s">
        <v>32</v>
      </c>
      <c r="C92" s="154" t="s">
        <v>30</v>
      </c>
      <c r="D92" s="28" t="str">
        <f>IF(D60="","",D60)</f>
        <v/>
      </c>
      <c r="E92" s="27" t="str">
        <f>IF(D92="","",D92)</f>
        <v/>
      </c>
      <c r="F92" s="30"/>
      <c r="G92" s="45"/>
    </row>
    <row r="93" spans="1:7" ht="24" customHeight="1" x14ac:dyDescent="0.35">
      <c r="A93" s="23"/>
      <c r="B93" s="29"/>
      <c r="C93" s="18"/>
      <c r="D93" s="30"/>
      <c r="E93" s="36"/>
      <c r="F93" s="30"/>
      <c r="G93" s="45"/>
    </row>
    <row r="94" spans="1:7" ht="24" customHeight="1" x14ac:dyDescent="0.35">
      <c r="A94" s="165" t="s">
        <v>105</v>
      </c>
      <c r="B94" s="290" t="s">
        <v>196</v>
      </c>
      <c r="C94" s="290"/>
      <c r="D94" s="148" t="s">
        <v>70</v>
      </c>
      <c r="E94" s="144" t="s">
        <v>42</v>
      </c>
      <c r="F94" s="50"/>
      <c r="G94" s="45"/>
    </row>
    <row r="95" spans="1:7" ht="24" customHeight="1" x14ac:dyDescent="0.35">
      <c r="A95" s="22" t="s">
        <v>24</v>
      </c>
      <c r="B95" s="153">
        <v>2</v>
      </c>
      <c r="C95" s="154" t="s">
        <v>30</v>
      </c>
      <c r="D95" s="28" t="str">
        <f>IF(D65="","",D65)</f>
        <v/>
      </c>
      <c r="E95" s="27" t="str">
        <f>IF(D95="","",D95*B95)</f>
        <v/>
      </c>
      <c r="F95" s="30"/>
      <c r="G95" s="45"/>
    </row>
    <row r="96" spans="1:7" ht="24" customHeight="1" x14ac:dyDescent="0.35">
      <c r="A96" s="23"/>
      <c r="B96" s="29"/>
      <c r="C96" s="30"/>
      <c r="D96" s="30"/>
      <c r="E96" s="30"/>
      <c r="F96" s="30"/>
      <c r="G96" s="45"/>
    </row>
    <row r="97" spans="1:7" ht="24" customHeight="1" x14ac:dyDescent="0.35">
      <c r="A97" s="23"/>
      <c r="B97" s="390" t="s">
        <v>82</v>
      </c>
      <c r="C97" s="391"/>
      <c r="D97" s="391"/>
      <c r="E97" s="115" t="str">
        <f>IF(E92="","",SUM(E76+E81+E82+E86+E89+E92+E95))</f>
        <v/>
      </c>
      <c r="F97" s="41"/>
      <c r="G97" s="45"/>
    </row>
    <row r="98" spans="1:7" ht="14.5" customHeight="1" x14ac:dyDescent="0.35">
      <c r="A98" s="47"/>
      <c r="B98" s="48"/>
      <c r="C98" s="48"/>
      <c r="D98" s="48"/>
      <c r="E98" s="48"/>
      <c r="F98" s="48"/>
      <c r="G98" s="45"/>
    </row>
    <row r="99" spans="1:7" ht="14.5" customHeight="1" x14ac:dyDescent="0.35">
      <c r="A99" s="49"/>
      <c r="B99" s="145"/>
      <c r="C99" s="145"/>
      <c r="D99" s="145"/>
      <c r="E99" s="145"/>
      <c r="F99" s="145"/>
      <c r="G99" s="146"/>
    </row>
    <row r="100" spans="1:7" ht="14.5" customHeight="1" x14ac:dyDescent="0.35"/>
    <row r="101" spans="1:7" ht="14.5" customHeight="1" x14ac:dyDescent="0.35"/>
    <row r="102" spans="1:7" ht="14.5" customHeight="1" x14ac:dyDescent="0.35"/>
    <row r="103" spans="1:7" ht="14.5" customHeight="1" x14ac:dyDescent="0.35"/>
    <row r="104" spans="1:7" ht="14.5" customHeight="1" x14ac:dyDescent="0.35"/>
    <row r="105" spans="1:7" ht="14.5" customHeight="1" x14ac:dyDescent="0.35"/>
    <row r="106" spans="1:7" ht="14.5" customHeight="1" x14ac:dyDescent="0.35"/>
    <row r="107" spans="1:7" ht="14.5" customHeight="1" x14ac:dyDescent="0.35"/>
    <row r="108" spans="1:7" ht="14.5" customHeight="1" x14ac:dyDescent="0.35"/>
    <row r="109" spans="1:7" ht="14.5" customHeight="1" x14ac:dyDescent="0.35"/>
    <row r="110" spans="1:7" ht="14.5" customHeight="1" x14ac:dyDescent="0.35"/>
    <row r="111" spans="1:7" ht="14.5" customHeight="1" x14ac:dyDescent="0.35"/>
    <row r="112" spans="1:7"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sheetData>
  <sheetProtection algorithmName="SHA-512" hashValue="t5gwcUVZZ3Xnhq62YM9uTg6ql+E1/XLpugG++jLBGlxSThaRn0tkggfvtSzaEcjUjcYB4Q4Ul6QkR3SJNXdb9w==" saltValue="GQoxgFNuUMJjPxxPsJ5d1g==" spinCount="100000" sheet="1" objects="1" scenarios="1"/>
  <protectedRanges>
    <protectedRange sqref="C42" name="Range2_4_2"/>
    <protectedRange sqref="C49" name="Range2"/>
  </protectedRanges>
  <mergeCells count="74">
    <mergeCell ref="A84:E84"/>
    <mergeCell ref="B88:C88"/>
    <mergeCell ref="B97:D97"/>
    <mergeCell ref="A91:C91"/>
    <mergeCell ref="B85:C85"/>
    <mergeCell ref="B94:C94"/>
    <mergeCell ref="A74:E74"/>
    <mergeCell ref="B75:C75"/>
    <mergeCell ref="A78:E78"/>
    <mergeCell ref="A79:A80"/>
    <mergeCell ref="B79:C80"/>
    <mergeCell ref="D79:D80"/>
    <mergeCell ref="E79:E80"/>
    <mergeCell ref="A70:G70"/>
    <mergeCell ref="C72:E72"/>
    <mergeCell ref="A72:B72"/>
    <mergeCell ref="A62:C62"/>
    <mergeCell ref="B64:C64"/>
    <mergeCell ref="B65:C65"/>
    <mergeCell ref="A66:D66"/>
    <mergeCell ref="A67:C67"/>
    <mergeCell ref="F72:G72"/>
    <mergeCell ref="B42:C42"/>
    <mergeCell ref="B43:C43"/>
    <mergeCell ref="B45:C45"/>
    <mergeCell ref="A61:D61"/>
    <mergeCell ref="A48:D48"/>
    <mergeCell ref="B49:C49"/>
    <mergeCell ref="B50:C50"/>
    <mergeCell ref="A51:D51"/>
    <mergeCell ref="A52:C52"/>
    <mergeCell ref="B54:C54"/>
    <mergeCell ref="B55:C55"/>
    <mergeCell ref="A56:D56"/>
    <mergeCell ref="A57:C57"/>
    <mergeCell ref="B59:C59"/>
    <mergeCell ref="B60:C60"/>
    <mergeCell ref="A24:E24"/>
    <mergeCell ref="A25:E25"/>
    <mergeCell ref="A26:E26"/>
    <mergeCell ref="B46:C46"/>
    <mergeCell ref="A29:E29"/>
    <mergeCell ref="B31:C31"/>
    <mergeCell ref="B32:C32"/>
    <mergeCell ref="A33:E33"/>
    <mergeCell ref="B35:C35"/>
    <mergeCell ref="A36:A39"/>
    <mergeCell ref="B36:C36"/>
    <mergeCell ref="B37:C37"/>
    <mergeCell ref="B38:C38"/>
    <mergeCell ref="B39:C39"/>
    <mergeCell ref="A40:E40"/>
    <mergeCell ref="A41:E41"/>
    <mergeCell ref="A1:G1"/>
    <mergeCell ref="A2:B2"/>
    <mergeCell ref="D2:G2"/>
    <mergeCell ref="B3:G3"/>
    <mergeCell ref="A4:G4"/>
    <mergeCell ref="A5:G5"/>
    <mergeCell ref="A28:E28"/>
    <mergeCell ref="A30:E30"/>
    <mergeCell ref="A34:E34"/>
    <mergeCell ref="A9:G9"/>
    <mergeCell ref="A8:G8"/>
    <mergeCell ref="A7:G7"/>
    <mergeCell ref="A6:G6"/>
    <mergeCell ref="A12:G12"/>
    <mergeCell ref="A27:E27"/>
    <mergeCell ref="A20:D20"/>
    <mergeCell ref="A10:G10"/>
    <mergeCell ref="A11:G11"/>
    <mergeCell ref="A14:G14"/>
    <mergeCell ref="B21:C21"/>
    <mergeCell ref="B22:C22"/>
  </mergeCells>
  <conditionalFormatting sqref="B32:C32">
    <cfRule type="expression" dxfId="15" priority="8">
      <formula>$A$26=$G$25</formula>
    </cfRule>
  </conditionalFormatting>
  <conditionalFormatting sqref="D36:D39">
    <cfRule type="expression" dxfId="14" priority="7">
      <formula>$A$26=$G$25</formula>
    </cfRule>
  </conditionalFormatting>
  <conditionalFormatting sqref="B43:C43">
    <cfRule type="expression" dxfId="13" priority="6">
      <formula>$A$26=$G$26</formula>
    </cfRule>
  </conditionalFormatting>
  <conditionalFormatting sqref="B46:C46">
    <cfRule type="expression" dxfId="12" priority="5">
      <formula>$A$26=$G$26</formula>
    </cfRule>
  </conditionalFormatting>
  <conditionalFormatting sqref="D32">
    <cfRule type="expression" dxfId="11" priority="4">
      <formula>$A$26=$G$25</formula>
    </cfRule>
  </conditionalFormatting>
  <conditionalFormatting sqref="E36:E39">
    <cfRule type="expression" dxfId="10" priority="3">
      <formula>$A$26=$G$25</formula>
    </cfRule>
  </conditionalFormatting>
  <conditionalFormatting sqref="D43">
    <cfRule type="expression" dxfId="9" priority="2">
      <formula>$A$26=$G$26</formula>
    </cfRule>
  </conditionalFormatting>
  <conditionalFormatting sqref="D46">
    <cfRule type="expression" dxfId="8" priority="1">
      <formula>$A$26=$G$26</formula>
    </cfRule>
  </conditionalFormatting>
  <dataValidations count="6">
    <dataValidation allowBlank="1" showInputMessage="1" showErrorMessage="1" promptTitle="Self Service DPS User" prompt="Will utilise only the 'limited functionality' as highlighted in Attachment 1a - Specification. " sqref="D36:D39"/>
    <dataValidation allowBlank="1" showInputMessage="1" showErrorMessage="1" promptTitle="Full Service User" prompt="Will utilise all the system functionality" sqref="B32:C32"/>
    <dataValidation allowBlank="1" showErrorMessage="1" promptTitle="Training" prompt="Please price against reference 2 of the Overaching requirements found in Attachment 1a Specification." sqref="B55:C55"/>
    <dataValidation allowBlank="1" showInputMessage="1" showErrorMessage="1" promptTitle="Self Service Call Offs" prompt="Description:_x000a_Will utilise only the 'limited functionality' as highlighted in Attachment 1a - Specification. " sqref="B19"/>
    <dataValidation allowBlank="1" showErrorMessage="1" sqref="A19 A23:B23 B36:C37 A48 A84"/>
    <dataValidation allowBlank="1" showInputMessage="1" showErrorMessage="1" prompt="Please only enter information in this box if requested to_x000a_" sqref="A52:C52 A57:C57 A62:C62 A67:C67"/>
  </dataValidations>
  <hyperlinks>
    <hyperlink ref="A2:B2" location="'Index Page Please Read'!A1" display="Click to return to Index Page"/>
  </hyperlinks>
  <pageMargins left="0.7" right="0.7" top="0.75" bottom="0.75" header="0.3" footer="0.3"/>
  <pageSetup paperSize="8" fitToHeight="0" orientation="landscape" verticalDpi="0" r:id="rId1"/>
  <ignoredErrors>
    <ignoredError sqref="E22 E32 F36:F39 E43 E46 E50 E55 E60 E65"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Coversheet</vt:lpstr>
      <vt:lpstr>Index Page Please Read</vt:lpstr>
      <vt:lpstr>Instructions Please Read </vt:lpstr>
      <vt:lpstr>Lot 1</vt:lpstr>
      <vt:lpstr>Lot 2</vt:lpstr>
      <vt:lpstr>Lot 3</vt:lpstr>
      <vt:lpstr>Lot 4 (a)</vt:lpstr>
      <vt:lpstr>Lot 4 (b)</vt:lpstr>
      <vt:lpstr>Lot 4 (c)</vt:lpstr>
      <vt:lpstr>Lot 4 (d)</vt:lpstr>
      <vt:lpstr>Lot 4 Total Basket Price</vt:lpstr>
      <vt:lpstr>Coversheet!Print_Area</vt:lpstr>
      <vt:lpstr>'Index Page Please Read'!Print_Area</vt:lpstr>
      <vt:lpstr>'Instructions Please Read '!Print_Area</vt:lpstr>
      <vt:lpstr>'Lot 1'!Print_Area</vt:lpstr>
      <vt:lpstr>'Lot 2'!Print_Area</vt:lpstr>
      <vt:lpstr>'Lot 3'!Print_Area</vt:lpstr>
      <vt:lpstr>'Lot 4 (a)'!Print_Area</vt:lpstr>
      <vt:lpstr>'Lot 4 (b)'!Print_Area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Janine Cato</cp:lastModifiedBy>
  <dcterms:created xsi:type="dcterms:W3CDTF">2018-09-24T08:01:29Z</dcterms:created>
  <dcterms:modified xsi:type="dcterms:W3CDTF">2018-10-03T13:53:14Z</dcterms:modified>
</cp:coreProperties>
</file>