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3"/>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244" documentId="8_{23A4D9EA-ED31-4CF5-86BC-B75D40D4F7E4}" xr6:coauthVersionLast="47" xr6:coauthVersionMax="47" xr10:uidLastSave="{6FEC0403-704D-4736-B523-62CBB26408EE}"/>
  <bookViews>
    <workbookView xWindow="-110" yWindow="-110" windowWidth="19420" windowHeight="10420" tabRatio="785" firstSheet="4"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15m SMB Planned &amp; Unplanned" sheetId="5" r:id="rId7"/>
    <sheet name="2) 15m SMB Tariff Definitions" sheetId="36" r:id="rId8"/>
    <sheet name="3) 15m SMB Transportation" sheetId="38" r:id="rId9"/>
    <sheet name="4) 15m SMB Calculation Sheet" sheetId="26" r:id="rId10"/>
    <sheet name="Consolidated Data" sheetId="29" state="hidden" r:id="rId11"/>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E17" i="5" a="1"/>
  <c r="E17" i="5" s="1"/>
  <c r="D17" i="5" a="1"/>
  <c r="D17" i="5" s="1"/>
  <c r="B20" i="26" l="1"/>
  <c r="F20" i="26" s="1"/>
  <c r="B21" i="26"/>
  <c r="F21" i="26" s="1"/>
  <c r="B39" i="26" l="1"/>
  <c r="F39" i="26" s="1"/>
  <c r="B38" i="26"/>
  <c r="F38" i="26" s="1"/>
  <c r="F128" i="38"/>
  <c r="E128" i="38"/>
  <c r="F127" i="38"/>
  <c r="E127" i="38"/>
  <c r="F50" i="26"/>
  <c r="F49" i="26"/>
  <c r="B30" i="26"/>
  <c r="J30" i="26"/>
  <c r="J29" i="26"/>
  <c r="F30" i="26"/>
  <c r="F29" i="26"/>
  <c r="B29" i="26"/>
  <c r="H32" i="5"/>
  <c r="H33" i="5"/>
  <c r="H34" i="5"/>
  <c r="H35" i="5"/>
  <c r="H36" i="5"/>
  <c r="H37" i="5"/>
  <c r="H38" i="5"/>
  <c r="H39" i="5"/>
  <c r="H40" i="5"/>
  <c r="H41" i="5"/>
  <c r="H42" i="5"/>
  <c r="H43" i="5"/>
  <c r="H44" i="5"/>
  <c r="H31" i="5"/>
  <c r="G32" i="5"/>
  <c r="G33" i="5"/>
  <c r="G34" i="5"/>
  <c r="G35" i="5"/>
  <c r="G36" i="5"/>
  <c r="G37" i="5"/>
  <c r="G38" i="5"/>
  <c r="G39" i="5"/>
  <c r="G40" i="5"/>
  <c r="G41" i="5"/>
  <c r="G42" i="5"/>
  <c r="G43" i="5"/>
  <c r="G44" i="5"/>
  <c r="G31" i="5"/>
  <c r="D10" i="26"/>
  <c r="D9" i="26"/>
  <c r="H30" i="5" l="1"/>
  <c r="J10" i="26" s="1"/>
  <c r="G30" i="5"/>
  <c r="J9" i="26" s="1"/>
  <c r="E5" i="5" a="1"/>
  <c r="E5" i="5" s="1"/>
  <c r="B10" i="26" s="1"/>
  <c r="D5" i="5" a="1"/>
  <c r="D5" i="5" s="1"/>
  <c r="B9" i="26" s="1"/>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B63" i="26" l="1"/>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<sst xmlns="http://schemas.openxmlformats.org/spreadsheetml/2006/main" count="707" uniqueCount="473">
  <si>
    <t>Workboats In Service Support</t>
  </si>
  <si>
    <t>708901450 - BOATS/0011 - DEFFORM 47 - Annex H
Schedule 02F SOTR Pricing - 15M SMB - Cover Sheet</t>
  </si>
  <si>
    <t>Table 0 - Input Sheet
Annex A to Table 0 - Input Sheet
Table 1 - 15m SMB Planned &amp; Unplanned
Table 2 - 15m SMB Tariff Definitions
Table 3 - 15m SMB Tariff Transportation
Table 4 - 15m SMB Calculations Sheet</t>
  </si>
  <si>
    <t>Schedule 02F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</si>
  <si>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5 worksheets (excluding the Cover Sheet, Workbook Guidance, Glossary of Terms and Date of Manufacture).  Tables 0, Annex A to Table 0, 1, 2 &amp; 3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</si>
  <si>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</si>
  <si>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</si>
  <si>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</si>
  <si>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</si>
  <si>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</si>
  <si>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</si>
  <si>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</si>
  <si>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</si>
  <si>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 xml:space="preserve">Table 5 -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</si>
  <si>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</si>
  <si>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</si>
  <si>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</si>
  <si>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</si>
  <si>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</si>
  <si>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</si>
  <si>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</si>
  <si>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</si>
  <si>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</si>
  <si>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</si>
  <si>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</si>
  <si>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</si>
  <si>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</si>
  <si>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</si>
  <si>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</si>
  <si>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</si>
  <si>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</si>
  <si>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</si>
  <si>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</si>
  <si>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</si>
  <si>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</si>
  <si>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</si>
  <si>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</si>
  <si>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</si>
  <si>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</si>
  <si>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</si>
  <si>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</si>
  <si>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</si>
  <si>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</si>
  <si>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</si>
  <si>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</si>
  <si>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</si>
  <si>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</si>
  <si>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</si>
  <si>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</si>
  <si>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</si>
  <si>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</si>
  <si>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</si>
  <si>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</si>
  <si>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</si>
  <si>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</si>
  <si>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</si>
  <si>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</si>
  <si>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</si>
  <si>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</si>
  <si>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</si>
  <si>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</si>
  <si>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</si>
  <si>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</si>
  <si>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</si>
  <si>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</si>
  <si>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</si>
  <si>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</si>
  <si>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</si>
  <si>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</si>
  <si>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</si>
  <si>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</si>
  <si>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</si>
  <si>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</si>
  <si>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</si>
  <si>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</si>
  <si>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</si>
  <si>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</si>
  <si>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</si>
  <si>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</si>
  <si>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2F - TABLE 0 - 15M SURVEY MOTOR BOAT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</si>
  <si>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</si>
  <si>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</si>
  <si>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</si>
  <si>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</si>
  <si>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</si>
  <si>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</si>
  <si>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</si>
  <si>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</si>
  <si>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</si>
  <si>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</si>
  <si>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</si>
  <si>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</si>
  <si>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</si>
  <si>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</si>
  <si>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</si>
  <si>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</si>
  <si>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t>Percentage uplift on Specialist Sub Contractor costs for Specialist Subcontracotr activity not subject to a Firm Price elsewhere in Schedule 02F.</t>
  </si>
  <si>
    <t xml:space="preserve">Storage of Boats and/or Fleet Spares (to include loading and unloading). </t>
  </si>
  <si>
    <t>Storage of 15m SMB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</si>
  <si>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</si>
  <si>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</si>
  <si>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</si>
  <si>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</si>
  <si>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</si>
  <si>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</si>
  <si>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</si>
  <si>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</si>
  <si>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</si>
  <si>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</si>
  <si>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2F - ANNEX A TO TABLE 0 - 15M SURVEY MOTOR BOAT -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</si>
  <si>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</si>
  <si>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</si>
  <si>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</si>
  <si>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2F - TABLE 1 - 15M SURVEY MOTOR BOAT - INPUT SHEET</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</si>
  <si>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</si>
  <si>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</si>
  <si>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</si>
  <si>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</si>
  <si>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</si>
  <si>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SMB 1.1</t>
  </si>
  <si>
    <t>TEST Fresh Water</t>
  </si>
  <si>
    <t>SMB 1.2</t>
  </si>
  <si>
    <t>SERVICE Gearbox</t>
  </si>
  <si>
    <t>SMB 1.3</t>
  </si>
  <si>
    <t>SURVEY Harken Rail System</t>
  </si>
  <si>
    <t>SMB 1.4</t>
  </si>
  <si>
    <t>15M Survey Motor Boat Annual Upkeep</t>
  </si>
  <si>
    <t>SMB 1.5</t>
  </si>
  <si>
    <t>SERVICE Yanmar Main Engines</t>
  </si>
  <si>
    <t>SMB 1.6</t>
  </si>
  <si>
    <t>CLEAN and lubricate Gyro</t>
  </si>
  <si>
    <t>SMB 1.7</t>
  </si>
  <si>
    <t>Apply antifouling</t>
  </si>
  <si>
    <t>SMB 1.8</t>
  </si>
  <si>
    <t>Three Annual SERVICE Maxwell Windlass</t>
  </si>
  <si>
    <t>SMB 1.9</t>
  </si>
  <si>
    <t>Eight Annual SERVICE Yanmar Main Engine</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</si>
  <si>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</si>
  <si>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</si>
  <si>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</si>
  <si>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SMB 2.1</t>
  </si>
  <si>
    <t>250 Hour SERVICE Yanmar Main Engines</t>
  </si>
  <si>
    <t>SMB 2.2</t>
  </si>
  <si>
    <t>2000 Hour SERVICE Yanmar Main Engine</t>
  </si>
  <si>
    <t>SMB 2.3</t>
  </si>
  <si>
    <t>500 Hour SERVICE Hamilton Waterjet</t>
  </si>
  <si>
    <t>SMB 2.4</t>
  </si>
  <si>
    <t>1000 Hour SERVICE Hamilton Jet MECS</t>
  </si>
  <si>
    <t>SMB 2.5</t>
  </si>
  <si>
    <t>1500 Hour SERVICE Yanmar Main Engines</t>
  </si>
  <si>
    <t>SMB 2.6</t>
  </si>
  <si>
    <t>2000 Hour SERVICE Hamilton Jet MECS</t>
  </si>
  <si>
    <t>SMB 2.7</t>
  </si>
  <si>
    <t>Initial 2000 Hour SERVICE Hamilton Waterjet</t>
  </si>
  <si>
    <t>SMB 2.8</t>
  </si>
  <si>
    <t>3000 Hour SERVICE Hamilton Jet MECS</t>
  </si>
  <si>
    <t>SMB 2.9</t>
  </si>
  <si>
    <t>4500 Hour SERVICE Yanmar Main Engines</t>
  </si>
  <si>
    <t>SMB 2.10</t>
  </si>
  <si>
    <t>5000 Hour SERVICE Hamilton Waterjet</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</si>
  <si>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</si>
  <si>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</si>
  <si>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</si>
  <si>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</si>
  <si>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</si>
  <si>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SMB 3.1</t>
  </si>
  <si>
    <t>Remove the module</t>
  </si>
  <si>
    <t>SMB 3.2</t>
  </si>
  <si>
    <t>REPLACE the module</t>
  </si>
  <si>
    <t>SMB 3.3</t>
  </si>
  <si>
    <t>Remove Yanmar engine</t>
  </si>
  <si>
    <t>SMB 3.4</t>
  </si>
  <si>
    <t>REPLACE Yanmar engine</t>
  </si>
  <si>
    <t>SMB 3.5</t>
  </si>
  <si>
    <t>Remove Hamilton Waterjet</t>
  </si>
  <si>
    <t>SMB 3.6</t>
  </si>
  <si>
    <t>REPLACE Hamilton Waterjet</t>
  </si>
  <si>
    <t>SMB 3.7</t>
  </si>
  <si>
    <t>Remove life raft</t>
  </si>
  <si>
    <t>SMB 3.8</t>
  </si>
  <si>
    <t>REPLACE life raft</t>
  </si>
  <si>
    <t>SMB 3.9</t>
  </si>
  <si>
    <t>Combat System Health CHECK</t>
  </si>
  <si>
    <t>SMB 3.10</t>
  </si>
  <si>
    <t>Remove soft patch</t>
  </si>
  <si>
    <t>SMB 3.11</t>
  </si>
  <si>
    <t>REPLACE soft patch</t>
  </si>
  <si>
    <t>SMB 3.12</t>
  </si>
  <si>
    <t>RENEW Yanmar engine</t>
  </si>
  <si>
    <t>SMB 3.13</t>
  </si>
  <si>
    <t>RENEW Hamilton Waterjet</t>
  </si>
  <si>
    <t>SMB 3.14</t>
  </si>
  <si>
    <t>RENEW life raft</t>
  </si>
  <si>
    <t>SCHEDULE 2F - TABLE 2 - 15M SURVEY MOTOR BOAT - MENU OF TARIFF ITEMS</t>
  </si>
  <si>
    <t>Tariff No.</t>
  </si>
  <si>
    <t>Statement of Technical Requirement</t>
  </si>
  <si>
    <t>Short Title</t>
  </si>
  <si>
    <t>Description</t>
  </si>
  <si>
    <t>1 &amp; 2</t>
  </si>
  <si>
    <t>Planned Maintenance Schedule and Servicing Tariffs</t>
  </si>
  <si>
    <t>FOUR MONTHLY UPKEEP</t>
  </si>
  <si>
    <t>The Contractor shall TEST the Fresh Water system and provide certificate.</t>
  </si>
  <si>
    <t>SIX MONTHLY UPKEEP</t>
  </si>
  <si>
    <t>The Contractor shall conduct 6 monthly SERVICE of 2 in number ZF 280 Gearboxes to include the following:
 - CHECK for oil leaks
 - CHECK oil level
 - CHECK external threaded fasteners
 - CHECK shift control linkage
 - CHECK suction filter
 - CLEAN transmission external
 - lubricate external moving parts
NOTE: Service operation is recommended to be performed by a ZF trained service agent.
IAW ZF280 INSTALLATION AND SERVICE MANUAL</t>
  </si>
  <si>
    <t>The Contractor shall SURVEY Harken Rail System for cracks, deformation, corrosion or wear and its connection structure and provide a certificate.
NOTE: Must be performed by appropriately trained personnel.
IAW TR31 Access Rail System User Manual.</t>
  </si>
  <si>
    <t>ANNUAL UPKEEP</t>
  </si>
  <si>
    <t>Arrival at Contractor</t>
  </si>
  <si>
    <t>The Contractor shall sign Formal Custodianship section of MOD Boats Form 2010B, thus taking formal custodianship of the platform and assuming responsibility for its material state until formal transfer back to the Authority.</t>
  </si>
  <si>
    <t>Conduct Dynamic Machinery Trials</t>
  </si>
  <si>
    <t xml:space="preserve">The Contractor shall conduct Dynamic Machinery Trials in order to identify the current state of the platform prior to the planned maintenance period. The Contractor and Authority shall agree identified defects and list on Dynamic Machinery Trial section of MOD Boats Form 2010B. The Contractor shall conduct a functional CHECK of all systems and equipments and provide a REPORT.
NOTE: Can be conducted alongside Condition SURVEY. </t>
  </si>
  <si>
    <t>Slip/Lift Vessel</t>
  </si>
  <si>
    <t>The Contractor shall lift the vessel from the water or road transportation in accordance with the lifting and docking plan into the Contractor’s permanent, environmentally controlled structure.</t>
  </si>
  <si>
    <t>Chock Vessel</t>
  </si>
  <si>
    <t>The Contractor shall securely chock the vessel in the repair yard for the duration of the maintenance period.</t>
  </si>
  <si>
    <t>Lay protective covering and final CLEAN on completion of all work</t>
  </si>
  <si>
    <t>The Contractor shall cover the deck and internal surfaces with a protective covering. On completion of all the work the Contractor shall remove the protective covering and CLEAN all sections of the vessel ready for delivery back to Authority.</t>
  </si>
  <si>
    <t>CLEAN hull, deck, superstructure.</t>
  </si>
  <si>
    <t>The Contractor shall CLEAN all areas of the hull (including jets, intakes), deck (including all deck furniture), and superstructure.</t>
  </si>
  <si>
    <t>Condition SURVEY</t>
  </si>
  <si>
    <r>
      <t xml:space="preserve">The Contractor shall SURVEY the equipment, machinery, hull, superstructure and weather deck including all fittings, appendages, condition of the antifouling / preservation and complete </t>
    </r>
    <r>
      <rPr>
        <b/>
        <sz val="11"/>
        <rFont val="Arial"/>
        <family val="2"/>
      </rPr>
      <t>DES Ships Boats Survey and Trials Form Part 1A</t>
    </r>
    <r>
      <rPr>
        <sz val="11"/>
        <rFont val="Arial"/>
        <family val="2"/>
      </rPr>
      <t>. The Contractor and Authority shall agree identified defects and list on Condition Survey section of MOD Boats Form 2010B.</t>
    </r>
  </si>
  <si>
    <t>Report to Authority</t>
  </si>
  <si>
    <t>The Contractor shall complete Proposed Work Scope section of MOD Boats Form 2010B, containing all proposed work identified in Condition SURVEY, and return the form to the Authority.
NOTE: Proposed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16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</si>
  <si>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STAT-X System</t>
  </si>
  <si>
    <t>The Contractor shall conduct annual SERVICE of the STAT-X System and provide certification.</t>
  </si>
  <si>
    <t>CHECK Heat and Smoke Detector Heads</t>
  </si>
  <si>
    <t>The Contractor shall conduct functional CHECK of all Heat and Smoke Detector heads.</t>
  </si>
  <si>
    <t>Empty and CLEAN Black Water Tank</t>
  </si>
  <si>
    <t>The Contractor shall empty and CLEAN one in number Black Water Tank.</t>
  </si>
  <si>
    <t>CLEAN engine room bilges</t>
  </si>
  <si>
    <t>The Contractor shall deep CLEAN the engine room bilge.</t>
  </si>
  <si>
    <t>CLEAN jet compartment bilge</t>
  </si>
  <si>
    <t>The Contractor shall deep CLEAN the jet compartment bilge.</t>
  </si>
  <si>
    <t>CLEAN and EXAMINE Kongsberg Transducers</t>
  </si>
  <si>
    <t>The Contractor shall CLEAN and EXAMINE the Kongsberg Transducers. Certification to be supplied on completion.</t>
  </si>
  <si>
    <t>SURVEY Flexible Hose Assemblies</t>
  </si>
  <si>
    <t>The Contractor shall visually SURVEY the condition of all Flexible Hose Assemblies and provide a REPORT.
NOTE: To be conducted IAW BR 2000(95)
NOTE: If any hoses require changing, all jubilee clip hoses require Certificate of Conformity; swaged end hoses require Certificate of Conformity and Pressure Test Certificate.</t>
  </si>
  <si>
    <t>CHECK and Re-grease Hatches and Doors</t>
  </si>
  <si>
    <t>The Contractor shall visually CHECK the condition and re-grease all Hatches and Doors.</t>
  </si>
  <si>
    <t>RENEW sacrificial hull anodes</t>
  </si>
  <si>
    <t>The Contractor shall RENEW sacrificial hull anodes and backing pads. On completion carry out earth bonding continuity TEST.</t>
  </si>
  <si>
    <t>SERVICE anchor windlass motor</t>
  </si>
  <si>
    <t>The Contractor shall SERVICE the anchor windlass motor.
NOTE: The motor should be serviced by a qualified technician.
IAW Maxwell Vetus RC10 User's Manual</t>
  </si>
  <si>
    <t>CLEAN and paint anchor windlass</t>
  </si>
  <si>
    <t>The Contractor shall CLEAN and remove any rust from anchor windlass casing and paint with a suitable coating.
IAW Maxwell Vetus RC10 User's Manual</t>
  </si>
  <si>
    <t>CHECK VHF DSC</t>
  </si>
  <si>
    <t>The Contractor shall CHECK for damages, salt deposits, corrosion and any foreign material on the VHF DSC and REPORT to the Authority.
IAW Sailor 6222 VHF DSC User Manual</t>
  </si>
  <si>
    <t>Electrical Health Check</t>
  </si>
  <si>
    <t>The Contractor shall carry out an Electrical Health Check to include earth bonding and continuity checks; inspect and CLEAN switchboard; inspect batteries, CLEAN and grease terminals, SERVICE electrical systems, and provide REPORT.</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</si>
  <si>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</si>
  <si>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</si>
  <si>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Main Engine Maintenance</t>
  </si>
  <si>
    <t>SEE MAIN ENGINE CALENDAR/HOURS BASED MAINTENANCE SCHEDULE.</t>
  </si>
  <si>
    <t>SERVICE Fresh Water System</t>
  </si>
  <si>
    <t>The Contractor shall conduct the following SERVICE of the fresh water system:
 - CHECK Vetus pressure switch
 - CHECK Vetus pre-pressure air cushion
 - Flush through FW system, chlorinate and provide certificate</t>
  </si>
  <si>
    <t>RENEW fuel/water separator filter</t>
  </si>
  <si>
    <t>The Contractor shall RENEW the Parker fuel/water separator filter</t>
  </si>
  <si>
    <t>CLEAN Gyro Cabinet</t>
  </si>
  <si>
    <t>The Contractor shall CLEAN the master gyro element panels and cabinet</t>
  </si>
  <si>
    <t>SERVICE Echo Sounder</t>
  </si>
  <si>
    <t>The Contractor shall conduct the following SERVICE of the Echo Sounder:
 - Unplug all cables from rear panel, CHECK contact surfaces are free from corrosion
 - CHECK connections at the power source for corrosion
 - CLEAN using high-quality contact-cleaning agent
 - CLEAN transducer face of marine growth</t>
  </si>
  <si>
    <t>SERVICE searchlight</t>
  </si>
  <si>
    <t>The Contractor shall conduct the following SERVICE of the Francis Searchlight:
 - CLEAN searchlight internals
 - CLEAN and lubricate external movement mechanisms
 - CHECK all seals and gaskets for degradation</t>
  </si>
  <si>
    <t>TEST Harken Rail</t>
  </si>
  <si>
    <t>The Contractor shall TEST the TR31 Harken Rail system
NOTE: Must be performed by appropriately trained personnel.
IAW TR31 Access Rail System User Manual.</t>
  </si>
  <si>
    <t>CHECK Life Saving Equipment</t>
  </si>
  <si>
    <t>The Contractor shall CHECK the expiry date on all Lifesaving Equipment.
NOTE: Raise task for RENEW or re-certification as required.</t>
  </si>
  <si>
    <t>CHECK Deck Rails</t>
  </si>
  <si>
    <t>The Contractor shall CHECK the Deck Rails for damage and corrosion.</t>
  </si>
  <si>
    <t>Annual SERVICE Gearboxes</t>
  </si>
  <si>
    <t>The Contractor shall conduct annual SERVICE of 2 in number ZF Gearboxes:
 - RENEW OIL
 - RENEW OIL FILTER
 - EXAMINE CLUTCH DISCS
 - EXAMINE GEAR TEETH
 - CHECK INSTRUMENTS AND INDICATORS
 - RENEW INSTRUMENTS AND INDICATORS
 - RENEW ZINC ANODES
 - CHECK OIL COOLER
 - EXAMINE BEARINGS
NOTE: Service operation is recommended to be performed by a ZF trained service agent.
IAW ZF280 INSTALLATION AND SERVICE MANUAL</t>
  </si>
  <si>
    <t>Annual SERVICE Diesel Heater</t>
  </si>
  <si>
    <t>The Contractor shall conduct annual SERVICE of 1 in number Thermo 230 Diesel Heater</t>
  </si>
  <si>
    <t>Annual SERVICE Life Rafts</t>
  </si>
  <si>
    <t>The Contractor shall conduct annual SERVICE of 2 in number Life Rafts</t>
  </si>
  <si>
    <t>SURVEY Lifting Points</t>
  </si>
  <si>
    <t>The Contractor shall carry out a visual SURVEY of the lifting points iaw BR3027</t>
  </si>
  <si>
    <t>SURVEY Anchor and Chain</t>
  </si>
  <si>
    <t>The Contractor shall SURVEY Anchor and associated chain and warp</t>
  </si>
  <si>
    <t>Update Configuration Control Database</t>
  </si>
  <si>
    <t>The Contractor shall update the configuration control database to reflect the material state of the boat post-refit.</t>
  </si>
  <si>
    <t>Slip/lift Vessel</t>
  </si>
  <si>
    <t>The Contractor shall lift the vessel into the water or onto road transportation in accordance with the lifting and docking plan.</t>
  </si>
  <si>
    <t>Conduct Harbour Acceptance Trials and Sea Acceptance Trials</t>
  </si>
  <si>
    <r>
      <t xml:space="preserve">The Contractor shall conduct Harbour Acceptance Trials and Sea Acceptance Trials in accordance with </t>
    </r>
    <r>
      <rPr>
        <b/>
        <sz val="11"/>
        <rFont val="Arial"/>
        <family val="2"/>
      </rPr>
      <t>DES Ships Boats Survey and Trials Form 2A HATs and SATs</t>
    </r>
    <r>
      <rPr>
        <sz val="11"/>
        <rFont val="Arial"/>
        <family val="2"/>
      </rPr>
      <t>.</t>
    </r>
  </si>
  <si>
    <t>The Contractor shall complete all remaining sections of MOD Boats Form 2010B, ensuring that all requirements listed therein are performed, and return the form to the Authority for acceptance of the work carried out.</t>
  </si>
  <si>
    <t>Departure from Contractor</t>
  </si>
  <si>
    <t>Upon arrival at the boat's final post-refit destination, the Contractor shall gain the signature of an appropriate representative of the receiving unit in the Acceptance section of MOD Boats Form 2010B,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</si>
  <si>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</si>
  <si>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SMB 1.5 &amp; SMB 2.1</t>
  </si>
  <si>
    <t>Annual SERVICE Yanmar Main Engines</t>
  </si>
  <si>
    <t>The Contractor shall conduct annual SERVICE of 2 in number Yanmar 6LY440:
 - DRAIN FUEL TANK
 - RENEW FUEL FILTER ELEMENT
 - RENEW ENGINE OIL
 - RENEW ENGINE OIL FILTER ELEMENT
 - CHECK SEAWATER IMPELLER
 - RENEW ZINC ANODES
 - RENEW COOLANT
 - CLEAN INTAKE SILENCER (AIR CLEANER) ELEMENT
 - CLEAN TURBOCHARGER
 - CLEAN EXHAUST/SEAWATER MIXING ELBOW
 - CHECK V-BELTS FOR DAMAGE AND TENSION
 - CHECK WIRING CONNECTIONS
 - CLEAN TURBOCHARGER BLOWER
NOTE: Service operation is recommended to be performed by a Yanmar trained service agent. IAW YANMAR 6LY440 SERVICE MANUAL</t>
  </si>
  <si>
    <t>TWO ANNUAL UPKEEP</t>
  </si>
  <si>
    <t>The Contractor shall CLEAN and lubricate the slip rings and brushes on the master gyro element</t>
  </si>
  <si>
    <t>The Contractor shall, REMOVE existing antifouling paint, prepare the hull surface and apply two coats overall of MOD approved antifouling in accordance with the coating manufacturer’s recommendations. ALLOW for painting Draught Marks.</t>
  </si>
  <si>
    <t>THREE ANNUAL UPKEEP</t>
  </si>
  <si>
    <t>The Contractor shall conduct three annual SERVICE of 1 in number RC10 Maxwell Windlass:
 - SERVICE Gearbox
NOTE: IAW MAXWELL RC10 WINDLASS MANUAL</t>
  </si>
  <si>
    <t>EIGHT ANNUAL OR 2000 HOUR UPKEEP (WHICHEVER OCCURS FIRST)</t>
  </si>
  <si>
    <t>SMB 1.9 &amp; 2.2</t>
  </si>
  <si>
    <t>The Contractor shall conduct eight annual SERVICE of 1 in number Yanmar 6LY440:
 - CLEAN ENGINE OIL COOLER
 - CHECK AND CLEAN COOLANT PASSAGE
NOTE: Service operation is recommended to be performed by a Yanmar trained service agent. IAW YANMAR 6LY440 SERVICE MANUAL</t>
  </si>
  <si>
    <t>HOURS BASED UPKEEP</t>
  </si>
  <si>
    <t>The Contractor shall conduct 500 hour SERVICE of 1 in number HJ364 Hamilton Waterjet:
 - LUBRICATE DRIVE SHAFT
NOTE: Service operation is recommended to be performed by a Hamilton Waterjet trained service agent. WATERJET HJ364 INSTALLATION AND SERVICE MANUAL</t>
  </si>
  <si>
    <t>t</t>
  </si>
  <si>
    <t>The Contractor shall conduct 1000 Hour Service on 1 in number Hamilton jet MECS:
 - CHECK and CLEAN JHPU filler/breather
 - EXAMINE cables and connectors
NOTE: Service operation is recommended to be performed by a Hamilton Waterjet trained service agent. HJ364 MECS CONTROLS MANUAL</t>
  </si>
  <si>
    <t>1500 Hour SERVICE Yanmar Main Engine</t>
  </si>
  <si>
    <t>The Contractor shall conduct 1500 Hour SERVICE of 1 in number Yanmar 6LY440:
 - CLEAN FUEL INJECTORS
NOTE: Service operation is recommended to be performed by a Yanmar trained service agent. IAW YANMAR 6LY440 SERVICE MANUAL</t>
  </si>
  <si>
    <t>The Contractor shall conduct 2000 Hour Service on 1 in number Hamilton jet MECS:
 - RENEW JHPU oil filter
NOTE: Service operation is recommended to be performed by a Hamilton Waterjet trained service agent. HJ364 MECS CONTROLS MANUAL</t>
  </si>
  <si>
    <t>The Contractor shall conduct Initial 2000 hour SERVICE of 1 in number HJ364 Hamilton Waterjet:
 - EXAMINE COMPLETE UNIT
NOTE: Only to be conducted at initial 2000 hour interval following installation. Service operation is recommended to be performed by a Hamilton Waterjet trained service agent. WATERJET HJ364 INSTALLATION AND SERVICE MANUAL</t>
  </si>
  <si>
    <t>The Contractor shall conduct 3000 Hour Service on 1 in number Hamilton jet MECS:
 - EXAMINE JHPU
NOTE: Service operation is recommended to be performed by a Hamilton Waterjet trained service agent. HJ364 MECS CONTROLS MANUAL</t>
  </si>
  <si>
    <t>4500 Hour SERVICE Yanmar Main Engine</t>
  </si>
  <si>
    <t>The Contractor shall conduct 4500 Hour SERVICE of 1 in number Yanmar 6LY440:
 - CHECK FUEL INJECTORS
 - CHECK TURBOCHARGER ADJUSTMENT
 - CHECK ELECTRONIC ENGINE CONTROL UNIT, SENSORS AND ACTUATORS
NOTE: Service operation is recommended to be performed by a Yanmar trained service agent. IAW YANMAR 6LY440 SERVICE MANUAL</t>
  </si>
  <si>
    <t>The Contractor shall conduct 5000 hour SERVICE of 1 in number HJ364 Hamilton Waterjet:
 - EXAMINE COMPLETE JET UNIT
NOTE: Service operation is recommended to be performed by a Hamilton Waterjet trained service agent. WATERJET HJ364 INSTALLATION AND SERVICE MANUAL</t>
  </si>
  <si>
    <t>The Contractor shall remove the module</t>
  </si>
  <si>
    <t>The Contractor shall REPLACE the module</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</si>
  <si>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</si>
  <si>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</si>
  <si>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</si>
  <si>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</si>
  <si>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one in number life raft</t>
  </si>
  <si>
    <t>The Contractor shall REPLACE one in number life raft</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</si>
  <si>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</si>
  <si>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remove one in number soft patch
NOTE: This task cannot be conducted unless the module is lifted, but lifting of the module shall not be included in this task and it shall be assumed that the module has already been removed</t>
  </si>
  <si>
    <t>The Contractor shall REPLACE one in number soft patch
NOTE: This task cannot be conducted unless the module is lifted, but lifting of the module shall not be included in this task and it shall be assumed that the module has already been removed</t>
  </si>
  <si>
    <t>The Contractor shall RENEW one in number Yanmar engine
NOTE: Remove and REPLACE not included in task</t>
  </si>
  <si>
    <t>The Contractor shall REWEW one in number Hamilton Waterjet
NOTE: Remove and REPLACE not included in task</t>
  </si>
  <si>
    <t>The Contractor shall RENEW one in number life raft
NOTE: Remove and REPLACE not included in task</t>
  </si>
  <si>
    <t>SCHEDULE 2F - TABLE 3 - 15M SURVEY MOTOR BOAT - TRANSPORTATION</t>
  </si>
  <si>
    <t>Tariff rates provided by the Contractors shall be a firm/fixed rate, i.e. not subject to variation in any respect, and shall be inclusive of all overheads for contractors and sub-contractors, administrative fees, overtime and profit.</t>
  </si>
  <si>
    <t>SMB Transport - 1</t>
  </si>
  <si>
    <t>HMNB Clyde</t>
  </si>
  <si>
    <t xml:space="preserve">The Contractor shall transport the 15m SMB from the Authority's establishment to the Contractor's Site/Sub-contractor's premises and back (to include loading and unloading) </t>
  </si>
  <si>
    <t>SMB Transport - 2</t>
  </si>
  <si>
    <t>HMNB Portsmouth</t>
  </si>
  <si>
    <t>SMB Transport - 3</t>
  </si>
  <si>
    <t>HMNB Devonport</t>
  </si>
  <si>
    <t>SCHEDULE 2F - TABLE 4 - 15M SURVEY MOTOR BOAT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</si>
  <si>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</si>
  <si>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</si>
  <si>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</si>
  <si>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</si>
  <si>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</si>
  <si>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</si>
  <si>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</si>
  <si>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</si>
  <si>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</si>
  <si>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</si>
  <si>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</si>
  <si>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</si>
  <si>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</si>
  <si>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</si>
  <si>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</si>
  <si>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</si>
  <si>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</si>
  <si>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</si>
  <si>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</si>
  <si>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</si>
  <si>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</si>
  <si>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</si>
  <si>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</si>
  <si>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 0 refer)</t>
  </si>
  <si>
    <t>MISCELLANEOUS SPARES</t>
  </si>
  <si>
    <t>[Materiel/Spares Handling Rate</t>
  </si>
  <si>
    <t>Estimated Value of Purchases]</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</si>
  <si>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</si>
  <si>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</si>
  <si>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</si>
  <si>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</si>
  <si>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</si>
  <si>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</si>
  <si>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</si>
  <si>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</si>
  <si>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</si>
  <si>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</si>
  <si>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</si>
  <si>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</si>
  <si>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</si>
  <si>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</si>
  <si>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</si>
  <si>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</si>
  <si>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</si>
  <si>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</si>
  <si>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</si>
  <si>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</si>
  <si>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</si>
  <si>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</si>
  <si>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</si>
  <si>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</si>
  <si>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</si>
  <si>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6 - 8</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</si>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</sst>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3">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7" fillId="0" borderId="0" applyFill="0" applyBorder="0"/>
    <xf numFmtId="0" fontId="8" fillId="0" borderId="0" applyFill="0" applyBorder="0"/>
    <xf numFmtId="44" fontId="7" fillId="0" borderId="0" applyFont="0" applyFill="0" applyBorder="0" applyAlignment="0" applyProtection="0"/>
    <xf numFmtId="9" fontId="24" fillId="0" borderId="0" applyFont="0" applyFill="0" applyBorder="0" applyAlignment="0" applyProtection="0"/>
  </cellStyleXfs>
  <cellXfs count="191">
    <xf numFmtId="0" fontId="0" fillId="0" borderId="0" xfId="0"/>
    <xf numFmtId="0" fontId="4" fillId="0" borderId="4" xfId="0" applyFont="1" applyBorder="1" applyAlignment="1">
      <alignment horizontal="center" vertical="top" wrapText="1"/>
    </xf>
    <xf numFmtId="7" fontId="6" fillId="5" borderId="4" xfId="0"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10" fillId="0" borderId="4" xfId="0" applyFont="1" applyBorder="1" applyAlignment="1">
      <alignment horizontal="center" vertical="top" wrapText="1"/>
    </xf>
    <xf numFmtId="0" fontId="10" fillId="3" borderId="4" xfId="0" applyFont="1" applyFill="1" applyBorder="1" applyAlignment="1">
      <alignment horizontal="center" vertical="center" wrapText="1"/>
    </xf>
    <xf numFmtId="0" fontId="6" fillId="0" borderId="0" xfId="0" applyFont="1" applyAlignment="1">
      <alignment horizontal="center"/>
    </xf>
    <xf numFmtId="7" fontId="4" fillId="8" borderId="4" xfId="0" applyNumberFormat="1" applyFont="1" applyFill="1" applyBorder="1" applyAlignment="1">
      <alignment horizontal="center" vertical="center" wrapText="1"/>
    </xf>
    <xf numFmtId="165" fontId="11"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6" fillId="2" borderId="0" xfId="0" applyFont="1" applyFill="1" applyAlignment="1">
      <alignment horizontal="center" vertical="center"/>
    </xf>
    <xf numFmtId="0" fontId="6" fillId="2" borderId="0" xfId="0" applyFont="1" applyFill="1" applyAlignment="1">
      <alignment horizontal="left" vertical="center"/>
    </xf>
    <xf numFmtId="0" fontId="6" fillId="8" borderId="4" xfId="0" applyFont="1" applyFill="1" applyBorder="1" applyAlignment="1">
      <alignment horizontal="center" vertical="center" wrapText="1"/>
    </xf>
    <xf numFmtId="0" fontId="6" fillId="2" borderId="0" xfId="0" applyFont="1" applyFill="1" applyAlignment="1">
      <alignment horizontal="center" vertical="center" wrapText="1"/>
    </xf>
    <xf numFmtId="164" fontId="6" fillId="8" borderId="4" xfId="0" applyNumberFormat="1" applyFont="1" applyFill="1" applyBorder="1" applyAlignment="1">
      <alignment horizontal="center" vertical="center"/>
    </xf>
    <xf numFmtId="7" fontId="6" fillId="10" borderId="4" xfId="0" applyNumberFormat="1" applyFont="1" applyFill="1" applyBorder="1" applyAlignment="1">
      <alignment horizontal="center" vertical="center"/>
    </xf>
    <xf numFmtId="0" fontId="6" fillId="9" borderId="1" xfId="0" applyFont="1" applyFill="1" applyBorder="1" applyAlignment="1">
      <alignment horizontal="center" vertical="top" wrapText="1"/>
    </xf>
    <xf numFmtId="0" fontId="6" fillId="2" borderId="4" xfId="0" applyFont="1" applyFill="1" applyBorder="1" applyAlignment="1">
      <alignment horizontal="center" vertical="center" wrapText="1"/>
    </xf>
    <xf numFmtId="0" fontId="6" fillId="10" borderId="4" xfId="0" applyFont="1" applyFill="1" applyBorder="1" applyAlignment="1">
      <alignment horizontal="center" vertical="center" wrapText="1"/>
    </xf>
    <xf numFmtId="7" fontId="6" fillId="8" borderId="4" xfId="0"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9" fillId="4" borderId="0" xfId="2" applyFont="1" applyFill="1" applyAlignment="1">
      <alignment horizontal="center"/>
    </xf>
    <xf numFmtId="0" fontId="9" fillId="4" borderId="0" xfId="2" applyFont="1" applyFill="1" applyAlignment="1">
      <alignment horizontal="center" vertical="top"/>
    </xf>
    <xf numFmtId="0" fontId="9" fillId="2" borderId="0" xfId="2" applyFont="1" applyFill="1" applyAlignment="1">
      <alignment horizontal="center"/>
    </xf>
    <xf numFmtId="0" fontId="16" fillId="2" borderId="0" xfId="2" applyFont="1" applyFill="1" applyAlignment="1">
      <alignment horizontal="center" vertical="center"/>
    </xf>
    <xf numFmtId="0" fontId="7" fillId="6" borderId="0" xfId="1" applyFill="1" applyBorder="1"/>
    <xf numFmtId="0" fontId="7" fillId="12" borderId="0" xfId="1" applyFill="1" applyBorder="1"/>
    <xf numFmtId="0" fontId="19" fillId="12" borderId="0" xfId="1" applyFont="1" applyFill="1" applyBorder="1" applyAlignment="1">
      <alignment horizontal="center" vertical="center" wrapText="1"/>
    </xf>
    <xf numFmtId="0" fontId="7" fillId="12" borderId="0" xfId="1" applyFill="1" applyBorder="1" applyAlignment="1">
      <alignment vertical="center"/>
    </xf>
    <xf numFmtId="0" fontId="20" fillId="6" borderId="1" xfId="1" applyFont="1" applyFill="1" applyBorder="1" applyAlignment="1">
      <alignment vertical="center" wrapText="1"/>
    </xf>
    <xf numFmtId="0" fontId="7" fillId="6" borderId="0" xfId="1" applyFill="1" applyBorder="1" applyAlignment="1">
      <alignment vertical="center"/>
    </xf>
    <xf numFmtId="0" fontId="7" fillId="12" borderId="0" xfId="1" applyFill="1" applyBorder="1" applyAlignment="1">
      <alignment vertical="center" wrapText="1"/>
    </xf>
    <xf numFmtId="0" fontId="12" fillId="12" borderId="0" xfId="0" applyFont="1" applyFill="1" applyAlignment="1">
      <alignment vertical="top" wrapText="1"/>
    </xf>
    <xf numFmtId="0" fontId="12" fillId="2" borderId="0" xfId="0" applyFont="1" applyFill="1" applyAlignment="1">
      <alignment vertical="top" wrapText="1"/>
    </xf>
    <xf numFmtId="0" fontId="12" fillId="12" borderId="0" xfId="0" applyFont="1" applyFill="1"/>
    <xf numFmtId="0" fontId="12" fillId="2" borderId="0" xfId="0" applyFont="1" applyFill="1"/>
    <xf numFmtId="0" fontId="7" fillId="6" borderId="0" xfId="1" applyFill="1" applyAlignment="1">
      <alignment vertical="center" wrapText="1"/>
    </xf>
    <xf numFmtId="0" fontId="1" fillId="2" borderId="0" xfId="1" applyFont="1" applyFill="1" applyBorder="1" applyAlignment="1">
      <alignment vertical="center" wrapText="1"/>
    </xf>
    <xf numFmtId="9" fontId="6" fillId="2" borderId="4" xfId="0" applyNumberFormat="1" applyFont="1" applyFill="1" applyBorder="1" applyAlignment="1">
      <alignment horizontal="center" vertical="center"/>
    </xf>
    <xf numFmtId="9" fontId="6" fillId="2" borderId="4" xfId="4" applyFont="1" applyFill="1" applyBorder="1" applyAlignment="1">
      <alignment horizontal="center" vertical="center"/>
    </xf>
    <xf numFmtId="0" fontId="7" fillId="6" borderId="0" xfId="1" applyFill="1" applyBorder="1" applyAlignment="1">
      <alignment vertical="center" wrapText="1"/>
    </xf>
    <xf numFmtId="164" fontId="6" fillId="10" borderId="4" xfId="0" applyNumberFormat="1" applyFont="1" applyFill="1" applyBorder="1" applyAlignment="1">
      <alignment horizontal="center" vertical="center" wrapText="1"/>
    </xf>
    <xf numFmtId="166" fontId="6"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2" fillId="13" borderId="4" xfId="0" applyFont="1" applyFill="1" applyBorder="1" applyAlignment="1">
      <alignment horizontal="center" vertical="center"/>
    </xf>
    <xf numFmtId="0" fontId="4" fillId="6"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4" fillId="6" borderId="4" xfId="0" applyFont="1" applyFill="1" applyBorder="1" applyAlignment="1">
      <alignment vertical="center" wrapText="1"/>
    </xf>
    <xf numFmtId="0" fontId="4" fillId="6" borderId="4" xfId="0" applyFont="1" applyFill="1" applyBorder="1" applyAlignment="1">
      <alignment vertical="center"/>
    </xf>
    <xf numFmtId="0" fontId="6" fillId="0" borderId="4" xfId="0" applyFont="1" applyBorder="1" applyAlignment="1">
      <alignment horizontal="center" vertical="center"/>
    </xf>
    <xf numFmtId="0" fontId="12" fillId="2" borderId="1" xfId="0" applyFont="1" applyFill="1" applyBorder="1" applyAlignment="1">
      <alignment vertical="center" wrapText="1"/>
    </xf>
    <xf numFmtId="0" fontId="25" fillId="2" borderId="0" xfId="1" applyFont="1" applyFill="1" applyAlignment="1">
      <alignment vertical="center" wrapText="1"/>
    </xf>
    <xf numFmtId="0" fontId="10" fillId="3" borderId="6" xfId="0" applyFont="1" applyFill="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7" fontId="6" fillId="8" borderId="4" xfId="0" applyNumberFormat="1" applyFont="1" applyFill="1" applyBorder="1" applyAlignment="1" applyProtection="1">
      <alignment horizontal="center" vertical="center" wrapText="1"/>
      <protection locked="0"/>
    </xf>
    <xf numFmtId="0" fontId="6" fillId="2" borderId="0" xfId="1" applyFont="1" applyFill="1"/>
    <xf numFmtId="0" fontId="10" fillId="2" borderId="0" xfId="1" applyFont="1" applyFill="1" applyAlignment="1">
      <alignment vertical="center"/>
    </xf>
    <xf numFmtId="0" fontId="10" fillId="18" borderId="4" xfId="1" applyFont="1" applyFill="1" applyBorder="1" applyAlignment="1">
      <alignment vertical="center" wrapText="1"/>
    </xf>
    <xf numFmtId="0" fontId="11" fillId="2" borderId="0" xfId="1" applyFont="1" applyFill="1" applyAlignment="1">
      <alignment vertical="center" wrapText="1"/>
    </xf>
    <xf numFmtId="0" fontId="6" fillId="18" borderId="4" xfId="1" applyFont="1" applyFill="1" applyBorder="1" applyAlignment="1">
      <alignment vertical="center"/>
    </xf>
    <xf numFmtId="0" fontId="10"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6" fillId="2" borderId="0" xfId="1" applyFont="1" applyFill="1" applyAlignment="1">
      <alignment wrapText="1"/>
    </xf>
    <xf numFmtId="0" fontId="5" fillId="2" borderId="0" xfId="1" applyFont="1" applyFill="1"/>
    <xf numFmtId="0" fontId="2" fillId="18" borderId="4" xfId="1" applyFont="1" applyFill="1" applyBorder="1" applyAlignment="1">
      <alignment horizontal="left" vertical="center" wrapText="1"/>
    </xf>
    <xf numFmtId="0" fontId="18"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164" fontId="2" fillId="0" borderId="0" xfId="0" applyNumberFormat="1" applyFont="1" applyAlignment="1">
      <alignment wrapText="1"/>
    </xf>
    <xf numFmtId="0" fontId="4" fillId="0" borderId="4" xfId="0" applyFont="1" applyBorder="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1" fontId="10" fillId="19" borderId="2" xfId="0" applyNumberFormat="1"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5" fillId="5" borderId="4" xfId="0" applyNumberFormat="1" applyFont="1" applyFill="1" applyBorder="1" applyAlignment="1" applyProtection="1">
      <alignment horizontal="center" vertical="center" wrapText="1"/>
      <protection locked="0"/>
    </xf>
    <xf numFmtId="7" fontId="6" fillId="2" borderId="5" xfId="0" applyNumberFormat="1" applyFont="1" applyFill="1" applyBorder="1" applyAlignment="1" applyProtection="1">
      <alignment horizontal="left" vertical="center" wrapText="1"/>
      <protection locked="0"/>
    </xf>
    <xf numFmtId="1" fontId="6" fillId="2" borderId="4" xfId="0" applyNumberFormat="1"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7" fontId="6" fillId="2" borderId="4" xfId="0" applyNumberFormat="1" applyFont="1" applyFill="1" applyBorder="1" applyAlignment="1" applyProtection="1">
      <alignment horizontal="left" vertical="center" wrapText="1"/>
      <protection locked="0"/>
    </xf>
    <xf numFmtId="0" fontId="7" fillId="2" borderId="1" xfId="1" applyFill="1" applyBorder="1" applyAlignment="1">
      <alignment vertical="center" wrapText="1"/>
    </xf>
    <xf numFmtId="0" fontId="30" fillId="0" borderId="4" xfId="0" applyFont="1" applyBorder="1"/>
    <xf numFmtId="0" fontId="31"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8" fillId="0" borderId="0" xfId="0" applyFont="1" applyAlignment="1">
      <alignment horizontal="center" vertical="center" wrapText="1"/>
    </xf>
    <xf numFmtId="0" fontId="18"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6" xfId="0" applyFont="1" applyBorder="1" applyAlignment="1">
      <alignment vertical="center" wrapText="1"/>
    </xf>
    <xf numFmtId="164" fontId="6" fillId="2" borderId="4" xfId="0" applyNumberFormat="1" applyFont="1" applyFill="1" applyBorder="1" applyAlignment="1">
      <alignment horizontal="center"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4" fillId="0" borderId="20" xfId="0" applyFont="1" applyBorder="1" applyAlignment="1">
      <alignment wrapText="1"/>
    </xf>
    <xf numFmtId="0" fontId="2" fillId="20" borderId="3" xfId="0" applyFont="1" applyFill="1" applyBorder="1" applyAlignment="1">
      <alignment horizontal="center" vertical="center"/>
    </xf>
    <xf numFmtId="0" fontId="11" fillId="21" borderId="20" xfId="0" applyFont="1" applyFill="1" applyBorder="1" applyAlignment="1">
      <alignment wrapText="1"/>
    </xf>
    <xf numFmtId="164" fontId="4" fillId="22" borderId="20" xfId="0" applyNumberFormat="1" applyFont="1" applyFill="1" applyBorder="1"/>
    <xf numFmtId="0" fontId="16" fillId="2" borderId="0" xfId="2" applyFont="1" applyFill="1" applyAlignment="1">
      <alignment horizontal="left" vertical="center"/>
    </xf>
    <xf numFmtId="0" fontId="17" fillId="2" borderId="0" xfId="2" applyFont="1" applyFill="1" applyBorder="1" applyAlignment="1">
      <alignment horizontal="left" vertical="center" wrapText="1"/>
    </xf>
    <xf numFmtId="0" fontId="32" fillId="2" borderId="0" xfId="2" applyFont="1" applyFill="1" applyBorder="1" applyAlignment="1">
      <alignment horizontal="left" vertical="center" wrapText="1"/>
    </xf>
    <xf numFmtId="0" fontId="18" fillId="11" borderId="0" xfId="1" applyFont="1" applyFill="1" applyBorder="1" applyAlignment="1">
      <alignment horizontal="center" vertical="center" wrapText="1"/>
    </xf>
    <xf numFmtId="0" fontId="18" fillId="11" borderId="4" xfId="0" applyFont="1" applyFill="1" applyBorder="1" applyAlignment="1">
      <alignment horizontal="center" vertical="center" wrapText="1"/>
    </xf>
    <xf numFmtId="0" fontId="4" fillId="13" borderId="4" xfId="0" applyFont="1" applyFill="1" applyBorder="1" applyAlignment="1">
      <alignment horizontal="left" vertical="center" wrapText="1"/>
    </xf>
    <xf numFmtId="0" fontId="4" fillId="20" borderId="7" xfId="0" applyFont="1" applyFill="1" applyBorder="1" applyAlignment="1">
      <alignment wrapText="1"/>
    </xf>
    <xf numFmtId="0" fontId="4" fillId="20" borderId="6" xfId="0" applyFont="1" applyFill="1" applyBorder="1" applyAlignment="1">
      <alignment wrapText="1"/>
    </xf>
    <xf numFmtId="0" fontId="18" fillId="11" borderId="23" xfId="0" applyFont="1" applyFill="1" applyBorder="1" applyAlignment="1">
      <alignment horizontal="center" vertical="center" wrapText="1"/>
    </xf>
    <xf numFmtId="0" fontId="18"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0" fillId="19" borderId="2" xfId="0" applyNumberFormat="1" applyFont="1" applyFill="1" applyBorder="1" applyAlignment="1">
      <alignment horizontal="center" vertical="center" wrapText="1"/>
    </xf>
    <xf numFmtId="1" fontId="10" fillId="19" borderId="3"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8" fillId="11" borderId="8"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8" fillId="11" borderId="13" xfId="0" applyFont="1" applyFill="1" applyBorder="1" applyAlignment="1">
      <alignment horizontal="center" vertical="center" wrapText="1"/>
    </xf>
    <xf numFmtId="0" fontId="18" fillId="11" borderId="0" xfId="0" applyFont="1" applyFill="1" applyAlignment="1">
      <alignment horizontal="center" vertical="center" wrapText="1"/>
    </xf>
    <xf numFmtId="0" fontId="6" fillId="9" borderId="14" xfId="0" applyFont="1" applyFill="1" applyBorder="1" applyAlignment="1">
      <alignment horizontal="center" vertical="top" wrapText="1"/>
    </xf>
    <xf numFmtId="0" fontId="6" fillId="9" borderId="15" xfId="0" applyFont="1" applyFill="1" applyBorder="1" applyAlignment="1">
      <alignment horizontal="center" vertical="top" wrapText="1"/>
    </xf>
    <xf numFmtId="0" fontId="6" fillId="9" borderId="16" xfId="0" applyFont="1" applyFill="1" applyBorder="1" applyAlignment="1">
      <alignment horizontal="center" vertical="top" wrapText="1"/>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8">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zoomScaleNormal="100" zoomScalePageLayoutView="90" workbookViewId="0">
      <selection activeCell="J2" sqref="J2"/>
    </sheetView>
  </sheetViews>
  <sheetFormatPr defaultRowHeight="20.100000000000001"/>
  <cols>
    <col min="1" max="8" width="9.140625" style="37"/>
    <col min="9" max="9" width="16.7109375" style="37" customWidth="1"/>
    <col min="10" max="10" width="9.140625" style="37" customWidth="1"/>
    <col min="11" max="11" width="9.140625" style="37"/>
    <col min="12" max="12" width="21.140625" style="37" customWidth="1"/>
    <col min="13" max="252" width="9.140625" style="37"/>
    <col min="253" max="253" width="18.7109375" style="37" customWidth="1"/>
    <col min="254" max="254" width="0.42578125" style="37" customWidth="1"/>
    <col min="255" max="508" width="9.140625" style="37"/>
    <col min="509" max="509" width="18.7109375" style="37" customWidth="1"/>
    <col min="510" max="510" width="0.42578125" style="37" customWidth="1"/>
    <col min="511" max="764" width="9.140625" style="37"/>
    <col min="765" max="765" width="18.7109375" style="37" customWidth="1"/>
    <col min="766" max="766" width="0.42578125" style="37" customWidth="1"/>
    <col min="767" max="1020" width="9.140625" style="37"/>
    <col min="1021" max="1021" width="18.7109375" style="37" customWidth="1"/>
    <col min="1022" max="1022" width="0.42578125" style="37" customWidth="1"/>
    <col min="1023" max="1276" width="9.140625" style="37"/>
    <col min="1277" max="1277" width="18.7109375" style="37" customWidth="1"/>
    <col min="1278" max="1278" width="0.42578125" style="37" customWidth="1"/>
    <col min="1279" max="1532" width="9.140625" style="37"/>
    <col min="1533" max="1533" width="18.7109375" style="37" customWidth="1"/>
    <col min="1534" max="1534" width="0.42578125" style="37" customWidth="1"/>
    <col min="1535" max="1788" width="9.140625" style="37"/>
    <col min="1789" max="1789" width="18.7109375" style="37" customWidth="1"/>
    <col min="1790" max="1790" width="0.42578125" style="37" customWidth="1"/>
    <col min="1791" max="2044" width="9.140625" style="37"/>
    <col min="2045" max="2045" width="18.7109375" style="37" customWidth="1"/>
    <col min="2046" max="2046" width="0.42578125" style="37" customWidth="1"/>
    <col min="2047" max="2300" width="9.140625" style="37"/>
    <col min="2301" max="2301" width="18.7109375" style="37" customWidth="1"/>
    <col min="2302" max="2302" width="0.42578125" style="37" customWidth="1"/>
    <col min="2303" max="2556" width="9.140625" style="37"/>
    <col min="2557" max="2557" width="18.7109375" style="37" customWidth="1"/>
    <col min="2558" max="2558" width="0.42578125" style="37" customWidth="1"/>
    <col min="2559" max="2812" width="9.140625" style="37"/>
    <col min="2813" max="2813" width="18.7109375" style="37" customWidth="1"/>
    <col min="2814" max="2814" width="0.42578125" style="37" customWidth="1"/>
    <col min="2815" max="3068" width="9.140625" style="37"/>
    <col min="3069" max="3069" width="18.7109375" style="37" customWidth="1"/>
    <col min="3070" max="3070" width="0.42578125" style="37" customWidth="1"/>
    <col min="3071" max="3324" width="9.140625" style="37"/>
    <col min="3325" max="3325" width="18.7109375" style="37" customWidth="1"/>
    <col min="3326" max="3326" width="0.42578125" style="37" customWidth="1"/>
    <col min="3327" max="3580" width="9.140625" style="37"/>
    <col min="3581" max="3581" width="18.7109375" style="37" customWidth="1"/>
    <col min="3582" max="3582" width="0.42578125" style="37" customWidth="1"/>
    <col min="3583" max="3836" width="9.140625" style="37"/>
    <col min="3837" max="3837" width="18.7109375" style="37" customWidth="1"/>
    <col min="3838" max="3838" width="0.42578125" style="37" customWidth="1"/>
    <col min="3839" max="4092" width="9.140625" style="37"/>
    <col min="4093" max="4093" width="18.7109375" style="37" customWidth="1"/>
    <col min="4094" max="4094" width="0.42578125" style="37" customWidth="1"/>
    <col min="4095" max="4348" width="9.140625" style="37"/>
    <col min="4349" max="4349" width="18.7109375" style="37" customWidth="1"/>
    <col min="4350" max="4350" width="0.42578125" style="37" customWidth="1"/>
    <col min="4351" max="4604" width="9.140625" style="37"/>
    <col min="4605" max="4605" width="18.7109375" style="37" customWidth="1"/>
    <col min="4606" max="4606" width="0.42578125" style="37" customWidth="1"/>
    <col min="4607" max="4860" width="9.140625" style="37"/>
    <col min="4861" max="4861" width="18.7109375" style="37" customWidth="1"/>
    <col min="4862" max="4862" width="0.42578125" style="37" customWidth="1"/>
    <col min="4863" max="5116" width="9.140625" style="37"/>
    <col min="5117" max="5117" width="18.7109375" style="37" customWidth="1"/>
    <col min="5118" max="5118" width="0.42578125" style="37" customWidth="1"/>
    <col min="5119" max="5372" width="9.140625" style="37"/>
    <col min="5373" max="5373" width="18.7109375" style="37" customWidth="1"/>
    <col min="5374" max="5374" width="0.42578125" style="37" customWidth="1"/>
    <col min="5375" max="5628" width="9.140625" style="37"/>
    <col min="5629" max="5629" width="18.7109375" style="37" customWidth="1"/>
    <col min="5630" max="5630" width="0.42578125" style="37" customWidth="1"/>
    <col min="5631" max="5884" width="9.140625" style="37"/>
    <col min="5885" max="5885" width="18.7109375" style="37" customWidth="1"/>
    <col min="5886" max="5886" width="0.42578125" style="37" customWidth="1"/>
    <col min="5887" max="6140" width="9.140625" style="37"/>
    <col min="6141" max="6141" width="18.7109375" style="37" customWidth="1"/>
    <col min="6142" max="6142" width="0.42578125" style="37" customWidth="1"/>
    <col min="6143" max="6396" width="9.140625" style="37"/>
    <col min="6397" max="6397" width="18.7109375" style="37" customWidth="1"/>
    <col min="6398" max="6398" width="0.42578125" style="37" customWidth="1"/>
    <col min="6399" max="6652" width="9.140625" style="37"/>
    <col min="6653" max="6653" width="18.7109375" style="37" customWidth="1"/>
    <col min="6654" max="6654" width="0.42578125" style="37" customWidth="1"/>
    <col min="6655" max="6908" width="9.140625" style="37"/>
    <col min="6909" max="6909" width="18.7109375" style="37" customWidth="1"/>
    <col min="6910" max="6910" width="0.42578125" style="37" customWidth="1"/>
    <col min="6911" max="7164" width="9.140625" style="37"/>
    <col min="7165" max="7165" width="18.7109375" style="37" customWidth="1"/>
    <col min="7166" max="7166" width="0.42578125" style="37" customWidth="1"/>
    <col min="7167" max="7420" width="9.140625" style="37"/>
    <col min="7421" max="7421" width="18.7109375" style="37" customWidth="1"/>
    <col min="7422" max="7422" width="0.42578125" style="37" customWidth="1"/>
    <col min="7423" max="7676" width="9.140625" style="37"/>
    <col min="7677" max="7677" width="18.7109375" style="37" customWidth="1"/>
    <col min="7678" max="7678" width="0.42578125" style="37" customWidth="1"/>
    <col min="7679" max="7932" width="9.140625" style="37"/>
    <col min="7933" max="7933" width="18.7109375" style="37" customWidth="1"/>
    <col min="7934" max="7934" width="0.42578125" style="37" customWidth="1"/>
    <col min="7935" max="8188" width="9.140625" style="37"/>
    <col min="8189" max="8189" width="18.7109375" style="37" customWidth="1"/>
    <col min="8190" max="8190" width="0.42578125" style="37" customWidth="1"/>
    <col min="8191" max="8444" width="9.140625" style="37"/>
    <col min="8445" max="8445" width="18.7109375" style="37" customWidth="1"/>
    <col min="8446" max="8446" width="0.42578125" style="37" customWidth="1"/>
    <col min="8447" max="8700" width="9.140625" style="37"/>
    <col min="8701" max="8701" width="18.7109375" style="37" customWidth="1"/>
    <col min="8702" max="8702" width="0.42578125" style="37" customWidth="1"/>
    <col min="8703" max="8956" width="9.140625" style="37"/>
    <col min="8957" max="8957" width="18.7109375" style="37" customWidth="1"/>
    <col min="8958" max="8958" width="0.42578125" style="37" customWidth="1"/>
    <col min="8959" max="9212" width="9.140625" style="37"/>
    <col min="9213" max="9213" width="18.7109375" style="37" customWidth="1"/>
    <col min="9214" max="9214" width="0.42578125" style="37" customWidth="1"/>
    <col min="9215" max="9468" width="9.140625" style="37"/>
    <col min="9469" max="9469" width="18.7109375" style="37" customWidth="1"/>
    <col min="9470" max="9470" width="0.42578125" style="37" customWidth="1"/>
    <col min="9471" max="9724" width="9.140625" style="37"/>
    <col min="9725" max="9725" width="18.7109375" style="37" customWidth="1"/>
    <col min="9726" max="9726" width="0.42578125" style="37" customWidth="1"/>
    <col min="9727" max="9980" width="9.140625" style="37"/>
    <col min="9981" max="9981" width="18.7109375" style="37" customWidth="1"/>
    <col min="9982" max="9982" width="0.42578125" style="37" customWidth="1"/>
    <col min="9983" max="10236" width="9.140625" style="37"/>
    <col min="10237" max="10237" width="18.7109375" style="37" customWidth="1"/>
    <col min="10238" max="10238" width="0.42578125" style="37" customWidth="1"/>
    <col min="10239" max="10492" width="9.140625" style="37"/>
    <col min="10493" max="10493" width="18.7109375" style="37" customWidth="1"/>
    <col min="10494" max="10494" width="0.42578125" style="37" customWidth="1"/>
    <col min="10495" max="10748" width="9.140625" style="37"/>
    <col min="10749" max="10749" width="18.7109375" style="37" customWidth="1"/>
    <col min="10750" max="10750" width="0.42578125" style="37" customWidth="1"/>
    <col min="10751" max="11004" width="9.140625" style="37"/>
    <col min="11005" max="11005" width="18.7109375" style="37" customWidth="1"/>
    <col min="11006" max="11006" width="0.42578125" style="37" customWidth="1"/>
    <col min="11007" max="11260" width="9.140625" style="37"/>
    <col min="11261" max="11261" width="18.7109375" style="37" customWidth="1"/>
    <col min="11262" max="11262" width="0.42578125" style="37" customWidth="1"/>
    <col min="11263" max="11516" width="9.140625" style="37"/>
    <col min="11517" max="11517" width="18.7109375" style="37" customWidth="1"/>
    <col min="11518" max="11518" width="0.42578125" style="37" customWidth="1"/>
    <col min="11519" max="11772" width="9.140625" style="37"/>
    <col min="11773" max="11773" width="18.7109375" style="37" customWidth="1"/>
    <col min="11774" max="11774" width="0.42578125" style="37" customWidth="1"/>
    <col min="11775" max="12028" width="9.140625" style="37"/>
    <col min="12029" max="12029" width="18.7109375" style="37" customWidth="1"/>
    <col min="12030" max="12030" width="0.42578125" style="37" customWidth="1"/>
    <col min="12031" max="12284" width="9.140625" style="37"/>
    <col min="12285" max="12285" width="18.7109375" style="37" customWidth="1"/>
    <col min="12286" max="12286" width="0.42578125" style="37" customWidth="1"/>
    <col min="12287" max="12540" width="9.140625" style="37"/>
    <col min="12541" max="12541" width="18.7109375" style="37" customWidth="1"/>
    <col min="12542" max="12542" width="0.42578125" style="37" customWidth="1"/>
    <col min="12543" max="12796" width="9.140625" style="37"/>
    <col min="12797" max="12797" width="18.7109375" style="37" customWidth="1"/>
    <col min="12798" max="12798" width="0.42578125" style="37" customWidth="1"/>
    <col min="12799" max="13052" width="9.140625" style="37"/>
    <col min="13053" max="13053" width="18.7109375" style="37" customWidth="1"/>
    <col min="13054" max="13054" width="0.42578125" style="37" customWidth="1"/>
    <col min="13055" max="13308" width="9.140625" style="37"/>
    <col min="13309" max="13309" width="18.7109375" style="37" customWidth="1"/>
    <col min="13310" max="13310" width="0.42578125" style="37" customWidth="1"/>
    <col min="13311" max="13564" width="9.140625" style="37"/>
    <col min="13565" max="13565" width="18.7109375" style="37" customWidth="1"/>
    <col min="13566" max="13566" width="0.42578125" style="37" customWidth="1"/>
    <col min="13567" max="13820" width="9.140625" style="37"/>
    <col min="13821" max="13821" width="18.7109375" style="37" customWidth="1"/>
    <col min="13822" max="13822" width="0.42578125" style="37" customWidth="1"/>
    <col min="13823" max="14076" width="9.140625" style="37"/>
    <col min="14077" max="14077" width="18.7109375" style="37" customWidth="1"/>
    <col min="14078" max="14078" width="0.42578125" style="37" customWidth="1"/>
    <col min="14079" max="14332" width="9.140625" style="37"/>
    <col min="14333" max="14333" width="18.7109375" style="37" customWidth="1"/>
    <col min="14334" max="14334" width="0.42578125" style="37" customWidth="1"/>
    <col min="14335" max="14588" width="9.140625" style="37"/>
    <col min="14589" max="14589" width="18.7109375" style="37" customWidth="1"/>
    <col min="14590" max="14590" width="0.42578125" style="37" customWidth="1"/>
    <col min="14591" max="14844" width="9.140625" style="37"/>
    <col min="14845" max="14845" width="18.7109375" style="37" customWidth="1"/>
    <col min="14846" max="14846" width="0.42578125" style="37" customWidth="1"/>
    <col min="14847" max="15100" width="9.140625" style="37"/>
    <col min="15101" max="15101" width="18.7109375" style="37" customWidth="1"/>
    <col min="15102" max="15102" width="0.42578125" style="37" customWidth="1"/>
    <col min="15103" max="15356" width="9.140625" style="37"/>
    <col min="15357" max="15357" width="18.7109375" style="37" customWidth="1"/>
    <col min="15358" max="15358" width="0.42578125" style="37" customWidth="1"/>
    <col min="15359" max="15612" width="9.140625" style="37"/>
    <col min="15613" max="15613" width="18.7109375" style="37" customWidth="1"/>
    <col min="15614" max="15614" width="0.42578125" style="37" customWidth="1"/>
    <col min="15615" max="15868" width="9.140625" style="37"/>
    <col min="15869" max="15869" width="18.7109375" style="37" customWidth="1"/>
    <col min="15870" max="15870" width="0.42578125" style="37" customWidth="1"/>
    <col min="15871" max="16124" width="9.140625" style="37"/>
    <col min="16125" max="16125" width="18.7109375" style="37" customWidth="1"/>
    <col min="16126" max="16126" width="0.42578125" style="37" customWidth="1"/>
    <col min="16127" max="16384" width="9.140625" style="37"/>
  </cols>
  <sheetData>
    <row r="1" spans="3:12" ht="20.25" customHeight="1"/>
    <row r="2" spans="3:12" ht="24" customHeight="1"/>
    <row r="3" spans="3:12" ht="20.25" customHeight="1"/>
    <row r="4" spans="3:12" s="38" customFormat="1"/>
    <row r="5" spans="3:12" s="38" customFormat="1" ht="22.5">
      <c r="C5" s="134" t="s">
        <v>0</v>
      </c>
      <c r="D5" s="134"/>
      <c r="E5" s="134"/>
      <c r="F5" s="134"/>
      <c r="G5" s="134"/>
      <c r="H5" s="134"/>
      <c r="I5" s="40"/>
      <c r="J5" s="39"/>
      <c r="K5" s="39"/>
      <c r="L5" s="39"/>
    </row>
    <row r="6" spans="3:12" ht="22.5">
      <c r="C6" s="134"/>
      <c r="D6" s="134"/>
      <c r="E6" s="134"/>
      <c r="F6" s="134"/>
      <c r="G6" s="134"/>
      <c r="H6" s="134"/>
      <c r="I6" s="40"/>
      <c r="J6" s="39"/>
      <c r="K6" s="39"/>
      <c r="L6" s="39"/>
    </row>
    <row r="7" spans="3:12" ht="42.75" customHeight="1">
      <c r="C7" s="135" t="s">
        <v>1</v>
      </c>
      <c r="D7" s="135"/>
      <c r="E7" s="135"/>
      <c r="F7" s="135"/>
      <c r="G7" s="135"/>
      <c r="H7" s="135"/>
      <c r="I7" s="135"/>
      <c r="J7" s="135"/>
      <c r="K7" s="135"/>
      <c r="L7" s="135"/>
    </row>
    <row r="8" spans="3:12">
      <c r="C8" s="136" t="s">
        <v>2</v>
      </c>
      <c r="D8" s="136"/>
      <c r="E8" s="136"/>
      <c r="F8" s="136"/>
      <c r="G8" s="136"/>
      <c r="H8" s="136"/>
      <c r="I8" s="136"/>
      <c r="J8" s="136"/>
      <c r="K8" s="136"/>
      <c r="L8" s="136"/>
    </row>
    <row r="9" spans="3:12">
      <c r="C9" s="136"/>
      <c r="D9" s="136"/>
      <c r="E9" s="136"/>
      <c r="F9" s="136"/>
      <c r="G9" s="136"/>
      <c r="H9" s="136"/>
      <c r="I9" s="136"/>
      <c r="J9" s="136"/>
      <c r="K9" s="136"/>
      <c r="L9" s="136"/>
    </row>
    <row r="10" spans="3:12">
      <c r="C10" s="136"/>
      <c r="D10" s="136"/>
      <c r="E10" s="136"/>
      <c r="F10" s="136"/>
      <c r="G10" s="136"/>
      <c r="H10" s="136"/>
      <c r="I10" s="136"/>
      <c r="J10" s="136"/>
      <c r="K10" s="136"/>
      <c r="L10" s="136"/>
    </row>
    <row r="11" spans="3:12">
      <c r="C11" s="136"/>
      <c r="D11" s="136"/>
      <c r="E11" s="136"/>
      <c r="F11" s="136"/>
      <c r="G11" s="136"/>
      <c r="H11" s="136"/>
      <c r="I11" s="136"/>
      <c r="J11" s="136"/>
      <c r="K11" s="136"/>
      <c r="L11" s="136"/>
    </row>
    <row r="12" spans="3:12">
      <c r="C12" s="136"/>
      <c r="D12" s="136"/>
      <c r="E12" s="136"/>
      <c r="F12" s="136"/>
      <c r="G12" s="136"/>
      <c r="H12" s="136"/>
      <c r="I12" s="136"/>
      <c r="J12" s="136"/>
      <c r="K12" s="136"/>
      <c r="L12" s="136"/>
    </row>
    <row r="13" spans="3:12">
      <c r="C13" s="136"/>
      <c r="D13" s="136"/>
      <c r="E13" s="136"/>
      <c r="F13" s="136"/>
      <c r="G13" s="136"/>
      <c r="H13" s="136"/>
      <c r="I13" s="136"/>
      <c r="J13" s="136"/>
      <c r="K13" s="136"/>
      <c r="L13" s="136"/>
    </row>
    <row r="14" spans="3:12">
      <c r="C14" s="136"/>
      <c r="D14" s="136"/>
      <c r="E14" s="136"/>
      <c r="F14" s="136"/>
      <c r="G14" s="136"/>
      <c r="H14" s="136"/>
      <c r="I14" s="136"/>
      <c r="J14" s="136"/>
      <c r="K14" s="136"/>
      <c r="L14" s="136"/>
    </row>
    <row r="15" spans="3:12">
      <c r="C15" s="136"/>
      <c r="D15" s="136"/>
      <c r="E15" s="136"/>
      <c r="F15" s="136"/>
      <c r="G15" s="136"/>
      <c r="H15" s="136"/>
      <c r="I15" s="136"/>
      <c r="J15" s="136"/>
      <c r="K15" s="136"/>
      <c r="L15" s="136"/>
    </row>
    <row r="16" spans="3:12">
      <c r="C16" s="136"/>
      <c r="D16" s="136"/>
      <c r="E16" s="136"/>
      <c r="F16" s="136"/>
      <c r="G16" s="136"/>
      <c r="H16" s="136"/>
      <c r="I16" s="136"/>
      <c r="J16" s="136"/>
      <c r="K16" s="136"/>
      <c r="L16" s="136"/>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J23" sqref="J23"/>
    </sheetView>
  </sheetViews>
  <sheetFormatPr defaultColWidth="19.7109375" defaultRowHeight="14.1"/>
  <cols>
    <col min="1" max="1" width="14.5703125" style="21" customWidth="1"/>
    <col min="2" max="2" width="22.7109375" style="22" customWidth="1"/>
    <col min="3" max="3" width="5.7109375" style="22" customWidth="1"/>
    <col min="4" max="4" width="22.7109375" style="22" customWidth="1"/>
    <col min="5" max="5" width="5.7109375" style="22" customWidth="1"/>
    <col min="6" max="6" width="22.7109375" style="22" customWidth="1"/>
    <col min="7" max="7" width="5.7109375" style="22" customWidth="1"/>
    <col min="8" max="8" width="22.7109375" style="22" customWidth="1"/>
    <col min="9" max="9" width="5.7109375" style="22" customWidth="1"/>
    <col min="10" max="10" width="24" style="22" customWidth="1"/>
    <col min="11" max="11" width="5.7109375" style="22" customWidth="1"/>
    <col min="12" max="12" width="22.7109375" style="22" customWidth="1"/>
    <col min="13" max="13" width="5.7109375" style="22" customWidth="1"/>
    <col min="14" max="14" width="22.7109375" style="22" customWidth="1"/>
    <col min="15" max="15" width="5.7109375" style="22" customWidth="1"/>
    <col min="16" max="16" width="22.7109375" style="22" customWidth="1"/>
    <col min="17" max="17" width="5.7109375" style="22" customWidth="1"/>
    <col min="18" max="18" width="22.7109375" style="22" customWidth="1"/>
    <col min="19" max="19" width="5.7109375" style="22" customWidth="1"/>
    <col min="20" max="20" width="22.7109375" style="22" customWidth="1"/>
    <col min="21" max="21" width="5.7109375" style="22" customWidth="1"/>
    <col min="22" max="22" width="22.7109375" style="22" customWidth="1"/>
    <col min="23" max="23" width="5.7109375" style="22" customWidth="1"/>
    <col min="24" max="24" width="22.7109375" style="22" customWidth="1"/>
    <col min="25" max="25" width="5.7109375" style="22" customWidth="1"/>
    <col min="26" max="26" width="22.7109375" style="22" customWidth="1"/>
    <col min="27" max="27" width="5.7109375" style="22" customWidth="1"/>
    <col min="28" max="28" width="22.7109375" style="22" customWidth="1"/>
    <col min="29" max="29" width="5.7109375" style="22" customWidth="1"/>
    <col min="30" max="30" width="22.7109375" style="22" customWidth="1"/>
    <col min="31" max="16384" width="19.7109375" style="22"/>
  </cols>
  <sheetData>
    <row r="1" spans="1:31" customFormat="1" ht="29.25" customHeight="1">
      <c r="A1" s="21"/>
      <c r="B1" s="183" t="s">
        <v>334</v>
      </c>
      <c r="C1" s="184"/>
      <c r="D1" s="184"/>
      <c r="E1" s="184"/>
      <c r="F1" s="184"/>
      <c r="G1" s="184"/>
      <c r="H1" s="184"/>
      <c r="I1" s="184"/>
      <c r="J1" s="184"/>
      <c r="K1" s="184"/>
      <c r="L1" s="184"/>
      <c r="M1" s="184"/>
      <c r="N1" s="184"/>
      <c r="O1" s="184"/>
      <c r="P1" s="184"/>
      <c r="Q1" s="184"/>
      <c r="R1" s="184"/>
      <c r="S1" s="184"/>
      <c r="T1" s="184"/>
      <c r="U1" s="184"/>
      <c r="V1" s="184"/>
    </row>
    <row r="2" spans="1:31" ht="15" customHeight="1" thickBot="1">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row>
    <row r="3" spans="1:31" s="52" customFormat="1" ht="23.25" customHeight="1" thickBot="1">
      <c r="B3" s="179" t="s">
        <v>335</v>
      </c>
      <c r="C3" s="180"/>
      <c r="D3" s="180"/>
      <c r="E3" s="180"/>
      <c r="F3" s="180"/>
      <c r="G3" s="180"/>
      <c r="H3" s="180"/>
      <c r="I3" s="180"/>
      <c r="J3" s="180"/>
      <c r="K3" s="180"/>
      <c r="L3" s="180"/>
      <c r="M3" s="180"/>
      <c r="N3" s="180"/>
      <c r="O3" s="180"/>
      <c r="P3" s="180"/>
      <c r="Q3" s="180"/>
      <c r="R3" s="180"/>
      <c r="S3" s="180"/>
      <c r="T3" s="180"/>
      <c r="U3" s="180"/>
      <c r="V3" s="181"/>
      <c r="W3" s="53"/>
      <c r="X3" s="53"/>
      <c r="Y3" s="53"/>
      <c r="Z3" s="53"/>
    </row>
    <row r="4" spans="1:31" s="52" customFormat="1" ht="12.95">
      <c r="X4" s="53"/>
      <c r="Y4" s="53"/>
      <c r="Z4" s="53"/>
      <c r="AA4" s="53"/>
    </row>
    <row r="5" spans="1:31">
      <c r="A5" s="22"/>
      <c r="B5" s="182" t="s">
        <v>336</v>
      </c>
      <c r="C5" s="182"/>
      <c r="D5" s="182"/>
      <c r="E5" s="182"/>
      <c r="F5" s="182"/>
      <c r="G5" s="182"/>
      <c r="H5" s="182"/>
      <c r="J5" s="182" t="s">
        <v>337</v>
      </c>
      <c r="K5" s="182"/>
      <c r="L5" s="182"/>
      <c r="M5" s="182"/>
      <c r="N5" s="182"/>
      <c r="O5" s="182"/>
      <c r="P5" s="182"/>
    </row>
    <row r="6" spans="1:31">
      <c r="A6" s="22"/>
    </row>
    <row r="7" spans="1:31" ht="45" customHeight="1">
      <c r="A7" s="22"/>
      <c r="B7" s="23" t="s">
        <v>338</v>
      </c>
      <c r="C7" s="24" t="s">
        <v>339</v>
      </c>
      <c r="D7" s="23" t="s">
        <v>340</v>
      </c>
      <c r="E7" s="24" t="s">
        <v>339</v>
      </c>
      <c r="F7" s="28" t="s">
        <v>341</v>
      </c>
      <c r="G7" s="24" t="s">
        <v>342</v>
      </c>
      <c r="H7" s="28" t="s">
        <v>343</v>
      </c>
      <c r="I7" s="24" t="s">
        <v>339</v>
      </c>
      <c r="J7" s="23" t="s">
        <v>344</v>
      </c>
      <c r="K7" s="24" t="s">
        <v>339</v>
      </c>
      <c r="L7" s="28" t="s">
        <v>345</v>
      </c>
      <c r="M7" s="24" t="s">
        <v>342</v>
      </c>
      <c r="N7" s="23" t="s">
        <v>346</v>
      </c>
      <c r="O7" s="21" t="s">
        <v>347</v>
      </c>
      <c r="P7" s="29" t="s">
        <v>348</v>
      </c>
    </row>
    <row r="8" spans="1:31">
      <c r="A8" s="22"/>
      <c r="C8" s="24"/>
      <c r="E8" s="24"/>
      <c r="G8" s="24"/>
      <c r="I8" s="24"/>
      <c r="J8" s="24"/>
      <c r="K8" s="24"/>
      <c r="M8" s="24"/>
    </row>
    <row r="9" spans="1:31">
      <c r="A9" s="21" t="s">
        <v>349</v>
      </c>
      <c r="B9" s="30">
        <f>'1) 15m SMB Planned &amp; Unplanned'!D5</f>
        <v>0</v>
      </c>
      <c r="C9" s="24" t="s">
        <v>339</v>
      </c>
      <c r="D9" s="25">
        <f>'1) 15m SMB Planned &amp; Unplanned'!D17</f>
        <v>0</v>
      </c>
      <c r="E9" s="24" t="s">
        <v>339</v>
      </c>
      <c r="F9" s="54">
        <v>0.25</v>
      </c>
      <c r="G9" s="24" t="s">
        <v>342</v>
      </c>
      <c r="H9" s="31">
        <v>3</v>
      </c>
      <c r="I9" s="24" t="s">
        <v>339</v>
      </c>
      <c r="J9" s="25">
        <f>'1) 15m SMB Planned &amp; Unplanned'!G30</f>
        <v>0</v>
      </c>
      <c r="K9" s="24" t="s">
        <v>339</v>
      </c>
      <c r="L9" s="31">
        <v>300</v>
      </c>
      <c r="M9" s="24" t="s">
        <v>342</v>
      </c>
      <c r="N9" s="30">
        <f>'0) Input Sheet'!C4</f>
        <v>0</v>
      </c>
      <c r="O9" s="21" t="s">
        <v>347</v>
      </c>
      <c r="P9" s="26">
        <f>((B9+D9)*(1+F9)*(H9)+(L9*N9))+J9</f>
        <v>0</v>
      </c>
    </row>
    <row r="10" spans="1:31">
      <c r="A10" s="21" t="s">
        <v>350</v>
      </c>
      <c r="B10" s="30">
        <f>'1) 15m SMB Planned &amp; Unplanned'!E5</f>
        <v>0</v>
      </c>
      <c r="C10" s="24" t="s">
        <v>339</v>
      </c>
      <c r="D10" s="25">
        <f>'1) 15m SMB Planned &amp; Unplanned'!E17</f>
        <v>0</v>
      </c>
      <c r="E10" s="24" t="s">
        <v>339</v>
      </c>
      <c r="F10" s="55">
        <f>COUNTIF('Consolidated Data'!$C$4:$C$32,2)+F9</f>
        <v>0.25</v>
      </c>
      <c r="G10" s="24" t="s">
        <v>342</v>
      </c>
      <c r="H10" s="31">
        <v>3</v>
      </c>
      <c r="I10" s="24" t="s">
        <v>339</v>
      </c>
      <c r="J10" s="25">
        <f>'1) 15m SMB Planned &amp; Unplanned'!H30</f>
        <v>0</v>
      </c>
      <c r="K10" s="24" t="s">
        <v>339</v>
      </c>
      <c r="L10" s="31">
        <v>300</v>
      </c>
      <c r="M10" s="24" t="s">
        <v>342</v>
      </c>
      <c r="N10" s="30">
        <f>'0) Input Sheet'!D4</f>
        <v>0</v>
      </c>
      <c r="O10" s="21" t="s">
        <v>347</v>
      </c>
      <c r="P10" s="26">
        <f>((B10+D10)*(1+F10)*(H10)+(L10*N10))+J10</f>
        <v>0</v>
      </c>
    </row>
    <row r="11" spans="1:31" ht="14.45" thickBot="1">
      <c r="A11" s="22"/>
    </row>
    <row r="12" spans="1:31" ht="114" customHeight="1" thickBot="1">
      <c r="B12" s="27" t="s">
        <v>351</v>
      </c>
      <c r="C12" s="24"/>
      <c r="D12" s="27" t="s">
        <v>352</v>
      </c>
      <c r="E12" s="24"/>
      <c r="F12" s="27" t="s">
        <v>353</v>
      </c>
      <c r="G12" s="24"/>
      <c r="H12" s="27" t="s">
        <v>354</v>
      </c>
      <c r="I12" s="24"/>
      <c r="J12" s="27" t="s">
        <v>355</v>
      </c>
      <c r="K12" s="24"/>
      <c r="L12" s="27" t="s">
        <v>356</v>
      </c>
      <c r="M12" s="21"/>
      <c r="N12" s="27" t="s">
        <v>357</v>
      </c>
      <c r="O12" s="32"/>
    </row>
    <row r="13" spans="1:31" ht="14.45" thickBot="1"/>
    <row r="14" spans="1:31" s="56" customFormat="1" ht="23.25" customHeight="1" thickBot="1">
      <c r="B14" s="179" t="s">
        <v>358</v>
      </c>
      <c r="C14" s="180"/>
      <c r="D14" s="180"/>
      <c r="E14" s="180"/>
      <c r="F14" s="180"/>
      <c r="G14" s="180"/>
      <c r="H14" s="180"/>
      <c r="I14" s="180"/>
      <c r="J14" s="180"/>
      <c r="K14" s="180"/>
      <c r="L14" s="180"/>
      <c r="M14" s="180"/>
      <c r="N14" s="180"/>
      <c r="O14" s="180"/>
      <c r="P14" s="180"/>
      <c r="Q14" s="180"/>
      <c r="R14" s="180"/>
      <c r="S14" s="180"/>
      <c r="T14" s="180"/>
      <c r="U14" s="180"/>
      <c r="V14" s="181"/>
    </row>
    <row r="16" spans="1:31">
      <c r="B16" s="182" t="s">
        <v>359</v>
      </c>
      <c r="C16" s="182"/>
      <c r="D16" s="182"/>
      <c r="E16" s="182"/>
      <c r="F16" s="182"/>
    </row>
    <row r="18" spans="1:22" ht="45" customHeight="1">
      <c r="B18" s="23" t="s">
        <v>360</v>
      </c>
      <c r="C18" s="24" t="s">
        <v>342</v>
      </c>
      <c r="D18" s="28" t="s">
        <v>361</v>
      </c>
      <c r="E18" s="21" t="s">
        <v>347</v>
      </c>
      <c r="F18" s="29" t="s">
        <v>348</v>
      </c>
    </row>
    <row r="19" spans="1:22">
      <c r="B19" s="21"/>
      <c r="C19" s="24"/>
      <c r="D19" s="21"/>
      <c r="E19" s="21"/>
      <c r="F19" s="21"/>
      <c r="G19" s="21"/>
      <c r="H19" s="21"/>
      <c r="I19" s="21"/>
      <c r="J19" s="21"/>
    </row>
    <row r="20" spans="1:22">
      <c r="A20" s="21" t="s">
        <v>349</v>
      </c>
      <c r="B20" s="58">
        <f>1+('0) Input Sheet'!C13)</f>
        <v>1</v>
      </c>
      <c r="C20" s="24" t="s">
        <v>342</v>
      </c>
      <c r="D20" s="125">
        <v>30000</v>
      </c>
      <c r="E20" s="21" t="s">
        <v>347</v>
      </c>
      <c r="F20" s="57">
        <f>B20*D20</f>
        <v>30000</v>
      </c>
    </row>
    <row r="21" spans="1:22">
      <c r="A21" s="21" t="s">
        <v>350</v>
      </c>
      <c r="B21" s="58">
        <f>1+('0) Input Sheet'!D13)</f>
        <v>1</v>
      </c>
      <c r="C21" s="24" t="s">
        <v>342</v>
      </c>
      <c r="D21" s="125">
        <v>30000</v>
      </c>
      <c r="E21" s="21" t="s">
        <v>347</v>
      </c>
      <c r="F21" s="57">
        <f>B21*D21</f>
        <v>30000</v>
      </c>
    </row>
    <row r="22" spans="1:22" ht="14.45" thickBot="1">
      <c r="B22" s="21"/>
      <c r="C22" s="21"/>
      <c r="D22" s="21"/>
      <c r="E22" s="21"/>
      <c r="F22" s="21"/>
    </row>
    <row r="23" spans="1:22" ht="70.5" thickBot="1">
      <c r="B23" s="27" t="s">
        <v>362</v>
      </c>
      <c r="C23" s="21"/>
      <c r="D23" s="27" t="s">
        <v>363</v>
      </c>
      <c r="E23" s="21"/>
      <c r="F23" s="21"/>
    </row>
    <row r="24" spans="1:22" ht="14.45" thickBot="1"/>
    <row r="25" spans="1:22" s="52" customFormat="1" ht="23.25" customHeight="1" thickBot="1">
      <c r="B25" s="179" t="s">
        <v>364</v>
      </c>
      <c r="C25" s="188"/>
      <c r="D25" s="188"/>
      <c r="E25" s="188"/>
      <c r="F25" s="188"/>
      <c r="G25" s="188"/>
      <c r="H25" s="188"/>
      <c r="I25" s="188"/>
      <c r="J25" s="188"/>
      <c r="K25" s="188"/>
      <c r="L25" s="188"/>
      <c r="M25" s="188"/>
      <c r="N25" s="188"/>
      <c r="O25" s="188"/>
      <c r="P25" s="188"/>
      <c r="Q25" s="188"/>
      <c r="R25" s="188"/>
      <c r="S25" s="188"/>
      <c r="T25" s="188"/>
      <c r="U25" s="188"/>
      <c r="V25" s="189"/>
    </row>
    <row r="27" spans="1:22" ht="45" customHeight="1">
      <c r="B27" s="23" t="s">
        <v>365</v>
      </c>
      <c r="C27" s="24" t="s">
        <v>342</v>
      </c>
      <c r="D27" s="28" t="s">
        <v>366</v>
      </c>
      <c r="E27" s="24" t="s">
        <v>339</v>
      </c>
      <c r="F27" s="23" t="s">
        <v>367</v>
      </c>
      <c r="G27" s="24" t="s">
        <v>342</v>
      </c>
      <c r="H27" s="28" t="s">
        <v>366</v>
      </c>
      <c r="I27" s="24" t="s">
        <v>339</v>
      </c>
      <c r="J27" s="23" t="s">
        <v>368</v>
      </c>
      <c r="K27" s="24" t="s">
        <v>342</v>
      </c>
      <c r="L27" s="28" t="s">
        <v>366</v>
      </c>
      <c r="M27" s="21" t="s">
        <v>347</v>
      </c>
      <c r="N27" s="29" t="s">
        <v>348</v>
      </c>
    </row>
    <row r="28" spans="1:22">
      <c r="C28" s="24"/>
      <c r="E28" s="24"/>
      <c r="G28" s="24"/>
      <c r="I28" s="24"/>
      <c r="K28" s="24"/>
    </row>
    <row r="29" spans="1:22">
      <c r="A29" s="21" t="s">
        <v>349</v>
      </c>
      <c r="B29" s="30">
        <f>'0) Input Sheet'!C7</f>
        <v>0</v>
      </c>
      <c r="C29" s="24" t="s">
        <v>342</v>
      </c>
      <c r="D29" s="31">
        <v>150</v>
      </c>
      <c r="E29" s="24" t="s">
        <v>339</v>
      </c>
      <c r="F29" s="30">
        <f>'0) Input Sheet'!C8</f>
        <v>0</v>
      </c>
      <c r="G29" s="24" t="s">
        <v>342</v>
      </c>
      <c r="H29" s="31">
        <v>30</v>
      </c>
      <c r="I29" s="24" t="s">
        <v>339</v>
      </c>
      <c r="J29" s="30">
        <f>'0) Input Sheet'!C9</f>
        <v>0</v>
      </c>
      <c r="K29" s="24" t="s">
        <v>342</v>
      </c>
      <c r="L29" s="31">
        <v>30</v>
      </c>
      <c r="M29" s="21" t="s">
        <v>347</v>
      </c>
      <c r="N29" s="26">
        <f>(B29*D29)+(F29*H29)+(J29*L29)</f>
        <v>0</v>
      </c>
    </row>
    <row r="30" spans="1:22">
      <c r="A30" s="21" t="s">
        <v>350</v>
      </c>
      <c r="B30" s="30">
        <f>'0) Input Sheet'!D7</f>
        <v>0</v>
      </c>
      <c r="C30" s="24" t="s">
        <v>342</v>
      </c>
      <c r="D30" s="31">
        <v>150</v>
      </c>
      <c r="E30" s="24" t="s">
        <v>339</v>
      </c>
      <c r="F30" s="30">
        <f>'0) Input Sheet'!D8</f>
        <v>0</v>
      </c>
      <c r="G30" s="24" t="s">
        <v>342</v>
      </c>
      <c r="H30" s="31">
        <v>30</v>
      </c>
      <c r="I30" s="24" t="s">
        <v>339</v>
      </c>
      <c r="J30" s="30">
        <f>'0) Input Sheet'!D9</f>
        <v>0</v>
      </c>
      <c r="K30" s="24" t="s">
        <v>342</v>
      </c>
      <c r="L30" s="31">
        <v>30</v>
      </c>
      <c r="M30" s="21" t="s">
        <v>347</v>
      </c>
      <c r="N30" s="26">
        <f t="shared" ref="N30" si="0">(B30*D30)+(F30*H30)+(J30*L30)</f>
        <v>0</v>
      </c>
    </row>
    <row r="31" spans="1:22" ht="14.45" thickBot="1"/>
    <row r="32" spans="1:22" ht="56.45" thickBot="1">
      <c r="B32" s="27" t="s">
        <v>369</v>
      </c>
      <c r="C32" s="24"/>
      <c r="D32" s="27" t="s">
        <v>370</v>
      </c>
      <c r="F32" s="27" t="s">
        <v>371</v>
      </c>
      <c r="H32" s="27" t="s">
        <v>370</v>
      </c>
      <c r="J32" s="27" t="s">
        <v>372</v>
      </c>
      <c r="L32" s="27" t="s">
        <v>370</v>
      </c>
    </row>
    <row r="33" spans="1:22" ht="14.45" thickBot="1"/>
    <row r="34" spans="1:22" s="52" customFormat="1" ht="23.25" customHeight="1" thickBot="1">
      <c r="B34" s="179" t="s">
        <v>373</v>
      </c>
      <c r="C34" s="188"/>
      <c r="D34" s="188"/>
      <c r="E34" s="188"/>
      <c r="F34" s="188"/>
      <c r="G34" s="188"/>
      <c r="H34" s="188"/>
      <c r="I34" s="188"/>
      <c r="J34" s="188"/>
      <c r="K34" s="188"/>
      <c r="L34" s="188"/>
      <c r="M34" s="188"/>
      <c r="N34" s="188"/>
      <c r="O34" s="188"/>
      <c r="P34" s="188"/>
      <c r="Q34" s="188"/>
      <c r="R34" s="188"/>
      <c r="S34" s="188"/>
      <c r="T34" s="188"/>
      <c r="U34" s="188"/>
      <c r="V34" s="189"/>
    </row>
    <row r="36" spans="1:22" ht="45" customHeight="1">
      <c r="B36" s="23" t="s">
        <v>92</v>
      </c>
      <c r="C36" s="24" t="s">
        <v>342</v>
      </c>
      <c r="D36" s="28" t="s">
        <v>374</v>
      </c>
      <c r="E36" s="21" t="s">
        <v>347</v>
      </c>
      <c r="F36" s="29" t="s">
        <v>348</v>
      </c>
    </row>
    <row r="37" spans="1:22">
      <c r="C37" s="24"/>
    </row>
    <row r="38" spans="1:22">
      <c r="A38" s="21" t="s">
        <v>349</v>
      </c>
      <c r="B38" s="30">
        <f>'0) Input Sheet'!C11</f>
        <v>0</v>
      </c>
      <c r="C38" s="24" t="s">
        <v>342</v>
      </c>
      <c r="D38" s="31">
        <v>150</v>
      </c>
      <c r="E38" s="21" t="s">
        <v>347</v>
      </c>
      <c r="F38" s="26">
        <f>B38*D38</f>
        <v>0</v>
      </c>
    </row>
    <row r="39" spans="1:22">
      <c r="A39" s="21" t="s">
        <v>350</v>
      </c>
      <c r="B39" s="30">
        <f>'0) Input Sheet'!D11</f>
        <v>0</v>
      </c>
      <c r="C39" s="24" t="s">
        <v>342</v>
      </c>
      <c r="D39" s="31">
        <v>150</v>
      </c>
      <c r="E39" s="21" t="s">
        <v>347</v>
      </c>
      <c r="F39" s="26">
        <f>B39*D39</f>
        <v>0</v>
      </c>
    </row>
    <row r="40" spans="1:22" ht="14.45" thickBot="1"/>
    <row r="41" spans="1:22" ht="70.5" thickBot="1">
      <c r="B41" s="27" t="s">
        <v>375</v>
      </c>
      <c r="C41" s="24"/>
      <c r="D41" s="27" t="s">
        <v>376</v>
      </c>
    </row>
    <row r="42" spans="1:22" ht="14.45" thickBot="1"/>
    <row r="43" spans="1:22" s="52" customFormat="1" ht="23.25" customHeight="1" thickBot="1">
      <c r="B43" s="179" t="s">
        <v>377</v>
      </c>
      <c r="C43" s="180"/>
      <c r="D43" s="180"/>
      <c r="E43" s="180"/>
      <c r="F43" s="180"/>
      <c r="G43" s="180"/>
      <c r="H43" s="180"/>
      <c r="I43" s="180"/>
      <c r="J43" s="180"/>
      <c r="K43" s="180"/>
      <c r="L43" s="180"/>
      <c r="M43" s="180"/>
      <c r="N43" s="180"/>
      <c r="O43" s="180"/>
      <c r="P43" s="180"/>
      <c r="Q43" s="180"/>
      <c r="R43" s="180"/>
      <c r="S43" s="180"/>
      <c r="T43" s="180"/>
      <c r="U43" s="180"/>
      <c r="V43" s="181"/>
    </row>
    <row r="45" spans="1:22">
      <c r="B45" s="182" t="s">
        <v>378</v>
      </c>
      <c r="C45" s="182"/>
      <c r="D45" s="182"/>
      <c r="F45" s="182" t="s">
        <v>379</v>
      </c>
      <c r="G45" s="182"/>
      <c r="H45" s="182"/>
      <c r="I45" s="182"/>
      <c r="J45" s="182"/>
      <c r="K45" s="182"/>
      <c r="L45" s="182"/>
      <c r="N45" s="182" t="s">
        <v>380</v>
      </c>
      <c r="O45" s="182"/>
      <c r="P45" s="182"/>
    </row>
    <row r="47" spans="1:22" ht="45" customHeight="1">
      <c r="B47" s="23" t="s">
        <v>381</v>
      </c>
      <c r="C47" s="24" t="s">
        <v>342</v>
      </c>
      <c r="D47" s="28" t="s">
        <v>382</v>
      </c>
      <c r="E47" s="24" t="s">
        <v>339</v>
      </c>
      <c r="F47" s="23" t="s">
        <v>383</v>
      </c>
      <c r="G47" s="24" t="s">
        <v>342</v>
      </c>
      <c r="H47" s="28" t="s">
        <v>384</v>
      </c>
      <c r="I47" s="24" t="s">
        <v>339</v>
      </c>
      <c r="J47" s="23" t="s">
        <v>385</v>
      </c>
      <c r="K47" s="24" t="s">
        <v>342</v>
      </c>
      <c r="L47" s="28" t="s">
        <v>384</v>
      </c>
      <c r="M47" s="24" t="s">
        <v>339</v>
      </c>
      <c r="N47" s="23" t="s">
        <v>386</v>
      </c>
      <c r="O47" s="24" t="s">
        <v>342</v>
      </c>
      <c r="P47" s="28" t="s">
        <v>382</v>
      </c>
      <c r="Q47" s="21" t="s">
        <v>347</v>
      </c>
      <c r="R47" s="29" t="s">
        <v>348</v>
      </c>
    </row>
    <row r="48" spans="1:22">
      <c r="C48" s="24"/>
      <c r="E48" s="24"/>
      <c r="G48" s="24"/>
      <c r="I48" s="24"/>
      <c r="K48" s="24"/>
      <c r="M48" s="24"/>
      <c r="O48" s="24"/>
    </row>
    <row r="49" spans="1:18">
      <c r="A49" s="21" t="s">
        <v>349</v>
      </c>
      <c r="B49" s="30">
        <f>SUM('3) 15m SMB Transportation'!E6:E8)/3</f>
        <v>0</v>
      </c>
      <c r="C49" s="24" t="s">
        <v>342</v>
      </c>
      <c r="D49" s="31">
        <v>3</v>
      </c>
      <c r="E49" s="24" t="s">
        <v>339</v>
      </c>
      <c r="F49" s="30">
        <f>'0) Input Sheet'!C17</f>
        <v>0</v>
      </c>
      <c r="G49" s="24" t="s">
        <v>342</v>
      </c>
      <c r="H49" s="31">
        <v>26</v>
      </c>
      <c r="I49" s="24" t="s">
        <v>339</v>
      </c>
      <c r="J49" s="30">
        <f>'0) Input Sheet'!C18</f>
        <v>0</v>
      </c>
      <c r="K49" s="24" t="s">
        <v>342</v>
      </c>
      <c r="L49" s="31">
        <v>20</v>
      </c>
      <c r="M49" s="24" t="s">
        <v>339</v>
      </c>
      <c r="N49" s="30">
        <f>('0) Input Sheet'!C20+'0) Input Sheet'!C21+'0) Input Sheet'!C22+'0) Input Sheet'!C23)+('0) Input Sheet'!C24*100)+('0) Input Sheet'!C25*100)</f>
        <v>0</v>
      </c>
      <c r="O49" s="24" t="s">
        <v>342</v>
      </c>
      <c r="P49" s="31">
        <v>12</v>
      </c>
      <c r="Q49" s="21" t="s">
        <v>347</v>
      </c>
      <c r="R49" s="26">
        <f>(B49*D49)+(F49*H49)+(J49*L49)+(N49*P49)</f>
        <v>0</v>
      </c>
    </row>
    <row r="50" spans="1:18">
      <c r="A50" s="21" t="s">
        <v>350</v>
      </c>
      <c r="B50" s="30">
        <f>SUM('3) 15m SMB Transportation'!F6:F8)/3</f>
        <v>0</v>
      </c>
      <c r="C50" s="24" t="s">
        <v>342</v>
      </c>
      <c r="D50" s="31">
        <v>3</v>
      </c>
      <c r="E50" s="24" t="s">
        <v>339</v>
      </c>
      <c r="F50" s="30">
        <f>'0) Input Sheet'!D17</f>
        <v>0</v>
      </c>
      <c r="G50" s="24" t="s">
        <v>342</v>
      </c>
      <c r="H50" s="31">
        <v>26</v>
      </c>
      <c r="I50" s="24" t="s">
        <v>339</v>
      </c>
      <c r="J50" s="30">
        <f>'0) Input Sheet'!D18</f>
        <v>0</v>
      </c>
      <c r="K50" s="24" t="s">
        <v>342</v>
      </c>
      <c r="L50" s="31">
        <v>20</v>
      </c>
      <c r="M50" s="24" t="s">
        <v>339</v>
      </c>
      <c r="N50" s="30">
        <f>('0) Input Sheet'!D20+'0) Input Sheet'!D21+'0) Input Sheet'!D22+'0) Input Sheet'!D23)+('0) Input Sheet'!D24*100)+('0) Input Sheet'!D25*100)</f>
        <v>0</v>
      </c>
      <c r="O50" s="24" t="s">
        <v>342</v>
      </c>
      <c r="P50" s="31">
        <v>12</v>
      </c>
      <c r="Q50" s="21" t="s">
        <v>347</v>
      </c>
      <c r="R50" s="26">
        <f t="shared" ref="R50" si="1">(B50*D50)+(F50*H50)+(J50*L50)+(N50*P50)</f>
        <v>0</v>
      </c>
    </row>
    <row r="51" spans="1:18" ht="14.45" thickBot="1"/>
    <row r="52" spans="1:18" ht="63.75" customHeight="1" thickBot="1">
      <c r="B52" s="27" t="s">
        <v>387</v>
      </c>
      <c r="D52" s="27" t="s">
        <v>388</v>
      </c>
      <c r="F52" s="27" t="s">
        <v>389</v>
      </c>
      <c r="H52" s="27" t="s">
        <v>390</v>
      </c>
      <c r="J52" s="27" t="s">
        <v>391</v>
      </c>
      <c r="L52" s="27" t="s">
        <v>390</v>
      </c>
      <c r="N52" s="185" t="s">
        <v>392</v>
      </c>
      <c r="P52" s="27" t="s">
        <v>388</v>
      </c>
    </row>
    <row r="53" spans="1:18">
      <c r="N53" s="186"/>
    </row>
    <row r="54" spans="1:18">
      <c r="N54" s="186"/>
    </row>
    <row r="55" spans="1:18">
      <c r="N55" s="186"/>
    </row>
    <row r="56" spans="1:18">
      <c r="N56" s="186"/>
    </row>
    <row r="57" spans="1:18">
      <c r="N57" s="186"/>
    </row>
    <row r="58" spans="1:18">
      <c r="N58" s="186"/>
    </row>
    <row r="59" spans="1:18" ht="14.45" thickBot="1">
      <c r="N59" s="187"/>
    </row>
    <row r="61" spans="1:18">
      <c r="B61" s="36" t="s">
        <v>393</v>
      </c>
      <c r="F61" s="22" t="s">
        <v>22</v>
      </c>
    </row>
    <row r="63" spans="1:18">
      <c r="A63" s="21" t="s">
        <v>349</v>
      </c>
      <c r="B63" s="26">
        <f>P9+F20+N29+F38+R49</f>
        <v>30000</v>
      </c>
    </row>
    <row r="64" spans="1:18">
      <c r="A64" s="21" t="s">
        <v>350</v>
      </c>
      <c r="B64" s="26">
        <f>P10+F21+N30+F39+R50</f>
        <v>30000</v>
      </c>
    </row>
    <row r="66" spans="1:2">
      <c r="A66" s="21" t="s">
        <v>348</v>
      </c>
      <c r="B66" s="26">
        <f>SUM(B63:B64)</f>
        <v>60000</v>
      </c>
    </row>
  </sheetData>
  <sheetProtection selectLockedCells="1" selectUnlockedCells="1"/>
  <mergeCells count="13">
    <mergeCell ref="B3:V3"/>
    <mergeCell ref="B5:H5"/>
    <mergeCell ref="B1:V1"/>
    <mergeCell ref="N52:N59"/>
    <mergeCell ref="B14:V14"/>
    <mergeCell ref="B16:F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3" customWidth="1"/>
    <col min="2" max="2" width="33" style="4" bestFit="1" customWidth="1"/>
    <col min="3" max="3" width="2.28515625" style="4" customWidth="1"/>
    <col min="4" max="6" width="19.7109375" style="4"/>
    <col min="7" max="7" width="2.28515625" style="4" bestFit="1" customWidth="1"/>
    <col min="8" max="8" width="19.7109375" style="4"/>
    <col min="9" max="9" width="2.28515625" style="4" bestFit="1" customWidth="1"/>
    <col min="10" max="10" width="19.7109375" style="4"/>
    <col min="11" max="11" width="2.28515625" style="4" bestFit="1" customWidth="1"/>
    <col min="12" max="16384" width="19.7109375" style="4"/>
  </cols>
  <sheetData>
    <row r="3" spans="2:20" ht="43.5">
      <c r="D3" s="11" t="s">
        <v>394</v>
      </c>
      <c r="E3" s="11" t="s">
        <v>395</v>
      </c>
      <c r="F3" s="11" t="s">
        <v>396</v>
      </c>
      <c r="G3" s="11"/>
      <c r="H3" s="11" t="s">
        <v>397</v>
      </c>
      <c r="I3" s="11"/>
      <c r="J3" s="11" t="s">
        <v>398</v>
      </c>
      <c r="K3" s="11"/>
      <c r="L3" s="11" t="s">
        <v>399</v>
      </c>
    </row>
    <row r="4" spans="2:20">
      <c r="B4" s="5" t="s">
        <v>400</v>
      </c>
      <c r="C4" s="5" t="e">
        <f>#REF!</f>
        <v>#REF!</v>
      </c>
      <c r="D4" s="6" t="e">
        <f>#REF!</f>
        <v>#REF!</v>
      </c>
      <c r="E4" s="6" t="e">
        <f>#REF!</f>
        <v>#REF!</v>
      </c>
      <c r="F4" s="6" t="e">
        <f>#REF!</f>
        <v>#REF!</v>
      </c>
      <c r="G4" s="5" t="e">
        <f>C4</f>
        <v>#REF!</v>
      </c>
      <c r="H4" s="6" t="e">
        <f>#REF!</f>
        <v>#REF!</v>
      </c>
      <c r="I4" s="5" t="e">
        <f>C4</f>
        <v>#REF!</v>
      </c>
      <c r="J4" s="6" t="e">
        <f>#REF!</f>
        <v>#REF!</v>
      </c>
      <c r="K4" s="5" t="e">
        <f>C4</f>
        <v>#REF!</v>
      </c>
      <c r="L4" s="6" t="e">
        <f>#REF!</f>
        <v>#REF!</v>
      </c>
      <c r="M4" s="6" t="e">
        <f>D4+E4+F4+H4+J4+L4</f>
        <v>#REF!</v>
      </c>
    </row>
    <row r="5" spans="2:20">
      <c r="B5" s="5" t="s">
        <v>401</v>
      </c>
      <c r="C5" s="5" t="e">
        <f>#REF!</f>
        <v>#REF!</v>
      </c>
      <c r="D5" s="6" t="e">
        <f>#REF!</f>
        <v>#REF!</v>
      </c>
      <c r="E5" s="6" t="e">
        <f>#REF!</f>
        <v>#REF!</v>
      </c>
      <c r="F5" s="9"/>
      <c r="G5" s="5" t="e">
        <f t="shared" ref="G5:G13" si="0">C5</f>
        <v>#REF!</v>
      </c>
      <c r="H5" s="6" t="e">
        <f>#REF!</f>
        <v>#REF!</v>
      </c>
      <c r="I5" s="5" t="e">
        <f t="shared" ref="I5:I13" si="1">C5</f>
        <v>#REF!</v>
      </c>
      <c r="J5" s="6" t="e">
        <f>#REF!</f>
        <v>#REF!</v>
      </c>
      <c r="K5" s="5" t="e">
        <f t="shared" ref="K5:K27" si="2">C5</f>
        <v>#REF!</v>
      </c>
      <c r="L5" s="6" t="e">
        <f>#REF!</f>
        <v>#REF!</v>
      </c>
      <c r="M5" s="6" t="e">
        <f t="shared" ref="M5:M38" si="3">D5+E5+F5+H5+J5+L5</f>
        <v>#REF!</v>
      </c>
    </row>
    <row r="6" spans="2:20">
      <c r="B6" s="5" t="s">
        <v>402</v>
      </c>
      <c r="C6" s="5" t="e">
        <f>#REF!</f>
        <v>#REF!</v>
      </c>
      <c r="D6" s="6" t="e">
        <f>#REF!</f>
        <v>#REF!</v>
      </c>
      <c r="E6" s="9"/>
      <c r="F6" s="6" t="e">
        <f>#REF!</f>
        <v>#REF!</v>
      </c>
      <c r="G6" s="5" t="e">
        <f t="shared" si="0"/>
        <v>#REF!</v>
      </c>
      <c r="H6" s="6" t="e">
        <f>#REF!</f>
        <v>#REF!</v>
      </c>
      <c r="I6" s="5" t="e">
        <f t="shared" si="1"/>
        <v>#REF!</v>
      </c>
      <c r="J6" s="6" t="e">
        <f>#REF!</f>
        <v>#REF!</v>
      </c>
      <c r="K6" s="5" t="e">
        <f t="shared" si="2"/>
        <v>#REF!</v>
      </c>
      <c r="L6" s="6" t="e">
        <f>#REF!</f>
        <v>#REF!</v>
      </c>
      <c r="M6" s="6" t="e">
        <f t="shared" si="3"/>
        <v>#REF!</v>
      </c>
      <c r="P6" s="7"/>
      <c r="Q6" s="7"/>
      <c r="R6" s="7"/>
      <c r="S6" s="7"/>
      <c r="T6" s="7"/>
    </row>
    <row r="7" spans="2:20">
      <c r="B7" s="5" t="s">
        <v>403</v>
      </c>
      <c r="C7" s="5" t="e">
        <f>#REF!</f>
        <v>#REF!</v>
      </c>
      <c r="D7" s="6" t="e">
        <f>#REF!</f>
        <v>#REF!</v>
      </c>
      <c r="E7" s="6" t="e">
        <f>#REF!</f>
        <v>#REF!</v>
      </c>
      <c r="F7" s="9"/>
      <c r="G7" s="5" t="e">
        <f t="shared" si="0"/>
        <v>#REF!</v>
      </c>
      <c r="H7" s="6" t="e">
        <f>#REF!</f>
        <v>#REF!</v>
      </c>
      <c r="I7" s="5" t="e">
        <f t="shared" si="1"/>
        <v>#REF!</v>
      </c>
      <c r="J7" s="6" t="e">
        <f>#REF!</f>
        <v>#REF!</v>
      </c>
      <c r="K7" s="5"/>
      <c r="L7" s="9"/>
      <c r="M7" s="6" t="e">
        <f t="shared" si="3"/>
        <v>#REF!</v>
      </c>
    </row>
    <row r="8" spans="2:20">
      <c r="B8" s="5" t="s">
        <v>404</v>
      </c>
      <c r="C8" s="5" t="e">
        <f>#REF!</f>
        <v>#REF!</v>
      </c>
      <c r="D8" s="6" t="e">
        <f>#REF!</f>
        <v>#REF!</v>
      </c>
      <c r="E8" s="9"/>
      <c r="F8" s="9"/>
      <c r="G8" s="5"/>
      <c r="H8" s="9"/>
      <c r="I8" s="5"/>
      <c r="J8" s="9"/>
      <c r="K8" s="5"/>
      <c r="L8" s="9"/>
      <c r="M8" s="6" t="e">
        <f t="shared" si="3"/>
        <v>#REF!</v>
      </c>
    </row>
    <row r="9" spans="2:20">
      <c r="B9" s="5" t="s">
        <v>405</v>
      </c>
      <c r="C9" s="5" t="e">
        <f>#REF!</f>
        <v>#REF!</v>
      </c>
      <c r="D9" s="6" t="e">
        <f>#REF!</f>
        <v>#REF!</v>
      </c>
      <c r="E9" s="9"/>
      <c r="F9" s="6" t="e">
        <f>#REF!</f>
        <v>#REF!</v>
      </c>
      <c r="G9" s="5"/>
      <c r="H9" s="9"/>
      <c r="I9" s="5"/>
      <c r="J9" s="9"/>
      <c r="K9" s="5"/>
      <c r="L9" s="9"/>
      <c r="M9" s="6" t="e">
        <f t="shared" si="3"/>
        <v>#REF!</v>
      </c>
    </row>
    <row r="10" spans="2:20">
      <c r="B10" s="5" t="s">
        <v>406</v>
      </c>
      <c r="C10" s="5" t="e">
        <f>#REF!</f>
        <v>#REF!</v>
      </c>
      <c r="D10" s="6" t="e">
        <f>#REF!</f>
        <v>#REF!</v>
      </c>
      <c r="E10" s="9"/>
      <c r="F10" s="6" t="e">
        <f>#REF!</f>
        <v>#REF!</v>
      </c>
      <c r="G10" s="5" t="e">
        <f t="shared" si="0"/>
        <v>#REF!</v>
      </c>
      <c r="H10" s="6" t="e">
        <f>#REF!</f>
        <v>#REF!</v>
      </c>
      <c r="I10" s="5" t="e">
        <f t="shared" si="1"/>
        <v>#REF!</v>
      </c>
      <c r="J10" s="6" t="e">
        <f>#REF!</f>
        <v>#REF!</v>
      </c>
      <c r="K10" s="5"/>
      <c r="L10" s="6" t="e">
        <f>#REF!</f>
        <v>#REF!</v>
      </c>
      <c r="M10" s="6" t="e">
        <f t="shared" si="3"/>
        <v>#REF!</v>
      </c>
    </row>
    <row r="11" spans="2:20">
      <c r="B11" s="5" t="s">
        <v>407</v>
      </c>
      <c r="C11" s="5" t="e">
        <f>#REF!</f>
        <v>#REF!</v>
      </c>
      <c r="D11" s="6" t="e">
        <f>#REF!</f>
        <v>#REF!</v>
      </c>
      <c r="E11" s="6" t="e">
        <f>#REF!</f>
        <v>#REF!</v>
      </c>
      <c r="F11" s="9"/>
      <c r="G11" s="5" t="e">
        <f t="shared" si="0"/>
        <v>#REF!</v>
      </c>
      <c r="H11" s="6" t="e">
        <f>#REF!</f>
        <v>#REF!</v>
      </c>
      <c r="I11" s="5" t="e">
        <f t="shared" si="1"/>
        <v>#REF!</v>
      </c>
      <c r="J11" s="6" t="e">
        <f>#REF!</f>
        <v>#REF!</v>
      </c>
      <c r="K11" s="5" t="e">
        <f t="shared" si="2"/>
        <v>#REF!</v>
      </c>
      <c r="L11" s="6" t="e">
        <f>#REF!</f>
        <v>#REF!</v>
      </c>
      <c r="M11" s="6" t="e">
        <f t="shared" si="3"/>
        <v>#REF!</v>
      </c>
    </row>
    <row r="12" spans="2:20">
      <c r="B12" s="5" t="s">
        <v>408</v>
      </c>
      <c r="C12" s="5" t="e">
        <f>#REF!</f>
        <v>#REF!</v>
      </c>
      <c r="D12" s="6" t="e">
        <f>#REF!</f>
        <v>#REF!</v>
      </c>
      <c r="E12" s="9"/>
      <c r="F12" s="6" t="e">
        <f>#REF!</f>
        <v>#REF!</v>
      </c>
      <c r="G12" s="5" t="e">
        <f t="shared" si="0"/>
        <v>#REF!</v>
      </c>
      <c r="H12" s="6" t="e">
        <f>#REF!</f>
        <v>#REF!</v>
      </c>
      <c r="I12" s="5" t="e">
        <f t="shared" si="1"/>
        <v>#REF!</v>
      </c>
      <c r="J12" s="6" t="e">
        <f>#REF!</f>
        <v>#REF!</v>
      </c>
      <c r="K12" s="5" t="e">
        <f t="shared" si="2"/>
        <v>#REF!</v>
      </c>
      <c r="L12" s="6" t="e">
        <f>#REF!</f>
        <v>#REF!</v>
      </c>
      <c r="M12" s="6" t="e">
        <f t="shared" si="3"/>
        <v>#REF!</v>
      </c>
    </row>
    <row r="13" spans="2:20">
      <c r="B13" s="5" t="s">
        <v>409</v>
      </c>
      <c r="C13" s="5" t="e">
        <f>#REF!</f>
        <v>#REF!</v>
      </c>
      <c r="D13" s="6" t="e">
        <f>#REF!</f>
        <v>#REF!</v>
      </c>
      <c r="E13" s="6" t="e">
        <f>#REF!</f>
        <v>#REF!</v>
      </c>
      <c r="F13" s="9"/>
      <c r="G13" s="5" t="e">
        <f t="shared" si="0"/>
        <v>#REF!</v>
      </c>
      <c r="H13" s="6" t="e">
        <f>#REF!</f>
        <v>#REF!</v>
      </c>
      <c r="I13" s="5" t="e">
        <f t="shared" si="1"/>
        <v>#REF!</v>
      </c>
      <c r="J13" s="6" t="e">
        <f>#REF!</f>
        <v>#REF!</v>
      </c>
      <c r="K13" s="5"/>
      <c r="L13" s="9"/>
      <c r="M13" s="6" t="e">
        <f t="shared" si="3"/>
        <v>#REF!</v>
      </c>
    </row>
    <row r="14" spans="2:20">
      <c r="B14" s="5" t="s">
        <v>410</v>
      </c>
      <c r="C14" s="5" t="e">
        <f>#REF!</f>
        <v>#REF!</v>
      </c>
      <c r="D14" s="6" t="e">
        <f>#REF!</f>
        <v>#REF!</v>
      </c>
      <c r="E14" s="9"/>
      <c r="F14" s="6" t="e">
        <f>#REF!</f>
        <v>#REF!</v>
      </c>
      <c r="G14" s="5"/>
      <c r="H14" s="9"/>
      <c r="I14" s="5"/>
      <c r="J14" s="9"/>
      <c r="K14" s="5"/>
      <c r="L14" s="9"/>
      <c r="M14" s="6" t="e">
        <f t="shared" si="3"/>
        <v>#REF!</v>
      </c>
    </row>
    <row r="15" spans="2:20">
      <c r="B15" s="5" t="s">
        <v>411</v>
      </c>
      <c r="C15" s="5" t="e">
        <f>#REF!</f>
        <v>#REF!</v>
      </c>
      <c r="D15" s="6" t="e">
        <f>#REF!</f>
        <v>#REF!</v>
      </c>
      <c r="E15" s="6" t="e">
        <f>#REF!</f>
        <v>#REF!</v>
      </c>
      <c r="F15" s="9"/>
      <c r="G15" s="5"/>
      <c r="H15" s="9"/>
      <c r="I15" s="5"/>
      <c r="J15" s="9"/>
      <c r="K15" s="5"/>
      <c r="L15" s="9"/>
      <c r="M15" s="6" t="e">
        <f t="shared" si="3"/>
        <v>#REF!</v>
      </c>
    </row>
    <row r="16" spans="2:20">
      <c r="B16" s="5" t="s">
        <v>412</v>
      </c>
      <c r="C16" s="5" t="e">
        <f>#REF!</f>
        <v>#REF!</v>
      </c>
      <c r="D16" s="6" t="e">
        <f>#REF!</f>
        <v>#REF!</v>
      </c>
      <c r="E16" s="6" t="e">
        <f>#REF!</f>
        <v>#REF!</v>
      </c>
      <c r="F16" s="9"/>
      <c r="G16" s="5"/>
      <c r="H16" s="9"/>
      <c r="I16" s="5"/>
      <c r="J16" s="10"/>
      <c r="K16" s="5" t="e">
        <f t="shared" si="2"/>
        <v>#REF!</v>
      </c>
      <c r="L16" s="6" t="e">
        <f>#REF!</f>
        <v>#REF!</v>
      </c>
      <c r="M16" s="6" t="e">
        <f t="shared" si="3"/>
        <v>#REF!</v>
      </c>
    </row>
    <row r="17" spans="2:13">
      <c r="B17" s="5" t="s">
        <v>413</v>
      </c>
      <c r="C17" s="5" t="e">
        <f>#REF!</f>
        <v>#REF!</v>
      </c>
      <c r="D17" s="6" t="e">
        <f>#REF!</f>
        <v>#REF!</v>
      </c>
      <c r="E17" s="9"/>
      <c r="F17" s="6" t="e">
        <f>#REF!</f>
        <v>#REF!</v>
      </c>
      <c r="G17" s="5"/>
      <c r="H17" s="9"/>
      <c r="I17" s="5"/>
      <c r="J17" s="9"/>
      <c r="K17" s="5" t="e">
        <f t="shared" si="2"/>
        <v>#REF!</v>
      </c>
      <c r="L17" s="6" t="e">
        <f>#REF!</f>
        <v>#REF!</v>
      </c>
      <c r="M17" s="6" t="e">
        <f t="shared" si="3"/>
        <v>#REF!</v>
      </c>
    </row>
    <row r="18" spans="2:13">
      <c r="B18" s="5" t="s">
        <v>414</v>
      </c>
      <c r="C18" s="5" t="e">
        <f>#REF!</f>
        <v>#REF!</v>
      </c>
      <c r="D18" s="6" t="e">
        <f>#REF!</f>
        <v>#REF!</v>
      </c>
      <c r="E18" s="6" t="e">
        <f>#REF!</f>
        <v>#REF!</v>
      </c>
      <c r="F18" s="9"/>
      <c r="G18" s="5"/>
      <c r="H18" s="9"/>
      <c r="I18" s="5"/>
      <c r="J18" s="9"/>
      <c r="K18" s="5" t="e">
        <f t="shared" si="2"/>
        <v>#REF!</v>
      </c>
      <c r="L18" s="6" t="e">
        <f>#REF!</f>
        <v>#REF!</v>
      </c>
      <c r="M18" s="6" t="e">
        <f t="shared" si="3"/>
        <v>#REF!</v>
      </c>
    </row>
    <row r="19" spans="2:13">
      <c r="B19" s="5" t="s">
        <v>415</v>
      </c>
      <c r="C19" s="5" t="e">
        <f>#REF!</f>
        <v>#REF!</v>
      </c>
      <c r="D19" s="6" t="e">
        <f>#REF!</f>
        <v>#REF!</v>
      </c>
      <c r="E19" s="9"/>
      <c r="F19" s="6" t="e">
        <f>#REF!</f>
        <v>#REF!</v>
      </c>
      <c r="G19" s="5"/>
      <c r="H19" s="9"/>
      <c r="I19" s="5"/>
      <c r="J19" s="9"/>
      <c r="K19" s="5"/>
      <c r="L19" s="9"/>
      <c r="M19" s="6" t="e">
        <f t="shared" si="3"/>
        <v>#REF!</v>
      </c>
    </row>
    <row r="20" spans="2:13">
      <c r="B20" s="5" t="s">
        <v>416</v>
      </c>
      <c r="C20" s="5" t="e">
        <f>#REF!</f>
        <v>#REF!</v>
      </c>
      <c r="D20" s="6" t="e">
        <f>#REF!</f>
        <v>#REF!</v>
      </c>
      <c r="E20" s="6" t="e">
        <f>#REF!</f>
        <v>#REF!</v>
      </c>
      <c r="F20" s="9"/>
      <c r="G20" s="5"/>
      <c r="H20" s="9"/>
      <c r="I20" s="5"/>
      <c r="J20" s="9"/>
      <c r="K20" s="5"/>
      <c r="L20" s="9"/>
      <c r="M20" s="6" t="e">
        <f t="shared" si="3"/>
        <v>#REF!</v>
      </c>
    </row>
    <row r="21" spans="2:13">
      <c r="B21" s="5" t="s">
        <v>417</v>
      </c>
      <c r="C21" s="5" t="e">
        <f>#REF!</f>
        <v>#REF!</v>
      </c>
      <c r="D21" s="6" t="e">
        <f>#REF!</f>
        <v>#REF!</v>
      </c>
      <c r="E21" s="9"/>
      <c r="F21" s="6" t="e">
        <f>#REF!</f>
        <v>#REF!</v>
      </c>
      <c r="G21" s="5"/>
      <c r="H21" s="9"/>
      <c r="I21" s="5"/>
      <c r="J21" s="9"/>
      <c r="K21" s="5"/>
      <c r="L21" s="9"/>
      <c r="M21" s="6" t="e">
        <f t="shared" si="3"/>
        <v>#REF!</v>
      </c>
    </row>
    <row r="22" spans="2:13">
      <c r="B22" s="5" t="s">
        <v>418</v>
      </c>
      <c r="C22" s="5" t="e">
        <f>#REF!</f>
        <v>#REF!</v>
      </c>
      <c r="D22" s="6" t="e">
        <f>#REF!</f>
        <v>#REF!</v>
      </c>
      <c r="E22" s="6" t="e">
        <f>#REF!</f>
        <v>#REF!</v>
      </c>
      <c r="F22" s="9"/>
      <c r="G22" s="5"/>
      <c r="H22" s="9"/>
      <c r="I22" s="5"/>
      <c r="J22" s="9"/>
      <c r="K22" s="5" t="e">
        <f t="shared" si="2"/>
        <v>#REF!</v>
      </c>
      <c r="L22" s="6" t="e">
        <f>#REF!</f>
        <v>#REF!</v>
      </c>
      <c r="M22" s="6" t="e">
        <f t="shared" si="3"/>
        <v>#REF!</v>
      </c>
    </row>
    <row r="23" spans="2:13">
      <c r="B23" s="5" t="s">
        <v>419</v>
      </c>
      <c r="C23" s="5" t="e">
        <f>#REF!</f>
        <v>#REF!</v>
      </c>
      <c r="D23" s="6" t="e">
        <f>#REF!</f>
        <v>#REF!</v>
      </c>
      <c r="E23" s="9"/>
      <c r="F23" s="6" t="e">
        <f>#REF!</f>
        <v>#REF!</v>
      </c>
      <c r="G23" s="5"/>
      <c r="H23" s="9"/>
      <c r="I23" s="5"/>
      <c r="J23" s="9"/>
      <c r="K23" s="5" t="e">
        <f t="shared" si="2"/>
        <v>#REF!</v>
      </c>
      <c r="L23" s="6" t="e">
        <f>#REF!</f>
        <v>#REF!</v>
      </c>
      <c r="M23" s="6" t="e">
        <f t="shared" si="3"/>
        <v>#REF!</v>
      </c>
    </row>
    <row r="24" spans="2:13">
      <c r="B24" s="5" t="s">
        <v>420</v>
      </c>
      <c r="C24" s="5" t="e">
        <f>#REF!</f>
        <v>#REF!</v>
      </c>
      <c r="D24" s="6" t="e">
        <f>#REF!</f>
        <v>#REF!</v>
      </c>
      <c r="E24" s="6" t="e">
        <f>#REF!</f>
        <v>#REF!</v>
      </c>
      <c r="F24" s="9"/>
      <c r="G24" s="5"/>
      <c r="H24" s="9"/>
      <c r="I24" s="5"/>
      <c r="J24" s="9"/>
      <c r="K24" s="5" t="e">
        <f t="shared" si="2"/>
        <v>#REF!</v>
      </c>
      <c r="L24" s="6" t="e">
        <f>#REF!</f>
        <v>#REF!</v>
      </c>
      <c r="M24" s="6" t="e">
        <f t="shared" si="3"/>
        <v>#REF!</v>
      </c>
    </row>
    <row r="25" spans="2:13">
      <c r="B25" s="5" t="s">
        <v>421</v>
      </c>
      <c r="C25" s="5" t="e">
        <f>#REF!</f>
        <v>#REF!</v>
      </c>
      <c r="D25" s="6" t="e">
        <f>#REF!</f>
        <v>#REF!</v>
      </c>
      <c r="E25" s="9"/>
      <c r="F25" s="6" t="e">
        <f>#REF!</f>
        <v>#REF!</v>
      </c>
      <c r="G25" s="5"/>
      <c r="H25" s="9"/>
      <c r="I25" s="5"/>
      <c r="J25" s="9"/>
      <c r="K25" s="5" t="e">
        <f t="shared" si="2"/>
        <v>#REF!</v>
      </c>
      <c r="L25" s="6" t="e">
        <f>#REF!</f>
        <v>#REF!</v>
      </c>
      <c r="M25" s="6" t="e">
        <f t="shared" si="3"/>
        <v>#REF!</v>
      </c>
    </row>
    <row r="26" spans="2:13">
      <c r="B26" s="5" t="s">
        <v>422</v>
      </c>
      <c r="C26" s="5" t="e">
        <f>#REF!</f>
        <v>#REF!</v>
      </c>
      <c r="D26" s="6" t="e">
        <f>#REF!</f>
        <v>#REF!</v>
      </c>
      <c r="E26" s="6" t="e">
        <f>#REF!</f>
        <v>#REF!</v>
      </c>
      <c r="F26" s="9"/>
      <c r="G26" s="5"/>
      <c r="H26" s="9"/>
      <c r="I26" s="5"/>
      <c r="J26" s="9"/>
      <c r="K26" s="5" t="e">
        <f t="shared" si="2"/>
        <v>#REF!</v>
      </c>
      <c r="L26" s="6" t="e">
        <f>#REF!</f>
        <v>#REF!</v>
      </c>
      <c r="M26" s="6" t="e">
        <f t="shared" si="3"/>
        <v>#REF!</v>
      </c>
    </row>
    <row r="27" spans="2:13">
      <c r="B27" s="5" t="s">
        <v>423</v>
      </c>
      <c r="C27" s="5" t="e">
        <f>#REF!</f>
        <v>#REF!</v>
      </c>
      <c r="D27" s="6" t="e">
        <f>#REF!</f>
        <v>#REF!</v>
      </c>
      <c r="E27" s="9"/>
      <c r="F27" s="6" t="e">
        <f>#REF!</f>
        <v>#REF!</v>
      </c>
      <c r="G27" s="5"/>
      <c r="H27" s="9"/>
      <c r="I27" s="5"/>
      <c r="J27" s="9"/>
      <c r="K27" s="5" t="e">
        <f t="shared" si="2"/>
        <v>#REF!</v>
      </c>
      <c r="L27" s="6" t="e">
        <f>#REF!</f>
        <v>#REF!</v>
      </c>
      <c r="M27" s="6" t="e">
        <f t="shared" si="3"/>
        <v>#REF!</v>
      </c>
    </row>
    <row r="28" spans="2:13">
      <c r="B28" s="5" t="s">
        <v>424</v>
      </c>
      <c r="C28" s="5" t="e">
        <f>#REF!</f>
        <v>#REF!</v>
      </c>
      <c r="D28" s="6" t="e">
        <f>#REF!</f>
        <v>#REF!</v>
      </c>
      <c r="E28" s="6" t="e">
        <f>#REF!</f>
        <v>#REF!</v>
      </c>
      <c r="F28" s="9"/>
      <c r="G28" s="5"/>
      <c r="H28" s="9"/>
      <c r="I28" s="5"/>
      <c r="J28" s="9"/>
      <c r="K28" s="5"/>
      <c r="L28" s="9"/>
      <c r="M28" s="6" t="e">
        <f t="shared" si="3"/>
        <v>#REF!</v>
      </c>
    </row>
    <row r="29" spans="2:13">
      <c r="B29" s="5" t="s">
        <v>425</v>
      </c>
      <c r="C29" s="5" t="e">
        <f>#REF!</f>
        <v>#REF!</v>
      </c>
      <c r="D29" s="6" t="e">
        <f>#REF!</f>
        <v>#REF!</v>
      </c>
      <c r="E29" s="9"/>
      <c r="F29" s="6" t="e">
        <f>#REF!</f>
        <v>#REF!</v>
      </c>
      <c r="G29" s="5"/>
      <c r="H29" s="9"/>
      <c r="I29" s="5"/>
      <c r="J29" s="9"/>
      <c r="K29" s="5"/>
      <c r="L29" s="9"/>
      <c r="M29" s="6" t="e">
        <f t="shared" si="3"/>
        <v>#REF!</v>
      </c>
    </row>
    <row r="30" spans="2:13">
      <c r="B30" s="5" t="s">
        <v>426</v>
      </c>
      <c r="C30" s="5" t="e">
        <f>#REF!</f>
        <v>#REF!</v>
      </c>
      <c r="D30" s="6" t="e">
        <f>#REF!</f>
        <v>#REF!</v>
      </c>
      <c r="E30" s="6" t="e">
        <f>#REF!</f>
        <v>#REF!</v>
      </c>
      <c r="F30" s="9"/>
      <c r="G30" s="5"/>
      <c r="H30" s="9"/>
      <c r="I30" s="5"/>
      <c r="J30" s="9"/>
      <c r="K30" s="5"/>
      <c r="L30" s="9"/>
      <c r="M30" s="6" t="e">
        <f t="shared" si="3"/>
        <v>#REF!</v>
      </c>
    </row>
    <row r="31" spans="2:13">
      <c r="B31" s="5" t="s">
        <v>427</v>
      </c>
      <c r="C31" s="5" t="e">
        <f>#REF!</f>
        <v>#REF!</v>
      </c>
      <c r="D31" s="6" t="e">
        <f>#REF!</f>
        <v>#REF!</v>
      </c>
      <c r="E31" s="9"/>
      <c r="F31" s="6" t="e">
        <f>#REF!</f>
        <v>#REF!</v>
      </c>
      <c r="G31" s="5"/>
      <c r="H31" s="9"/>
      <c r="I31" s="5"/>
      <c r="J31" s="9"/>
      <c r="K31" s="5"/>
      <c r="L31" s="9"/>
      <c r="M31" s="6" t="e">
        <f t="shared" si="3"/>
        <v>#REF!</v>
      </c>
    </row>
    <row r="32" spans="2:13">
      <c r="B32" s="5" t="s">
        <v>428</v>
      </c>
      <c r="C32" s="5" t="e">
        <f>#REF!</f>
        <v>#REF!</v>
      </c>
      <c r="D32" s="6" t="e">
        <f>#REF!</f>
        <v>#REF!</v>
      </c>
      <c r="E32" s="6" t="e">
        <f>#REF!</f>
        <v>#REF!</v>
      </c>
      <c r="F32" s="9"/>
      <c r="G32" s="5"/>
      <c r="H32" s="9"/>
      <c r="I32" s="5"/>
      <c r="J32" s="9"/>
      <c r="K32" s="5"/>
      <c r="L32" s="9"/>
      <c r="M32" s="6" t="e">
        <f t="shared" si="3"/>
        <v>#REF!</v>
      </c>
    </row>
    <row r="33" spans="2:13">
      <c r="B33" s="5" t="s">
        <v>429</v>
      </c>
      <c r="C33" s="5" t="e">
        <f>#REF!</f>
        <v>#REF!</v>
      </c>
      <c r="D33" s="6" t="e">
        <f>#REF!</f>
        <v>#REF!</v>
      </c>
      <c r="E33" s="6" t="e">
        <f>#REF!</f>
        <v>#REF!</v>
      </c>
      <c r="F33" s="9"/>
      <c r="G33" s="5" t="e">
        <f>C33</f>
        <v>#REF!</v>
      </c>
      <c r="H33" s="6" t="e">
        <f>#REF!</f>
        <v>#REF!</v>
      </c>
      <c r="I33" s="5" t="e">
        <f>C33</f>
        <v>#REF!</v>
      </c>
      <c r="J33" s="6" t="e">
        <f>#REF!</f>
        <v>#REF!</v>
      </c>
      <c r="K33" s="5" t="e">
        <f>C33</f>
        <v>#REF!</v>
      </c>
      <c r="L33" s="6" t="e">
        <f>#REF!</f>
        <v>#REF!</v>
      </c>
      <c r="M33" s="6" t="e">
        <f>D33+E33+F33+H33+J33+L33</f>
        <v>#REF!</v>
      </c>
    </row>
    <row r="34" spans="2:13">
      <c r="B34" s="5" t="s">
        <v>430</v>
      </c>
      <c r="C34" s="5" t="e">
        <f>#REF!</f>
        <v>#REF!</v>
      </c>
      <c r="D34" s="6" t="e">
        <f>#REF!</f>
        <v>#REF!</v>
      </c>
      <c r="E34" s="6" t="e">
        <f>#REF!</f>
        <v>#REF!</v>
      </c>
      <c r="F34" s="9"/>
      <c r="G34" s="5"/>
      <c r="H34" s="9"/>
      <c r="I34" s="5"/>
      <c r="J34" s="9"/>
      <c r="K34" s="5" t="e">
        <f>C34</f>
        <v>#REF!</v>
      </c>
      <c r="L34" s="6" t="e">
        <f>#REF!</f>
        <v>#REF!</v>
      </c>
      <c r="M34" s="6" t="e">
        <f>D34+E34+F34+H34+J34+L34</f>
        <v>#REF!</v>
      </c>
    </row>
    <row r="35" spans="2:13">
      <c r="B35" s="5" t="s">
        <v>431</v>
      </c>
      <c r="C35" s="5" t="e">
        <f>#REF!</f>
        <v>#REF!</v>
      </c>
      <c r="D35" s="6" t="e">
        <f>#REF!</f>
        <v>#REF!</v>
      </c>
      <c r="E35" s="6" t="e">
        <f>#REF!</f>
        <v>#REF!</v>
      </c>
      <c r="F35" s="9"/>
      <c r="G35" s="5"/>
      <c r="H35" s="9"/>
      <c r="I35" s="5"/>
      <c r="J35" s="9"/>
      <c r="K35" s="5" t="e">
        <f>C35</f>
        <v>#REF!</v>
      </c>
      <c r="L35" s="6" t="e">
        <f>#REF!</f>
        <v>#REF!</v>
      </c>
      <c r="M35" s="6" t="e">
        <f>D35+E35+F35+H35+J35+L35</f>
        <v>#REF!</v>
      </c>
    </row>
    <row r="36" spans="2:13">
      <c r="B36" s="5" t="s">
        <v>432</v>
      </c>
      <c r="C36" s="5" t="e">
        <f>#REF!</f>
        <v>#REF!</v>
      </c>
      <c r="D36" s="6" t="e">
        <f>#REF!</f>
        <v>#REF!</v>
      </c>
      <c r="E36" s="6" t="e">
        <f>#REF!</f>
        <v>#REF!</v>
      </c>
      <c r="F36" s="9"/>
      <c r="G36" s="5"/>
      <c r="H36" s="9"/>
      <c r="I36" s="5"/>
      <c r="J36" s="9"/>
      <c r="K36" s="5"/>
      <c r="L36" s="9"/>
      <c r="M36" s="6" t="e">
        <f>D36+E36+F36+H36+J36+L36</f>
        <v>#REF!</v>
      </c>
    </row>
    <row r="37" spans="2:13">
      <c r="B37" s="5" t="s">
        <v>433</v>
      </c>
      <c r="C37" s="5" t="e">
        <f>#REF!</f>
        <v>#REF!</v>
      </c>
      <c r="D37" s="6" t="e">
        <f>#REF!</f>
        <v>#REF!</v>
      </c>
      <c r="E37" s="6" t="e">
        <f>#REF!</f>
        <v>#REF!</v>
      </c>
      <c r="F37" s="9"/>
      <c r="G37" s="5"/>
      <c r="H37" s="9"/>
      <c r="I37" s="5"/>
      <c r="J37" s="9"/>
      <c r="K37" s="5"/>
      <c r="L37" s="9"/>
      <c r="M37" s="6" t="e">
        <f>D37+E37+F37+H37+J37+L37</f>
        <v>#REF!</v>
      </c>
    </row>
    <row r="38" spans="2:13">
      <c r="B38" s="5" t="s">
        <v>434</v>
      </c>
      <c r="C38" s="5" t="e">
        <f>#REF!</f>
        <v>#REF!</v>
      </c>
      <c r="D38" s="6" t="e">
        <f>#REF!</f>
        <v>#REF!</v>
      </c>
      <c r="E38" s="9"/>
      <c r="F38" s="6" t="e">
        <f>#REF!</f>
        <v>#REF!</v>
      </c>
      <c r="G38" s="5"/>
      <c r="H38" s="9"/>
      <c r="I38" s="5"/>
      <c r="J38" s="9"/>
      <c r="K38" s="5"/>
      <c r="L38" s="9"/>
      <c r="M38" s="6" t="e">
        <f t="shared" si="3"/>
        <v>#REF!</v>
      </c>
    </row>
    <row r="39" spans="2:13">
      <c r="D39" s="8"/>
      <c r="E39" s="8"/>
      <c r="F39" s="8"/>
      <c r="G39" s="8"/>
      <c r="H39" s="8"/>
      <c r="I39" s="8"/>
      <c r="J39" s="8"/>
      <c r="K39" s="8"/>
      <c r="L39" s="8"/>
    </row>
    <row r="41" spans="2:13" ht="56.1">
      <c r="B41" s="5" t="s">
        <v>435</v>
      </c>
      <c r="C41" s="5" t="e">
        <f>#REF!</f>
        <v>#REF!</v>
      </c>
      <c r="D41" s="1" t="s">
        <v>436</v>
      </c>
    </row>
    <row r="42" spans="2:13" ht="56.1">
      <c r="B42" s="5" t="s">
        <v>437</v>
      </c>
      <c r="C42" s="5" t="e">
        <f>#REF!</f>
        <v>#REF!</v>
      </c>
      <c r="D42" s="1" t="s">
        <v>436</v>
      </c>
    </row>
    <row r="43" spans="2:13" ht="56.1">
      <c r="B43" s="5" t="s">
        <v>438</v>
      </c>
      <c r="C43" s="5" t="e">
        <f>#REF!</f>
        <v>#REF!</v>
      </c>
      <c r="D43" s="1" t="s">
        <v>436</v>
      </c>
    </row>
    <row r="44" spans="2:13" ht="56.1">
      <c r="B44" s="5" t="s">
        <v>439</v>
      </c>
      <c r="C44" s="5" t="e">
        <f>#REF!</f>
        <v>#REF!</v>
      </c>
      <c r="D44" s="1" t="s">
        <v>436</v>
      </c>
    </row>
    <row r="45" spans="2:13" ht="56.1">
      <c r="B45" s="5" t="s">
        <v>440</v>
      </c>
      <c r="C45" s="5" t="e">
        <f>#REF!</f>
        <v>#REF!</v>
      </c>
      <c r="D45" s="1" t="s">
        <v>436</v>
      </c>
    </row>
    <row r="46" spans="2:13" ht="56.1">
      <c r="B46" s="5" t="s">
        <v>441</v>
      </c>
      <c r="C46" s="5" t="e">
        <f>#REF!</f>
        <v>#REF!</v>
      </c>
      <c r="D46" s="1" t="s">
        <v>436</v>
      </c>
    </row>
    <row r="47" spans="2:13" ht="56.1">
      <c r="B47" s="5" t="s">
        <v>442</v>
      </c>
      <c r="C47" s="5" t="e">
        <f>#REF!</f>
        <v>#REF!</v>
      </c>
      <c r="D47" s="1" t="s">
        <v>436</v>
      </c>
    </row>
    <row r="48" spans="2:13" ht="56.1">
      <c r="B48" s="5" t="s">
        <v>443</v>
      </c>
      <c r="C48" s="5" t="e">
        <f>#REF!</f>
        <v>#REF!</v>
      </c>
      <c r="D48" s="1" t="s">
        <v>436</v>
      </c>
    </row>
    <row r="49" spans="2:4" ht="56.1">
      <c r="B49" s="5" t="s">
        <v>444</v>
      </c>
      <c r="C49" s="5" t="e">
        <f>#REF!</f>
        <v>#REF!</v>
      </c>
      <c r="D49" s="1" t="s">
        <v>436</v>
      </c>
    </row>
    <row r="50" spans="2:4" ht="56.1">
      <c r="B50" s="5" t="s">
        <v>445</v>
      </c>
      <c r="C50" s="5" t="e">
        <f>#REF!</f>
        <v>#REF!</v>
      </c>
      <c r="D50" s="1" t="s">
        <v>436</v>
      </c>
    </row>
    <row r="51" spans="2:4" ht="56.1">
      <c r="B51" s="5" t="s">
        <v>446</v>
      </c>
      <c r="C51" s="5" t="e">
        <f>#REF!</f>
        <v>#REF!</v>
      </c>
      <c r="D51" s="1" t="s">
        <v>436</v>
      </c>
    </row>
    <row r="52" spans="2:4" ht="56.1">
      <c r="B52" s="5" t="s">
        <v>447</v>
      </c>
      <c r="C52" s="5" t="e">
        <f>#REF!</f>
        <v>#REF!</v>
      </c>
      <c r="D52" s="12" t="s">
        <v>448</v>
      </c>
    </row>
    <row r="53" spans="2:4" ht="56.1">
      <c r="B53" s="5" t="s">
        <v>449</v>
      </c>
      <c r="C53" s="5" t="e">
        <f>#REF!</f>
        <v>#REF!</v>
      </c>
      <c r="D53" s="12" t="s">
        <v>448</v>
      </c>
    </row>
    <row r="54" spans="2:4" ht="56.1">
      <c r="B54" s="5" t="s">
        <v>450</v>
      </c>
      <c r="C54" s="5" t="e">
        <f>#REF!</f>
        <v>#REF!</v>
      </c>
      <c r="D54" s="12" t="s">
        <v>448</v>
      </c>
    </row>
    <row r="55" spans="2:4" ht="56.1">
      <c r="B55" s="5" t="s">
        <v>451</v>
      </c>
      <c r="C55" s="5" t="e">
        <f>#REF!</f>
        <v>#REF!</v>
      </c>
      <c r="D55" s="12" t="s">
        <v>448</v>
      </c>
    </row>
    <row r="56" spans="2:4" ht="56.1">
      <c r="B56" s="5" t="s">
        <v>452</v>
      </c>
      <c r="C56" s="5" t="e">
        <f>#REF!</f>
        <v>#REF!</v>
      </c>
      <c r="D56" s="12" t="s">
        <v>448</v>
      </c>
    </row>
    <row r="57" spans="2:4" ht="56.1">
      <c r="B57" s="5" t="s">
        <v>453</v>
      </c>
      <c r="C57" s="5" t="e">
        <f>#REF!</f>
        <v>#REF!</v>
      </c>
      <c r="D57" s="12" t="s">
        <v>448</v>
      </c>
    </row>
    <row r="58" spans="2:4" ht="56.1">
      <c r="B58" s="5" t="s">
        <v>454</v>
      </c>
      <c r="C58" s="5" t="e">
        <f>#REF!</f>
        <v>#REF!</v>
      </c>
      <c r="D58" s="12" t="s">
        <v>448</v>
      </c>
    </row>
    <row r="59" spans="2:4" ht="56.1">
      <c r="B59" s="5" t="s">
        <v>455</v>
      </c>
      <c r="C59" s="5" t="e">
        <f>#REF!</f>
        <v>#REF!</v>
      </c>
      <c r="D59" s="12" t="s">
        <v>448</v>
      </c>
    </row>
    <row r="60" spans="2:4" ht="56.1">
      <c r="B60" s="5" t="s">
        <v>456</v>
      </c>
      <c r="C60" s="5" t="e">
        <f>#REF!</f>
        <v>#REF!</v>
      </c>
      <c r="D60" s="12" t="s">
        <v>448</v>
      </c>
    </row>
    <row r="61" spans="2:4" ht="56.1">
      <c r="B61" s="5" t="s">
        <v>457</v>
      </c>
      <c r="C61" s="5" t="e">
        <f>#REF!</f>
        <v>#REF!</v>
      </c>
      <c r="D61" s="12" t="s">
        <v>448</v>
      </c>
    </row>
    <row r="62" spans="2:4" ht="56.1">
      <c r="B62" s="5" t="s">
        <v>458</v>
      </c>
      <c r="C62" s="5" t="e">
        <f>#REF!</f>
        <v>#REF!</v>
      </c>
      <c r="D62" s="12" t="s">
        <v>448</v>
      </c>
    </row>
    <row r="63" spans="2:4" ht="56.1">
      <c r="B63" s="5" t="s">
        <v>459</v>
      </c>
      <c r="C63" s="5" t="e">
        <f>#REF!</f>
        <v>#REF!</v>
      </c>
      <c r="D63" s="12" t="s">
        <v>448</v>
      </c>
    </row>
    <row r="64" spans="2:4" ht="56.1">
      <c r="B64" s="5" t="s">
        <v>460</v>
      </c>
      <c r="C64" s="5" t="e">
        <f>#REF!</f>
        <v>#REF!</v>
      </c>
      <c r="D64" s="12" t="s">
        <v>448</v>
      </c>
    </row>
    <row r="65" spans="2:4" ht="56.1">
      <c r="B65" s="5" t="s">
        <v>461</v>
      </c>
      <c r="C65" s="5" t="e">
        <f>#REF!</f>
        <v>#REF!</v>
      </c>
      <c r="D65" s="12" t="s">
        <v>448</v>
      </c>
    </row>
    <row r="66" spans="2:4" ht="56.1">
      <c r="B66" s="5" t="s">
        <v>462</v>
      </c>
      <c r="C66" s="5" t="e">
        <f>#REF!</f>
        <v>#REF!</v>
      </c>
      <c r="D66" s="12" t="s">
        <v>448</v>
      </c>
    </row>
    <row r="67" spans="2:4" ht="56.1">
      <c r="B67" s="5" t="s">
        <v>463</v>
      </c>
      <c r="C67" s="5" t="e">
        <f>#REF!</f>
        <v>#REF!</v>
      </c>
      <c r="D67" s="12" t="s">
        <v>448</v>
      </c>
    </row>
    <row r="68" spans="2:4" ht="56.1">
      <c r="B68" s="5" t="s">
        <v>464</v>
      </c>
      <c r="C68" s="5" t="e">
        <f>#REF!</f>
        <v>#REF!</v>
      </c>
      <c r="D68" s="12" t="s">
        <v>448</v>
      </c>
    </row>
    <row r="69" spans="2:4" ht="56.1">
      <c r="B69" s="5" t="s">
        <v>465</v>
      </c>
      <c r="C69" s="5" t="e">
        <f>#REF!</f>
        <v>#REF!</v>
      </c>
      <c r="D69" s="12" t="s">
        <v>448</v>
      </c>
    </row>
    <row r="70" spans="2:4" ht="56.1">
      <c r="B70" s="5" t="s">
        <v>466</v>
      </c>
      <c r="C70" s="5" t="e">
        <f>#REF!</f>
        <v>#REF!</v>
      </c>
      <c r="D70" s="12" t="s">
        <v>448</v>
      </c>
    </row>
    <row r="71" spans="2:4" ht="56.1">
      <c r="B71" s="5" t="s">
        <v>467</v>
      </c>
      <c r="C71" s="5" t="e">
        <f>#REF!</f>
        <v>#REF!</v>
      </c>
      <c r="D71" s="12" t="s">
        <v>468</v>
      </c>
    </row>
    <row r="72" spans="2:4" ht="56.1">
      <c r="B72" s="5" t="s">
        <v>469</v>
      </c>
      <c r="C72" s="5" t="e">
        <f>#REF!</f>
        <v>#REF!</v>
      </c>
      <c r="D72" s="12" t="s">
        <v>468</v>
      </c>
    </row>
    <row r="73" spans="2:4" ht="56.1">
      <c r="B73" s="5" t="s">
        <v>470</v>
      </c>
      <c r="C73" s="5" t="e">
        <f>#REF!</f>
        <v>#REF!</v>
      </c>
      <c r="D73" s="12" t="s">
        <v>468</v>
      </c>
    </row>
    <row r="74" spans="2:4" ht="56.1">
      <c r="B74" s="5" t="s">
        <v>471</v>
      </c>
      <c r="C74" s="5" t="e">
        <f>#REF!</f>
        <v>#REF!</v>
      </c>
      <c r="D74" s="12" t="s">
        <v>468</v>
      </c>
    </row>
    <row r="75" spans="2:4" ht="56.1">
      <c r="B75" s="5" t="s">
        <v>472</v>
      </c>
      <c r="C75" s="5" t="e">
        <f>#REF!</f>
        <v>#REF!</v>
      </c>
      <c r="D75" s="12" t="s">
        <v>468</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A15" zoomScale="70" zoomScaleNormal="70" zoomScalePageLayoutView="70" workbookViewId="0">
      <selection activeCell="B15" sqref="B15"/>
    </sheetView>
  </sheetViews>
  <sheetFormatPr defaultColWidth="0" defaultRowHeight="12.6" zeroHeight="1"/>
  <cols>
    <col min="1" max="1" width="0.5703125" style="42" customWidth="1"/>
    <col min="2" max="2" width="184.140625" style="41" customWidth="1"/>
    <col min="3" max="3" width="0.5703125" style="42" customWidth="1"/>
    <col min="4" max="13" width="9.140625" style="41" hidden="1"/>
    <col min="14" max="14" width="54.28515625" style="41" hidden="1"/>
    <col min="15" max="257" width="9.140625" style="41" hidden="1"/>
    <col min="258" max="258" width="184.140625" style="41" hidden="1"/>
    <col min="259" max="269" width="9.140625" style="41" hidden="1"/>
    <col min="270" max="270" width="54.28515625" style="41" hidden="1"/>
    <col min="271" max="513" width="9.140625" style="41" hidden="1"/>
    <col min="514" max="514" width="184.140625" style="41" hidden="1"/>
    <col min="515" max="525" width="9.140625" style="41" hidden="1"/>
    <col min="526" max="526" width="54.28515625" style="41" hidden="1"/>
    <col min="527" max="769" width="9.140625" style="41" hidden="1"/>
    <col min="770" max="770" width="184.140625" style="41" hidden="1"/>
    <col min="771" max="781" width="9.140625" style="41" hidden="1"/>
    <col min="782" max="782" width="54.28515625" style="41" hidden="1"/>
    <col min="783" max="1025" width="9.140625" style="41" hidden="1"/>
    <col min="1026" max="1026" width="184.140625" style="41" hidden="1"/>
    <col min="1027" max="1037" width="9.140625" style="41" hidden="1"/>
    <col min="1038" max="1038" width="54.28515625" style="41" hidden="1"/>
    <col min="1039" max="1281" width="9.140625" style="41" hidden="1"/>
    <col min="1282" max="1282" width="184.140625" style="41" hidden="1"/>
    <col min="1283" max="1293" width="9.140625" style="41" hidden="1"/>
    <col min="1294" max="1294" width="54.28515625" style="41" hidden="1"/>
    <col min="1295" max="1537" width="9.140625" style="41" hidden="1"/>
    <col min="1538" max="1538" width="184.140625" style="41" hidden="1"/>
    <col min="1539" max="1549" width="9.140625" style="41" hidden="1"/>
    <col min="1550" max="1550" width="54.28515625" style="41" hidden="1"/>
    <col min="1551" max="1793" width="9.140625" style="41" hidden="1"/>
    <col min="1794" max="1794" width="184.140625" style="41" hidden="1"/>
    <col min="1795" max="1805" width="9.140625" style="41" hidden="1"/>
    <col min="1806" max="1806" width="54.28515625" style="41" hidden="1"/>
    <col min="1807" max="2049" width="9.140625" style="41" hidden="1"/>
    <col min="2050" max="2050" width="184.140625" style="41" hidden="1"/>
    <col min="2051" max="2061" width="9.140625" style="41" hidden="1"/>
    <col min="2062" max="2062" width="54.28515625" style="41" hidden="1"/>
    <col min="2063" max="2305" width="9.140625" style="41" hidden="1"/>
    <col min="2306" max="2306" width="184.140625" style="41" hidden="1"/>
    <col min="2307" max="2317" width="9.140625" style="41" hidden="1"/>
    <col min="2318" max="2318" width="54.28515625" style="41" hidden="1"/>
    <col min="2319" max="2561" width="9.140625" style="41" hidden="1"/>
    <col min="2562" max="2562" width="184.140625" style="41" hidden="1"/>
    <col min="2563" max="2573" width="9.140625" style="41" hidden="1"/>
    <col min="2574" max="2574" width="54.28515625" style="41" hidden="1"/>
    <col min="2575" max="2817" width="9.140625" style="41" hidden="1"/>
    <col min="2818" max="2818" width="184.140625" style="41" hidden="1"/>
    <col min="2819" max="2829" width="9.140625" style="41" hidden="1"/>
    <col min="2830" max="2830" width="54.28515625" style="41" hidden="1"/>
    <col min="2831" max="3073" width="9.140625" style="41" hidden="1"/>
    <col min="3074" max="3074" width="184.140625" style="41" hidden="1"/>
    <col min="3075" max="3085" width="9.140625" style="41" hidden="1"/>
    <col min="3086" max="3086" width="54.28515625" style="41" hidden="1"/>
    <col min="3087" max="3329" width="9.140625" style="41" hidden="1"/>
    <col min="3330" max="3330" width="184.140625" style="41" hidden="1"/>
    <col min="3331" max="3341" width="9.140625" style="41" hidden="1"/>
    <col min="3342" max="3342" width="54.28515625" style="41" hidden="1"/>
    <col min="3343" max="3585" width="9.140625" style="41" hidden="1"/>
    <col min="3586" max="3586" width="184.140625" style="41" hidden="1"/>
    <col min="3587" max="3597" width="9.140625" style="41" hidden="1"/>
    <col min="3598" max="3598" width="54.28515625" style="41" hidden="1"/>
    <col min="3599" max="3841" width="9.140625" style="41" hidden="1"/>
    <col min="3842" max="3842" width="184.140625" style="41" hidden="1"/>
    <col min="3843" max="3853" width="9.140625" style="41" hidden="1"/>
    <col min="3854" max="3854" width="54.28515625" style="41" hidden="1"/>
    <col min="3855" max="4097" width="9.140625" style="41" hidden="1"/>
    <col min="4098" max="4098" width="184.140625" style="41" hidden="1"/>
    <col min="4099" max="4109" width="9.140625" style="41" hidden="1"/>
    <col min="4110" max="4110" width="54.28515625" style="41" hidden="1"/>
    <col min="4111" max="4353" width="9.140625" style="41" hidden="1"/>
    <col min="4354" max="4354" width="184.140625" style="41" hidden="1"/>
    <col min="4355" max="4365" width="9.140625" style="41" hidden="1"/>
    <col min="4366" max="4366" width="54.28515625" style="41" hidden="1"/>
    <col min="4367" max="4609" width="9.140625" style="41" hidden="1"/>
    <col min="4610" max="4610" width="184.140625" style="41" hidden="1"/>
    <col min="4611" max="4621" width="9.140625" style="41" hidden="1"/>
    <col min="4622" max="4622" width="54.28515625" style="41" hidden="1"/>
    <col min="4623" max="4865" width="9.140625" style="41" hidden="1"/>
    <col min="4866" max="4866" width="184.140625" style="41" hidden="1"/>
    <col min="4867" max="4877" width="9.140625" style="41" hidden="1"/>
    <col min="4878" max="4878" width="54.28515625" style="41" hidden="1"/>
    <col min="4879" max="5121" width="9.140625" style="41" hidden="1"/>
    <col min="5122" max="5122" width="184.140625" style="41" hidden="1"/>
    <col min="5123" max="5133" width="9.140625" style="41" hidden="1"/>
    <col min="5134" max="5134" width="54.28515625" style="41" hidden="1"/>
    <col min="5135" max="5377" width="9.140625" style="41" hidden="1"/>
    <col min="5378" max="5378" width="184.140625" style="41" hidden="1"/>
    <col min="5379" max="5389" width="9.140625" style="41" hidden="1"/>
    <col min="5390" max="5390" width="54.28515625" style="41" hidden="1"/>
    <col min="5391" max="5633" width="9.140625" style="41" hidden="1"/>
    <col min="5634" max="5634" width="184.140625" style="41" hidden="1"/>
    <col min="5635" max="5645" width="9.140625" style="41" hidden="1"/>
    <col min="5646" max="5646" width="54.28515625" style="41" hidden="1"/>
    <col min="5647" max="5889" width="9.140625" style="41" hidden="1"/>
    <col min="5890" max="5890" width="184.140625" style="41" hidden="1"/>
    <col min="5891" max="5901" width="9.140625" style="41" hidden="1"/>
    <col min="5902" max="5902" width="54.28515625" style="41" hidden="1"/>
    <col min="5903" max="6145" width="9.140625" style="41" hidden="1"/>
    <col min="6146" max="6146" width="184.140625" style="41" hidden="1"/>
    <col min="6147" max="6157" width="9.140625" style="41" hidden="1"/>
    <col min="6158" max="6158" width="54.28515625" style="41" hidden="1"/>
    <col min="6159" max="6401" width="9.140625" style="41" hidden="1"/>
    <col min="6402" max="6402" width="184.140625" style="41" hidden="1"/>
    <col min="6403" max="6413" width="9.140625" style="41" hidden="1"/>
    <col min="6414" max="6414" width="54.28515625" style="41" hidden="1"/>
    <col min="6415" max="6657" width="9.140625" style="41" hidden="1"/>
    <col min="6658" max="6658" width="184.140625" style="41" hidden="1"/>
    <col min="6659" max="6669" width="9.140625" style="41" hidden="1"/>
    <col min="6670" max="6670" width="54.28515625" style="41" hidden="1"/>
    <col min="6671" max="6913" width="9.140625" style="41" hidden="1"/>
    <col min="6914" max="6914" width="184.140625" style="41" hidden="1"/>
    <col min="6915" max="6925" width="9.140625" style="41" hidden="1"/>
    <col min="6926" max="6926" width="54.28515625" style="41" hidden="1"/>
    <col min="6927" max="7169" width="9.140625" style="41" hidden="1"/>
    <col min="7170" max="7170" width="184.140625" style="41" hidden="1"/>
    <col min="7171" max="7181" width="9.140625" style="41" hidden="1"/>
    <col min="7182" max="7182" width="54.28515625" style="41" hidden="1"/>
    <col min="7183" max="7425" width="9.140625" style="41" hidden="1"/>
    <col min="7426" max="7426" width="184.140625" style="41" hidden="1"/>
    <col min="7427" max="7437" width="9.140625" style="41" hidden="1"/>
    <col min="7438" max="7438" width="54.28515625" style="41" hidden="1"/>
    <col min="7439" max="7681" width="9.140625" style="41" hidden="1"/>
    <col min="7682" max="7682" width="184.140625" style="41" hidden="1"/>
    <col min="7683" max="7693" width="9.140625" style="41" hidden="1"/>
    <col min="7694" max="7694" width="54.28515625" style="41" hidden="1"/>
    <col min="7695" max="7937" width="9.140625" style="41" hidden="1"/>
    <col min="7938" max="7938" width="184.140625" style="41" hidden="1"/>
    <col min="7939" max="7949" width="9.140625" style="41" hidden="1"/>
    <col min="7950" max="7950" width="54.28515625" style="41" hidden="1"/>
    <col min="7951" max="8193" width="9.140625" style="41" hidden="1"/>
    <col min="8194" max="8194" width="184.140625" style="41" hidden="1"/>
    <col min="8195" max="8205" width="9.140625" style="41" hidden="1"/>
    <col min="8206" max="8206" width="54.28515625" style="41" hidden="1"/>
    <col min="8207" max="8449" width="9.140625" style="41" hidden="1"/>
    <col min="8450" max="8450" width="184.140625" style="41" hidden="1"/>
    <col min="8451" max="8461" width="9.140625" style="41" hidden="1"/>
    <col min="8462" max="8462" width="54.28515625" style="41" hidden="1"/>
    <col min="8463" max="8705" width="9.140625" style="41" hidden="1"/>
    <col min="8706" max="8706" width="184.140625" style="41" hidden="1"/>
    <col min="8707" max="8717" width="9.140625" style="41" hidden="1"/>
    <col min="8718" max="8718" width="54.28515625" style="41" hidden="1"/>
    <col min="8719" max="8961" width="9.140625" style="41" hidden="1"/>
    <col min="8962" max="8962" width="184.140625" style="41" hidden="1"/>
    <col min="8963" max="8973" width="9.140625" style="41" hidden="1"/>
    <col min="8974" max="8974" width="54.28515625" style="41" hidden="1"/>
    <col min="8975" max="9217" width="9.140625" style="41" hidden="1"/>
    <col min="9218" max="9218" width="184.140625" style="41" hidden="1"/>
    <col min="9219" max="9229" width="9.140625" style="41" hidden="1"/>
    <col min="9230" max="9230" width="54.28515625" style="41" hidden="1"/>
    <col min="9231" max="9473" width="9.140625" style="41" hidden="1"/>
    <col min="9474" max="9474" width="184.140625" style="41" hidden="1"/>
    <col min="9475" max="9485" width="9.140625" style="41" hidden="1"/>
    <col min="9486" max="9486" width="54.28515625" style="41" hidden="1"/>
    <col min="9487" max="9729" width="9.140625" style="41" hidden="1"/>
    <col min="9730" max="9730" width="184.140625" style="41" hidden="1"/>
    <col min="9731" max="9741" width="9.140625" style="41" hidden="1"/>
    <col min="9742" max="9742" width="54.28515625" style="41" hidden="1"/>
    <col min="9743" max="9985" width="9.140625" style="41" hidden="1"/>
    <col min="9986" max="9986" width="184.140625" style="41" hidden="1"/>
    <col min="9987" max="9997" width="9.140625" style="41" hidden="1"/>
    <col min="9998" max="9998" width="54.28515625" style="41" hidden="1"/>
    <col min="9999" max="10241" width="9.140625" style="41" hidden="1"/>
    <col min="10242" max="10242" width="184.140625" style="41" hidden="1"/>
    <col min="10243" max="10253" width="9.140625" style="41" hidden="1"/>
    <col min="10254" max="10254" width="54.28515625" style="41" hidden="1"/>
    <col min="10255" max="10497" width="9.140625" style="41" hidden="1"/>
    <col min="10498" max="10498" width="184.140625" style="41" hidden="1"/>
    <col min="10499" max="10509" width="9.140625" style="41" hidden="1"/>
    <col min="10510" max="10510" width="54.28515625" style="41" hidden="1"/>
    <col min="10511" max="10753" width="9.140625" style="41" hidden="1"/>
    <col min="10754" max="10754" width="184.140625" style="41" hidden="1"/>
    <col min="10755" max="10765" width="9.140625" style="41" hidden="1"/>
    <col min="10766" max="10766" width="54.28515625" style="41" hidden="1"/>
    <col min="10767" max="11009" width="9.140625" style="41" hidden="1"/>
    <col min="11010" max="11010" width="184.140625" style="41" hidden="1"/>
    <col min="11011" max="11021" width="9.140625" style="41" hidden="1"/>
    <col min="11022" max="11022" width="54.28515625" style="41" hidden="1"/>
    <col min="11023" max="11265" width="9.140625" style="41" hidden="1"/>
    <col min="11266" max="11266" width="184.140625" style="41" hidden="1"/>
    <col min="11267" max="11277" width="9.140625" style="41" hidden="1"/>
    <col min="11278" max="11278" width="54.28515625" style="41" hidden="1"/>
    <col min="11279" max="11521" width="9.140625" style="41" hidden="1"/>
    <col min="11522" max="11522" width="184.140625" style="41" hidden="1"/>
    <col min="11523" max="11533" width="9.140625" style="41" hidden="1"/>
    <col min="11534" max="11534" width="54.28515625" style="41" hidden="1"/>
    <col min="11535" max="11777" width="9.140625" style="41" hidden="1"/>
    <col min="11778" max="11778" width="184.140625" style="41" hidden="1"/>
    <col min="11779" max="11789" width="9.140625" style="41" hidden="1"/>
    <col min="11790" max="11790" width="54.28515625" style="41" hidden="1"/>
    <col min="11791" max="12033" width="9.140625" style="41" hidden="1"/>
    <col min="12034" max="12034" width="184.140625" style="41" hidden="1"/>
    <col min="12035" max="12045" width="9.140625" style="41" hidden="1"/>
    <col min="12046" max="12046" width="54.28515625" style="41" hidden="1"/>
    <col min="12047" max="12289" width="9.140625" style="41" hidden="1"/>
    <col min="12290" max="12290" width="184.140625" style="41" hidden="1"/>
    <col min="12291" max="12301" width="9.140625" style="41" hidden="1"/>
    <col min="12302" max="12302" width="54.28515625" style="41" hidden="1"/>
    <col min="12303" max="12545" width="9.140625" style="41" hidden="1"/>
    <col min="12546" max="12546" width="184.140625" style="41" hidden="1"/>
    <col min="12547" max="12557" width="9.140625" style="41" hidden="1"/>
    <col min="12558" max="12558" width="54.28515625" style="41" hidden="1"/>
    <col min="12559" max="12801" width="9.140625" style="41" hidden="1"/>
    <col min="12802" max="12802" width="184.140625" style="41" hidden="1"/>
    <col min="12803" max="12813" width="9.140625" style="41" hidden="1"/>
    <col min="12814" max="12814" width="54.28515625" style="41" hidden="1"/>
    <col min="12815" max="13057" width="9.140625" style="41" hidden="1"/>
    <col min="13058" max="13058" width="184.140625" style="41" hidden="1"/>
    <col min="13059" max="13069" width="9.140625" style="41" hidden="1"/>
    <col min="13070" max="13070" width="54.28515625" style="41" hidden="1"/>
    <col min="13071" max="13313" width="9.140625" style="41" hidden="1"/>
    <col min="13314" max="13314" width="184.140625" style="41" hidden="1"/>
    <col min="13315" max="13325" width="9.140625" style="41" hidden="1"/>
    <col min="13326" max="13326" width="54.28515625" style="41" hidden="1"/>
    <col min="13327" max="13569" width="9.140625" style="41" hidden="1"/>
    <col min="13570" max="13570" width="184.140625" style="41" hidden="1"/>
    <col min="13571" max="13581" width="9.140625" style="41" hidden="1"/>
    <col min="13582" max="13582" width="54.28515625" style="41" hidden="1"/>
    <col min="13583" max="13825" width="9.140625" style="41" hidden="1"/>
    <col min="13826" max="13826" width="184.140625" style="41" hidden="1"/>
    <col min="13827" max="13837" width="9.140625" style="41" hidden="1"/>
    <col min="13838" max="13838" width="54.28515625" style="41" hidden="1"/>
    <col min="13839" max="14081" width="9.140625" style="41" hidden="1"/>
    <col min="14082" max="14082" width="184.140625" style="41" hidden="1"/>
    <col min="14083" max="14093" width="9.140625" style="41" hidden="1"/>
    <col min="14094" max="14094" width="54.28515625" style="41" hidden="1"/>
    <col min="14095" max="14337" width="9.140625" style="41" hidden="1"/>
    <col min="14338" max="14338" width="184.140625" style="41" hidden="1"/>
    <col min="14339" max="14349" width="9.140625" style="41" hidden="1"/>
    <col min="14350" max="14350" width="54.28515625" style="41" hidden="1"/>
    <col min="14351" max="14593" width="9.140625" style="41" hidden="1"/>
    <col min="14594" max="14594" width="184.140625" style="41" hidden="1"/>
    <col min="14595" max="14605" width="9.140625" style="41" hidden="1"/>
    <col min="14606" max="14606" width="54.28515625" style="41" hidden="1"/>
    <col min="14607" max="14849" width="9.140625" style="41" hidden="1"/>
    <col min="14850" max="14850" width="184.140625" style="41" hidden="1"/>
    <col min="14851" max="14861" width="9.140625" style="41" hidden="1"/>
    <col min="14862" max="14862" width="54.28515625" style="41" hidden="1"/>
    <col min="14863" max="15105" width="9.140625" style="41" hidden="1"/>
    <col min="15106" max="15106" width="184.140625" style="41" hidden="1"/>
    <col min="15107" max="15117" width="9.140625" style="41" hidden="1"/>
    <col min="15118" max="15118" width="54.28515625" style="41" hidden="1"/>
    <col min="15119" max="15361" width="9.140625" style="41" hidden="1"/>
    <col min="15362" max="15362" width="184.140625" style="41" hidden="1"/>
    <col min="15363" max="15373" width="9.140625" style="41" hidden="1"/>
    <col min="15374" max="15374" width="54.28515625" style="41" hidden="1"/>
    <col min="15375" max="15617" width="9.140625" style="41" hidden="1"/>
    <col min="15618" max="15618" width="184.140625" style="41" hidden="1"/>
    <col min="15619" max="15629" width="9.140625" style="41" hidden="1"/>
    <col min="15630" max="15630" width="54.28515625" style="41" hidden="1"/>
    <col min="15631" max="15873" width="9.140625" style="41" hidden="1"/>
    <col min="15874" max="15874" width="184.140625" style="41" hidden="1"/>
    <col min="15875" max="15885" width="9.140625" style="41" hidden="1"/>
    <col min="15886" max="15886" width="54.28515625" style="41" hidden="1"/>
    <col min="15887" max="16129" width="9.140625" style="41" hidden="1"/>
    <col min="16130" max="16130" width="184.140625" style="41" hidden="1"/>
    <col min="16131" max="16141" width="9.140625" style="41" hidden="1"/>
    <col min="16142" max="16142" width="54.28515625" style="41" hidden="1"/>
    <col min="16143" max="16383" width="9.140625" style="41" hidden="1"/>
    <col min="16384" max="16384" width="25.5703125" style="41" hidden="1"/>
  </cols>
  <sheetData>
    <row r="1" spans="1:24" ht="24.6" customHeight="1">
      <c r="A1" s="137" t="s">
        <v>3</v>
      </c>
      <c r="B1" s="137"/>
      <c r="C1" s="137"/>
    </row>
    <row r="2" spans="1:24" ht="9.6" customHeight="1" thickBot="1">
      <c r="B2" s="43"/>
    </row>
    <row r="3" spans="1:24" s="46" customFormat="1" ht="130.5" thickBot="1">
      <c r="A3" s="44"/>
      <c r="B3" s="45" t="s">
        <v>4</v>
      </c>
      <c r="C3" s="44"/>
    </row>
    <row r="4" spans="1:24" s="46" customFormat="1" ht="12.95" thickBot="1">
      <c r="A4" s="44"/>
      <c r="B4" s="47"/>
      <c r="C4" s="44"/>
    </row>
    <row r="5" spans="1:24" s="46" customFormat="1" ht="45" customHeight="1" thickBot="1">
      <c r="A5" s="44"/>
      <c r="B5" s="20" t="s">
        <v>5</v>
      </c>
      <c r="C5" s="44"/>
    </row>
    <row r="6" spans="1:24" s="46" customFormat="1" ht="12.95" thickBot="1">
      <c r="A6" s="44"/>
      <c r="B6" s="47"/>
      <c r="C6" s="44"/>
    </row>
    <row r="7" spans="1:24" s="46" customFormat="1" ht="54" customHeight="1" thickBot="1">
      <c r="A7" s="44"/>
      <c r="B7" s="20" t="s">
        <v>6</v>
      </c>
      <c r="C7" s="44"/>
    </row>
    <row r="8" spans="1:24" s="46" customFormat="1" ht="12.95" thickBot="1">
      <c r="A8" s="44"/>
      <c r="B8" s="47"/>
      <c r="C8" s="44"/>
    </row>
    <row r="9" spans="1:24" s="46" customFormat="1" ht="54" customHeight="1" thickBot="1">
      <c r="A9" s="44"/>
      <c r="B9" s="112" t="s">
        <v>7</v>
      </c>
      <c r="C9" s="44"/>
    </row>
    <row r="10" spans="1:24" s="46" customFormat="1" ht="12.95" thickBot="1">
      <c r="A10" s="44"/>
      <c r="B10" s="47"/>
      <c r="C10" s="44"/>
    </row>
    <row r="11" spans="1:24" ht="112.5" customHeight="1" thickBot="1">
      <c r="B11" s="67" t="s">
        <v>8</v>
      </c>
      <c r="C11" s="48"/>
      <c r="D11" s="49"/>
      <c r="E11" s="49"/>
      <c r="F11" s="49"/>
      <c r="G11" s="49"/>
      <c r="H11" s="49"/>
      <c r="I11" s="49"/>
      <c r="J11" s="49"/>
      <c r="K11" s="49"/>
      <c r="L11" s="49"/>
      <c r="M11" s="49"/>
      <c r="N11" s="49"/>
      <c r="O11" s="49"/>
      <c r="P11" s="49"/>
      <c r="Q11" s="49"/>
      <c r="R11" s="49"/>
      <c r="S11" s="49"/>
      <c r="T11" s="49"/>
      <c r="U11" s="49"/>
      <c r="V11" s="49"/>
      <c r="W11" s="49"/>
      <c r="X11" s="49"/>
    </row>
    <row r="12" spans="1:24" ht="12.95" thickBot="1">
      <c r="B12" s="50"/>
      <c r="C12" s="50"/>
      <c r="D12" s="51"/>
      <c r="E12" s="51"/>
      <c r="F12" s="51"/>
      <c r="G12" s="51"/>
      <c r="H12" s="51"/>
      <c r="I12" s="51"/>
      <c r="J12" s="51"/>
      <c r="K12" s="51"/>
      <c r="L12" s="51"/>
      <c r="M12" s="51"/>
      <c r="N12" s="51"/>
      <c r="O12" s="51"/>
      <c r="P12" s="51"/>
      <c r="Q12" s="51"/>
      <c r="R12" s="51"/>
      <c r="S12" s="51"/>
      <c r="T12" s="51"/>
      <c r="U12" s="51"/>
      <c r="V12" s="51"/>
      <c r="W12" s="51"/>
      <c r="X12" s="51"/>
    </row>
    <row r="13" spans="1:24" ht="55.5" customHeight="1" thickBot="1">
      <c r="B13" s="67" t="s">
        <v>9</v>
      </c>
      <c r="C13" s="48"/>
      <c r="D13" s="49"/>
      <c r="E13" s="49"/>
      <c r="F13" s="49"/>
      <c r="G13" s="49"/>
      <c r="H13" s="49"/>
      <c r="I13" s="49"/>
      <c r="J13" s="49"/>
      <c r="K13" s="49"/>
      <c r="L13" s="49"/>
      <c r="M13" s="49"/>
      <c r="N13" s="49"/>
      <c r="O13" s="49"/>
      <c r="P13" s="49"/>
      <c r="Q13" s="49"/>
      <c r="R13" s="49"/>
      <c r="S13" s="49"/>
      <c r="T13" s="49"/>
      <c r="U13" s="49"/>
      <c r="V13" s="49"/>
      <c r="W13" s="49"/>
      <c r="X13" s="49"/>
    </row>
    <row r="14" spans="1:24" ht="12.95" thickBot="1">
      <c r="B14" s="50"/>
      <c r="C14" s="50"/>
      <c r="D14" s="51"/>
      <c r="E14" s="51"/>
      <c r="F14" s="51"/>
      <c r="G14" s="51"/>
      <c r="H14" s="51"/>
      <c r="I14" s="51"/>
      <c r="J14" s="51"/>
      <c r="K14" s="51"/>
      <c r="L14" s="51"/>
      <c r="M14" s="51"/>
      <c r="N14" s="51"/>
      <c r="O14" s="51"/>
      <c r="P14" s="51"/>
      <c r="Q14" s="51"/>
      <c r="R14" s="51"/>
      <c r="S14" s="51"/>
      <c r="T14" s="51"/>
      <c r="U14" s="51"/>
      <c r="V14" s="51"/>
      <c r="W14" s="51"/>
      <c r="X14" s="51"/>
    </row>
    <row r="15" spans="1:24" ht="192" customHeight="1" thickBot="1">
      <c r="B15" s="67" t="s">
        <v>10</v>
      </c>
      <c r="C15" s="48"/>
      <c r="D15" s="49"/>
      <c r="E15" s="49"/>
      <c r="F15" s="49"/>
      <c r="G15" s="49"/>
      <c r="H15" s="49"/>
      <c r="I15" s="49"/>
      <c r="J15" s="49"/>
      <c r="K15" s="49"/>
      <c r="L15" s="49"/>
      <c r="M15" s="49"/>
      <c r="N15" s="49"/>
      <c r="O15" s="49"/>
      <c r="P15" s="49"/>
      <c r="Q15" s="49"/>
      <c r="R15" s="49"/>
      <c r="S15" s="49"/>
      <c r="T15" s="49"/>
      <c r="U15" s="49"/>
      <c r="V15" s="49"/>
      <c r="W15" s="49"/>
      <c r="X15" s="49"/>
    </row>
    <row r="16" spans="1:24" ht="12.95" thickBot="1">
      <c r="B16" s="50"/>
      <c r="C16" s="50"/>
      <c r="D16" s="51"/>
      <c r="E16" s="51"/>
      <c r="F16" s="51"/>
      <c r="G16" s="51"/>
      <c r="H16" s="51"/>
      <c r="I16" s="51"/>
      <c r="J16" s="51"/>
      <c r="K16" s="51"/>
      <c r="L16" s="51"/>
      <c r="M16" s="51"/>
      <c r="N16" s="51"/>
      <c r="O16" s="51"/>
      <c r="P16" s="51"/>
      <c r="Q16" s="51"/>
      <c r="R16" s="51"/>
      <c r="S16" s="51"/>
      <c r="T16" s="51"/>
      <c r="U16" s="51"/>
      <c r="V16" s="51"/>
      <c r="W16" s="51"/>
      <c r="X16" s="51"/>
    </row>
    <row r="17" spans="2:24" ht="53.25" customHeight="1" thickBot="1">
      <c r="B17" s="67" t="s">
        <v>11</v>
      </c>
      <c r="C17" s="48"/>
      <c r="D17" s="49"/>
      <c r="E17" s="49"/>
      <c r="F17" s="49"/>
      <c r="G17" s="49"/>
      <c r="H17" s="49"/>
      <c r="I17" s="49"/>
      <c r="J17" s="49"/>
      <c r="K17" s="49"/>
      <c r="L17" s="49"/>
      <c r="M17" s="49"/>
      <c r="N17" s="49"/>
      <c r="O17" s="49"/>
      <c r="P17" s="49"/>
      <c r="Q17" s="49"/>
      <c r="R17" s="49"/>
      <c r="S17" s="49"/>
      <c r="T17" s="49"/>
      <c r="U17" s="49"/>
      <c r="V17" s="49"/>
      <c r="W17" s="49"/>
      <c r="X17" s="49"/>
    </row>
    <row r="18" spans="2:24" ht="12.95" thickBot="1">
      <c r="B18" s="50"/>
      <c r="C18" s="50"/>
      <c r="D18" s="51"/>
      <c r="E18" s="51"/>
      <c r="F18" s="51"/>
      <c r="G18" s="51"/>
      <c r="H18" s="51"/>
      <c r="I18" s="51"/>
      <c r="J18" s="51"/>
      <c r="K18" s="51"/>
      <c r="L18" s="51"/>
      <c r="M18" s="51"/>
      <c r="N18" s="51"/>
      <c r="O18" s="51"/>
      <c r="P18" s="51"/>
      <c r="Q18" s="51"/>
      <c r="R18" s="51"/>
      <c r="S18" s="51"/>
      <c r="T18" s="51"/>
      <c r="U18" s="51"/>
      <c r="V18" s="51"/>
      <c r="W18" s="51"/>
      <c r="X18" s="51"/>
    </row>
    <row r="19" spans="2:24" ht="150" customHeight="1" thickBot="1">
      <c r="B19" s="67" t="s">
        <v>12</v>
      </c>
      <c r="C19" s="48"/>
      <c r="D19" s="49"/>
      <c r="E19" s="49"/>
      <c r="F19" s="49"/>
      <c r="G19" s="49"/>
      <c r="H19" s="49"/>
      <c r="I19" s="49"/>
      <c r="J19" s="49"/>
      <c r="K19" s="49"/>
      <c r="L19" s="49"/>
      <c r="M19" s="49"/>
      <c r="N19" s="49"/>
      <c r="O19" s="49"/>
      <c r="P19" s="49"/>
      <c r="Q19" s="49"/>
      <c r="R19" s="49"/>
      <c r="S19" s="49"/>
      <c r="T19" s="49"/>
      <c r="U19" s="49"/>
      <c r="V19" s="49"/>
      <c r="W19" s="49"/>
      <c r="X19" s="49"/>
    </row>
    <row r="20" spans="2:24" ht="12.95" thickBot="1">
      <c r="B20" s="50"/>
      <c r="C20" s="50"/>
      <c r="D20" s="51"/>
      <c r="E20" s="51"/>
      <c r="F20" s="51"/>
      <c r="G20" s="51"/>
      <c r="H20" s="51"/>
      <c r="I20" s="51"/>
      <c r="J20" s="51"/>
      <c r="K20" s="51"/>
      <c r="L20" s="51"/>
      <c r="M20" s="51"/>
      <c r="N20" s="51"/>
      <c r="O20" s="51"/>
      <c r="P20" s="51"/>
      <c r="Q20" s="51"/>
      <c r="R20" s="51"/>
      <c r="S20" s="51"/>
      <c r="T20" s="51"/>
      <c r="U20" s="51"/>
      <c r="V20" s="51"/>
      <c r="W20" s="51"/>
      <c r="X20" s="51"/>
    </row>
    <row r="21" spans="2:24" ht="146.25" customHeight="1" thickBot="1">
      <c r="B21" s="67" t="s">
        <v>13</v>
      </c>
      <c r="C21" s="48"/>
      <c r="D21" s="49"/>
      <c r="E21" s="49"/>
      <c r="F21" s="49"/>
      <c r="G21" s="49"/>
      <c r="H21" s="49"/>
      <c r="I21" s="49"/>
      <c r="J21" s="49"/>
      <c r="K21" s="49"/>
      <c r="L21" s="49"/>
      <c r="M21" s="49"/>
      <c r="N21" s="49"/>
      <c r="O21" s="49"/>
      <c r="P21" s="49"/>
      <c r="Q21" s="49"/>
      <c r="R21" s="49"/>
      <c r="S21" s="49"/>
      <c r="T21" s="49"/>
      <c r="U21" s="49"/>
      <c r="V21" s="49"/>
      <c r="W21" s="49"/>
      <c r="X21" s="49"/>
    </row>
    <row r="22" spans="2:24">
      <c r="B22" s="42"/>
    </row>
    <row r="23" spans="2:24"/>
    <row r="24" spans="2:24"/>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zoomScaleNormal="100" zoomScalePageLayoutView="80" workbookViewId="0">
      <selection activeCell="G11" sqref="G11"/>
    </sheetView>
  </sheetViews>
  <sheetFormatPr defaultColWidth="9.140625" defaultRowHeight="14.1"/>
  <cols>
    <col min="1" max="1" width="166.140625" style="73" customWidth="1"/>
    <col min="2" max="16384" width="9.140625" style="73"/>
  </cols>
  <sheetData>
    <row r="1" spans="1:1" ht="29.25" customHeight="1">
      <c r="A1" s="85" t="s">
        <v>14</v>
      </c>
    </row>
    <row r="2" spans="1:1" ht="14.25" customHeight="1">
      <c r="A2" s="74"/>
    </row>
    <row r="3" spans="1:1" ht="66" customHeight="1">
      <c r="A3" s="75" t="s">
        <v>15</v>
      </c>
    </row>
    <row r="4" spans="1:1">
      <c r="A4" s="76"/>
    </row>
    <row r="5" spans="1:1" ht="24.75" customHeight="1">
      <c r="A5" s="77" t="s">
        <v>16</v>
      </c>
    </row>
    <row r="6" spans="1:1">
      <c r="A6" s="76"/>
    </row>
    <row r="7" spans="1:1" ht="49.5" customHeight="1">
      <c r="A7" s="75" t="s">
        <v>17</v>
      </c>
    </row>
    <row r="8" spans="1:1">
      <c r="A8" s="78"/>
    </row>
    <row r="9" spans="1:1" ht="30.75" customHeight="1">
      <c r="A9" s="75" t="s">
        <v>18</v>
      </c>
    </row>
    <row r="10" spans="1:1">
      <c r="A10" s="68"/>
    </row>
    <row r="11" spans="1:1" ht="24" customHeight="1">
      <c r="A11" s="79" t="s">
        <v>19</v>
      </c>
    </row>
    <row r="12" spans="1:1">
      <c r="A12" s="68"/>
    </row>
    <row r="13" spans="1:1" ht="36" customHeight="1">
      <c r="A13" s="79" t="s">
        <v>20</v>
      </c>
    </row>
    <row r="14" spans="1:1">
      <c r="A14" s="80"/>
    </row>
    <row r="15" spans="1:1" ht="30" customHeight="1">
      <c r="A15" s="79" t="s">
        <v>21</v>
      </c>
    </row>
    <row r="16" spans="1:1">
      <c r="A16" s="68" t="s">
        <v>22</v>
      </c>
    </row>
    <row r="17" spans="1:1" ht="39" customHeight="1">
      <c r="A17" s="79" t="s">
        <v>23</v>
      </c>
    </row>
    <row r="18" spans="1:1">
      <c r="A18" s="68"/>
    </row>
    <row r="19" spans="1:1" ht="36.75" customHeight="1">
      <c r="A19" s="79" t="s">
        <v>24</v>
      </c>
    </row>
    <row r="20" spans="1:1">
      <c r="A20" s="68"/>
    </row>
    <row r="21" spans="1:1" ht="32.25" customHeight="1">
      <c r="A21" s="79" t="s">
        <v>25</v>
      </c>
    </row>
    <row r="22" spans="1:1">
      <c r="A22" s="80"/>
    </row>
    <row r="23" spans="1:1" ht="27" customHeight="1">
      <c r="A23" s="79" t="s">
        <v>26</v>
      </c>
    </row>
    <row r="24" spans="1:1">
      <c r="A24" s="81"/>
    </row>
    <row r="25" spans="1:1" ht="48" customHeight="1">
      <c r="A25" s="79" t="s">
        <v>27</v>
      </c>
    </row>
    <row r="26" spans="1:1">
      <c r="A26" s="82"/>
    </row>
    <row r="27" spans="1:1" ht="35.25" customHeight="1">
      <c r="A27" s="79" t="s">
        <v>28</v>
      </c>
    </row>
    <row r="28" spans="1:1">
      <c r="A28" s="83"/>
    </row>
    <row r="29" spans="1:1" ht="59.25" customHeight="1">
      <c r="A29" s="84" t="s">
        <v>29</v>
      </c>
    </row>
    <row r="32" spans="1:1">
      <c r="A32" s="82"/>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H31" sqref="H31"/>
    </sheetView>
  </sheetViews>
  <sheetFormatPr defaultColWidth="9.140625" defaultRowHeight="14.1"/>
  <cols>
    <col min="1" max="1" width="22.7109375" style="86" customWidth="1"/>
    <col min="2" max="2" width="36.7109375" style="86" customWidth="1"/>
    <col min="3" max="3" width="31.42578125" style="86" customWidth="1"/>
    <col min="4" max="4" width="34.7109375" style="86" customWidth="1"/>
    <col min="5" max="16384" width="9.140625" style="86"/>
  </cols>
  <sheetData>
    <row r="1" spans="1:9" ht="31.5" customHeight="1">
      <c r="A1" s="138" t="s">
        <v>30</v>
      </c>
      <c r="B1" s="138"/>
      <c r="C1" s="138"/>
      <c r="D1" s="138"/>
    </row>
    <row r="2" spans="1:9" ht="10.5" customHeight="1">
      <c r="A2" s="119"/>
      <c r="B2" s="119"/>
      <c r="C2" s="119"/>
      <c r="D2" s="119"/>
      <c r="E2" s="119"/>
      <c r="F2" s="119"/>
      <c r="G2" s="119"/>
      <c r="H2" s="119"/>
      <c r="I2" s="118"/>
    </row>
    <row r="3" spans="1:9" ht="14.25" customHeight="1">
      <c r="A3" s="86" t="s">
        <v>31</v>
      </c>
    </row>
    <row r="4" spans="1:9" ht="14.25" customHeight="1">
      <c r="A4" s="86" t="s">
        <v>32</v>
      </c>
    </row>
    <row r="6" spans="1:9">
      <c r="A6" s="122" t="s">
        <v>33</v>
      </c>
      <c r="B6" s="122" t="s">
        <v>34</v>
      </c>
      <c r="C6" s="122" t="s">
        <v>35</v>
      </c>
      <c r="D6" s="122" t="s">
        <v>36</v>
      </c>
    </row>
    <row r="7" spans="1:9">
      <c r="A7" s="120" t="s">
        <v>37</v>
      </c>
      <c r="B7" s="120" t="s">
        <v>37</v>
      </c>
      <c r="C7" s="120">
        <v>2018</v>
      </c>
      <c r="D7" s="121">
        <v>46841</v>
      </c>
    </row>
    <row r="8" spans="1:9">
      <c r="A8" s="120" t="s">
        <v>38</v>
      </c>
      <c r="B8" s="120" t="s">
        <v>39</v>
      </c>
      <c r="C8" s="120">
        <v>2019</v>
      </c>
      <c r="D8" s="121">
        <v>45372</v>
      </c>
    </row>
    <row r="9" spans="1:9">
      <c r="A9" s="120" t="s">
        <v>38</v>
      </c>
      <c r="B9" s="120" t="s">
        <v>40</v>
      </c>
      <c r="C9" s="120">
        <v>2019</v>
      </c>
      <c r="D9" s="121">
        <v>45477</v>
      </c>
    </row>
    <row r="10" spans="1:9">
      <c r="A10" s="120" t="s">
        <v>38</v>
      </c>
      <c r="B10" s="120" t="s">
        <v>41</v>
      </c>
      <c r="C10" s="120">
        <v>2019</v>
      </c>
      <c r="D10" s="121">
        <v>45457</v>
      </c>
    </row>
    <row r="11" spans="1:9">
      <c r="A11" s="120" t="s">
        <v>38</v>
      </c>
      <c r="B11" s="120" t="s">
        <v>42</v>
      </c>
      <c r="C11" s="120">
        <v>2019</v>
      </c>
      <c r="D11" s="121">
        <v>45504</v>
      </c>
    </row>
    <row r="12" spans="1:9">
      <c r="A12" s="120" t="s">
        <v>38</v>
      </c>
      <c r="B12" s="120" t="s">
        <v>43</v>
      </c>
      <c r="C12" s="120">
        <v>2019</v>
      </c>
      <c r="D12" s="121">
        <v>45478</v>
      </c>
    </row>
    <row r="13" spans="1:9">
      <c r="A13" s="120" t="s">
        <v>38</v>
      </c>
      <c r="B13" s="120" t="s">
        <v>44</v>
      </c>
      <c r="C13" s="120">
        <v>2019</v>
      </c>
      <c r="D13" s="121">
        <v>45579</v>
      </c>
    </row>
    <row r="14" spans="1:9">
      <c r="A14" s="120" t="s">
        <v>38</v>
      </c>
      <c r="B14" s="120" t="s">
        <v>45</v>
      </c>
      <c r="C14" s="120">
        <v>2020</v>
      </c>
      <c r="D14" s="121">
        <v>45617</v>
      </c>
    </row>
    <row r="15" spans="1:9">
      <c r="A15" s="120" t="s">
        <v>38</v>
      </c>
      <c r="B15" s="120" t="s">
        <v>46</v>
      </c>
      <c r="C15" s="120">
        <v>2020</v>
      </c>
      <c r="D15" s="121">
        <v>45677</v>
      </c>
    </row>
    <row r="16" spans="1:9">
      <c r="A16" s="120" t="s">
        <v>38</v>
      </c>
      <c r="B16" s="120" t="s">
        <v>47</v>
      </c>
      <c r="C16" s="120">
        <v>2020</v>
      </c>
      <c r="D16" s="121">
        <v>45683</v>
      </c>
    </row>
    <row r="17" spans="1:4">
      <c r="A17" s="120" t="s">
        <v>38</v>
      </c>
      <c r="B17" s="120" t="s">
        <v>48</v>
      </c>
      <c r="C17" s="120">
        <v>2020</v>
      </c>
      <c r="D17" s="121">
        <v>45713</v>
      </c>
    </row>
    <row r="18" spans="1:4">
      <c r="A18" s="120" t="s">
        <v>49</v>
      </c>
      <c r="B18" s="120" t="s">
        <v>50</v>
      </c>
      <c r="C18" s="120">
        <v>2020</v>
      </c>
      <c r="D18" s="121">
        <v>45746</v>
      </c>
    </row>
    <row r="19" spans="1:4">
      <c r="A19" s="120" t="s">
        <v>51</v>
      </c>
      <c r="B19" s="120" t="s">
        <v>52</v>
      </c>
      <c r="C19" s="120">
        <v>2020</v>
      </c>
      <c r="D19" s="121">
        <v>45943</v>
      </c>
    </row>
    <row r="20" spans="1:4">
      <c r="A20" s="120" t="s">
        <v>51</v>
      </c>
      <c r="B20" s="120" t="s">
        <v>53</v>
      </c>
      <c r="C20" s="120">
        <v>2020</v>
      </c>
      <c r="D20" s="121">
        <v>45979</v>
      </c>
    </row>
    <row r="21" spans="1:4">
      <c r="A21" s="120" t="s">
        <v>51</v>
      </c>
      <c r="B21" s="120" t="s">
        <v>54</v>
      </c>
      <c r="C21" s="120">
        <v>2021</v>
      </c>
      <c r="D21" s="121">
        <v>45993</v>
      </c>
    </row>
    <row r="22" spans="1:4">
      <c r="A22" s="120" t="s">
        <v>51</v>
      </c>
      <c r="B22" s="120" t="s">
        <v>55</v>
      </c>
      <c r="C22" s="120">
        <v>2021</v>
      </c>
      <c r="D22" s="121">
        <v>46063</v>
      </c>
    </row>
    <row r="23" spans="1:4">
      <c r="A23" s="120" t="s">
        <v>51</v>
      </c>
      <c r="B23" s="120" t="s">
        <v>56</v>
      </c>
      <c r="C23" s="120">
        <v>2021</v>
      </c>
      <c r="D23" s="121">
        <v>46118</v>
      </c>
    </row>
    <row r="24" spans="1:4">
      <c r="A24" s="120" t="s">
        <v>51</v>
      </c>
      <c r="B24" s="120" t="s">
        <v>57</v>
      </c>
      <c r="C24" s="120">
        <v>2021</v>
      </c>
      <c r="D24" s="121">
        <v>46161</v>
      </c>
    </row>
    <row r="25" spans="1:4">
      <c r="A25" s="120" t="s">
        <v>51</v>
      </c>
      <c r="B25" s="120" t="s">
        <v>58</v>
      </c>
      <c r="C25" s="120">
        <v>2021</v>
      </c>
      <c r="D25" s="121">
        <v>46202</v>
      </c>
    </row>
    <row r="26" spans="1:4">
      <c r="A26" s="120" t="s">
        <v>51</v>
      </c>
      <c r="B26" s="120" t="s">
        <v>59</v>
      </c>
      <c r="C26" s="120">
        <v>2021</v>
      </c>
      <c r="D26" s="121">
        <v>46258</v>
      </c>
    </row>
    <row r="27" spans="1:4">
      <c r="A27" s="120" t="s">
        <v>60</v>
      </c>
      <c r="B27" s="120" t="s">
        <v>61</v>
      </c>
      <c r="C27" s="120">
        <v>2021</v>
      </c>
      <c r="D27" s="121">
        <v>46321</v>
      </c>
    </row>
    <row r="28" spans="1:4">
      <c r="A28" s="120" t="s">
        <v>60</v>
      </c>
      <c r="B28" s="120" t="s">
        <v>62</v>
      </c>
      <c r="C28" s="120">
        <v>2021</v>
      </c>
      <c r="D28" s="121">
        <v>46321</v>
      </c>
    </row>
    <row r="29" spans="1:4">
      <c r="A29" s="120" t="s">
        <v>60</v>
      </c>
      <c r="B29" s="120" t="s">
        <v>63</v>
      </c>
      <c r="C29" s="120">
        <v>2021</v>
      </c>
      <c r="D29" s="121">
        <v>46321</v>
      </c>
    </row>
    <row r="30" spans="1:4">
      <c r="A30" s="120" t="s">
        <v>64</v>
      </c>
      <c r="B30" s="120" t="s">
        <v>65</v>
      </c>
      <c r="C30" s="120">
        <v>2021</v>
      </c>
      <c r="D30" s="121">
        <v>46312</v>
      </c>
    </row>
    <row r="31" spans="1:4">
      <c r="A31" s="120" t="s">
        <v>64</v>
      </c>
      <c r="B31" s="120" t="s">
        <v>66</v>
      </c>
      <c r="C31" s="120">
        <v>2022</v>
      </c>
      <c r="D31" s="121">
        <v>46364</v>
      </c>
    </row>
    <row r="32" spans="1:4">
      <c r="A32" s="120" t="s">
        <v>64</v>
      </c>
      <c r="B32" s="120" t="s">
        <v>67</v>
      </c>
      <c r="C32" s="120">
        <v>2022</v>
      </c>
      <c r="D32" s="121">
        <v>46420</v>
      </c>
    </row>
    <row r="33" spans="1:4">
      <c r="A33" s="120" t="s">
        <v>64</v>
      </c>
      <c r="B33" s="120" t="s">
        <v>68</v>
      </c>
      <c r="C33" s="120">
        <v>2022</v>
      </c>
      <c r="D33" s="121">
        <v>46469</v>
      </c>
    </row>
    <row r="34" spans="1:4">
      <c r="A34" s="120" t="s">
        <v>64</v>
      </c>
      <c r="B34" s="120" t="s">
        <v>69</v>
      </c>
      <c r="C34" s="120">
        <v>2022</v>
      </c>
      <c r="D34" s="121">
        <v>46517</v>
      </c>
    </row>
    <row r="35" spans="1:4">
      <c r="A35" s="120" t="s">
        <v>64</v>
      </c>
      <c r="B35" s="120" t="s">
        <v>70</v>
      </c>
      <c r="C35" s="120">
        <v>2022</v>
      </c>
      <c r="D35" s="121">
        <v>46594</v>
      </c>
    </row>
    <row r="36" spans="1:4">
      <c r="A36" s="120" t="s">
        <v>71</v>
      </c>
      <c r="B36" s="120" t="s">
        <v>72</v>
      </c>
      <c r="C36" s="120">
        <v>2023</v>
      </c>
      <c r="D36" s="121">
        <v>46755</v>
      </c>
    </row>
    <row r="37" spans="1:4">
      <c r="A37" s="120" t="s">
        <v>71</v>
      </c>
      <c r="B37" s="120" t="s">
        <v>73</v>
      </c>
      <c r="C37" s="120">
        <v>2023</v>
      </c>
      <c r="D37" s="121">
        <v>46809</v>
      </c>
    </row>
    <row r="38" spans="1:4">
      <c r="A38" s="120" t="s">
        <v>71</v>
      </c>
      <c r="B38" s="120" t="s">
        <v>74</v>
      </c>
      <c r="C38" s="120">
        <v>2023</v>
      </c>
      <c r="D38" s="120">
        <f>C38+5</f>
        <v>2028</v>
      </c>
    </row>
    <row r="39" spans="1:4">
      <c r="A39" s="120" t="s">
        <v>75</v>
      </c>
      <c r="B39" s="120" t="s">
        <v>76</v>
      </c>
      <c r="C39" s="120">
        <v>2023</v>
      </c>
      <c r="D39" s="120">
        <f>C39+5</f>
        <v>2028</v>
      </c>
    </row>
    <row r="40" spans="1:4">
      <c r="A40" s="120" t="s">
        <v>75</v>
      </c>
      <c r="B40" s="120" t="s">
        <v>77</v>
      </c>
      <c r="C40" s="120">
        <v>2024</v>
      </c>
      <c r="D40" s="120">
        <f>C40+5</f>
        <v>2029</v>
      </c>
    </row>
    <row r="41" spans="1:4">
      <c r="A41" s="120" t="s">
        <v>75</v>
      </c>
      <c r="B41" s="120" t="s">
        <v>78</v>
      </c>
      <c r="C41" s="120">
        <v>2024</v>
      </c>
      <c r="D41" s="120">
        <f>C41+5</f>
        <v>2029</v>
      </c>
    </row>
    <row r="42" spans="1:4">
      <c r="A42" s="123"/>
      <c r="B42" s="123"/>
      <c r="C42" s="123"/>
      <c r="D42" s="123"/>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40" zoomScaleNormal="40" workbookViewId="0">
      <pane ySplit="2" topLeftCell="A3" activePane="bottomLeft" state="frozen"/>
      <selection pane="bottomLeft" activeCell="C5" sqref="C5:D5"/>
    </sheetView>
  </sheetViews>
  <sheetFormatPr defaultRowHeight="14.45"/>
  <cols>
    <col min="2" max="2" width="114" customWidth="1"/>
    <col min="3" max="4" width="18" customWidth="1"/>
  </cols>
  <sheetData>
    <row r="1" spans="1:4" ht="30.75" customHeight="1">
      <c r="A1" s="138" t="s">
        <v>79</v>
      </c>
      <c r="B1" s="138"/>
      <c r="C1" s="138"/>
      <c r="D1" s="138"/>
    </row>
    <row r="2" spans="1:4" ht="56.1">
      <c r="A2" s="59" t="s">
        <v>80</v>
      </c>
      <c r="B2" s="59" t="s">
        <v>81</v>
      </c>
      <c r="C2" s="35" t="s">
        <v>82</v>
      </c>
      <c r="D2" s="35" t="s">
        <v>83</v>
      </c>
    </row>
    <row r="3" spans="1:4" ht="60" customHeight="1">
      <c r="A3" s="128">
        <v>1</v>
      </c>
      <c r="B3" s="140" t="s">
        <v>84</v>
      </c>
      <c r="C3" s="140"/>
      <c r="D3" s="141"/>
    </row>
    <row r="4" spans="1:4" ht="15">
      <c r="A4" s="129">
        <v>1.1000000000000001</v>
      </c>
      <c r="B4" s="130" t="s">
        <v>85</v>
      </c>
      <c r="C4" s="133">
        <v>0</v>
      </c>
      <c r="D4" s="133">
        <v>0</v>
      </c>
    </row>
    <row r="5" spans="1:4" ht="15">
      <c r="A5" s="129">
        <v>1.2</v>
      </c>
      <c r="B5" s="130" t="s">
        <v>86</v>
      </c>
      <c r="C5" s="190">
        <v>0</v>
      </c>
      <c r="D5" s="190">
        <v>0</v>
      </c>
    </row>
    <row r="6" spans="1:4" ht="60" customHeight="1">
      <c r="A6" s="131">
        <v>2</v>
      </c>
      <c r="B6" s="140" t="s">
        <v>87</v>
      </c>
      <c r="C6" s="140"/>
      <c r="D6" s="141"/>
    </row>
    <row r="7" spans="1:4" ht="15">
      <c r="A7" s="129">
        <v>2.1</v>
      </c>
      <c r="B7" s="130" t="s">
        <v>88</v>
      </c>
      <c r="C7" s="133">
        <v>0</v>
      </c>
      <c r="D7" s="133">
        <v>0</v>
      </c>
    </row>
    <row r="8" spans="1:4" ht="15">
      <c r="A8" s="129">
        <v>2.2000000000000002</v>
      </c>
      <c r="B8" s="130" t="s">
        <v>89</v>
      </c>
      <c r="C8" s="133">
        <v>0</v>
      </c>
      <c r="D8" s="133">
        <v>0</v>
      </c>
    </row>
    <row r="9" spans="1:4" ht="15">
      <c r="A9" s="129">
        <v>2.2999999999999998</v>
      </c>
      <c r="B9" s="130" t="s">
        <v>90</v>
      </c>
      <c r="C9" s="133">
        <v>0</v>
      </c>
      <c r="D9" s="133">
        <v>0</v>
      </c>
    </row>
    <row r="10" spans="1:4" ht="54.75" customHeight="1">
      <c r="A10" s="131">
        <v>3</v>
      </c>
      <c r="B10" s="140" t="s">
        <v>91</v>
      </c>
      <c r="C10" s="140"/>
      <c r="D10" s="141"/>
    </row>
    <row r="11" spans="1:4" ht="15">
      <c r="A11" s="129">
        <v>3.1</v>
      </c>
      <c r="B11" s="130" t="s">
        <v>92</v>
      </c>
      <c r="C11" s="133">
        <v>0</v>
      </c>
      <c r="D11" s="133">
        <v>0</v>
      </c>
    </row>
    <row r="12" spans="1:4" ht="44.25" customHeight="1">
      <c r="A12" s="131">
        <v>4</v>
      </c>
      <c r="B12" s="140" t="s">
        <v>93</v>
      </c>
      <c r="C12" s="140"/>
      <c r="D12" s="141"/>
    </row>
    <row r="13" spans="1:4" ht="15">
      <c r="A13" s="129">
        <v>4.0999999999999996</v>
      </c>
      <c r="B13" s="132" t="s">
        <v>94</v>
      </c>
      <c r="C13" s="190">
        <v>0</v>
      </c>
      <c r="D13" s="190">
        <v>0</v>
      </c>
    </row>
    <row r="14" spans="1:4" ht="63.75" customHeight="1">
      <c r="A14" s="131">
        <v>5</v>
      </c>
      <c r="B14" s="140" t="s">
        <v>95</v>
      </c>
      <c r="C14" s="140"/>
      <c r="D14" s="141"/>
    </row>
    <row r="15" spans="1:4" ht="28.5">
      <c r="A15" s="129">
        <v>5.0999999999999996</v>
      </c>
      <c r="B15" s="132" t="s">
        <v>96</v>
      </c>
      <c r="C15" s="190">
        <v>0</v>
      </c>
      <c r="D15" s="190">
        <v>0</v>
      </c>
    </row>
    <row r="16" spans="1:4" ht="37.5" customHeight="1">
      <c r="A16" s="60">
        <v>6</v>
      </c>
      <c r="B16" s="139" t="s">
        <v>97</v>
      </c>
      <c r="C16" s="139"/>
      <c r="D16" s="139"/>
    </row>
    <row r="17" spans="1:4" ht="15">
      <c r="A17" s="61">
        <v>6.1</v>
      </c>
      <c r="B17" s="63" t="s">
        <v>98</v>
      </c>
      <c r="C17" s="133">
        <v>0</v>
      </c>
      <c r="D17" s="133">
        <v>0</v>
      </c>
    </row>
    <row r="18" spans="1:4" ht="15">
      <c r="A18" s="61">
        <v>6.2</v>
      </c>
      <c r="B18" s="63" t="s">
        <v>99</v>
      </c>
      <c r="C18" s="133">
        <v>0</v>
      </c>
      <c r="D18" s="133">
        <v>0</v>
      </c>
    </row>
    <row r="19" spans="1:4" ht="40.5" customHeight="1">
      <c r="A19" s="60">
        <v>7</v>
      </c>
      <c r="B19" s="139" t="s">
        <v>100</v>
      </c>
      <c r="C19" s="139"/>
      <c r="D19" s="139"/>
    </row>
    <row r="20" spans="1:4" ht="15">
      <c r="A20" s="61">
        <v>7.1</v>
      </c>
      <c r="B20" s="64" t="s">
        <v>101</v>
      </c>
      <c r="C20" s="133">
        <v>0</v>
      </c>
      <c r="D20" s="133">
        <v>0</v>
      </c>
    </row>
    <row r="21" spans="1:4" ht="15">
      <c r="A21" s="61">
        <v>7.2</v>
      </c>
      <c r="B21" s="65" t="s">
        <v>102</v>
      </c>
      <c r="C21" s="133">
        <v>0</v>
      </c>
      <c r="D21" s="133">
        <v>0</v>
      </c>
    </row>
    <row r="22" spans="1:4" ht="15">
      <c r="A22" s="61">
        <v>7.3</v>
      </c>
      <c r="B22" s="65" t="s">
        <v>103</v>
      </c>
      <c r="C22" s="133">
        <v>0</v>
      </c>
      <c r="D22" s="133">
        <v>0</v>
      </c>
    </row>
    <row r="23" spans="1:4" ht="15">
      <c r="A23" s="61">
        <v>7.4</v>
      </c>
      <c r="B23" s="65" t="s">
        <v>104</v>
      </c>
      <c r="C23" s="133">
        <v>0</v>
      </c>
      <c r="D23" s="133">
        <v>0</v>
      </c>
    </row>
    <row r="24" spans="1:4" ht="15">
      <c r="A24" s="61">
        <v>7.5</v>
      </c>
      <c r="B24" s="65" t="s">
        <v>105</v>
      </c>
      <c r="C24" s="133">
        <v>0</v>
      </c>
      <c r="D24" s="133">
        <v>0</v>
      </c>
    </row>
    <row r="25" spans="1:4" ht="15">
      <c r="A25" s="61">
        <v>7.6</v>
      </c>
      <c r="B25" s="65" t="s">
        <v>106</v>
      </c>
      <c r="C25" s="133">
        <v>0</v>
      </c>
      <c r="D25" s="133">
        <v>0</v>
      </c>
    </row>
    <row r="26" spans="1:4">
      <c r="A26" s="61">
        <v>7.7</v>
      </c>
      <c r="B26" s="65" t="s">
        <v>107</v>
      </c>
      <c r="C26" s="66" t="s">
        <v>108</v>
      </c>
      <c r="D26" s="66" t="s">
        <v>108</v>
      </c>
    </row>
  </sheetData>
  <sheetProtection selectLockedCells="1"/>
  <mergeCells count="8">
    <mergeCell ref="B19:D19"/>
    <mergeCell ref="A1:D1"/>
    <mergeCell ref="B3:D3"/>
    <mergeCell ref="B12:D12"/>
    <mergeCell ref="B16:D16"/>
    <mergeCell ref="B10:D10"/>
    <mergeCell ref="B6:D6"/>
    <mergeCell ref="B14:D14"/>
  </mergeCells>
  <conditionalFormatting sqref="C20:D25 C17:D18">
    <cfRule type="cellIs" dxfId="7" priority="12" operator="greaterThanOrEqual">
      <formula>0.01</formula>
    </cfRule>
  </conditionalFormatting>
  <conditionalFormatting sqref="C4:D4 C7:D9 C11:D11">
    <cfRule type="cellIs" dxfId="6" priority="5" operator="greaterThanOrEqual">
      <formula>0.01</formula>
    </cfRule>
  </conditionalFormatting>
  <conditionalFormatting sqref="C13:D13">
    <cfRule type="cellIs" dxfId="5" priority="3" operator="greaterThanOrEqual">
      <formula>0.01</formula>
    </cfRule>
  </conditionalFormatting>
  <conditionalFormatting sqref="C15:D15">
    <cfRule type="cellIs" dxfId="4" priority="2" operator="greaterThanOrEqual">
      <formula>0.01</formula>
    </cfRule>
  </conditionalFormatting>
  <conditionalFormatting sqref="C5:D5">
    <cfRule type="cellIs" dxfId="3"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80" zoomScaleNormal="80" workbookViewId="0">
      <selection activeCell="F11" sqref="F11"/>
    </sheetView>
  </sheetViews>
  <sheetFormatPr defaultColWidth="9.140625" defaultRowHeight="15.6"/>
  <cols>
    <col min="1" max="2" width="73.7109375" style="114" customWidth="1"/>
    <col min="3" max="16384" width="9.140625" style="114"/>
  </cols>
  <sheetData>
    <row r="1" spans="1:2" ht="27.75" customHeight="1" thickBot="1">
      <c r="A1" s="142" t="s">
        <v>109</v>
      </c>
      <c r="B1" s="143"/>
    </row>
    <row r="2" spans="1:2" ht="68.25" customHeight="1" thickBot="1">
      <c r="A2" s="144" t="s">
        <v>110</v>
      </c>
      <c r="B2" s="145"/>
    </row>
    <row r="3" spans="1:2" ht="15.95" thickBot="1">
      <c r="A3" s="115" t="s">
        <v>111</v>
      </c>
      <c r="B3" s="116" t="s">
        <v>112</v>
      </c>
    </row>
    <row r="4" spans="1:2">
      <c r="A4" s="117"/>
      <c r="B4" s="117"/>
    </row>
    <row r="5" spans="1:2">
      <c r="A5" s="117"/>
      <c r="B5" s="117"/>
    </row>
    <row r="6" spans="1:2">
      <c r="A6" s="117"/>
      <c r="B6" s="113"/>
    </row>
    <row r="7" spans="1:2">
      <c r="A7" s="117"/>
      <c r="B7" s="113"/>
    </row>
    <row r="8" spans="1:2">
      <c r="A8" s="117"/>
      <c r="B8" s="117"/>
    </row>
    <row r="9" spans="1:2">
      <c r="A9" s="117"/>
      <c r="B9" s="117"/>
    </row>
    <row r="10" spans="1:2">
      <c r="A10" s="117"/>
      <c r="B10" s="117"/>
    </row>
    <row r="11" spans="1:2">
      <c r="A11" s="117"/>
      <c r="B11" s="117"/>
    </row>
    <row r="12" spans="1:2">
      <c r="A12" s="117"/>
      <c r="B12" s="117"/>
    </row>
    <row r="13" spans="1:2">
      <c r="A13" s="117"/>
      <c r="B13" s="117"/>
    </row>
    <row r="14" spans="1:2">
      <c r="A14" s="117"/>
      <c r="B14" s="117"/>
    </row>
    <row r="15" spans="1:2">
      <c r="A15" s="117"/>
      <c r="B15" s="117"/>
    </row>
    <row r="16" spans="1:2">
      <c r="A16" s="117"/>
      <c r="B16" s="113"/>
    </row>
    <row r="17" spans="1:2">
      <c r="A17" s="117"/>
      <c r="B17" s="117"/>
    </row>
    <row r="18" spans="1:2">
      <c r="A18" s="117"/>
      <c r="B18" s="117"/>
    </row>
    <row r="19" spans="1:2">
      <c r="A19" s="117"/>
      <c r="B19" s="117"/>
    </row>
    <row r="20" spans="1:2">
      <c r="A20" s="117"/>
      <c r="B20" s="117"/>
    </row>
    <row r="21" spans="1:2">
      <c r="A21" s="117"/>
      <c r="B21" s="117"/>
    </row>
    <row r="22" spans="1:2">
      <c r="A22" s="117"/>
      <c r="B22" s="117"/>
    </row>
    <row r="23" spans="1:2">
      <c r="A23" s="117"/>
      <c r="B23" s="117"/>
    </row>
    <row r="24" spans="1:2">
      <c r="A24" s="117"/>
      <c r="B24" s="113"/>
    </row>
    <row r="25" spans="1:2">
      <c r="A25" s="117"/>
      <c r="B25" s="113"/>
    </row>
    <row r="26" spans="1:2">
      <c r="A26" s="117"/>
      <c r="B26" s="113"/>
    </row>
    <row r="27" spans="1:2">
      <c r="A27" s="117"/>
      <c r="B27" s="113"/>
    </row>
    <row r="28" spans="1:2">
      <c r="A28" s="117"/>
      <c r="B28" s="117"/>
    </row>
    <row r="29" spans="1:2">
      <c r="A29" s="117"/>
      <c r="B29" s="117"/>
    </row>
    <row r="30" spans="1:2">
      <c r="A30" s="117"/>
      <c r="B30" s="113"/>
    </row>
    <row r="31" spans="1:2">
      <c r="A31" s="117"/>
      <c r="B31" s="113"/>
    </row>
    <row r="32" spans="1:2">
      <c r="A32" s="117"/>
      <c r="B32" s="113"/>
    </row>
    <row r="33" spans="1:2">
      <c r="A33" s="117"/>
      <c r="B33" s="113"/>
    </row>
    <row r="34" spans="1:2">
      <c r="A34" s="117"/>
      <c r="B34" s="113"/>
    </row>
    <row r="35" spans="1:2">
      <c r="A35" s="117"/>
      <c r="B35" s="113"/>
    </row>
    <row r="36" spans="1:2">
      <c r="A36" s="117"/>
      <c r="B36" s="113"/>
    </row>
    <row r="37" spans="1:2">
      <c r="A37" s="117"/>
      <c r="B37" s="113"/>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44"/>
  <sheetViews>
    <sheetView showZeros="0" zoomScaleNormal="100" zoomScalePageLayoutView="80" workbookViewId="0">
      <selection activeCell="G6" sqref="G6"/>
    </sheetView>
  </sheetViews>
  <sheetFormatPr defaultColWidth="9.140625" defaultRowHeight="14.45"/>
  <cols>
    <col min="1" max="1" width="14.7109375" style="19" customWidth="1"/>
    <col min="2" max="2" width="57.5703125" customWidth="1"/>
    <col min="3" max="3" width="24.5703125" customWidth="1"/>
    <col min="4" max="5" width="19" customWidth="1"/>
    <col min="6" max="6" width="22.28515625" customWidth="1"/>
    <col min="7" max="8" width="19" customWidth="1"/>
  </cols>
  <sheetData>
    <row r="1" spans="1:5" ht="29.25" customHeight="1">
      <c r="A1" s="153" t="s">
        <v>113</v>
      </c>
      <c r="B1" s="154"/>
      <c r="C1" s="154"/>
      <c r="D1" s="154"/>
      <c r="E1" s="154"/>
    </row>
    <row r="2" spans="1:5" ht="10.5" customHeight="1">
      <c r="A2" s="34"/>
      <c r="B2" s="14"/>
      <c r="C2" s="14"/>
      <c r="D2" s="14"/>
      <c r="E2" s="14"/>
    </row>
    <row r="3" spans="1:5" s="16" customFormat="1" ht="56.1">
      <c r="A3" s="15" t="s">
        <v>114</v>
      </c>
      <c r="B3" s="15" t="s">
        <v>115</v>
      </c>
      <c r="C3" s="15" t="s">
        <v>116</v>
      </c>
      <c r="D3" s="35" t="s">
        <v>82</v>
      </c>
      <c r="E3" s="35" t="s">
        <v>83</v>
      </c>
    </row>
    <row r="4" spans="1:5" ht="81.75" customHeight="1">
      <c r="A4" s="149">
        <v>1</v>
      </c>
      <c r="B4" s="155" t="s">
        <v>117</v>
      </c>
      <c r="C4" s="155"/>
      <c r="D4" s="155"/>
      <c r="E4" s="155"/>
    </row>
    <row r="5" spans="1:5">
      <c r="A5" s="150"/>
      <c r="B5" s="156" t="s">
        <v>118</v>
      </c>
      <c r="C5" s="157"/>
      <c r="D5" s="17" cm="1">
        <f t="array" ref="D5">SUM(D$6:D$14*12/IF($C$6:$C$14=0,12,$C$6:$C$14))</f>
        <v>0</v>
      </c>
      <c r="E5" s="17">
        <f t="array" ref="E5">SUM(E$6:E$14*12/IF($C$6:$C$14=0,12,$C$6:$C$14))</f>
        <v>0</v>
      </c>
    </row>
    <row r="6" spans="1:5">
      <c r="A6" s="18" t="s">
        <v>119</v>
      </c>
      <c r="B6" s="108" t="s">
        <v>120</v>
      </c>
      <c r="C6" s="109">
        <v>4</v>
      </c>
      <c r="D6" s="2"/>
      <c r="E6" s="2"/>
    </row>
    <row r="7" spans="1:5">
      <c r="A7" s="18" t="s">
        <v>121</v>
      </c>
      <c r="B7" s="108" t="s">
        <v>122</v>
      </c>
      <c r="C7" s="110">
        <v>6</v>
      </c>
      <c r="D7" s="2"/>
      <c r="E7" s="2"/>
    </row>
    <row r="8" spans="1:5">
      <c r="A8" s="18" t="s">
        <v>123</v>
      </c>
      <c r="B8" s="108" t="s">
        <v>124</v>
      </c>
      <c r="C8" s="110">
        <v>6</v>
      </c>
      <c r="D8" s="2"/>
      <c r="E8" s="2"/>
    </row>
    <row r="9" spans="1:5">
      <c r="A9" s="18" t="s">
        <v>125</v>
      </c>
      <c r="B9" s="108" t="s">
        <v>126</v>
      </c>
      <c r="C9" s="110">
        <v>12</v>
      </c>
      <c r="D9" s="2"/>
      <c r="E9" s="2"/>
    </row>
    <row r="10" spans="1:5">
      <c r="A10" s="18" t="s">
        <v>127</v>
      </c>
      <c r="B10" s="108" t="s">
        <v>128</v>
      </c>
      <c r="C10" s="110">
        <v>12</v>
      </c>
      <c r="D10" s="2"/>
      <c r="E10" s="2"/>
    </row>
    <row r="11" spans="1:5">
      <c r="A11" s="18" t="s">
        <v>129</v>
      </c>
      <c r="B11" s="111" t="s">
        <v>130</v>
      </c>
      <c r="C11" s="110">
        <v>24</v>
      </c>
      <c r="D11" s="2"/>
      <c r="E11" s="2"/>
    </row>
    <row r="12" spans="1:5">
      <c r="A12" s="18" t="s">
        <v>131</v>
      </c>
      <c r="B12" s="111" t="s">
        <v>132</v>
      </c>
      <c r="C12" s="110">
        <v>24</v>
      </c>
      <c r="D12" s="2"/>
      <c r="E12" s="2"/>
    </row>
    <row r="13" spans="1:5">
      <c r="A13" s="18" t="s">
        <v>133</v>
      </c>
      <c r="B13" s="111" t="s">
        <v>134</v>
      </c>
      <c r="C13" s="110">
        <v>36</v>
      </c>
      <c r="D13" s="2"/>
      <c r="E13" s="2"/>
    </row>
    <row r="14" spans="1:5">
      <c r="A14" s="18" t="s">
        <v>135</v>
      </c>
      <c r="B14" s="111" t="s">
        <v>136</v>
      </c>
      <c r="C14" s="110">
        <v>96</v>
      </c>
      <c r="D14" s="2"/>
      <c r="E14" s="2"/>
    </row>
    <row r="15" spans="1:5" s="16" customFormat="1" ht="56.1">
      <c r="A15" s="15" t="s">
        <v>114</v>
      </c>
      <c r="B15" s="15" t="s">
        <v>115</v>
      </c>
      <c r="C15" s="15" t="s">
        <v>137</v>
      </c>
      <c r="D15" s="35" t="s">
        <v>82</v>
      </c>
      <c r="E15" s="35" t="s">
        <v>83</v>
      </c>
    </row>
    <row r="16" spans="1:5" ht="110.25" customHeight="1">
      <c r="A16" s="149">
        <v>2</v>
      </c>
      <c r="B16" s="158" t="s">
        <v>138</v>
      </c>
      <c r="C16" s="158"/>
      <c r="D16" s="158"/>
      <c r="E16" s="158"/>
    </row>
    <row r="17" spans="1:8">
      <c r="A17" s="150"/>
      <c r="B17" s="156" t="s">
        <v>139</v>
      </c>
      <c r="C17" s="157"/>
      <c r="D17" s="13" cm="1">
        <f t="array" ref="D17">SUM(D$18:D$27*250/IF($C$18:$C$27=0,12,$C$18:$C$27))</f>
        <v>0</v>
      </c>
      <c r="E17" s="13" cm="1">
        <f t="array" ref="E17">SUM(E$18:E$27*250/IF($C$18:$C$27=0,12,$C$18:$C$27))</f>
        <v>0</v>
      </c>
    </row>
    <row r="18" spans="1:8">
      <c r="A18" s="18" t="s">
        <v>140</v>
      </c>
      <c r="B18" s="111" t="s">
        <v>141</v>
      </c>
      <c r="C18" s="109">
        <v>250</v>
      </c>
      <c r="D18" s="2"/>
      <c r="E18" s="2"/>
    </row>
    <row r="19" spans="1:8">
      <c r="A19" s="18" t="s">
        <v>142</v>
      </c>
      <c r="B19" s="111" t="s">
        <v>143</v>
      </c>
      <c r="C19" s="110">
        <v>2000</v>
      </c>
      <c r="D19" s="2"/>
      <c r="E19" s="2"/>
    </row>
    <row r="20" spans="1:8">
      <c r="A20" s="18" t="s">
        <v>144</v>
      </c>
      <c r="B20" s="111" t="s">
        <v>145</v>
      </c>
      <c r="C20" s="110">
        <v>500</v>
      </c>
      <c r="D20" s="2"/>
      <c r="E20" s="2"/>
    </row>
    <row r="21" spans="1:8">
      <c r="A21" s="18" t="s">
        <v>146</v>
      </c>
      <c r="B21" s="111" t="s">
        <v>147</v>
      </c>
      <c r="C21" s="110">
        <v>1000</v>
      </c>
      <c r="D21" s="2"/>
      <c r="E21" s="2"/>
    </row>
    <row r="22" spans="1:8">
      <c r="A22" s="18" t="s">
        <v>148</v>
      </c>
      <c r="B22" s="111" t="s">
        <v>149</v>
      </c>
      <c r="C22" s="110">
        <v>1500</v>
      </c>
      <c r="D22" s="2"/>
      <c r="E22" s="2"/>
    </row>
    <row r="23" spans="1:8">
      <c r="A23" s="18" t="s">
        <v>150</v>
      </c>
      <c r="B23" s="111" t="s">
        <v>151</v>
      </c>
      <c r="C23" s="110">
        <v>2000</v>
      </c>
      <c r="D23" s="2"/>
      <c r="E23" s="2"/>
    </row>
    <row r="24" spans="1:8">
      <c r="A24" s="18" t="s">
        <v>152</v>
      </c>
      <c r="B24" s="111" t="s">
        <v>153</v>
      </c>
      <c r="C24" s="110">
        <v>2000</v>
      </c>
      <c r="D24" s="2"/>
      <c r="E24" s="2"/>
    </row>
    <row r="25" spans="1:8">
      <c r="A25" s="18" t="s">
        <v>154</v>
      </c>
      <c r="B25" s="111" t="s">
        <v>155</v>
      </c>
      <c r="C25" s="110">
        <v>3000</v>
      </c>
      <c r="D25" s="2"/>
      <c r="E25" s="2"/>
    </row>
    <row r="26" spans="1:8">
      <c r="A26" s="18" t="s">
        <v>156</v>
      </c>
      <c r="B26" s="111" t="s">
        <v>157</v>
      </c>
      <c r="C26" s="110">
        <v>4500</v>
      </c>
      <c r="D26" s="2"/>
      <c r="E26" s="2"/>
    </row>
    <row r="27" spans="1:8">
      <c r="A27" s="18" t="s">
        <v>158</v>
      </c>
      <c r="B27" s="111" t="s">
        <v>159</v>
      </c>
      <c r="C27" s="110">
        <v>5000</v>
      </c>
      <c r="D27" s="2"/>
      <c r="E27" s="2"/>
    </row>
    <row r="28" spans="1:8" s="16" customFormat="1" ht="56.1">
      <c r="A28" s="15" t="s">
        <v>114</v>
      </c>
      <c r="B28" s="151" t="s">
        <v>115</v>
      </c>
      <c r="C28" s="152"/>
      <c r="D28" s="69" t="s">
        <v>160</v>
      </c>
      <c r="E28" s="69" t="s">
        <v>161</v>
      </c>
      <c r="F28" s="69" t="s">
        <v>162</v>
      </c>
      <c r="G28" s="35" t="s">
        <v>82</v>
      </c>
      <c r="H28" s="35" t="s">
        <v>83</v>
      </c>
    </row>
    <row r="29" spans="1:8" ht="84.75" customHeight="1">
      <c r="A29" s="103">
        <v>3</v>
      </c>
      <c r="B29" s="146" t="s">
        <v>163</v>
      </c>
      <c r="C29" s="147"/>
      <c r="D29" s="147"/>
      <c r="E29" s="147"/>
      <c r="F29" s="147"/>
      <c r="G29" s="147"/>
      <c r="H29" s="148"/>
    </row>
    <row r="30" spans="1:8">
      <c r="A30" s="103"/>
      <c r="B30" s="127" t="s">
        <v>164</v>
      </c>
      <c r="C30" s="126"/>
      <c r="D30" s="126"/>
      <c r="E30" s="126"/>
      <c r="F30" s="126"/>
      <c r="G30" s="72">
        <f>SUM(G31:G44)</f>
        <v>0</v>
      </c>
      <c r="H30" s="72">
        <f>SUM(H31:H44)</f>
        <v>0</v>
      </c>
    </row>
    <row r="31" spans="1:8">
      <c r="A31" s="18" t="s">
        <v>165</v>
      </c>
      <c r="B31" s="95" t="s">
        <v>166</v>
      </c>
      <c r="C31" s="124"/>
      <c r="D31" s="71"/>
      <c r="E31" s="70"/>
      <c r="F31" s="70"/>
      <c r="G31" s="72">
        <f>SUM(D31*'0) Input Sheet'!$C$4,E31*(1+'0) Input Sheet'!$C$5),F31*(1+'0) Input Sheet'!$C$15))</f>
        <v>0</v>
      </c>
      <c r="H31" s="72">
        <f>SUM(D31*'0) Input Sheet'!$D$4,E31*(1+'0) Input Sheet'!$D$5),F31*(1+'0) Input Sheet'!$D$15))</f>
        <v>0</v>
      </c>
    </row>
    <row r="32" spans="1:8">
      <c r="A32" s="18" t="s">
        <v>167</v>
      </c>
      <c r="B32" s="95" t="s">
        <v>168</v>
      </c>
      <c r="C32" s="124"/>
      <c r="D32" s="71"/>
      <c r="E32" s="70"/>
      <c r="F32" s="70"/>
      <c r="G32" s="72">
        <f>SUM(D32*'0) Input Sheet'!$C$4,E32*(1+'0) Input Sheet'!$C$5),F32*(1+'0) Input Sheet'!$C$15))</f>
        <v>0</v>
      </c>
      <c r="H32" s="72">
        <f>SUM(D32*'0) Input Sheet'!$D$4,E32*(1+'0) Input Sheet'!$D$5),F32*(1+'0) Input Sheet'!$D$15))</f>
        <v>0</v>
      </c>
    </row>
    <row r="33" spans="1:8">
      <c r="A33" s="18" t="s">
        <v>169</v>
      </c>
      <c r="B33" s="95" t="s">
        <v>170</v>
      </c>
      <c r="C33" s="124"/>
      <c r="D33" s="71"/>
      <c r="E33" s="70"/>
      <c r="F33" s="70"/>
      <c r="G33" s="72">
        <f>SUM(D33*'0) Input Sheet'!$C$4,E33*(1+'0) Input Sheet'!$C$5),F33*(1+'0) Input Sheet'!$C$15))</f>
        <v>0</v>
      </c>
      <c r="H33" s="72">
        <f>SUM(D33*'0) Input Sheet'!$D$4,E33*(1+'0) Input Sheet'!$D$5),F33*(1+'0) Input Sheet'!$D$15))</f>
        <v>0</v>
      </c>
    </row>
    <row r="34" spans="1:8">
      <c r="A34" s="18" t="s">
        <v>171</v>
      </c>
      <c r="B34" s="95" t="s">
        <v>172</v>
      </c>
      <c r="C34" s="124"/>
      <c r="D34" s="71"/>
      <c r="E34" s="70"/>
      <c r="F34" s="70"/>
      <c r="G34" s="72">
        <f>SUM(D34*'0) Input Sheet'!$C$4,E34*(1+'0) Input Sheet'!$C$5),F34*(1+'0) Input Sheet'!$C$15))</f>
        <v>0</v>
      </c>
      <c r="H34" s="72">
        <f>SUM(D34*'0) Input Sheet'!$D$4,E34*(1+'0) Input Sheet'!$D$5),F34*(1+'0) Input Sheet'!$D$15))</f>
        <v>0</v>
      </c>
    </row>
    <row r="35" spans="1:8">
      <c r="A35" s="18" t="s">
        <v>173</v>
      </c>
      <c r="B35" s="95" t="s">
        <v>174</v>
      </c>
      <c r="C35" s="124"/>
      <c r="D35" s="71"/>
      <c r="E35" s="70"/>
      <c r="F35" s="70"/>
      <c r="G35" s="72">
        <f>SUM(D35*'0) Input Sheet'!$C$4,E35*(1+'0) Input Sheet'!$C$5),F35*(1+'0) Input Sheet'!$C$15))</f>
        <v>0</v>
      </c>
      <c r="H35" s="72">
        <f>SUM(D35*'0) Input Sheet'!$D$4,E35*(1+'0) Input Sheet'!$D$5),F35*(1+'0) Input Sheet'!$D$15))</f>
        <v>0</v>
      </c>
    </row>
    <row r="36" spans="1:8">
      <c r="A36" s="18" t="s">
        <v>175</v>
      </c>
      <c r="B36" s="95" t="s">
        <v>176</v>
      </c>
      <c r="C36" s="124"/>
      <c r="D36" s="71"/>
      <c r="E36" s="70"/>
      <c r="F36" s="70"/>
      <c r="G36" s="72">
        <f>SUM(D36*'0) Input Sheet'!$C$4,E36*(1+'0) Input Sheet'!$C$5),F36*(1+'0) Input Sheet'!$C$15))</f>
        <v>0</v>
      </c>
      <c r="H36" s="72">
        <f>SUM(D36*'0) Input Sheet'!$D$4,E36*(1+'0) Input Sheet'!$D$5),F36*(1+'0) Input Sheet'!$D$15))</f>
        <v>0</v>
      </c>
    </row>
    <row r="37" spans="1:8">
      <c r="A37" s="18" t="s">
        <v>177</v>
      </c>
      <c r="B37" s="95" t="s">
        <v>178</v>
      </c>
      <c r="C37" s="124"/>
      <c r="D37" s="71"/>
      <c r="E37" s="70"/>
      <c r="F37" s="70"/>
      <c r="G37" s="72">
        <f>SUM(D37*'0) Input Sheet'!$C$4,E37*(1+'0) Input Sheet'!$C$5),F37*(1+'0) Input Sheet'!$C$15))</f>
        <v>0</v>
      </c>
      <c r="H37" s="72">
        <f>SUM(D37*'0) Input Sheet'!$D$4,E37*(1+'0) Input Sheet'!$D$5),F37*(1+'0) Input Sheet'!$D$15))</f>
        <v>0</v>
      </c>
    </row>
    <row r="38" spans="1:8">
      <c r="A38" s="18" t="s">
        <v>179</v>
      </c>
      <c r="B38" s="95" t="s">
        <v>180</v>
      </c>
      <c r="C38" s="124"/>
      <c r="D38" s="71"/>
      <c r="E38" s="70"/>
      <c r="F38" s="70"/>
      <c r="G38" s="72">
        <f>SUM(D38*'0) Input Sheet'!$C$4,E38*(1+'0) Input Sheet'!$C$5),F38*(1+'0) Input Sheet'!$C$15))</f>
        <v>0</v>
      </c>
      <c r="H38" s="72">
        <f>SUM(D38*'0) Input Sheet'!$D$4,E38*(1+'0) Input Sheet'!$D$5),F38*(1+'0) Input Sheet'!$D$15))</f>
        <v>0</v>
      </c>
    </row>
    <row r="39" spans="1:8">
      <c r="A39" s="18" t="s">
        <v>181</v>
      </c>
      <c r="B39" s="95" t="s">
        <v>182</v>
      </c>
      <c r="C39" s="124"/>
      <c r="D39" s="71"/>
      <c r="E39" s="70"/>
      <c r="F39" s="70"/>
      <c r="G39" s="72">
        <f>SUM(D39*'0) Input Sheet'!$C$4,E39*(1+'0) Input Sheet'!$C$5),F39*(1+'0) Input Sheet'!$C$15))</f>
        <v>0</v>
      </c>
      <c r="H39" s="72">
        <f>SUM(D39*'0) Input Sheet'!$D$4,E39*(1+'0) Input Sheet'!$D$5),F39*(1+'0) Input Sheet'!$D$15))</f>
        <v>0</v>
      </c>
    </row>
    <row r="40" spans="1:8">
      <c r="A40" s="18" t="s">
        <v>183</v>
      </c>
      <c r="B40" s="95" t="s">
        <v>184</v>
      </c>
      <c r="C40" s="124"/>
      <c r="D40" s="71"/>
      <c r="E40" s="70"/>
      <c r="F40" s="70"/>
      <c r="G40" s="72">
        <f>SUM(D40*'0) Input Sheet'!$C$4,E40*(1+'0) Input Sheet'!$C$5),F40*(1+'0) Input Sheet'!$C$15))</f>
        <v>0</v>
      </c>
      <c r="H40" s="72">
        <f>SUM(D40*'0) Input Sheet'!$D$4,E40*(1+'0) Input Sheet'!$D$5),F40*(1+'0) Input Sheet'!$D$15))</f>
        <v>0</v>
      </c>
    </row>
    <row r="41" spans="1:8">
      <c r="A41" s="18" t="s">
        <v>185</v>
      </c>
      <c r="B41" s="95" t="s">
        <v>186</v>
      </c>
      <c r="C41" s="124"/>
      <c r="D41" s="71"/>
      <c r="E41" s="70"/>
      <c r="F41" s="70"/>
      <c r="G41" s="72">
        <f>SUM(D41*'0) Input Sheet'!$C$4,E41*(1+'0) Input Sheet'!$C$5),F41*(1+'0) Input Sheet'!$C$15))</f>
        <v>0</v>
      </c>
      <c r="H41" s="72">
        <f>SUM(D41*'0) Input Sheet'!$D$4,E41*(1+'0) Input Sheet'!$D$5),F41*(1+'0) Input Sheet'!$D$15))</f>
        <v>0</v>
      </c>
    </row>
    <row r="42" spans="1:8">
      <c r="A42" s="18" t="s">
        <v>187</v>
      </c>
      <c r="B42" s="95" t="s">
        <v>188</v>
      </c>
      <c r="C42" s="124"/>
      <c r="D42" s="71"/>
      <c r="E42" s="70"/>
      <c r="F42" s="70"/>
      <c r="G42" s="72">
        <f>SUM(D42*'0) Input Sheet'!$C$4,E42*(1+'0) Input Sheet'!$C$5),F42*(1+'0) Input Sheet'!$C$15))</f>
        <v>0</v>
      </c>
      <c r="H42" s="72">
        <f>SUM(D42*'0) Input Sheet'!$D$4,E42*(1+'0) Input Sheet'!$D$5),F42*(1+'0) Input Sheet'!$D$15))</f>
        <v>0</v>
      </c>
    </row>
    <row r="43" spans="1:8">
      <c r="A43" s="18" t="s">
        <v>189</v>
      </c>
      <c r="B43" s="95" t="s">
        <v>190</v>
      </c>
      <c r="C43" s="124"/>
      <c r="D43" s="71"/>
      <c r="E43" s="70"/>
      <c r="F43" s="70"/>
      <c r="G43" s="72">
        <f>SUM(D43*'0) Input Sheet'!$C$4,E43*(1+'0) Input Sheet'!$C$5),F43*(1+'0) Input Sheet'!$C$15))</f>
        <v>0</v>
      </c>
      <c r="H43" s="72">
        <f>SUM(D43*'0) Input Sheet'!$D$4,E43*(1+'0) Input Sheet'!$D$5),F43*(1+'0) Input Sheet'!$D$15))</f>
        <v>0</v>
      </c>
    </row>
    <row r="44" spans="1:8">
      <c r="A44" s="18" t="s">
        <v>191</v>
      </c>
      <c r="B44" s="95" t="s">
        <v>192</v>
      </c>
      <c r="C44" s="124"/>
      <c r="D44" s="71"/>
      <c r="E44" s="70"/>
      <c r="F44" s="70"/>
      <c r="G44" s="72">
        <f>SUM(D44*'0) Input Sheet'!$C$4,E44*(1+'0) Input Sheet'!$C$5),F44*(1+'0) Input Sheet'!$C$15))</f>
        <v>0</v>
      </c>
      <c r="H44" s="72">
        <f>SUM(D44*'0) Input Sheet'!$D$4,E44*(1+'0) Input Sheet'!$D$5),F44*(1+'0) Input Sheet'!$D$15))</f>
        <v>0</v>
      </c>
    </row>
  </sheetData>
  <sheetProtection selectLockedCells="1"/>
  <mergeCells count="9">
    <mergeCell ref="B29:H29"/>
    <mergeCell ref="A4:A5"/>
    <mergeCell ref="A16:A17"/>
    <mergeCell ref="B28:C28"/>
    <mergeCell ref="A1:E1"/>
    <mergeCell ref="B4:E4"/>
    <mergeCell ref="B5:C5"/>
    <mergeCell ref="B16:E16"/>
    <mergeCell ref="B17:C17"/>
  </mergeCells>
  <phoneticPr fontId="27" type="noConversion"/>
  <conditionalFormatting sqref="D5:E14 D17:E27">
    <cfRule type="cellIs" dxfId="2" priority="7" operator="greaterThanOrEqual">
      <formula>0.01</formula>
    </cfRule>
  </conditionalFormatting>
  <conditionalFormatting sqref="D31:H44 G30:H30">
    <cfRule type="cellIs" dxfId="1" priority="3" operator="greaterThanOrEqual">
      <formula>0.01</formula>
    </cfRule>
  </conditionalFormatting>
  <pageMargins left="0.7" right="0.7" top="0.75" bottom="0.75" header="0.3" footer="0.3"/>
  <pageSetup paperSize="9" scale="54"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31:G44 H31:H44 G30:H3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F85"/>
  <sheetViews>
    <sheetView zoomScaleNormal="100" workbookViewId="0">
      <pane ySplit="4" topLeftCell="A5" activePane="bottomLeft" state="frozen"/>
      <selection pane="bottomLeft" activeCell="C92" sqref="C92"/>
    </sheetView>
  </sheetViews>
  <sheetFormatPr defaultColWidth="9.140625" defaultRowHeight="14.1"/>
  <cols>
    <col min="1" max="1" width="14.140625" style="100" customWidth="1"/>
    <col min="2" max="2" width="27.42578125" style="101" customWidth="1"/>
    <col min="3" max="3" width="148.42578125" style="101" bestFit="1" customWidth="1"/>
    <col min="4" max="4" width="1" style="89" customWidth="1"/>
    <col min="5" max="5" width="9.140625" style="89"/>
    <col min="6" max="6" width="12.5703125" style="89" bestFit="1" customWidth="1"/>
    <col min="7" max="16384" width="9.140625" style="89"/>
  </cols>
  <sheetData>
    <row r="1" spans="1:4" s="88" customFormat="1" ht="30" customHeight="1">
      <c r="A1" s="153" t="s">
        <v>193</v>
      </c>
      <c r="B1" s="154"/>
      <c r="C1" s="154"/>
      <c r="D1" s="87"/>
    </row>
    <row r="2" spans="1:4" ht="11.25" customHeight="1">
      <c r="A2" s="159" t="s">
        <v>194</v>
      </c>
      <c r="B2" s="162" t="s">
        <v>195</v>
      </c>
      <c r="C2" s="163"/>
      <c r="D2" s="87"/>
    </row>
    <row r="3" spans="1:4" s="90" customFormat="1" ht="11.25" customHeight="1">
      <c r="A3" s="160"/>
      <c r="B3" s="164"/>
      <c r="C3" s="165"/>
      <c r="D3" s="87"/>
    </row>
    <row r="4" spans="1:4" s="90" customFormat="1" ht="23.25" customHeight="1">
      <c r="A4" s="161"/>
      <c r="B4" s="102" t="s">
        <v>196</v>
      </c>
      <c r="C4" s="102" t="s">
        <v>197</v>
      </c>
      <c r="D4" s="93"/>
    </row>
    <row r="5" spans="1:4" s="94" customFormat="1" ht="21" customHeight="1">
      <c r="A5" s="92" t="s">
        <v>198</v>
      </c>
      <c r="B5" s="166" t="s">
        <v>199</v>
      </c>
      <c r="C5" s="167"/>
      <c r="D5" s="93"/>
    </row>
    <row r="6" spans="1:4" s="94" customFormat="1" ht="12.75" customHeight="1">
      <c r="A6" s="168" t="s">
        <v>200</v>
      </c>
      <c r="B6" s="169"/>
      <c r="C6" s="170"/>
      <c r="D6" s="93"/>
    </row>
    <row r="7" spans="1:4" s="94" customFormat="1">
      <c r="A7" s="12" t="s">
        <v>119</v>
      </c>
      <c r="B7" s="62" t="s">
        <v>120</v>
      </c>
      <c r="C7" s="95" t="s">
        <v>201</v>
      </c>
      <c r="D7" s="93"/>
    </row>
    <row r="8" spans="1:4" s="94" customFormat="1">
      <c r="A8" s="168" t="s">
        <v>202</v>
      </c>
      <c r="B8" s="169"/>
      <c r="C8" s="170"/>
      <c r="D8" s="93"/>
    </row>
    <row r="9" spans="1:4" s="94" customFormat="1" ht="168">
      <c r="A9" s="12" t="s">
        <v>121</v>
      </c>
      <c r="B9" s="62" t="s">
        <v>122</v>
      </c>
      <c r="C9" s="95" t="s">
        <v>203</v>
      </c>
      <c r="D9" s="93"/>
    </row>
    <row r="10" spans="1:4" s="94" customFormat="1" ht="66.75" customHeight="1">
      <c r="A10" s="12" t="s">
        <v>123</v>
      </c>
      <c r="B10" s="62" t="s">
        <v>124</v>
      </c>
      <c r="C10" s="95" t="s">
        <v>204</v>
      </c>
      <c r="D10" s="93"/>
    </row>
    <row r="11" spans="1:4" s="94" customFormat="1">
      <c r="A11" s="168" t="s">
        <v>205</v>
      </c>
      <c r="B11" s="169"/>
      <c r="C11" s="170"/>
      <c r="D11" s="93"/>
    </row>
    <row r="12" spans="1:4" s="94" customFormat="1" ht="27.95">
      <c r="A12" s="171" t="s">
        <v>125</v>
      </c>
      <c r="B12" s="96" t="s">
        <v>206</v>
      </c>
      <c r="C12" s="95" t="s">
        <v>207</v>
      </c>
      <c r="D12" s="93"/>
    </row>
    <row r="13" spans="1:4" s="94" customFormat="1" ht="69.95">
      <c r="A13" s="172"/>
      <c r="B13" s="62" t="s">
        <v>208</v>
      </c>
      <c r="C13" s="95" t="s">
        <v>209</v>
      </c>
      <c r="D13" s="93"/>
    </row>
    <row r="14" spans="1:4" s="94" customFormat="1" ht="27.95">
      <c r="A14" s="172"/>
      <c r="B14" s="62" t="s">
        <v>210</v>
      </c>
      <c r="C14" s="95" t="s">
        <v>211</v>
      </c>
      <c r="D14" s="93"/>
    </row>
    <row r="15" spans="1:4" s="94" customFormat="1">
      <c r="A15" s="172"/>
      <c r="B15" s="62" t="s">
        <v>212</v>
      </c>
      <c r="C15" s="95" t="s">
        <v>213</v>
      </c>
      <c r="D15" s="93"/>
    </row>
    <row r="16" spans="1:4" s="94" customFormat="1" ht="42">
      <c r="A16" s="172"/>
      <c r="B16" s="62" t="s">
        <v>214</v>
      </c>
      <c r="C16" s="95" t="s">
        <v>215</v>
      </c>
      <c r="D16" s="93"/>
    </row>
    <row r="17" spans="1:4" s="94" customFormat="1" ht="27.95">
      <c r="A17" s="172"/>
      <c r="B17" s="62" t="s">
        <v>216</v>
      </c>
      <c r="C17" s="95" t="s">
        <v>217</v>
      </c>
      <c r="D17" s="93"/>
    </row>
    <row r="18" spans="1:4" s="94" customFormat="1" ht="42">
      <c r="A18" s="172"/>
      <c r="B18" s="62" t="s">
        <v>218</v>
      </c>
      <c r="C18" s="95" t="s">
        <v>219</v>
      </c>
      <c r="D18" s="93"/>
    </row>
    <row r="19" spans="1:4" s="94" customFormat="1" ht="160.5" customHeight="1">
      <c r="A19" s="172"/>
      <c r="B19" s="96" t="s">
        <v>220</v>
      </c>
      <c r="C19" s="95" t="s">
        <v>221</v>
      </c>
      <c r="D19" s="93"/>
    </row>
    <row r="20" spans="1:4" s="94" customFormat="1">
      <c r="A20" s="172"/>
      <c r="B20" s="62" t="s">
        <v>222</v>
      </c>
      <c r="C20" s="95" t="s">
        <v>223</v>
      </c>
      <c r="D20" s="93"/>
    </row>
    <row r="21" spans="1:4" s="94" customFormat="1" ht="27.95">
      <c r="A21" s="172"/>
      <c r="B21" s="62" t="s">
        <v>224</v>
      </c>
      <c r="C21" s="95" t="s">
        <v>225</v>
      </c>
      <c r="D21" s="93"/>
    </row>
    <row r="22" spans="1:4" s="94" customFormat="1" ht="27.95">
      <c r="A22" s="172"/>
      <c r="B22" s="62" t="s">
        <v>226</v>
      </c>
      <c r="C22" s="95" t="s">
        <v>227</v>
      </c>
      <c r="D22" s="93"/>
    </row>
    <row r="23" spans="1:4" s="94" customFormat="1">
      <c r="A23" s="172"/>
      <c r="B23" s="62" t="s">
        <v>228</v>
      </c>
      <c r="C23" s="95" t="s">
        <v>229</v>
      </c>
      <c r="D23" s="93"/>
    </row>
    <row r="24" spans="1:4" s="94" customFormat="1">
      <c r="A24" s="172"/>
      <c r="B24" s="62" t="s">
        <v>230</v>
      </c>
      <c r="C24" s="95" t="s">
        <v>231</v>
      </c>
      <c r="D24" s="93"/>
    </row>
    <row r="25" spans="1:4" s="94" customFormat="1" ht="27.95">
      <c r="A25" s="172"/>
      <c r="B25" s="62" t="s">
        <v>232</v>
      </c>
      <c r="C25" s="95" t="s">
        <v>233</v>
      </c>
      <c r="D25" s="93"/>
    </row>
    <row r="26" spans="1:4" s="94" customFormat="1" ht="69.95">
      <c r="A26" s="172"/>
      <c r="B26" s="62" t="s">
        <v>234</v>
      </c>
      <c r="C26" s="95" t="s">
        <v>235</v>
      </c>
      <c r="D26" s="93"/>
    </row>
    <row r="27" spans="1:4" s="94" customFormat="1" ht="27.95">
      <c r="A27" s="172"/>
      <c r="B27" s="62" t="s">
        <v>236</v>
      </c>
      <c r="C27" s="95" t="s">
        <v>237</v>
      </c>
      <c r="D27" s="93"/>
    </row>
    <row r="28" spans="1:4" s="94" customFormat="1" ht="27.95">
      <c r="A28" s="172"/>
      <c r="B28" s="62" t="s">
        <v>238</v>
      </c>
      <c r="C28" s="95" t="s">
        <v>239</v>
      </c>
      <c r="D28" s="93"/>
    </row>
    <row r="29" spans="1:4" s="94" customFormat="1" ht="56.1">
      <c r="A29" s="172"/>
      <c r="B29" s="62" t="s">
        <v>240</v>
      </c>
      <c r="C29" s="95" t="s">
        <v>241</v>
      </c>
      <c r="D29" s="93"/>
    </row>
    <row r="30" spans="1:4" s="94" customFormat="1" ht="42">
      <c r="A30" s="172"/>
      <c r="B30" s="62" t="s">
        <v>242</v>
      </c>
      <c r="C30" s="95" t="s">
        <v>243</v>
      </c>
      <c r="D30" s="93"/>
    </row>
    <row r="31" spans="1:4" s="94" customFormat="1" ht="42">
      <c r="A31" s="172"/>
      <c r="B31" s="62" t="s">
        <v>244</v>
      </c>
      <c r="C31" s="95" t="s">
        <v>245</v>
      </c>
      <c r="D31" s="93"/>
    </row>
    <row r="32" spans="1:4" s="94" customFormat="1" ht="27.95">
      <c r="A32" s="172"/>
      <c r="B32" s="97" t="s">
        <v>246</v>
      </c>
      <c r="C32" s="95" t="s">
        <v>247</v>
      </c>
      <c r="D32" s="93"/>
    </row>
    <row r="33" spans="1:6" s="94" customFormat="1" ht="237.95">
      <c r="A33" s="172"/>
      <c r="B33" s="62" t="s">
        <v>248</v>
      </c>
      <c r="C33" s="95" t="s">
        <v>249</v>
      </c>
      <c r="D33" s="93"/>
    </row>
    <row r="34" spans="1:6" s="94" customFormat="1">
      <c r="A34" s="172"/>
      <c r="B34" s="62" t="s">
        <v>250</v>
      </c>
      <c r="C34" s="95" t="s">
        <v>251</v>
      </c>
      <c r="D34" s="93"/>
      <c r="F34" s="98"/>
    </row>
    <row r="35" spans="1:6" s="94" customFormat="1" ht="69.95">
      <c r="A35" s="172"/>
      <c r="B35" s="62" t="s">
        <v>252</v>
      </c>
      <c r="C35" s="95" t="s">
        <v>253</v>
      </c>
      <c r="D35" s="93"/>
    </row>
    <row r="36" spans="1:6" s="94" customFormat="1" ht="27.95">
      <c r="A36" s="172"/>
      <c r="B36" s="62" t="s">
        <v>254</v>
      </c>
      <c r="C36" s="95" t="s">
        <v>255</v>
      </c>
      <c r="D36" s="93"/>
    </row>
    <row r="37" spans="1:6" s="94" customFormat="1">
      <c r="A37" s="172"/>
      <c r="B37" s="95" t="s">
        <v>256</v>
      </c>
      <c r="C37" s="95" t="s">
        <v>257</v>
      </c>
      <c r="D37" s="93"/>
    </row>
    <row r="38" spans="1:6" s="94" customFormat="1" ht="84">
      <c r="A38" s="172"/>
      <c r="B38" s="95" t="s">
        <v>258</v>
      </c>
      <c r="C38" s="95" t="s">
        <v>259</v>
      </c>
      <c r="D38" s="93"/>
    </row>
    <row r="39" spans="1:6" s="94" customFormat="1" ht="69.95">
      <c r="A39" s="172"/>
      <c r="B39" s="62" t="s">
        <v>260</v>
      </c>
      <c r="C39" s="95" t="s">
        <v>261</v>
      </c>
      <c r="D39" s="93"/>
    </row>
    <row r="40" spans="1:6" s="94" customFormat="1" ht="56.1">
      <c r="A40" s="172"/>
      <c r="B40" s="62" t="s">
        <v>262</v>
      </c>
      <c r="C40" s="95" t="s">
        <v>263</v>
      </c>
      <c r="D40" s="93"/>
    </row>
    <row r="41" spans="1:6" s="94" customFormat="1" ht="42">
      <c r="A41" s="172"/>
      <c r="B41" s="62" t="s">
        <v>264</v>
      </c>
      <c r="C41" s="95" t="s">
        <v>265</v>
      </c>
      <c r="D41" s="93"/>
    </row>
    <row r="42" spans="1:6" s="94" customFormat="1">
      <c r="A42" s="172"/>
      <c r="B42" s="62" t="s">
        <v>266</v>
      </c>
      <c r="C42" s="95" t="s">
        <v>267</v>
      </c>
      <c r="D42" s="93"/>
    </row>
    <row r="43" spans="1:6" s="94" customFormat="1" ht="195.95">
      <c r="A43" s="172"/>
      <c r="B43" s="62" t="s">
        <v>268</v>
      </c>
      <c r="C43" s="95" t="s">
        <v>269</v>
      </c>
      <c r="D43" s="93"/>
    </row>
    <row r="44" spans="1:6" s="94" customFormat="1" ht="27.95">
      <c r="A44" s="172"/>
      <c r="B44" s="62" t="s">
        <v>270</v>
      </c>
      <c r="C44" s="95" t="s">
        <v>271</v>
      </c>
      <c r="D44" s="93"/>
    </row>
    <row r="45" spans="1:6" s="94" customFormat="1">
      <c r="A45" s="172"/>
      <c r="B45" s="62" t="s">
        <v>272</v>
      </c>
      <c r="C45" s="95" t="s">
        <v>273</v>
      </c>
      <c r="D45" s="93"/>
    </row>
    <row r="46" spans="1:6" s="94" customFormat="1">
      <c r="A46" s="172"/>
      <c r="B46" s="62" t="s">
        <v>274</v>
      </c>
      <c r="C46" s="95" t="s">
        <v>275</v>
      </c>
      <c r="D46" s="93"/>
    </row>
    <row r="47" spans="1:6" s="94" customFormat="1">
      <c r="A47" s="172"/>
      <c r="B47" s="62" t="s">
        <v>276</v>
      </c>
      <c r="C47" s="95" t="s">
        <v>277</v>
      </c>
      <c r="D47" s="93"/>
    </row>
    <row r="48" spans="1:6" s="94" customFormat="1" ht="27.95">
      <c r="A48" s="172"/>
      <c r="B48" s="96" t="s">
        <v>278</v>
      </c>
      <c r="C48" s="95" t="s">
        <v>279</v>
      </c>
      <c r="D48" s="93"/>
    </row>
    <row r="49" spans="1:4" s="94" customFormat="1">
      <c r="A49" s="172"/>
      <c r="B49" s="62" t="s">
        <v>280</v>
      </c>
      <c r="C49" s="95" t="s">
        <v>281</v>
      </c>
      <c r="D49" s="93"/>
    </row>
    <row r="50" spans="1:4" s="94" customFormat="1" ht="42">
      <c r="A50" s="172"/>
      <c r="B50" s="62" t="s">
        <v>282</v>
      </c>
      <c r="C50" s="95" t="s">
        <v>283</v>
      </c>
      <c r="D50" s="93"/>
    </row>
    <row r="51" spans="1:4" s="94" customFormat="1" ht="27.95">
      <c r="A51" s="172"/>
      <c r="B51" s="95" t="s">
        <v>220</v>
      </c>
      <c r="C51" s="99" t="s">
        <v>284</v>
      </c>
      <c r="D51" s="93"/>
    </row>
    <row r="52" spans="1:4" s="94" customFormat="1" ht="42">
      <c r="A52" s="173"/>
      <c r="B52" s="96" t="s">
        <v>285</v>
      </c>
      <c r="C52" s="95" t="s">
        <v>286</v>
      </c>
      <c r="D52" s="93"/>
    </row>
    <row r="53" spans="1:4" s="94" customFormat="1">
      <c r="A53" s="168" t="s">
        <v>287</v>
      </c>
      <c r="B53" s="169"/>
      <c r="C53" s="170"/>
      <c r="D53" s="93"/>
    </row>
    <row r="54" spans="1:4" s="94" customFormat="1" ht="237.95">
      <c r="A54" s="12" t="s">
        <v>288</v>
      </c>
      <c r="B54" s="62" t="s">
        <v>289</v>
      </c>
      <c r="C54" s="95" t="s">
        <v>290</v>
      </c>
      <c r="D54" s="93"/>
    </row>
    <row r="55" spans="1:4" s="94" customFormat="1">
      <c r="A55" s="168" t="s">
        <v>291</v>
      </c>
      <c r="B55" s="169"/>
      <c r="C55" s="170"/>
      <c r="D55" s="93"/>
    </row>
    <row r="56" spans="1:4" s="94" customFormat="1">
      <c r="A56" s="12" t="s">
        <v>129</v>
      </c>
      <c r="B56" s="62" t="s">
        <v>130</v>
      </c>
      <c r="C56" s="95" t="s">
        <v>292</v>
      </c>
      <c r="D56" s="93"/>
    </row>
    <row r="57" spans="1:4" s="94" customFormat="1" ht="27.95">
      <c r="A57" s="12" t="s">
        <v>131</v>
      </c>
      <c r="B57" s="62" t="s">
        <v>132</v>
      </c>
      <c r="C57" s="95" t="s">
        <v>293</v>
      </c>
      <c r="D57" s="93"/>
    </row>
    <row r="58" spans="1:4" s="94" customFormat="1">
      <c r="A58" s="168" t="s">
        <v>294</v>
      </c>
      <c r="B58" s="169"/>
      <c r="C58" s="170"/>
      <c r="D58" s="93"/>
    </row>
    <row r="59" spans="1:4" s="94" customFormat="1" ht="69.95">
      <c r="A59" s="12" t="s">
        <v>133</v>
      </c>
      <c r="B59" s="62" t="s">
        <v>134</v>
      </c>
      <c r="C59" s="95" t="s">
        <v>295</v>
      </c>
      <c r="D59" s="93"/>
    </row>
    <row r="60" spans="1:4" s="94" customFormat="1">
      <c r="A60" s="168" t="s">
        <v>296</v>
      </c>
      <c r="B60" s="169"/>
      <c r="C60" s="170"/>
      <c r="D60" s="93"/>
    </row>
    <row r="61" spans="1:4" s="94" customFormat="1" ht="84">
      <c r="A61" s="12" t="s">
        <v>297</v>
      </c>
      <c r="B61" s="62" t="s">
        <v>136</v>
      </c>
      <c r="C61" s="95" t="s">
        <v>298</v>
      </c>
      <c r="D61" s="93"/>
    </row>
    <row r="62" spans="1:4" s="94" customFormat="1">
      <c r="A62" s="168" t="s">
        <v>299</v>
      </c>
      <c r="B62" s="169"/>
      <c r="C62" s="170"/>
      <c r="D62" s="93"/>
    </row>
    <row r="63" spans="1:4" s="94" customFormat="1" ht="84">
      <c r="A63" s="12" t="s">
        <v>144</v>
      </c>
      <c r="B63" s="62" t="s">
        <v>145</v>
      </c>
      <c r="C63" s="95" t="s">
        <v>300</v>
      </c>
      <c r="D63" s="93" t="s">
        <v>301</v>
      </c>
    </row>
    <row r="64" spans="1:4" s="94" customFormat="1" ht="84">
      <c r="A64" s="12" t="s">
        <v>146</v>
      </c>
      <c r="B64" s="62" t="s">
        <v>147</v>
      </c>
      <c r="C64" s="95" t="s">
        <v>302</v>
      </c>
      <c r="D64" s="93"/>
    </row>
    <row r="65" spans="1:4" s="94" customFormat="1" ht="69.95">
      <c r="A65" s="12" t="s">
        <v>148</v>
      </c>
      <c r="B65" s="62" t="s">
        <v>303</v>
      </c>
      <c r="C65" s="95" t="s">
        <v>304</v>
      </c>
      <c r="D65" s="93"/>
    </row>
    <row r="66" spans="1:4" s="94" customFormat="1" ht="69.95">
      <c r="A66" s="12" t="s">
        <v>150</v>
      </c>
      <c r="B66" s="62" t="s">
        <v>151</v>
      </c>
      <c r="C66" s="95" t="s">
        <v>305</v>
      </c>
      <c r="D66" s="93"/>
    </row>
    <row r="67" spans="1:4" s="94" customFormat="1" ht="84">
      <c r="A67" s="12" t="s">
        <v>152</v>
      </c>
      <c r="B67" s="62" t="s">
        <v>153</v>
      </c>
      <c r="C67" s="95" t="s">
        <v>306</v>
      </c>
      <c r="D67" s="93"/>
    </row>
    <row r="68" spans="1:4" s="94" customFormat="1" ht="69.95">
      <c r="A68" s="12" t="s">
        <v>154</v>
      </c>
      <c r="B68" s="62" t="s">
        <v>155</v>
      </c>
      <c r="C68" s="95" t="s">
        <v>307</v>
      </c>
      <c r="D68" s="93"/>
    </row>
    <row r="69" spans="1:4" s="94" customFormat="1" ht="98.1">
      <c r="A69" s="12" t="s">
        <v>156</v>
      </c>
      <c r="B69" s="62" t="s">
        <v>308</v>
      </c>
      <c r="C69" s="95" t="s">
        <v>309</v>
      </c>
      <c r="D69" s="93"/>
    </row>
    <row r="70" spans="1:4" s="94" customFormat="1" ht="84">
      <c r="A70" s="12" t="s">
        <v>158</v>
      </c>
      <c r="B70" s="62" t="s">
        <v>159</v>
      </c>
      <c r="C70" s="95" t="s">
        <v>310</v>
      </c>
      <c r="D70" s="93"/>
    </row>
    <row r="71" spans="1:4" s="94" customFormat="1" ht="11.25" customHeight="1">
      <c r="A71" s="92">
        <v>3</v>
      </c>
      <c r="B71" s="166" t="s">
        <v>199</v>
      </c>
      <c r="C71" s="167"/>
      <c r="D71" s="93"/>
    </row>
    <row r="72" spans="1:4" s="94" customFormat="1">
      <c r="A72" s="12" t="s">
        <v>165</v>
      </c>
      <c r="B72" s="95" t="s">
        <v>166</v>
      </c>
      <c r="C72" s="95" t="s">
        <v>311</v>
      </c>
      <c r="D72" s="93"/>
    </row>
    <row r="73" spans="1:4">
      <c r="A73" s="12" t="s">
        <v>167</v>
      </c>
      <c r="B73" s="95" t="s">
        <v>168</v>
      </c>
      <c r="C73" s="95" t="s">
        <v>312</v>
      </c>
      <c r="D73" s="93"/>
    </row>
    <row r="74" spans="1:4">
      <c r="A74" s="12" t="s">
        <v>169</v>
      </c>
      <c r="B74" s="95" t="s">
        <v>170</v>
      </c>
      <c r="C74" s="95" t="s">
        <v>313</v>
      </c>
      <c r="D74" s="93"/>
    </row>
    <row r="75" spans="1:4">
      <c r="A75" s="12" t="s">
        <v>171</v>
      </c>
      <c r="B75" s="95" t="s">
        <v>172</v>
      </c>
      <c r="C75" s="95" t="s">
        <v>314</v>
      </c>
      <c r="D75" s="93"/>
    </row>
    <row r="76" spans="1:4">
      <c r="A76" s="12" t="s">
        <v>173</v>
      </c>
      <c r="B76" s="95" t="s">
        <v>174</v>
      </c>
      <c r="C76" s="95" t="s">
        <v>315</v>
      </c>
      <c r="D76" s="93"/>
    </row>
    <row r="77" spans="1:4">
      <c r="A77" s="12" t="s">
        <v>175</v>
      </c>
      <c r="B77" s="95" t="s">
        <v>176</v>
      </c>
      <c r="C77" s="95" t="s">
        <v>316</v>
      </c>
      <c r="D77" s="93"/>
    </row>
    <row r="78" spans="1:4">
      <c r="A78" s="12" t="s">
        <v>177</v>
      </c>
      <c r="B78" s="95" t="s">
        <v>178</v>
      </c>
      <c r="C78" s="95" t="s">
        <v>317</v>
      </c>
      <c r="D78" s="93"/>
    </row>
    <row r="79" spans="1:4">
      <c r="A79" s="12" t="s">
        <v>179</v>
      </c>
      <c r="B79" s="95" t="s">
        <v>180</v>
      </c>
      <c r="C79" s="95" t="s">
        <v>318</v>
      </c>
      <c r="D79" s="93"/>
    </row>
    <row r="80" spans="1:4" ht="254.25" customHeight="1">
      <c r="A80" s="12" t="s">
        <v>181</v>
      </c>
      <c r="B80" s="95" t="s">
        <v>182</v>
      </c>
      <c r="C80" s="95" t="s">
        <v>319</v>
      </c>
      <c r="D80" s="93"/>
    </row>
    <row r="81" spans="1:4" ht="56.1">
      <c r="A81" s="12" t="s">
        <v>183</v>
      </c>
      <c r="B81" s="95" t="s">
        <v>184</v>
      </c>
      <c r="C81" s="95" t="s">
        <v>320</v>
      </c>
      <c r="D81" s="93"/>
    </row>
    <row r="82" spans="1:4" ht="56.1">
      <c r="A82" s="12" t="s">
        <v>185</v>
      </c>
      <c r="B82" s="95" t="s">
        <v>186</v>
      </c>
      <c r="C82" s="95" t="s">
        <v>321</v>
      </c>
      <c r="D82" s="93"/>
    </row>
    <row r="83" spans="1:4" ht="42">
      <c r="A83" s="12" t="s">
        <v>187</v>
      </c>
      <c r="B83" s="95" t="s">
        <v>188</v>
      </c>
      <c r="C83" s="95" t="s">
        <v>322</v>
      </c>
      <c r="D83" s="93"/>
    </row>
    <row r="84" spans="1:4" ht="42">
      <c r="A84" s="12" t="s">
        <v>189</v>
      </c>
      <c r="B84" s="95" t="s">
        <v>190</v>
      </c>
      <c r="C84" s="95" t="s">
        <v>323</v>
      </c>
      <c r="D84" s="93"/>
    </row>
    <row r="85" spans="1:4" ht="42">
      <c r="A85" s="12" t="s">
        <v>191</v>
      </c>
      <c r="B85" s="95" t="s">
        <v>192</v>
      </c>
      <c r="C85" s="95" t="s">
        <v>324</v>
      </c>
      <c r="D85" s="93"/>
    </row>
  </sheetData>
  <mergeCells count="14">
    <mergeCell ref="A2:A4"/>
    <mergeCell ref="A1:C1"/>
    <mergeCell ref="B2:C3"/>
    <mergeCell ref="B5:C5"/>
    <mergeCell ref="B71:C71"/>
    <mergeCell ref="A6:C6"/>
    <mergeCell ref="A8:C8"/>
    <mergeCell ref="A11:C11"/>
    <mergeCell ref="A12:A52"/>
    <mergeCell ref="A53:C53"/>
    <mergeCell ref="A55:C55"/>
    <mergeCell ref="A58:C58"/>
    <mergeCell ref="A60:C60"/>
    <mergeCell ref="A62:C62"/>
  </mergeCells>
  <phoneticPr fontId="27"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29"/>
  <sheetViews>
    <sheetView zoomScaleNormal="100" workbookViewId="0">
      <selection activeCell="C13" sqref="C13"/>
    </sheetView>
  </sheetViews>
  <sheetFormatPr defaultColWidth="9.140625" defaultRowHeight="14.1"/>
  <cols>
    <col min="1" max="1" width="29.42578125" style="100" customWidth="1"/>
    <col min="2" max="2" width="27.28515625" style="101" bestFit="1" customWidth="1"/>
    <col min="3" max="3" width="148.85546875" style="101" customWidth="1"/>
    <col min="4" max="4" width="1" style="89" customWidth="1"/>
    <col min="5" max="5" width="15.7109375" style="104" customWidth="1"/>
    <col min="6" max="6" width="15.7109375" style="89" customWidth="1"/>
    <col min="7" max="16384" width="9.140625" style="89"/>
  </cols>
  <sheetData>
    <row r="1" spans="1:6" customFormat="1" ht="29.25" customHeight="1">
      <c r="A1" s="153" t="s">
        <v>325</v>
      </c>
      <c r="B1" s="154"/>
      <c r="C1" s="154"/>
      <c r="D1" s="154"/>
      <c r="E1" s="154"/>
      <c r="F1" s="154"/>
    </row>
    <row r="2" spans="1:6" ht="45" customHeight="1">
      <c r="A2" s="159" t="s">
        <v>194</v>
      </c>
      <c r="B2" s="178" t="s">
        <v>195</v>
      </c>
      <c r="C2" s="178"/>
      <c r="D2" s="87"/>
      <c r="E2" s="174" t="s">
        <v>82</v>
      </c>
      <c r="F2" s="174" t="s">
        <v>83</v>
      </c>
    </row>
    <row r="3" spans="1:6" s="90" customFormat="1" ht="12" customHeight="1">
      <c r="A3" s="160"/>
      <c r="B3" s="178"/>
      <c r="C3" s="178"/>
      <c r="D3" s="87"/>
      <c r="E3" s="175"/>
      <c r="F3" s="175"/>
    </row>
    <row r="4" spans="1:6" s="90" customFormat="1">
      <c r="A4" s="161"/>
      <c r="B4" s="91" t="s">
        <v>196</v>
      </c>
      <c r="C4" s="91" t="s">
        <v>197</v>
      </c>
      <c r="D4" s="87"/>
      <c r="E4" s="176"/>
      <c r="F4" s="176"/>
    </row>
    <row r="5" spans="1:6" s="88" customFormat="1" ht="30" customHeight="1">
      <c r="A5" s="177" t="s">
        <v>326</v>
      </c>
      <c r="B5" s="177"/>
      <c r="C5" s="177"/>
      <c r="D5" s="177"/>
      <c r="E5" s="177"/>
      <c r="F5" s="177"/>
    </row>
    <row r="6" spans="1:6" s="94" customFormat="1" ht="27.95">
      <c r="A6" s="12" t="s">
        <v>327</v>
      </c>
      <c r="B6" s="63" t="s">
        <v>328</v>
      </c>
      <c r="C6" s="95" t="s">
        <v>329</v>
      </c>
      <c r="D6" s="93"/>
      <c r="E6" s="107"/>
      <c r="F6" s="107"/>
    </row>
    <row r="7" spans="1:6" ht="27.95">
      <c r="A7" s="12" t="s">
        <v>330</v>
      </c>
      <c r="B7" s="63" t="s">
        <v>331</v>
      </c>
      <c r="C7" s="95" t="s">
        <v>329</v>
      </c>
      <c r="D7" s="93"/>
      <c r="E7" s="107"/>
      <c r="F7" s="107"/>
    </row>
    <row r="8" spans="1:6" ht="27.95">
      <c r="A8" s="12" t="s">
        <v>332</v>
      </c>
      <c r="B8" s="63" t="s">
        <v>333</v>
      </c>
      <c r="C8" s="95" t="s">
        <v>329</v>
      </c>
      <c r="D8" s="93"/>
      <c r="E8" s="107"/>
      <c r="F8" s="107"/>
    </row>
    <row r="9" spans="1:6">
      <c r="F9" s="105"/>
    </row>
    <row r="10" spans="1:6">
      <c r="F10" s="105"/>
    </row>
    <row r="11" spans="1:6">
      <c r="F11" s="105"/>
    </row>
    <row r="12" spans="1:6">
      <c r="F12" s="105"/>
    </row>
    <row r="13" spans="1:6">
      <c r="F13" s="105"/>
    </row>
    <row r="14" spans="1:6">
      <c r="F14" s="105"/>
    </row>
    <row r="15" spans="1:6">
      <c r="F15" s="105"/>
    </row>
    <row r="16" spans="1:6" ht="11.25" customHeight="1">
      <c r="F16" s="105"/>
    </row>
    <row r="17" spans="6:6">
      <c r="F17" s="105"/>
    </row>
    <row r="18" spans="6:6">
      <c r="F18" s="105"/>
    </row>
    <row r="19" spans="6:6">
      <c r="F19" s="105"/>
    </row>
    <row r="20" spans="6:6">
      <c r="F20" s="105"/>
    </row>
    <row r="21" spans="6:6">
      <c r="F21" s="105"/>
    </row>
    <row r="22" spans="6:6">
      <c r="F22" s="105"/>
    </row>
    <row r="23" spans="6:6">
      <c r="F23" s="105"/>
    </row>
    <row r="24" spans="6:6">
      <c r="F24" s="105"/>
    </row>
    <row r="25" spans="6:6">
      <c r="F25" s="105"/>
    </row>
    <row r="26" spans="6:6">
      <c r="F26" s="105"/>
    </row>
    <row r="27" spans="6:6">
      <c r="F27" s="105"/>
    </row>
    <row r="28" spans="6:6">
      <c r="F28" s="105"/>
    </row>
    <row r="29" spans="6:6">
      <c r="F29" s="105"/>
    </row>
    <row r="30" spans="6:6">
      <c r="F30" s="105"/>
    </row>
    <row r="31" spans="6:6">
      <c r="F31" s="105"/>
    </row>
    <row r="32" spans="6:6">
      <c r="F32" s="105"/>
    </row>
    <row r="33" spans="6:6">
      <c r="F33" s="105"/>
    </row>
    <row r="34" spans="6:6">
      <c r="F34" s="105"/>
    </row>
    <row r="35" spans="6:6">
      <c r="F35" s="105"/>
    </row>
    <row r="36" spans="6:6">
      <c r="F36" s="105"/>
    </row>
    <row r="37" spans="6:6">
      <c r="F37" s="105"/>
    </row>
    <row r="38" spans="6:6" ht="12" customHeight="1">
      <c r="F38" s="105"/>
    </row>
    <row r="39" spans="6:6">
      <c r="F39" s="105"/>
    </row>
    <row r="40" spans="6:6">
      <c r="F40" s="105"/>
    </row>
    <row r="41" spans="6:6">
      <c r="F41" s="105"/>
    </row>
    <row r="42" spans="6:6">
      <c r="F42" s="105"/>
    </row>
    <row r="43" spans="6:6">
      <c r="F43" s="105"/>
    </row>
    <row r="44" spans="6:6">
      <c r="F44" s="105"/>
    </row>
    <row r="45" spans="6:6">
      <c r="F45" s="105"/>
    </row>
    <row r="46" spans="6:6">
      <c r="F46" s="105"/>
    </row>
    <row r="47" spans="6:6">
      <c r="F47" s="105"/>
    </row>
    <row r="48" spans="6:6">
      <c r="F48" s="105"/>
    </row>
    <row r="49" spans="6:6">
      <c r="F49" s="105"/>
    </row>
    <row r="50" spans="6:6">
      <c r="F50" s="105"/>
    </row>
    <row r="51" spans="6:6">
      <c r="F51" s="105"/>
    </row>
    <row r="52" spans="6:6" ht="24.75" customHeight="1">
      <c r="F52" s="105"/>
    </row>
    <row r="53" spans="6:6">
      <c r="F53" s="105"/>
    </row>
    <row r="54" spans="6:6" ht="36" customHeight="1">
      <c r="F54" s="105"/>
    </row>
    <row r="55" spans="6:6">
      <c r="F55" s="105"/>
    </row>
    <row r="56" spans="6:6">
      <c r="F56" s="105"/>
    </row>
    <row r="57" spans="6:6">
      <c r="F57" s="105"/>
    </row>
    <row r="58" spans="6:6">
      <c r="F58" s="105"/>
    </row>
    <row r="59" spans="6:6">
      <c r="F59" s="105"/>
    </row>
    <row r="60" spans="6:6">
      <c r="F60" s="105"/>
    </row>
    <row r="61" spans="6:6">
      <c r="F61" s="105"/>
    </row>
    <row r="62" spans="6:6">
      <c r="F62" s="105"/>
    </row>
    <row r="63" spans="6:6">
      <c r="F63" s="105"/>
    </row>
    <row r="64" spans="6:6">
      <c r="F64" s="105"/>
    </row>
    <row r="65" spans="6:6">
      <c r="F65" s="105"/>
    </row>
    <row r="66" spans="6:6">
      <c r="F66" s="105"/>
    </row>
    <row r="67" spans="6:6">
      <c r="F67" s="105"/>
    </row>
    <row r="68" spans="6:6">
      <c r="F68" s="105"/>
    </row>
    <row r="69" spans="6:6">
      <c r="F69" s="105"/>
    </row>
    <row r="70" spans="6:6">
      <c r="F70" s="105"/>
    </row>
    <row r="71" spans="6:6">
      <c r="F71" s="105"/>
    </row>
    <row r="72" spans="6:6">
      <c r="F72" s="105"/>
    </row>
    <row r="73" spans="6:6">
      <c r="F73" s="105"/>
    </row>
    <row r="74" spans="6:6">
      <c r="F74" s="105"/>
    </row>
    <row r="75" spans="6:6">
      <c r="F75" s="105"/>
    </row>
    <row r="76" spans="6:6">
      <c r="F76" s="105"/>
    </row>
    <row r="77" spans="6:6">
      <c r="F77" s="105"/>
    </row>
    <row r="78" spans="6:6">
      <c r="F78" s="105"/>
    </row>
    <row r="79" spans="6:6">
      <c r="F79" s="105"/>
    </row>
    <row r="80" spans="6:6">
      <c r="F80" s="105"/>
    </row>
    <row r="81" spans="6:6">
      <c r="F81" s="105"/>
    </row>
    <row r="82" spans="6:6">
      <c r="F82" s="105"/>
    </row>
    <row r="83" spans="6:6">
      <c r="F83" s="105"/>
    </row>
    <row r="84" spans="6:6">
      <c r="F84" s="105"/>
    </row>
    <row r="85" spans="6:6">
      <c r="F85" s="105"/>
    </row>
    <row r="86" spans="6:6">
      <c r="F86" s="105"/>
    </row>
    <row r="87" spans="6:6">
      <c r="F87" s="105"/>
    </row>
    <row r="88" spans="6:6">
      <c r="F88" s="105"/>
    </row>
    <row r="89" spans="6:6">
      <c r="F89" s="105"/>
    </row>
    <row r="90" spans="6:6">
      <c r="F90" s="105"/>
    </row>
    <row r="91" spans="6:6">
      <c r="F91" s="105"/>
    </row>
    <row r="92" spans="6:6">
      <c r="F92" s="105"/>
    </row>
    <row r="93" spans="6:6">
      <c r="F93" s="105"/>
    </row>
    <row r="94" spans="6:6">
      <c r="F94" s="105"/>
    </row>
    <row r="95" spans="6:6">
      <c r="F95" s="105"/>
    </row>
    <row r="96" spans="6:6">
      <c r="F96" s="105"/>
    </row>
    <row r="97" spans="6:6">
      <c r="F97" s="105"/>
    </row>
    <row r="98" spans="6:6">
      <c r="F98" s="105"/>
    </row>
    <row r="99" spans="6:6">
      <c r="F99" s="105"/>
    </row>
    <row r="100" spans="6:6">
      <c r="F100" s="105"/>
    </row>
    <row r="101" spans="6:6">
      <c r="F101" s="105"/>
    </row>
    <row r="102" spans="6:6">
      <c r="F102" s="105"/>
    </row>
    <row r="103" spans="6:6">
      <c r="F103" s="105"/>
    </row>
    <row r="104" spans="6:6">
      <c r="F104" s="105"/>
    </row>
    <row r="105" spans="6:6">
      <c r="F105" s="105"/>
    </row>
    <row r="106" spans="6:6">
      <c r="F106" s="105"/>
    </row>
    <row r="107" spans="6:6">
      <c r="F107" s="105"/>
    </row>
    <row r="108" spans="6:6">
      <c r="F108" s="105"/>
    </row>
    <row r="109" spans="6:6">
      <c r="F109" s="105"/>
    </row>
    <row r="110" spans="6:6">
      <c r="F110" s="105"/>
    </row>
    <row r="111" spans="6:6">
      <c r="F111" s="105"/>
    </row>
    <row r="112" spans="6:6">
      <c r="F112" s="105"/>
    </row>
    <row r="113" spans="2:6">
      <c r="F113" s="105"/>
    </row>
    <row r="114" spans="2:6">
      <c r="F114" s="105"/>
    </row>
    <row r="115" spans="2:6">
      <c r="F115" s="105"/>
    </row>
    <row r="116" spans="2:6">
      <c r="F116" s="105"/>
    </row>
    <row r="117" spans="2:6">
      <c r="F117" s="105"/>
    </row>
    <row r="118" spans="2:6">
      <c r="F118" s="105"/>
    </row>
    <row r="119" spans="2:6">
      <c r="F119" s="105"/>
    </row>
    <row r="120" spans="2:6">
      <c r="F120" s="105"/>
    </row>
    <row r="121" spans="2:6">
      <c r="F121" s="105"/>
    </row>
    <row r="122" spans="2:6">
      <c r="F122" s="105"/>
    </row>
    <row r="123" spans="2:6">
      <c r="F123" s="105"/>
    </row>
    <row r="124" spans="2:6">
      <c r="F124" s="105"/>
    </row>
    <row r="125" spans="2:6">
      <c r="F125" s="105"/>
    </row>
    <row r="126" spans="2:6">
      <c r="F126" s="105"/>
    </row>
    <row r="127" spans="2:6" s="100" customFormat="1" ht="11.25" hidden="1" customHeight="1">
      <c r="B127" s="101"/>
      <c r="C127" s="101"/>
      <c r="E127" s="106" t="e">
        <f>(SUMIF(#REF!,"H",E2:E125))/100*90</f>
        <v>#REF!</v>
      </c>
      <c r="F127" s="106" t="e">
        <f>(SUMIF(#REF!,"H",F2:F125))/100*90</f>
        <v>#REF!</v>
      </c>
    </row>
    <row r="128" spans="2:6" s="100" customFormat="1" ht="34.5" hidden="1" customHeight="1">
      <c r="B128" s="101"/>
      <c r="C128" s="101"/>
      <c r="E128" s="106" t="e">
        <f>((SUMIF(#REF!,"M",E2:E125))/100*50)+(SUMIF(#REF!,"L",E2:E125))/100*10</f>
        <v>#REF!</v>
      </c>
      <c r="F128" s="106" t="e">
        <f>((SUMIF(#REF!,"M",F2:F125))/100*50)+(SUMIF(#REF!,"L",F2:F125))/100*10</f>
        <v>#REF!</v>
      </c>
    </row>
    <row r="129" spans="6:6">
      <c r="F129" s="105"/>
    </row>
  </sheetData>
  <mergeCells count="6">
    <mergeCell ref="E2:E4"/>
    <mergeCell ref="F2:F4"/>
    <mergeCell ref="A1:F1"/>
    <mergeCell ref="A5:F5"/>
    <mergeCell ref="A2:A4"/>
    <mergeCell ref="B2:C3"/>
  </mergeCells>
  <phoneticPr fontId="27" type="noConversion"/>
  <conditionalFormatting sqref="E6:F8">
    <cfRule type="notContainsBlanks" dxfId="0"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BB9C2C2-2D47-4EDC-8CF8-22536578DE7A}"/>
</file>

<file path=customXml/itemProps2.xml><?xml version="1.0" encoding="utf-8"?>
<ds:datastoreItem xmlns:ds="http://schemas.openxmlformats.org/officeDocument/2006/customXml" ds:itemID="{6F5DE472-10E8-4331-8239-F4E3FFF47B4D}"/>
</file>

<file path=customXml/itemProps3.xml><?xml version="1.0" encoding="utf-8"?>
<ds:datastoreItem xmlns:ds="http://schemas.openxmlformats.org/officeDocument/2006/customXml" ds:itemID="{B41BE8B8-7446-4A97-BCEE-9A0C6E3A5F3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2023-11-27T15:29:58Z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