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Projects/Harlington New Development/A - 2021 Harlington onwards/Tender for design work/"/>
    </mc:Choice>
  </mc:AlternateContent>
  <xr:revisionPtr revIDLastSave="58" documentId="8_{786C7593-CFC6-460A-A991-56C64237D45C}" xr6:coauthVersionLast="47" xr6:coauthVersionMax="47" xr10:uidLastSave="{133BA03B-7029-4741-9CA9-384FBDFC3F4A}"/>
  <bookViews>
    <workbookView xWindow="-120" yWindow="-120" windowWidth="29040" windowHeight="15720" xr2:uid="{41B5E91E-4BCE-46FE-B6F5-1959CA03ACEB}"/>
  </bookViews>
  <sheets>
    <sheet name="Phase 1 - Study" sheetId="3" r:id="rId1"/>
    <sheet name="Sheet1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2" i="3"/>
  <c r="G40" i="1"/>
  <c r="I40" i="1"/>
  <c r="I36" i="1"/>
  <c r="I38" i="1" s="1"/>
  <c r="G38" i="1"/>
  <c r="I32" i="1"/>
  <c r="G32" i="1"/>
  <c r="I30" i="1"/>
  <c r="G30" i="1"/>
  <c r="I28" i="1"/>
  <c r="G28" i="1"/>
  <c r="I25" i="1"/>
  <c r="G25" i="1"/>
  <c r="I23" i="1"/>
  <c r="G23" i="1"/>
  <c r="I14" i="1"/>
  <c r="G14" i="1"/>
  <c r="G36" i="1"/>
  <c r="F40" i="1"/>
  <c r="F38" i="1"/>
  <c r="F30" i="1"/>
  <c r="F25" i="1"/>
  <c r="F21" i="3" l="1"/>
  <c r="F36" i="3" s="1"/>
  <c r="F28" i="1"/>
  <c r="F23" i="1"/>
  <c r="F14" i="1"/>
  <c r="F32" i="1" l="1"/>
</calcChain>
</file>

<file path=xl/sharedStrings.xml><?xml version="1.0" encoding="utf-8"?>
<sst xmlns="http://schemas.openxmlformats.org/spreadsheetml/2006/main" count="154" uniqueCount="112">
  <si>
    <t>Harlington Development - Tender Assessment</t>
  </si>
  <si>
    <t>Past Performance</t>
  </si>
  <si>
    <t>Technical Skills</t>
  </si>
  <si>
    <t>Resources</t>
  </si>
  <si>
    <t>Management Skills</t>
  </si>
  <si>
    <t>Relevant Experience: Design of new theatres, performaing arts buildings and community buildings</t>
  </si>
  <si>
    <t>Relevant Experience: Refurbishment</t>
  </si>
  <si>
    <t>Price</t>
  </si>
  <si>
    <t>Weighting</t>
  </si>
  <si>
    <t>Tender 1</t>
  </si>
  <si>
    <t>Experience</t>
  </si>
  <si>
    <t>Environmental</t>
  </si>
  <si>
    <t>Excellent</t>
  </si>
  <si>
    <t>Good</t>
  </si>
  <si>
    <t>Satisfactory</t>
  </si>
  <si>
    <t>Acceptable</t>
  </si>
  <si>
    <t>Unsatisfactory</t>
  </si>
  <si>
    <t>Major Concerns</t>
  </si>
  <si>
    <t>Social Value</t>
  </si>
  <si>
    <t>Timelines</t>
  </si>
  <si>
    <t>Design</t>
  </si>
  <si>
    <t>Appeal of Design</t>
  </si>
  <si>
    <t>Timescale for completion</t>
  </si>
  <si>
    <t>Methodology &amp; Approach</t>
  </si>
  <si>
    <t>Definitions</t>
  </si>
  <si>
    <t>Relevant experience: Preparation of material for public exhibitions</t>
  </si>
  <si>
    <t>Description and relevance to the project. Each project should show description and relevance, role of the tenderer, project cost and duration of project</t>
  </si>
  <si>
    <t>Description and relevance to the project.</t>
  </si>
  <si>
    <t>Performance in completing past projects to the quality standards, environmental, time and budget</t>
  </si>
  <si>
    <t>Competence of key personnel to be involved in the project. Technical expertise. CVs</t>
  </si>
  <si>
    <t>What will be used on the project, specialist equipment or labour or facilities</t>
  </si>
  <si>
    <t>Total Experience score</t>
  </si>
  <si>
    <t>Normalised price score = lowest tender price / tender price</t>
  </si>
  <si>
    <t>Visual appeal. Sympathetic to Fleet look &amp; feel. Overall internal look and layout.</t>
  </si>
  <si>
    <t>Main Auditorium</t>
  </si>
  <si>
    <t>Adherance to brief</t>
  </si>
  <si>
    <t>Backstage</t>
  </si>
  <si>
    <t>Adherance to brief: 3 separate dressing rooms, 1 large space etc refer to doc</t>
  </si>
  <si>
    <t>Adherance to brief: 350 theatre / 320-350 cabaret. Flat floor, seating, integral bar, balcony</t>
  </si>
  <si>
    <t>Second Performance space</t>
  </si>
  <si>
    <t>Adherance to brief: 200 standing with cabaret option</t>
  </si>
  <si>
    <t>Ancillary spaces</t>
  </si>
  <si>
    <t>Logical approach to work. Use of building while construction is taking place.</t>
  </si>
  <si>
    <t>Total Design Score</t>
  </si>
  <si>
    <t>Additional social value commitments</t>
  </si>
  <si>
    <t>Example commitments: local contractors and suppliers, local economic benefits, local commitments &amp; pledges. Support to voluntary sectors. Support to local causes</t>
  </si>
  <si>
    <t>Meets the project timescales</t>
  </si>
  <si>
    <t>Construction</t>
  </si>
  <si>
    <t>Total environmental score</t>
  </si>
  <si>
    <t>Compliance with standards</t>
  </si>
  <si>
    <t>RIBA Standard Professional Services Contract 2020 following the RIBA Plan of Work 2020</t>
  </si>
  <si>
    <t>significantly reduce the carbon footprint of the building including a sustainable heating  system and being as self-sufficient as possible through generating power using photovoltaic panels</t>
  </si>
  <si>
    <t>Sustainability in transportation arrangements, raw materials, waste removal</t>
  </si>
  <si>
    <t>Score</t>
  </si>
  <si>
    <t>Comments</t>
  </si>
  <si>
    <t>Description</t>
  </si>
  <si>
    <t>Minimum Viable</t>
  </si>
  <si>
    <t>300 seater. Toilets etc</t>
  </si>
  <si>
    <t>Non-Price</t>
  </si>
  <si>
    <t>Total Experience</t>
  </si>
  <si>
    <t>Total Design</t>
  </si>
  <si>
    <t>Total Environmental</t>
  </si>
  <si>
    <t>Total Non-Price</t>
  </si>
  <si>
    <t>Total Timelines Score</t>
  </si>
  <si>
    <t>Total Social Value Score</t>
  </si>
  <si>
    <t>Total Timelines</t>
  </si>
  <si>
    <t>Total Social Value</t>
  </si>
  <si>
    <t>Total Price</t>
  </si>
  <si>
    <t>Total Score</t>
  </si>
  <si>
    <t>Total Price Score</t>
  </si>
  <si>
    <t>Criteria</t>
  </si>
  <si>
    <t>Does council have any minimum for contracts?</t>
  </si>
  <si>
    <t>Foyer &amp; entrance</t>
  </si>
  <si>
    <t>Remove</t>
  </si>
  <si>
    <t>BIM - walkthrough CAD &amp; VR</t>
  </si>
  <si>
    <t>break out team leaders experience</t>
  </si>
  <si>
    <t>Quality systems, PM tools, budgeting tools, design systems, environmental management systems, H&amp;S</t>
  </si>
  <si>
    <t>Three examples</t>
  </si>
  <si>
    <t>Proposed team and structure</t>
  </si>
  <si>
    <t>Programme of work and a schedule of proposed resource</t>
  </si>
  <si>
    <t>Approach</t>
  </si>
  <si>
    <t>Total Approach</t>
  </si>
  <si>
    <t>Understanding of brief</t>
  </si>
  <si>
    <t>Total Approach Score</t>
  </si>
  <si>
    <t>Environmental, Social &amp; Governance Consideration</t>
  </si>
  <si>
    <t>Consideration to how ESG will be considered in the project</t>
  </si>
  <si>
    <t>Accreditations, quality systems, PM tools, budgeting tools, design systems, environmental management systems, H&amp;S</t>
  </si>
  <si>
    <t>Read back of brief and highlighting opportunities &amp; risks</t>
  </si>
  <si>
    <t>Social Experience</t>
  </si>
  <si>
    <t>Environmental Experience</t>
  </si>
  <si>
    <t>Experience in significantly reducing carbon footprint of buildings including a sustainable heating  system and being as self-sufficient as possible through generating power using photovoltaic panels</t>
  </si>
  <si>
    <t>Total Price - Normalised Score</t>
  </si>
  <si>
    <t>N/A</t>
  </si>
  <si>
    <t>As a % of final tender sum for implementation of works</t>
  </si>
  <si>
    <t>Stage 1 lump-sum fee</t>
  </si>
  <si>
    <t>Lump-sum for stage 1</t>
  </si>
  <si>
    <t>Architect</t>
  </si>
  <si>
    <t>Structures</t>
  </si>
  <si>
    <t>Theatre Consultant</t>
  </si>
  <si>
    <t>Organisation chart and CV's of key personnel</t>
  </si>
  <si>
    <t>Method statement and resourced activity chart</t>
  </si>
  <si>
    <t>Method and approach to brief for completion of phase 2</t>
  </si>
  <si>
    <t>What will be used on the project, specialist equipment or labour or facilities e.g. BIM - walkthrough CAD &amp; VR</t>
  </si>
  <si>
    <t>Quantity Surveyor</t>
  </si>
  <si>
    <t>Past Performance References</t>
  </si>
  <si>
    <r>
      <t xml:space="preserve">Method and approach to brief </t>
    </r>
    <r>
      <rPr>
        <sz val="11"/>
        <color theme="1"/>
        <rFont val="Calibri"/>
        <family val="2"/>
        <scheme val="minor"/>
      </rPr>
      <t>for completion of phase 1</t>
    </r>
  </si>
  <si>
    <r>
      <rPr>
        <sz val="11"/>
        <color theme="1"/>
        <rFont val="Calibri"/>
        <family val="2"/>
        <scheme val="minor"/>
      </rPr>
      <t>Project Manager</t>
    </r>
  </si>
  <si>
    <r>
      <t>Services</t>
    </r>
    <r>
      <rPr>
        <sz val="11"/>
        <color theme="1"/>
        <rFont val="Calibri"/>
        <family val="2"/>
        <scheme val="minor"/>
      </rPr>
      <t xml:space="preserve"> (M&amp;E, HAV)</t>
    </r>
  </si>
  <si>
    <r>
      <t xml:space="preserve">Other </t>
    </r>
    <r>
      <rPr>
        <sz val="11"/>
        <color theme="1"/>
        <rFont val="Calibri"/>
        <family val="2"/>
        <scheme val="minor"/>
      </rPr>
      <t>to be itemised by tenderer</t>
    </r>
  </si>
  <si>
    <t>Relevant Experience: Refurbishment of theatres, performing arts buildings and community buildings</t>
  </si>
  <si>
    <t>Professional Fees as a percentage of the construction contract value for RIBA Stages 0-1</t>
  </si>
  <si>
    <t>April 2024 - updated 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</si>
</sst>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0" tint="-0.1499374370555742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0" tint="-0.1499374370555742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3743705557422"/>
      </top>
      <bottom/>
      <diagonal/>
    </border>
    <border>
      <left/>
      <right/>
      <top style="medium">
        <color theme="4" tint="-0.49998474074526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0" tint="-0.1499374370555742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0" tint="-0.14996795556505021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9" fontId="0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9" fontId="0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7" fontId="3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7" fillId="5" borderId="6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8" fillId="5" borderId="6" xfId="0" applyFont="1" applyFill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7" fillId="5" borderId="22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7" fillId="5" borderId="16" xfId="0" applyFont="1" applyFill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8" fillId="5" borderId="16" xfId="0" applyFont="1" applyFill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9" fontId="0" fillId="0" borderId="11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7" fillId="5" borderId="6" xfId="1" applyFont="1" applyFill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164" fontId="7" fillId="5" borderId="16" xfId="1" applyNumberFormat="1" applyFont="1" applyFill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11" fillId="6" borderId="6" xfId="1" applyFont="1" applyFill="1" applyBorder="1" applyAlignment="1">
      <alignment horizontal="center" vertical="center"/>
    </xf>
    <xf numFmtId="2" fontId="11" fillId="6" borderId="6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9" fontId="0" fillId="0" borderId="1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11" fillId="6" borderId="16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9" fillId="5" borderId="22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9" fontId="16" fillId="7" borderId="13" xfId="1" applyFont="1" applyFill="1" applyBorder="1" applyAlignment="1">
      <alignment horizontal="center" vertical="center"/>
    </xf>
    <xf numFmtId="9" fontId="17" fillId="5" borderId="6" xfId="1" applyFont="1" applyFill="1" applyBorder="1" applyAlignment="1">
      <alignment horizontal="center" vertical="center"/>
    </xf>
    <xf numFmtId="17" fontId="3" fillId="0" borderId="0" xfId="0" quotePrefix="1" applyNumberFormat="1" applyFont="1" applyAlignment="1">
      <alignment horizontal="left" vertical="center"/>
    </xf>
    <xf numFmtId="0" fontId="0" fillId="0" borderId="13" xfId="0" applyBorder="1" applyAlignment="1">
      <alignment horizontal="left" vertical="center" wrapText="1" indent="1"/>
    </xf>
    <xf numFmtId="9" fontId="16" fillId="7" borderId="6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indent="1"/>
    </xf>
    <xf numFmtId="0" fontId="7" fillId="5" borderId="9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0" fillId="0" borderId="18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7" fillId="5" borderId="18" xfId="0" applyFont="1" applyFill="1" applyBorder="1" applyAlignment="1">
      <alignment horizontal="left" vertical="center" wrapText="1" indent="1"/>
    </xf>
    <xf numFmtId="0" fontId="7" fillId="5" borderId="19" xfId="0" applyFont="1" applyFill="1" applyBorder="1" applyAlignment="1">
      <alignment horizontal="left" vertical="center" wrapText="1" indent="1"/>
    </xf>
    <xf numFmtId="0" fontId="7" fillId="5" borderId="20" xfId="0" applyFont="1" applyFill="1" applyBorder="1" applyAlignment="1">
      <alignment horizontal="left" vertical="center" wrapText="1" indent="1"/>
    </xf>
    <xf numFmtId="0" fontId="9" fillId="5" borderId="22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 indent="1"/>
    </xf>
    <xf numFmtId="0" fontId="7" fillId="5" borderId="19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1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633321</xdr:colOff>
      <xdr:row>1</xdr:row>
      <xdr:rowOff>169334</xdr:rowOff>
    </xdr:to>
    <xdr:pic>
      <xdr:nvPicPr>
        <xdr:cNvPr id="2" name="Picture 1" descr="Fleet Town Council">
          <a:extLst>
            <a:ext uri="{FF2B5EF4-FFF2-40B4-BE49-F238E27FC236}">
              <a16:creationId xmlns:a16="http://schemas.microsoft.com/office/drawing/2014/main" id="{A7D44307-518D-4151-B0CC-C6BAE707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682003" cy="46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714376</xdr:colOff>
      <xdr:row>2</xdr:row>
      <xdr:rowOff>34178</xdr:rowOff>
    </xdr:to>
    <xdr:pic>
      <xdr:nvPicPr>
        <xdr:cNvPr id="2" name="Picture 1" descr="Fleet Town Council">
          <a:extLst>
            <a:ext uri="{FF2B5EF4-FFF2-40B4-BE49-F238E27FC236}">
              <a16:creationId xmlns:a16="http://schemas.microsoft.com/office/drawing/2014/main" id="{55DC3FE6-9555-31C2-A47A-A038716C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762000" cy="519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85A2-E8F1-4DE5-A79C-68D2D651AEAD}">
  <sheetPr>
    <pageSetUpPr fitToPage="1"/>
  </sheetPr>
  <dimension ref="A1:F36"/>
  <sheetViews>
    <sheetView showGridLines="0" tabSelected="1" zoomScale="90" zoomScaleNormal="90" workbookViewId="0">
      <pane xSplit="2" ySplit="3" topLeftCell="C12" activePane="bottomRight" state="frozen"/>
      <selection pane="topRight" activeCell="C1" sqref="C1"/>
      <selection pane="bottomLeft" activeCell="A5" sqref="A5"/>
      <selection pane="bottomRight" activeCell="C25" sqref="C25:C31"/>
    </sheetView>
  </sheetViews>
  <sheetFormatPr defaultRowHeight="15" outlineLevelCol="1" x14ac:dyDescent="0.25"/>
  <cols>
    <col min="1" max="1" width="3" style="2" customWidth="1"/>
    <col min="2" max="2" width="16" style="2" customWidth="1"/>
    <col min="3" max="3" width="59.5703125" style="2" customWidth="1"/>
    <col min="4" max="4" width="90.28515625" style="7" customWidth="1" outlineLevel="1"/>
    <col min="5" max="5" width="54.28515625" style="7" customWidth="1" outlineLevel="1"/>
    <col min="6" max="6" width="12.7109375" style="3" customWidth="1"/>
    <col min="7" max="16384" width="9.140625" style="2"/>
  </cols>
  <sheetData>
    <row r="1" spans="1:6" ht="23.25" x14ac:dyDescent="0.25">
      <c r="A1" s="1"/>
      <c r="B1" s="1"/>
      <c r="C1" s="1" t="s">
        <v>0</v>
      </c>
    </row>
    <row r="2" spans="1:6" x14ac:dyDescent="0.25">
      <c r="A2" s="4"/>
      <c r="B2" s="19"/>
      <c r="C2" s="79" t="s">
        <v>111</v>
      </c>
    </row>
    <row r="3" spans="1:6" ht="28.5" customHeight="1" x14ac:dyDescent="0.25">
      <c r="B3" s="88" t="s">
        <v>70</v>
      </c>
      <c r="C3" s="89"/>
      <c r="D3" s="14" t="s">
        <v>55</v>
      </c>
      <c r="E3" s="14" t="s">
        <v>56</v>
      </c>
      <c r="F3" s="15" t="s">
        <v>8</v>
      </c>
    </row>
    <row r="4" spans="1:6" ht="6.75" customHeight="1" x14ac:dyDescent="0.25">
      <c r="B4" s="11"/>
      <c r="C4" s="11"/>
      <c r="D4" s="12"/>
      <c r="E4" s="12"/>
      <c r="F4" s="13"/>
    </row>
    <row r="5" spans="1:6" ht="30" customHeight="1" thickBot="1" x14ac:dyDescent="0.3">
      <c r="B5" s="20" t="s">
        <v>58</v>
      </c>
      <c r="C5" s="11"/>
      <c r="D5" s="12"/>
      <c r="E5" s="12"/>
      <c r="F5" s="13"/>
    </row>
    <row r="6" spans="1:6" ht="30" customHeight="1" x14ac:dyDescent="0.25">
      <c r="B6" s="90" t="s">
        <v>10</v>
      </c>
      <c r="C6" s="29" t="s">
        <v>109</v>
      </c>
      <c r="D6" s="25" t="s">
        <v>26</v>
      </c>
      <c r="E6" s="38" t="s">
        <v>77</v>
      </c>
      <c r="F6" s="43">
        <v>0.2</v>
      </c>
    </row>
    <row r="7" spans="1:6" ht="30" customHeight="1" x14ac:dyDescent="0.25">
      <c r="B7" s="91"/>
      <c r="C7" s="30" t="s">
        <v>25</v>
      </c>
      <c r="D7" s="26" t="s">
        <v>27</v>
      </c>
      <c r="E7" s="70"/>
      <c r="F7" s="44">
        <v>0.02</v>
      </c>
    </row>
    <row r="8" spans="1:6" ht="30" customHeight="1" x14ac:dyDescent="0.25">
      <c r="B8" s="91"/>
      <c r="C8" s="30" t="s">
        <v>104</v>
      </c>
      <c r="D8" s="26" t="s">
        <v>28</v>
      </c>
      <c r="E8" s="69"/>
      <c r="F8" s="44">
        <v>0.1</v>
      </c>
    </row>
    <row r="9" spans="1:6" ht="30" customHeight="1" x14ac:dyDescent="0.25">
      <c r="B9" s="91"/>
      <c r="C9" s="31" t="s">
        <v>88</v>
      </c>
      <c r="D9" s="37" t="s">
        <v>45</v>
      </c>
      <c r="E9" s="72"/>
      <c r="F9" s="45">
        <v>0.02</v>
      </c>
    </row>
    <row r="10" spans="1:6" ht="30" customHeight="1" x14ac:dyDescent="0.25">
      <c r="B10" s="91"/>
      <c r="C10" s="31" t="s">
        <v>89</v>
      </c>
      <c r="D10" s="71" t="s">
        <v>90</v>
      </c>
      <c r="E10" s="72"/>
      <c r="F10" s="45">
        <v>0.02</v>
      </c>
    </row>
    <row r="11" spans="1:6" ht="30" customHeight="1" thickBot="1" x14ac:dyDescent="0.3">
      <c r="B11" s="91"/>
      <c r="C11" s="31" t="s">
        <v>4</v>
      </c>
      <c r="D11" s="27" t="s">
        <v>86</v>
      </c>
      <c r="E11" s="67"/>
      <c r="F11" s="45">
        <v>0.04</v>
      </c>
    </row>
    <row r="12" spans="1:6" ht="30" customHeight="1" thickBot="1" x14ac:dyDescent="0.3">
      <c r="B12" s="92"/>
      <c r="C12" s="32" t="s">
        <v>59</v>
      </c>
      <c r="D12" s="28" t="s">
        <v>31</v>
      </c>
      <c r="E12" s="40"/>
      <c r="F12" s="46">
        <f>SUM(F6:F11)</f>
        <v>0.4</v>
      </c>
    </row>
    <row r="13" spans="1:6" ht="30" customHeight="1" x14ac:dyDescent="0.25">
      <c r="B13" s="96" t="s">
        <v>80</v>
      </c>
      <c r="C13" s="29" t="s">
        <v>82</v>
      </c>
      <c r="D13" s="25" t="s">
        <v>87</v>
      </c>
      <c r="E13" s="38"/>
      <c r="F13" s="43">
        <v>0.1</v>
      </c>
    </row>
    <row r="14" spans="1:6" ht="30" customHeight="1" x14ac:dyDescent="0.25">
      <c r="B14" s="97"/>
      <c r="C14" s="30" t="s">
        <v>78</v>
      </c>
      <c r="D14" s="26" t="s">
        <v>29</v>
      </c>
      <c r="E14" s="39" t="s">
        <v>99</v>
      </c>
      <c r="F14" s="44">
        <v>0.08</v>
      </c>
    </row>
    <row r="15" spans="1:6" ht="30" customHeight="1" x14ac:dyDescent="0.25">
      <c r="B15" s="97"/>
      <c r="C15" s="30" t="s">
        <v>105</v>
      </c>
      <c r="D15" s="26" t="s">
        <v>79</v>
      </c>
      <c r="E15" s="39" t="s">
        <v>100</v>
      </c>
      <c r="F15" s="44">
        <v>0.05</v>
      </c>
    </row>
    <row r="16" spans="1:6" ht="30" customHeight="1" x14ac:dyDescent="0.25">
      <c r="B16" s="97"/>
      <c r="C16" s="30" t="s">
        <v>101</v>
      </c>
      <c r="D16" s="26" t="s">
        <v>79</v>
      </c>
      <c r="E16" s="39" t="s">
        <v>100</v>
      </c>
      <c r="F16" s="44">
        <v>0.03</v>
      </c>
    </row>
    <row r="17" spans="2:6" ht="30" customHeight="1" x14ac:dyDescent="0.25">
      <c r="B17" s="97"/>
      <c r="C17" s="30" t="s">
        <v>3</v>
      </c>
      <c r="D17" s="26" t="s">
        <v>102</v>
      </c>
      <c r="E17" s="39"/>
      <c r="F17" s="44">
        <v>0.02</v>
      </c>
    </row>
    <row r="18" spans="2:6" ht="30" customHeight="1" thickBot="1" x14ac:dyDescent="0.3">
      <c r="B18" s="97"/>
      <c r="C18" s="31" t="s">
        <v>84</v>
      </c>
      <c r="D18" s="27" t="s">
        <v>85</v>
      </c>
      <c r="E18" s="72"/>
      <c r="F18" s="45">
        <v>0.02</v>
      </c>
    </row>
    <row r="19" spans="2:6" ht="30" customHeight="1" thickBot="1" x14ac:dyDescent="0.3">
      <c r="B19" s="98"/>
      <c r="C19" s="32" t="s">
        <v>81</v>
      </c>
      <c r="D19" s="28" t="s">
        <v>83</v>
      </c>
      <c r="E19" s="40"/>
      <c r="F19" s="46">
        <f>SUM(F13:F18)</f>
        <v>0.30000000000000004</v>
      </c>
    </row>
    <row r="20" spans="2:6" ht="10.5" customHeight="1" thickBot="1" x14ac:dyDescent="0.3">
      <c r="B20" s="55"/>
      <c r="C20" s="56"/>
      <c r="D20" s="9"/>
      <c r="E20" s="9"/>
      <c r="F20" s="10"/>
    </row>
    <row r="21" spans="2:6" ht="30" customHeight="1" thickBot="1" x14ac:dyDescent="0.3">
      <c r="B21" s="99" t="s">
        <v>62</v>
      </c>
      <c r="C21" s="100"/>
      <c r="D21" s="100"/>
      <c r="E21" s="101"/>
      <c r="F21" s="46">
        <f>F12+F19</f>
        <v>0.70000000000000007</v>
      </c>
    </row>
    <row r="22" spans="2:6" ht="11.25" customHeight="1" x14ac:dyDescent="0.25">
      <c r="F22" s="8"/>
    </row>
    <row r="23" spans="2:6" ht="30" customHeight="1" thickBot="1" x14ac:dyDescent="0.3">
      <c r="B23" s="20" t="s">
        <v>7</v>
      </c>
      <c r="F23" s="8"/>
    </row>
    <row r="24" spans="2:6" ht="30" customHeight="1" thickBot="1" x14ac:dyDescent="0.3">
      <c r="B24" s="82" t="s">
        <v>7</v>
      </c>
      <c r="C24" s="63" t="s">
        <v>94</v>
      </c>
      <c r="D24" s="62" t="s">
        <v>95</v>
      </c>
      <c r="E24" s="58"/>
      <c r="F24" s="81" t="s">
        <v>92</v>
      </c>
    </row>
    <row r="25" spans="2:6" ht="30" customHeight="1" x14ac:dyDescent="0.25">
      <c r="B25" s="83"/>
      <c r="C25" s="93" t="s">
        <v>110</v>
      </c>
      <c r="D25" s="80" t="s">
        <v>106</v>
      </c>
      <c r="E25" s="72" t="s">
        <v>93</v>
      </c>
      <c r="F25" s="77" t="s">
        <v>92</v>
      </c>
    </row>
    <row r="26" spans="2:6" ht="30" customHeight="1" x14ac:dyDescent="0.25">
      <c r="B26" s="83"/>
      <c r="C26" s="94"/>
      <c r="D26" s="80" t="s">
        <v>103</v>
      </c>
      <c r="E26" s="72"/>
      <c r="F26" s="77" t="s">
        <v>92</v>
      </c>
    </row>
    <row r="27" spans="2:6" ht="30" customHeight="1" x14ac:dyDescent="0.25">
      <c r="B27" s="83"/>
      <c r="C27" s="94"/>
      <c r="D27" s="80" t="s">
        <v>96</v>
      </c>
      <c r="E27" s="72"/>
      <c r="F27" s="77" t="s">
        <v>92</v>
      </c>
    </row>
    <row r="28" spans="2:6" ht="30" customHeight="1" x14ac:dyDescent="0.25">
      <c r="B28" s="83"/>
      <c r="C28" s="94"/>
      <c r="D28" s="80" t="s">
        <v>107</v>
      </c>
      <c r="E28" s="72"/>
      <c r="F28" s="77" t="s">
        <v>92</v>
      </c>
    </row>
    <row r="29" spans="2:6" ht="30" customHeight="1" x14ac:dyDescent="0.25">
      <c r="B29" s="83"/>
      <c r="C29" s="94"/>
      <c r="D29" s="80" t="s">
        <v>97</v>
      </c>
      <c r="E29" s="72"/>
      <c r="F29" s="77" t="s">
        <v>92</v>
      </c>
    </row>
    <row r="30" spans="2:6" ht="30" customHeight="1" x14ac:dyDescent="0.25">
      <c r="B30" s="83"/>
      <c r="C30" s="94"/>
      <c r="D30" s="80" t="s">
        <v>98</v>
      </c>
      <c r="E30" s="72"/>
      <c r="F30" s="77" t="s">
        <v>92</v>
      </c>
    </row>
    <row r="31" spans="2:6" ht="30" customHeight="1" thickBot="1" x14ac:dyDescent="0.3">
      <c r="B31" s="83"/>
      <c r="C31" s="95"/>
      <c r="D31" s="80" t="s">
        <v>108</v>
      </c>
      <c r="E31" s="72"/>
      <c r="F31" s="77" t="s">
        <v>92</v>
      </c>
    </row>
    <row r="32" spans="2:6" ht="30.75" customHeight="1" thickBot="1" x14ac:dyDescent="0.3">
      <c r="B32" s="84"/>
      <c r="C32" s="35" t="s">
        <v>67</v>
      </c>
      <c r="D32" s="28"/>
      <c r="E32" s="40"/>
      <c r="F32" s="78" t="s">
        <v>92</v>
      </c>
    </row>
    <row r="33" spans="2:6" ht="10.5" customHeight="1" thickBot="1" x14ac:dyDescent="0.3">
      <c r="B33" s="55"/>
      <c r="C33" s="56"/>
      <c r="D33" s="9"/>
      <c r="E33" s="9"/>
      <c r="F33" s="10"/>
    </row>
    <row r="34" spans="2:6" ht="30" customHeight="1" thickBot="1" x14ac:dyDescent="0.3">
      <c r="B34" s="73" t="s">
        <v>91</v>
      </c>
      <c r="C34" s="74"/>
      <c r="D34" s="76" t="s">
        <v>32</v>
      </c>
      <c r="E34" s="75"/>
      <c r="F34" s="46">
        <v>0.3</v>
      </c>
    </row>
    <row r="35" spans="2:6" ht="28.5" customHeight="1" thickBot="1" x14ac:dyDescent="0.3"/>
    <row r="36" spans="2:6" ht="30" customHeight="1" thickBot="1" x14ac:dyDescent="0.3">
      <c r="B36" s="85" t="s">
        <v>68</v>
      </c>
      <c r="C36" s="86"/>
      <c r="D36" s="86"/>
      <c r="E36" s="87"/>
      <c r="F36" s="60">
        <f>F21+F34</f>
        <v>1</v>
      </c>
    </row>
  </sheetData>
  <mergeCells count="7">
    <mergeCell ref="B24:B32"/>
    <mergeCell ref="B36:E36"/>
    <mergeCell ref="B3:C3"/>
    <mergeCell ref="B6:B12"/>
    <mergeCell ref="C25:C31"/>
    <mergeCell ref="B13:B19"/>
    <mergeCell ref="B21:E21"/>
  </mergeCells>
  <phoneticPr fontId="15" type="noConversion"/>
  <pageMargins left="0.7" right="0.7" top="0.75" bottom="0.75" header="0.3" footer="0.3"/>
  <pageSetup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B54F-6B04-4886-97DE-E07DC65C06B2}">
  <dimension ref="A1:J49"/>
  <sheetViews>
    <sheetView showGridLines="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defaultRowHeight="15" outlineLevelCol="1" x14ac:dyDescent="0.25"/>
  <cols>
    <col min="1" max="1" width="3" style="2" customWidth="1"/>
    <col min="2" max="2" width="16" style="2" customWidth="1"/>
    <col min="3" max="3" width="59.5703125" style="2" customWidth="1"/>
    <col min="4" max="4" width="90.28515625" style="7" customWidth="1" outlineLevel="1"/>
    <col min="5" max="5" width="54.28515625" style="7" customWidth="1" outlineLevel="1"/>
    <col min="6" max="7" width="12.7109375" style="3" customWidth="1"/>
    <col min="8" max="8" width="56.42578125" style="3" customWidth="1"/>
    <col min="9" max="9" width="12.7109375" style="3" customWidth="1"/>
    <col min="10" max="10" width="56.42578125" style="3" customWidth="1"/>
    <col min="11" max="16384" width="9.140625" style="2"/>
  </cols>
  <sheetData>
    <row r="1" spans="1:10" ht="23.25" x14ac:dyDescent="0.25">
      <c r="A1" s="1"/>
      <c r="B1" s="1"/>
      <c r="C1" s="1" t="s">
        <v>0</v>
      </c>
    </row>
    <row r="2" spans="1:10" x14ac:dyDescent="0.25">
      <c r="A2" s="4"/>
      <c r="B2" s="19"/>
      <c r="C2" s="4">
        <v>45200</v>
      </c>
    </row>
    <row r="3" spans="1:10" ht="28.5" customHeight="1" x14ac:dyDescent="0.25">
      <c r="G3" s="102" t="s">
        <v>9</v>
      </c>
      <c r="H3" s="103"/>
      <c r="I3" s="102" t="s">
        <v>9</v>
      </c>
      <c r="J3" s="103"/>
    </row>
    <row r="4" spans="1:10" ht="28.5" customHeight="1" x14ac:dyDescent="0.25">
      <c r="B4" s="88" t="s">
        <v>70</v>
      </c>
      <c r="C4" s="89"/>
      <c r="D4" s="14" t="s">
        <v>55</v>
      </c>
      <c r="E4" s="14" t="s">
        <v>56</v>
      </c>
      <c r="F4" s="15" t="s">
        <v>8</v>
      </c>
      <c r="G4" s="16" t="s">
        <v>53</v>
      </c>
      <c r="H4" s="16" t="s">
        <v>54</v>
      </c>
      <c r="I4" s="16" t="s">
        <v>53</v>
      </c>
      <c r="J4" s="16" t="s">
        <v>54</v>
      </c>
    </row>
    <row r="5" spans="1:10" ht="6.75" customHeight="1" x14ac:dyDescent="0.25">
      <c r="B5" s="11"/>
      <c r="C5" s="11"/>
      <c r="D5" s="12"/>
      <c r="E5" s="12"/>
      <c r="F5" s="13"/>
      <c r="G5" s="13"/>
      <c r="H5" s="13"/>
      <c r="I5" s="13"/>
      <c r="J5" s="13"/>
    </row>
    <row r="6" spans="1:10" ht="30" customHeight="1" thickBot="1" x14ac:dyDescent="0.3">
      <c r="B6" s="20" t="s">
        <v>58</v>
      </c>
      <c r="C6" s="11"/>
      <c r="D6" s="12"/>
      <c r="E6" s="12"/>
      <c r="F6" s="13"/>
      <c r="G6" s="13"/>
      <c r="H6" s="13"/>
      <c r="I6" s="13"/>
      <c r="J6" s="13"/>
    </row>
    <row r="7" spans="1:10" ht="30" customHeight="1" x14ac:dyDescent="0.25">
      <c r="B7" s="90" t="s">
        <v>10</v>
      </c>
      <c r="C7" s="29" t="s">
        <v>5</v>
      </c>
      <c r="D7" s="25" t="s">
        <v>26</v>
      </c>
      <c r="E7" s="38"/>
      <c r="F7" s="43">
        <v>0.01</v>
      </c>
      <c r="G7" s="49">
        <v>5</v>
      </c>
      <c r="H7" s="21"/>
      <c r="I7" s="49">
        <v>1</v>
      </c>
      <c r="J7" s="21"/>
    </row>
    <row r="8" spans="1:10" ht="30" customHeight="1" x14ac:dyDescent="0.25">
      <c r="B8" s="91"/>
      <c r="C8" s="30" t="s">
        <v>6</v>
      </c>
      <c r="D8" s="26" t="s">
        <v>26</v>
      </c>
      <c r="E8" s="39"/>
      <c r="F8" s="44">
        <v>0.01</v>
      </c>
      <c r="G8" s="50">
        <v>5</v>
      </c>
      <c r="H8" s="22"/>
      <c r="I8" s="50">
        <v>1</v>
      </c>
      <c r="J8" s="22"/>
    </row>
    <row r="9" spans="1:10" ht="30" customHeight="1" x14ac:dyDescent="0.25">
      <c r="B9" s="91"/>
      <c r="C9" s="30" t="s">
        <v>25</v>
      </c>
      <c r="D9" s="26" t="s">
        <v>27</v>
      </c>
      <c r="E9" s="69" t="s">
        <v>73</v>
      </c>
      <c r="F9" s="44">
        <v>0.01</v>
      </c>
      <c r="G9" s="50">
        <v>5</v>
      </c>
      <c r="H9" s="22"/>
      <c r="I9" s="50">
        <v>1</v>
      </c>
      <c r="J9" s="22"/>
    </row>
    <row r="10" spans="1:10" ht="30" customHeight="1" x14ac:dyDescent="0.25">
      <c r="B10" s="91"/>
      <c r="C10" s="30" t="s">
        <v>1</v>
      </c>
      <c r="D10" s="26" t="s">
        <v>28</v>
      </c>
      <c r="E10" s="39"/>
      <c r="F10" s="44">
        <v>0.01</v>
      </c>
      <c r="G10" s="50">
        <v>5</v>
      </c>
      <c r="H10" s="22"/>
      <c r="I10" s="50">
        <v>1</v>
      </c>
      <c r="J10" s="22"/>
    </row>
    <row r="11" spans="1:10" ht="30" customHeight="1" x14ac:dyDescent="0.25">
      <c r="B11" s="91"/>
      <c r="C11" s="30" t="s">
        <v>2</v>
      </c>
      <c r="D11" s="26" t="s">
        <v>29</v>
      </c>
      <c r="E11" s="39" t="s">
        <v>75</v>
      </c>
      <c r="F11" s="44">
        <v>0.01</v>
      </c>
      <c r="G11" s="50">
        <v>5</v>
      </c>
      <c r="H11" s="22"/>
      <c r="I11" s="50">
        <v>1</v>
      </c>
      <c r="J11" s="22"/>
    </row>
    <row r="12" spans="1:10" ht="30" customHeight="1" x14ac:dyDescent="0.25">
      <c r="B12" s="91"/>
      <c r="C12" s="30" t="s">
        <v>3</v>
      </c>
      <c r="D12" s="26" t="s">
        <v>30</v>
      </c>
      <c r="E12" s="39" t="s">
        <v>74</v>
      </c>
      <c r="F12" s="44">
        <v>0.01</v>
      </c>
      <c r="G12" s="50">
        <v>5</v>
      </c>
      <c r="H12" s="22"/>
      <c r="I12" s="50">
        <v>1</v>
      </c>
      <c r="J12" s="22"/>
    </row>
    <row r="13" spans="1:10" ht="30" customHeight="1" thickBot="1" x14ac:dyDescent="0.3">
      <c r="B13" s="91"/>
      <c r="C13" s="31" t="s">
        <v>4</v>
      </c>
      <c r="D13" s="27" t="s">
        <v>76</v>
      </c>
      <c r="E13" s="67" t="s">
        <v>71</v>
      </c>
      <c r="F13" s="45">
        <v>0.01</v>
      </c>
      <c r="G13" s="17">
        <v>5</v>
      </c>
      <c r="H13" s="23"/>
      <c r="I13" s="17">
        <v>1</v>
      </c>
      <c r="J13" s="23"/>
    </row>
    <row r="14" spans="1:10" ht="30" customHeight="1" thickBot="1" x14ac:dyDescent="0.3">
      <c r="B14" s="92"/>
      <c r="C14" s="32" t="s">
        <v>59</v>
      </c>
      <c r="D14" s="28" t="s">
        <v>31</v>
      </c>
      <c r="E14" s="40"/>
      <c r="F14" s="46">
        <f>SUM(F7:F13)</f>
        <v>7.0000000000000007E-2</v>
      </c>
      <c r="G14" s="57">
        <f>SUMPRODUCT($F7:$F13,G7:G13)</f>
        <v>0.35</v>
      </c>
      <c r="H14" s="24"/>
      <c r="I14" s="57">
        <f>SUMPRODUCT($F7:$F13,I7:I13)</f>
        <v>7.0000000000000007E-2</v>
      </c>
      <c r="J14" s="24"/>
    </row>
    <row r="15" spans="1:10" ht="30" customHeight="1" x14ac:dyDescent="0.25">
      <c r="B15" s="104" t="s">
        <v>20</v>
      </c>
      <c r="C15" s="33" t="s">
        <v>21</v>
      </c>
      <c r="D15" s="36" t="s">
        <v>33</v>
      </c>
      <c r="E15" s="41"/>
      <c r="F15" s="47">
        <v>0.04</v>
      </c>
      <c r="G15" s="51">
        <v>5</v>
      </c>
      <c r="H15" s="53"/>
      <c r="I15" s="51">
        <v>1</v>
      </c>
      <c r="J15" s="53"/>
    </row>
    <row r="16" spans="1:10" ht="30" customHeight="1" x14ac:dyDescent="0.25">
      <c r="B16" s="105"/>
      <c r="C16" s="34" t="s">
        <v>34</v>
      </c>
      <c r="D16" s="37" t="s">
        <v>38</v>
      </c>
      <c r="E16" s="42" t="s">
        <v>57</v>
      </c>
      <c r="F16" s="48">
        <v>0.06</v>
      </c>
      <c r="G16" s="52">
        <v>5</v>
      </c>
      <c r="H16" s="54"/>
      <c r="I16" s="52">
        <v>1</v>
      </c>
      <c r="J16" s="54"/>
    </row>
    <row r="17" spans="2:10" ht="30" customHeight="1" x14ac:dyDescent="0.25">
      <c r="B17" s="105"/>
      <c r="C17" s="34" t="s">
        <v>36</v>
      </c>
      <c r="D17" s="37" t="s">
        <v>37</v>
      </c>
      <c r="E17" s="42"/>
      <c r="F17" s="48">
        <v>0.05</v>
      </c>
      <c r="G17" s="52">
        <v>5</v>
      </c>
      <c r="H17" s="54"/>
      <c r="I17" s="52">
        <v>1</v>
      </c>
      <c r="J17" s="54"/>
    </row>
    <row r="18" spans="2:10" ht="30" customHeight="1" x14ac:dyDescent="0.25">
      <c r="B18" s="105"/>
      <c r="C18" s="34" t="s">
        <v>72</v>
      </c>
      <c r="D18" s="37" t="s">
        <v>35</v>
      </c>
      <c r="E18" s="68"/>
      <c r="F18" s="48">
        <v>0.03</v>
      </c>
      <c r="G18" s="52">
        <v>5</v>
      </c>
      <c r="H18" s="54"/>
      <c r="I18" s="52">
        <v>1</v>
      </c>
      <c r="J18" s="54"/>
    </row>
    <row r="19" spans="2:10" ht="30" customHeight="1" x14ac:dyDescent="0.25">
      <c r="B19" s="105"/>
      <c r="C19" s="34" t="s">
        <v>39</v>
      </c>
      <c r="D19" s="37" t="s">
        <v>40</v>
      </c>
      <c r="E19" s="42"/>
      <c r="F19" s="48">
        <v>0.04</v>
      </c>
      <c r="G19" s="52">
        <v>5</v>
      </c>
      <c r="H19" s="54"/>
      <c r="I19" s="52">
        <v>1</v>
      </c>
      <c r="J19" s="54"/>
    </row>
    <row r="20" spans="2:10" ht="30" customHeight="1" x14ac:dyDescent="0.25">
      <c r="B20" s="105"/>
      <c r="C20" s="34" t="s">
        <v>41</v>
      </c>
      <c r="D20" s="37" t="s">
        <v>35</v>
      </c>
      <c r="E20" s="42"/>
      <c r="F20" s="48">
        <v>0.04</v>
      </c>
      <c r="G20" s="52">
        <v>5</v>
      </c>
      <c r="H20" s="54"/>
      <c r="I20" s="52">
        <v>1</v>
      </c>
      <c r="J20" s="54"/>
    </row>
    <row r="21" spans="2:10" ht="30" customHeight="1" x14ac:dyDescent="0.25">
      <c r="B21" s="105"/>
      <c r="C21" s="34" t="s">
        <v>23</v>
      </c>
      <c r="D21" s="37" t="s">
        <v>42</v>
      </c>
      <c r="E21" s="42"/>
      <c r="F21" s="48">
        <v>0.02</v>
      </c>
      <c r="G21" s="52">
        <v>5</v>
      </c>
      <c r="H21" s="54"/>
      <c r="I21" s="52">
        <v>1</v>
      </c>
      <c r="J21" s="54"/>
    </row>
    <row r="22" spans="2:10" ht="30" customHeight="1" thickBot="1" x14ac:dyDescent="0.3">
      <c r="B22" s="105"/>
      <c r="C22" s="34" t="s">
        <v>49</v>
      </c>
      <c r="D22" s="37" t="s">
        <v>50</v>
      </c>
      <c r="E22" s="42"/>
      <c r="F22" s="48">
        <v>0.02</v>
      </c>
      <c r="G22" s="52">
        <v>5</v>
      </c>
      <c r="H22" s="54"/>
      <c r="I22" s="52">
        <v>1</v>
      </c>
      <c r="J22" s="54"/>
    </row>
    <row r="23" spans="2:10" ht="30" customHeight="1" thickBot="1" x14ac:dyDescent="0.3">
      <c r="B23" s="106"/>
      <c r="C23" s="35" t="s">
        <v>60</v>
      </c>
      <c r="D23" s="28" t="s">
        <v>43</v>
      </c>
      <c r="E23" s="40"/>
      <c r="F23" s="46">
        <f>SUM(F15:F22)</f>
        <v>0.30000000000000004</v>
      </c>
      <c r="G23" s="57">
        <f>SUMPRODUCT($F15:$F22,G15:G22)</f>
        <v>1.5000000000000002</v>
      </c>
      <c r="H23" s="24"/>
      <c r="I23" s="57">
        <f>SUMPRODUCT($F15:$F22,I15:I22)</f>
        <v>0.30000000000000004</v>
      </c>
      <c r="J23" s="24"/>
    </row>
    <row r="24" spans="2:10" ht="30" customHeight="1" thickBot="1" x14ac:dyDescent="0.3">
      <c r="B24" s="108" t="s">
        <v>19</v>
      </c>
      <c r="C24" s="34" t="s">
        <v>22</v>
      </c>
      <c r="D24" s="37" t="s">
        <v>46</v>
      </c>
      <c r="E24" s="42"/>
      <c r="F24" s="48">
        <v>0.05</v>
      </c>
      <c r="G24" s="52">
        <v>5</v>
      </c>
      <c r="H24" s="54"/>
      <c r="I24" s="52">
        <v>1</v>
      </c>
      <c r="J24" s="54"/>
    </row>
    <row r="25" spans="2:10" ht="30" customHeight="1" thickBot="1" x14ac:dyDescent="0.3">
      <c r="B25" s="109"/>
      <c r="C25" s="35" t="s">
        <v>65</v>
      </c>
      <c r="D25" s="28" t="s">
        <v>63</v>
      </c>
      <c r="E25" s="40"/>
      <c r="F25" s="46">
        <f>F24</f>
        <v>0.05</v>
      </c>
      <c r="G25" s="57">
        <f>$F24*G24</f>
        <v>0.25</v>
      </c>
      <c r="H25" s="24"/>
      <c r="I25" s="57">
        <f>$F24*I24</f>
        <v>0.05</v>
      </c>
      <c r="J25" s="24"/>
    </row>
    <row r="26" spans="2:10" ht="30" customHeight="1" thickBot="1" x14ac:dyDescent="0.3">
      <c r="B26" s="107" t="s">
        <v>11</v>
      </c>
      <c r="C26" s="34" t="s">
        <v>20</v>
      </c>
      <c r="D26" s="37" t="s">
        <v>51</v>
      </c>
      <c r="E26" s="68"/>
      <c r="F26" s="48">
        <v>0.03</v>
      </c>
      <c r="G26" s="52">
        <v>5</v>
      </c>
      <c r="H26" s="54"/>
      <c r="I26" s="52">
        <v>1</v>
      </c>
      <c r="J26" s="54"/>
    </row>
    <row r="27" spans="2:10" ht="30" customHeight="1" thickBot="1" x14ac:dyDescent="0.3">
      <c r="B27" s="107"/>
      <c r="C27" s="34" t="s">
        <v>47</v>
      </c>
      <c r="D27" s="37" t="s">
        <v>52</v>
      </c>
      <c r="E27" s="42"/>
      <c r="F27" s="48">
        <v>0.02</v>
      </c>
      <c r="G27" s="52">
        <v>5</v>
      </c>
      <c r="H27" s="54"/>
      <c r="I27" s="52">
        <v>1</v>
      </c>
      <c r="J27" s="54"/>
    </row>
    <row r="28" spans="2:10" ht="30" customHeight="1" thickBot="1" x14ac:dyDescent="0.3">
      <c r="B28" s="107"/>
      <c r="C28" s="35" t="s">
        <v>61</v>
      </c>
      <c r="D28" s="28" t="s">
        <v>48</v>
      </c>
      <c r="E28" s="40"/>
      <c r="F28" s="46">
        <f>F26+F27</f>
        <v>0.05</v>
      </c>
      <c r="G28" s="57">
        <f>SUMPRODUCT($F26:$F27,G26:G27)</f>
        <v>0.25</v>
      </c>
      <c r="H28" s="24"/>
      <c r="I28" s="57">
        <f>SUMPRODUCT($F26:$F27,I26:I27)</f>
        <v>0.05</v>
      </c>
      <c r="J28" s="24"/>
    </row>
    <row r="29" spans="2:10" ht="30" customHeight="1" thickBot="1" x14ac:dyDescent="0.3">
      <c r="B29" s="108" t="s">
        <v>18</v>
      </c>
      <c r="C29" s="34" t="s">
        <v>44</v>
      </c>
      <c r="D29" s="37" t="s">
        <v>45</v>
      </c>
      <c r="E29" s="42"/>
      <c r="F29" s="48">
        <v>0.03</v>
      </c>
      <c r="G29" s="52">
        <v>5</v>
      </c>
      <c r="H29" s="54"/>
      <c r="I29" s="52">
        <v>1</v>
      </c>
      <c r="J29" s="54"/>
    </row>
    <row r="30" spans="2:10" ht="30" customHeight="1" thickBot="1" x14ac:dyDescent="0.3">
      <c r="B30" s="109"/>
      <c r="C30" s="35" t="s">
        <v>66</v>
      </c>
      <c r="D30" s="28" t="s">
        <v>64</v>
      </c>
      <c r="E30" s="40"/>
      <c r="F30" s="46">
        <f>F29</f>
        <v>0.03</v>
      </c>
      <c r="G30" s="57">
        <f>$F29*G29</f>
        <v>0.15</v>
      </c>
      <c r="H30" s="24"/>
      <c r="I30" s="57">
        <f>$F29*I29</f>
        <v>0.03</v>
      </c>
      <c r="J30" s="24"/>
    </row>
    <row r="31" spans="2:10" ht="10.5" customHeight="1" thickBot="1" x14ac:dyDescent="0.3">
      <c r="B31" s="55"/>
      <c r="C31" s="56"/>
      <c r="D31" s="9"/>
      <c r="E31" s="9"/>
      <c r="F31" s="10"/>
    </row>
    <row r="32" spans="2:10" ht="30" customHeight="1" thickBot="1" x14ac:dyDescent="0.3">
      <c r="B32" s="99" t="s">
        <v>62</v>
      </c>
      <c r="C32" s="100"/>
      <c r="D32" s="100"/>
      <c r="E32" s="101"/>
      <c r="F32" s="46">
        <f>F14+F23+F25+F28+F30</f>
        <v>0.5</v>
      </c>
      <c r="G32" s="57">
        <f>(G14+G23+G25+G28+G30)</f>
        <v>2.5</v>
      </c>
      <c r="H32" s="24"/>
      <c r="I32" s="57">
        <f>(I14+I23+I25+I28+I30)</f>
        <v>0.5</v>
      </c>
      <c r="J32" s="24"/>
    </row>
    <row r="33" spans="2:10" ht="11.25" customHeight="1" x14ac:dyDescent="0.25">
      <c r="F33" s="8"/>
    </row>
    <row r="34" spans="2:10" ht="30" customHeight="1" thickBot="1" x14ac:dyDescent="0.3">
      <c r="B34" s="20" t="s">
        <v>58</v>
      </c>
      <c r="F34" s="8"/>
    </row>
    <row r="35" spans="2:10" ht="30" customHeight="1" thickBot="1" x14ac:dyDescent="0.3">
      <c r="B35" s="82" t="s">
        <v>7</v>
      </c>
      <c r="C35" s="63" t="s">
        <v>7</v>
      </c>
      <c r="D35" s="62" t="s">
        <v>32</v>
      </c>
      <c r="E35" s="58"/>
      <c r="F35" s="64">
        <v>0.5</v>
      </c>
      <c r="G35" s="65">
        <v>9885000</v>
      </c>
      <c r="H35" s="59"/>
      <c r="I35" s="65">
        <v>9885000</v>
      </c>
      <c r="J35" s="59"/>
    </row>
    <row r="36" spans="2:10" ht="30.75" customHeight="1" thickBot="1" x14ac:dyDescent="0.3">
      <c r="B36" s="84"/>
      <c r="C36" s="35" t="s">
        <v>67</v>
      </c>
      <c r="D36" s="28" t="s">
        <v>69</v>
      </c>
      <c r="E36" s="40"/>
      <c r="F36" s="46">
        <v>0.5</v>
      </c>
      <c r="G36" s="57">
        <f>0.5*5</f>
        <v>2.5</v>
      </c>
      <c r="H36" s="24"/>
      <c r="I36" s="57">
        <f>0.5*5</f>
        <v>2.5</v>
      </c>
      <c r="J36" s="24"/>
    </row>
    <row r="37" spans="2:10" ht="10.5" customHeight="1" thickBot="1" x14ac:dyDescent="0.3">
      <c r="B37" s="55"/>
      <c r="C37" s="56"/>
      <c r="D37" s="9"/>
      <c r="E37" s="9"/>
      <c r="F37" s="10"/>
    </row>
    <row r="38" spans="2:10" ht="30" customHeight="1" thickBot="1" x14ac:dyDescent="0.3">
      <c r="B38" s="99" t="s">
        <v>67</v>
      </c>
      <c r="C38" s="100"/>
      <c r="D38" s="100"/>
      <c r="E38" s="101"/>
      <c r="F38" s="46">
        <f>F36</f>
        <v>0.5</v>
      </c>
      <c r="G38" s="57">
        <f>G36</f>
        <v>2.5</v>
      </c>
      <c r="H38" s="24"/>
      <c r="I38" s="57">
        <f>I36</f>
        <v>2.5</v>
      </c>
      <c r="J38" s="24"/>
    </row>
    <row r="39" spans="2:10" ht="28.5" customHeight="1" thickBot="1" x14ac:dyDescent="0.3"/>
    <row r="40" spans="2:10" ht="30" customHeight="1" thickBot="1" x14ac:dyDescent="0.3">
      <c r="B40" s="85" t="s">
        <v>68</v>
      </c>
      <c r="C40" s="86"/>
      <c r="D40" s="86"/>
      <c r="E40" s="87"/>
      <c r="F40" s="60">
        <f>F32+F38</f>
        <v>1</v>
      </c>
      <c r="G40" s="66">
        <f>G32+G38</f>
        <v>5</v>
      </c>
      <c r="H40" s="61"/>
      <c r="I40" s="66">
        <f>I32+I38</f>
        <v>3</v>
      </c>
      <c r="J40" s="61"/>
    </row>
    <row r="43" spans="2:10" x14ac:dyDescent="0.25">
      <c r="B43" s="18" t="s">
        <v>24</v>
      </c>
      <c r="C43" s="18"/>
    </row>
    <row r="44" spans="2:10" x14ac:dyDescent="0.25">
      <c r="B44" s="5">
        <v>5</v>
      </c>
      <c r="C44" s="6" t="s">
        <v>12</v>
      </c>
    </row>
    <row r="45" spans="2:10" x14ac:dyDescent="0.25">
      <c r="B45" s="5">
        <v>4</v>
      </c>
      <c r="C45" s="6" t="s">
        <v>13</v>
      </c>
    </row>
    <row r="46" spans="2:10" x14ac:dyDescent="0.25">
      <c r="B46" s="5">
        <v>3</v>
      </c>
      <c r="C46" s="6" t="s">
        <v>14</v>
      </c>
    </row>
    <row r="47" spans="2:10" x14ac:dyDescent="0.25">
      <c r="B47" s="5">
        <v>2</v>
      </c>
      <c r="C47" s="6" t="s">
        <v>15</v>
      </c>
    </row>
    <row r="48" spans="2:10" x14ac:dyDescent="0.25">
      <c r="B48" s="5">
        <v>1</v>
      </c>
      <c r="C48" s="6" t="s">
        <v>16</v>
      </c>
    </row>
    <row r="49" spans="2:3" x14ac:dyDescent="0.25">
      <c r="B49" s="5">
        <v>0</v>
      </c>
      <c r="C49" s="6" t="s">
        <v>17</v>
      </c>
    </row>
  </sheetData>
  <mergeCells count="12">
    <mergeCell ref="B40:E40"/>
    <mergeCell ref="B35:B36"/>
    <mergeCell ref="B26:B28"/>
    <mergeCell ref="B32:E32"/>
    <mergeCell ref="B24:B25"/>
    <mergeCell ref="B29:B30"/>
    <mergeCell ref="B38:E38"/>
    <mergeCell ref="G3:H3"/>
    <mergeCell ref="I3:J3"/>
    <mergeCell ref="B15:B23"/>
    <mergeCell ref="B4:C4"/>
    <mergeCell ref="B7:B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90B-2800-4DCE-8D77-12C0BC6F21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5" ma:contentTypeDescription="Create a new document." ma:contentTypeScope="" ma:versionID="26189debf1bdb1b2aa0ea93009fdfb65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d93667cd17a03b6ed2413d8f297d911f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98d05e9-e755-4208-9d6e-b4ce28ae1a61">
      <UserInfo>
        <DisplayName>Bob Schofield</DisplayName>
        <AccountId>53</AccountId>
        <AccountType/>
      </UserInfo>
      <UserInfo>
        <DisplayName>Rochelle Halliday</DisplayName>
        <AccountId>14</AccountId>
        <AccountType/>
      </UserInfo>
    </SharedWithUsers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D8A7B-2E6A-4252-8D72-E5EBF235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98edb-de50-4441-8a5b-a5098e19f3aa"/>
    <ds:schemaRef ds:uri="198d05e9-e755-4208-9d6e-b4ce28ae1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325938-5385-4C6A-8A65-0FA3006B6C4E}">
  <ds:schemaRefs>
    <ds:schemaRef ds:uri="http://schemas.microsoft.com/office/2006/metadata/properties"/>
    <ds:schemaRef ds:uri="http://schemas.microsoft.com/office/infopath/2007/PartnerControls"/>
    <ds:schemaRef ds:uri="198d05e9-e755-4208-9d6e-b4ce28ae1a61"/>
    <ds:schemaRef ds:uri="ae698edb-de50-4441-8a5b-a5098e19f3aa"/>
  </ds:schemaRefs>
</ds:datastoreItem>
</file>

<file path=customXml/itemProps3.xml><?xml version="1.0" encoding="utf-8"?>
<ds:datastoreItem xmlns:ds="http://schemas.openxmlformats.org/officeDocument/2006/customXml" ds:itemID="{1CD73F91-6121-49D5-9904-F7DAA6F7D3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Phase 1 - Study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Taylor</dc:creator>
  <cp:lastModifiedBy>Rochelle Halliday</cp:lastModifiedBy>
  <cp:lastPrinted>2024-04-12T14:03:08Z</cp:lastPrinted>
  <dcterms:created xsi:type="dcterms:W3CDTF">2023-10-04T14:44:23Z</dcterms:created>
  <dcterms:modified xsi:type="dcterms:W3CDTF">2024-04-22T16:10:49Z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