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janine.cato\Desktop\Media Auditing Docs\"/>
    </mc:Choice>
  </mc:AlternateContent>
  <bookViews>
    <workbookView xWindow="0" yWindow="0" windowWidth="10776" windowHeight="3984" tabRatio="750" activeTab="1"/>
  </bookViews>
  <sheets>
    <sheet name="Introduction" sheetId="1" r:id="rId1"/>
    <sheet name="UK Auditing" sheetId="5" r:id="rId2"/>
    <sheet name="Deep Dive Auditing" sheetId="2" r:id="rId3"/>
    <sheet name="International Auditing" sheetId="3" r:id="rId4"/>
    <sheet name="EVALUATION SUMMARY" sheetId="7" r:id="rId5"/>
  </sheets>
  <definedNames>
    <definedName name="OLE_LINK1" localSheetId="3">'International Auditing'!#REF!</definedName>
    <definedName name="_xlnm.Print_Area" localSheetId="2">'Deep Dive Auditing'!$A$1:$D$15</definedName>
    <definedName name="_xlnm.Print_Area" localSheetId="3">'International Auditing'!$A$1:$J$13</definedName>
    <definedName name="_xlnm.Print_Area" localSheetId="0">Introduction!$A$1:$B$12</definedName>
    <definedName name="_xlnm.Print_Area" localSheetId="1">'UK Auditing'!$A$1:$B$14</definedName>
  </definedNames>
  <calcPr calcId="152511"/>
</workbook>
</file>

<file path=xl/calcChain.xml><?xml version="1.0" encoding="utf-8"?>
<calcChain xmlns="http://schemas.openxmlformats.org/spreadsheetml/2006/main">
  <c r="B16" i="5" l="1"/>
  <c r="C5" i="7"/>
  <c r="D11" i="2"/>
  <c r="D10" i="2"/>
  <c r="D9" i="2"/>
  <c r="D8" i="2"/>
  <c r="D7" i="2"/>
  <c r="D6" i="2"/>
  <c r="J8" i="3"/>
  <c r="J9" i="3"/>
  <c r="J10" i="3"/>
  <c r="J11" i="3"/>
  <c r="J7" i="3"/>
  <c r="J6" i="3"/>
  <c r="E16" i="3"/>
  <c r="E17" i="3"/>
  <c r="C7" i="7"/>
  <c r="D12" i="2"/>
  <c r="C17" i="2"/>
  <c r="C6" i="7"/>
  <c r="C8" i="7"/>
</calcChain>
</file>

<file path=xl/sharedStrings.xml><?xml version="1.0" encoding="utf-8"?>
<sst xmlns="http://schemas.openxmlformats.org/spreadsheetml/2006/main" count="70" uniqueCount="63">
  <si>
    <t xml:space="preserve">Channel </t>
  </si>
  <si>
    <t>Television</t>
  </si>
  <si>
    <t>Press</t>
  </si>
  <si>
    <t>Outdoor - Out of Home (OOH)</t>
  </si>
  <si>
    <t>Cinema</t>
  </si>
  <si>
    <t>United States of America USA</t>
  </si>
  <si>
    <t>Brazil</t>
  </si>
  <si>
    <t>France</t>
  </si>
  <si>
    <t>Germany</t>
  </si>
  <si>
    <t>India</t>
  </si>
  <si>
    <t>China</t>
  </si>
  <si>
    <t>Dubia, Abu Dhabi, Saudi Arabia, Kuwait, Qatar, Oman, Bahrain  - Gulf Cooperation Council - (GGC)</t>
  </si>
  <si>
    <t>Radio</t>
  </si>
  <si>
    <t>PER AUDIT</t>
  </si>
  <si>
    <t>MEDIA AUDITING SERVICES</t>
  </si>
  <si>
    <t>PLEASE READ</t>
  </si>
  <si>
    <t xml:space="preserve">You MUST input information into all cells highlighted in yellow. </t>
  </si>
  <si>
    <t>Additional response guidance is shown in text boxes.</t>
  </si>
  <si>
    <t>Digital</t>
  </si>
  <si>
    <t>3.2 – two UK media audits per annum covering all 6 channels listed</t>
  </si>
  <si>
    <t>3.3 – face to face and telephone meetings</t>
  </si>
  <si>
    <t>3.4 – presentation hosted by the Supplier in London</t>
  </si>
  <si>
    <t>3.6 – high level audit report</t>
  </si>
  <si>
    <t>3.7 – details of top line discounts by media channel</t>
  </si>
  <si>
    <t>3.8 – details of percentage coverage of market</t>
  </si>
  <si>
    <t>3.9 – ad hoc verification of new media pricing, validation of television market inflation/deflation, advice on media agencies’ proposed performance and remuneration with media owners and verification on the media buying agency’s annual performance.</t>
  </si>
  <si>
    <t>3.10 – annual forensic auditing requirements</t>
  </si>
  <si>
    <t>INSTRUCTION (Please insert name)</t>
  </si>
  <si>
    <t>When inputting a £ sum, figures supplied must be exclusive of VAT.</t>
  </si>
  <si>
    <t>Weightings (%)</t>
  </si>
  <si>
    <t>Total price chargable per annum for all mandatory UK audit requirements listed under Section 3 of Attachment 4b - Framework Schedule 2 (Services and Key Performance Indicators) Part A: Services.</t>
  </si>
  <si>
    <t>Total price (£ per annum)</t>
  </si>
  <si>
    <t>Weighting (%)</t>
  </si>
  <si>
    <t>RM3727</t>
  </si>
  <si>
    <t>You MUST not edit any information or formulae. Yellow cells indicate where you MUST supply any relevant information requested by the Agent.</t>
  </si>
  <si>
    <t xml:space="preserve">The total price input for all seven (7) regions per channel will be the maximum rates for evaluation purposes. However, the actuals for each package will be specified by the Contracting Authority, in agreement with the Supplier, at the Call Off Stage.   </t>
  </si>
  <si>
    <t xml:space="preserve">UK Auditing Activities </t>
  </si>
  <si>
    <t>Deep Dive Auditing Activities</t>
  </si>
  <si>
    <t>Activity Score to be used for the purposes of Evaluation 
(Total price multipled by Activity Sub-Weighting of 60%)</t>
  </si>
  <si>
    <t>The total price per annum will be based on the following mandatory requirements detailed in the paragraph numbers outlined below of Attachment 4b - Framework Schedule 2 (Services and Key Performance Indicators) Part A: Services:</t>
  </si>
  <si>
    <t>The total price for all seven (7) regions outlined below, per channel.</t>
  </si>
  <si>
    <t>Activity Score to be used for the purposes of Evaluation 
(Total price multipled by Activity Sub-Weighting of 15%)</t>
  </si>
  <si>
    <t>International Auditing Activities</t>
  </si>
  <si>
    <t>Activity Score to be used for the purposes of Evaluation 
(Total annual figure multipled by Activity Sub-Weighting of 25%)</t>
  </si>
  <si>
    <t xml:space="preserve">The basis for evaluating pricing proposals is shown on the relevant tab and the Activity Sub-Weightings are as detailed below:
60% UK Media Auditing price
25% Deep Dive Auditing price
15% International Auditing price
The Activity Score calculated on each of the 3 tabs (i.e. UK Auditing; Deep Dive Auditing; and International Auditing) will be added together for the purposes of the Price Evaluation and multiplied by the overall Price Weighting of 30%. 
</t>
  </si>
  <si>
    <t>The total price per channel for each Deep Dive Audit</t>
  </si>
  <si>
    <t xml:space="preserve">UK Auditing </t>
  </si>
  <si>
    <t>TOTAL</t>
  </si>
  <si>
    <t>Deep Dive Auditing</t>
  </si>
  <si>
    <t>The figure in cell C5 on this worksheet will be automatically transferred into this cell from cell B16 on the 'UK Auditing' worksheet</t>
  </si>
  <si>
    <t>The figure in cell C6 on this worksheet will be automatically transferred into this cell from cell C17 on the 'Deep Dive Auditing' worksheet</t>
  </si>
  <si>
    <t>The figure in cell C7 on this worksheet will be automatically transferred into this cell from cell E17 on the 'International Auditing' worksheet</t>
  </si>
  <si>
    <t xml:space="preserve">SUPPLIER #A </t>
  </si>
  <si>
    <t>Evaluation Calculation</t>
  </si>
  <si>
    <t xml:space="preserve">NOTES </t>
  </si>
  <si>
    <t>NOTES TO ILLUSTRATE THE PRICE EVALUATION PROCESS</t>
  </si>
  <si>
    <t>The figure in cell C8 is the sum of the figures in cells C5, C6 and C7.
The fiure in cell C8 is the figure that will be used to calculate your Price Score.</t>
  </si>
  <si>
    <t xml:space="preserve">For evaluaiton purposes only - total price for all six (6) channels and all seven (7) regions, to be used for the purposes of the Evaluation </t>
  </si>
  <si>
    <t>For purposes of evaluation only  - 
Evaluation Calculation</t>
  </si>
  <si>
    <t>International Auditing</t>
  </si>
  <si>
    <t>Attachment 12: Worked Example to Illustrate the Price Evaluation Process</t>
  </si>
  <si>
    <t xml:space="preserve">For evaluation purposes only - total figure for Deep Dive Audit Activities </t>
  </si>
  <si>
    <t>% Discount for two or more channels in a Deep Dive Audit 
(% will not be included for the purposes of evaluation)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</si>
</sst>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809]#,##0.00;\-[$£-809]#,##0.00"/>
  </numFmts>
  <fonts count="12" x14ac:knownFonts="1">
    <font>
      <sz val="11"/>
      <color theme="1"/>
      <name val="Calibri"/>
      <family val="2"/>
      <scheme val="minor"/>
    </font>
    <font>
      <sz val="11"/>
      <name val="Arial"/>
      <family val="2"/>
    </font>
    <font>
      <sz val="11"/>
      <color theme="1"/>
      <name val="Calibri"/>
      <family val="2"/>
      <scheme val="minor"/>
    </font>
    <font>
      <b/>
      <sz val="11"/>
      <color theme="1"/>
      <name val="Calibri"/>
      <family val="2"/>
      <scheme val="minor"/>
    </font>
    <font>
      <sz val="11"/>
      <color theme="1"/>
      <name val="Arial"/>
      <family val="2"/>
    </font>
    <font>
      <b/>
      <u/>
      <sz val="14"/>
      <color theme="1"/>
      <name val="Arial"/>
      <family val="2"/>
    </font>
    <font>
      <sz val="12"/>
      <color theme="1"/>
      <name val="Cambria"/>
      <family val="1"/>
    </font>
    <font>
      <sz val="12"/>
      <color theme="1"/>
      <name val="Courier New"/>
      <family val="3"/>
    </font>
    <font>
      <sz val="8"/>
      <color theme="1"/>
      <name val="Cambria"/>
      <family val="1"/>
    </font>
    <font>
      <b/>
      <sz val="11"/>
      <color theme="1"/>
      <name val="Arial"/>
      <family val="2"/>
    </font>
    <font>
      <sz val="11"/>
      <color rgb="FF000000"/>
      <name val="Arial"/>
      <family val="2"/>
    </font>
    <font>
      <b/>
      <sz val="11"/>
      <color rgb="FF000000"/>
      <name val="Arial"/>
      <family val="2"/>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5D9F1"/>
        <bgColor rgb="FF000000"/>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4" fillId="2" borderId="1" xfId="0" applyFont="1" applyFill="1" applyBorder="1" applyAlignment="1" applyProtection="1">
      <alignment horizontal="center" vertical="center"/>
      <protection locked="0"/>
    </xf>
    <xf numFmtId="164" fontId="4" fillId="2" borderId="2" xfId="1" applyNumberFormat="1" applyFont="1" applyFill="1" applyBorder="1" applyAlignment="1" applyProtection="1">
      <alignment vertical="center"/>
      <protection locked="0"/>
    </xf>
    <xf numFmtId="164" fontId="4" fillId="2" borderId="3" xfId="1" applyNumberFormat="1" applyFont="1" applyFill="1" applyBorder="1" applyProtection="1">
      <protection locked="0"/>
    </xf>
    <xf numFmtId="7" fontId="4" fillId="2" borderId="4" xfId="1" applyNumberFormat="1" applyFont="1" applyFill="1" applyBorder="1" applyProtection="1">
      <protection locked="0"/>
    </xf>
    <xf numFmtId="7" fontId="4" fillId="2" borderId="5" xfId="1" applyNumberFormat="1" applyFont="1" applyFill="1" applyBorder="1" applyProtection="1">
      <protection locked="0"/>
    </xf>
    <xf numFmtId="7" fontId="4" fillId="2" borderId="6" xfId="1" applyNumberFormat="1" applyFont="1" applyFill="1" applyBorder="1" applyProtection="1">
      <protection locked="0"/>
    </xf>
    <xf numFmtId="7" fontId="4" fillId="2" borderId="7" xfId="1" applyNumberFormat="1" applyFont="1" applyFill="1" applyBorder="1" applyProtection="1">
      <protection locked="0"/>
    </xf>
    <xf numFmtId="7" fontId="4" fillId="2" borderId="3" xfId="1" applyNumberFormat="1" applyFont="1" applyFill="1" applyBorder="1" applyProtection="1">
      <protection locked="0"/>
    </xf>
    <xf numFmtId="7" fontId="4" fillId="2" borderId="8" xfId="1" applyNumberFormat="1" applyFont="1" applyFill="1" applyBorder="1" applyProtection="1">
      <protection locked="0"/>
    </xf>
    <xf numFmtId="7" fontId="4" fillId="2" borderId="9" xfId="1" applyNumberFormat="1" applyFont="1" applyFill="1" applyBorder="1" applyProtection="1">
      <protection locked="0"/>
    </xf>
    <xf numFmtId="7" fontId="4" fillId="2" borderId="10" xfId="1" applyNumberFormat="1" applyFont="1" applyFill="1" applyBorder="1" applyProtection="1">
      <protection locked="0"/>
    </xf>
    <xf numFmtId="7" fontId="4" fillId="2" borderId="11" xfId="1" applyNumberFormat="1" applyFont="1" applyFill="1" applyBorder="1" applyProtection="1">
      <protection locked="0"/>
    </xf>
    <xf numFmtId="0" fontId="3"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vertical="top" wrapText="1"/>
    </xf>
    <xf numFmtId="0" fontId="0" fillId="3" borderId="0" xfId="0" applyFill="1" applyAlignment="1" applyProtection="1">
      <alignment vertical="top"/>
    </xf>
    <xf numFmtId="0" fontId="3" fillId="3" borderId="0" xfId="0" applyFont="1" applyFill="1" applyAlignment="1" applyProtection="1">
      <alignment vertical="top" wrapText="1"/>
    </xf>
    <xf numFmtId="0" fontId="0" fillId="3" borderId="3" xfId="0" applyFill="1" applyBorder="1" applyAlignment="1" applyProtection="1">
      <alignment vertical="top"/>
    </xf>
    <xf numFmtId="44" fontId="2" fillId="3" borderId="3" xfId="1" applyFont="1" applyFill="1" applyBorder="1" applyAlignment="1" applyProtection="1">
      <alignment vertical="top"/>
    </xf>
    <xf numFmtId="0" fontId="0" fillId="3" borderId="3" xfId="0" applyFill="1" applyBorder="1" applyAlignment="1" applyProtection="1">
      <alignment vertical="top" wrapText="1"/>
    </xf>
    <xf numFmtId="44" fontId="0" fillId="3" borderId="3" xfId="0" applyNumberFormat="1" applyFill="1" applyBorder="1" applyAlignment="1" applyProtection="1">
      <alignment vertical="top"/>
    </xf>
    <xf numFmtId="0" fontId="3" fillId="3" borderId="3" xfId="0" applyFont="1" applyFill="1" applyBorder="1" applyAlignment="1" applyProtection="1">
      <alignment vertical="top"/>
    </xf>
    <xf numFmtId="44" fontId="3" fillId="3" borderId="3" xfId="0" applyNumberFormat="1" applyFont="1" applyFill="1" applyBorder="1" applyAlignment="1" applyProtection="1">
      <alignment vertical="top"/>
    </xf>
    <xf numFmtId="0" fontId="5" fillId="0" borderId="0" xfId="0" applyFont="1" applyProtection="1"/>
    <xf numFmtId="0" fontId="4" fillId="0" borderId="0" xfId="0" applyFont="1" applyProtection="1"/>
    <xf numFmtId="0" fontId="4" fillId="4" borderId="12" xfId="0" applyFont="1" applyFill="1" applyBorder="1" applyAlignment="1" applyProtection="1">
      <alignment vertical="center"/>
    </xf>
    <xf numFmtId="0" fontId="4" fillId="4" borderId="1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wrapText="1"/>
    </xf>
    <xf numFmtId="0" fontId="4" fillId="4" borderId="15" xfId="0" applyFont="1" applyFill="1" applyBorder="1" applyProtection="1"/>
    <xf numFmtId="0" fontId="4" fillId="4" borderId="16" xfId="0" applyFont="1" applyFill="1" applyBorder="1" applyAlignment="1" applyProtection="1">
      <alignment horizontal="center"/>
    </xf>
    <xf numFmtId="7" fontId="4" fillId="3" borderId="16" xfId="0" applyNumberFormat="1" applyFont="1" applyFill="1" applyBorder="1" applyProtection="1"/>
    <xf numFmtId="0" fontId="4" fillId="4" borderId="17" xfId="0" applyFont="1" applyFill="1" applyBorder="1" applyProtection="1"/>
    <xf numFmtId="0" fontId="4" fillId="4" borderId="18" xfId="0" applyFont="1" applyFill="1" applyBorder="1" applyAlignment="1" applyProtection="1">
      <alignment horizontal="center"/>
    </xf>
    <xf numFmtId="7" fontId="4" fillId="3" borderId="18" xfId="0" applyNumberFormat="1" applyFont="1" applyFill="1" applyBorder="1" applyProtection="1"/>
    <xf numFmtId="0" fontId="4" fillId="4" borderId="17" xfId="0" applyFont="1" applyFill="1" applyBorder="1" applyAlignment="1" applyProtection="1">
      <alignment wrapText="1"/>
    </xf>
    <xf numFmtId="0" fontId="4" fillId="4" borderId="18" xfId="0" applyFont="1" applyFill="1" applyBorder="1" applyAlignment="1" applyProtection="1">
      <alignment horizontal="center" vertical="center"/>
    </xf>
    <xf numFmtId="7" fontId="4" fillId="3" borderId="18" xfId="0" applyNumberFormat="1" applyFont="1" applyFill="1" applyBorder="1" applyAlignment="1" applyProtection="1">
      <alignment vertical="center"/>
    </xf>
    <xf numFmtId="0" fontId="4" fillId="4" borderId="19" xfId="0" applyFont="1" applyFill="1" applyBorder="1" applyProtection="1"/>
    <xf numFmtId="0" fontId="4" fillId="4" borderId="20" xfId="0" applyFont="1" applyFill="1" applyBorder="1" applyAlignment="1" applyProtection="1">
      <alignment horizontal="center"/>
    </xf>
    <xf numFmtId="7" fontId="4" fillId="3" borderId="20" xfId="0" applyNumberFormat="1" applyFont="1" applyFill="1" applyBorder="1" applyProtection="1"/>
    <xf numFmtId="0" fontId="4" fillId="0" borderId="0" xfId="0" applyFont="1" applyBorder="1" applyProtection="1"/>
    <xf numFmtId="0" fontId="4" fillId="0" borderId="0" xfId="0" applyFont="1" applyBorder="1" applyAlignment="1" applyProtection="1">
      <alignment vertical="center"/>
    </xf>
    <xf numFmtId="0" fontId="4" fillId="0" borderId="21" xfId="0" applyFont="1" applyFill="1" applyBorder="1" applyAlignment="1" applyProtection="1">
      <alignment vertical="top"/>
    </xf>
    <xf numFmtId="0" fontId="4" fillId="0" borderId="0" xfId="0" applyFont="1" applyFill="1" applyBorder="1" applyAlignment="1" applyProtection="1">
      <alignment vertical="top"/>
    </xf>
    <xf numFmtId="0" fontId="4" fillId="0" borderId="0" xfId="0" applyFont="1" applyFill="1" applyProtection="1"/>
    <xf numFmtId="0" fontId="4" fillId="4" borderId="3" xfId="0" applyFont="1" applyFill="1" applyBorder="1" applyProtection="1"/>
    <xf numFmtId="0" fontId="4" fillId="4" borderId="3" xfId="0" applyFont="1" applyFill="1" applyBorder="1" applyAlignment="1" applyProtection="1">
      <alignment horizontal="center"/>
    </xf>
    <xf numFmtId="0" fontId="4" fillId="3" borderId="22" xfId="0" applyFont="1" applyFill="1" applyBorder="1" applyAlignment="1" applyProtection="1">
      <alignment horizontal="right" vertical="center"/>
    </xf>
    <xf numFmtId="0" fontId="4" fillId="5" borderId="3" xfId="0" applyFont="1" applyFill="1" applyBorder="1" applyProtection="1"/>
    <xf numFmtId="0" fontId="4" fillId="5" borderId="3" xfId="0" applyFont="1" applyFill="1" applyBorder="1" applyAlignment="1" applyProtection="1">
      <alignment horizontal="center"/>
    </xf>
    <xf numFmtId="164" fontId="4" fillId="3" borderId="16" xfId="0" applyNumberFormat="1" applyFont="1" applyFill="1" applyBorder="1" applyProtection="1"/>
    <xf numFmtId="0" fontId="4" fillId="5" borderId="3" xfId="0" applyFont="1" applyFill="1" applyBorder="1" applyAlignment="1" applyProtection="1">
      <alignment horizontal="center" wrapText="1"/>
    </xf>
    <xf numFmtId="0" fontId="4" fillId="5" borderId="3" xfId="0" applyFont="1" applyFill="1" applyBorder="1" applyAlignment="1" applyProtection="1">
      <alignment wrapText="1"/>
    </xf>
    <xf numFmtId="0" fontId="4" fillId="5" borderId="22" xfId="0" applyFont="1" applyFill="1" applyBorder="1" applyProtection="1"/>
    <xf numFmtId="0" fontId="4" fillId="5" borderId="22" xfId="0" applyFont="1" applyFill="1" applyBorder="1" applyAlignment="1" applyProtection="1">
      <alignment horizontal="center"/>
    </xf>
    <xf numFmtId="164" fontId="4" fillId="3" borderId="23" xfId="0" applyNumberFormat="1" applyFont="1" applyFill="1" applyBorder="1" applyProtection="1"/>
    <xf numFmtId="7" fontId="4" fillId="3" borderId="24" xfId="0" applyNumberFormat="1" applyFont="1" applyFill="1"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horizontal="left" vertical="center" indent="9"/>
    </xf>
    <xf numFmtId="0" fontId="8" fillId="0" borderId="0" xfId="0" applyFont="1" applyAlignment="1" applyProtection="1">
      <alignment vertical="center"/>
    </xf>
    <xf numFmtId="0" fontId="4" fillId="0" borderId="0" xfId="0" applyFont="1" applyAlignment="1" applyProtection="1">
      <alignment vertical="center"/>
    </xf>
    <xf numFmtId="0" fontId="4" fillId="4" borderId="25" xfId="0" applyFont="1" applyFill="1" applyBorder="1" applyAlignment="1" applyProtection="1">
      <alignment vertical="center" wrapText="1"/>
    </xf>
    <xf numFmtId="0" fontId="9" fillId="3" borderId="12" xfId="0" applyFont="1" applyFill="1" applyBorder="1" applyAlignment="1" applyProtection="1">
      <alignment vertical="center" wrapText="1"/>
    </xf>
    <xf numFmtId="7" fontId="9" fillId="3" borderId="14" xfId="0" applyNumberFormat="1" applyFont="1" applyFill="1" applyBorder="1" applyAlignment="1" applyProtection="1">
      <alignment vertical="center"/>
    </xf>
    <xf numFmtId="0" fontId="1" fillId="4" borderId="1" xfId="0" applyFont="1" applyFill="1" applyBorder="1" applyAlignment="1" applyProtection="1">
      <alignment horizontal="center" vertical="center" wrapText="1"/>
    </xf>
    <xf numFmtId="0" fontId="10" fillId="4" borderId="21" xfId="0" applyFont="1" applyFill="1" applyBorder="1" applyAlignment="1" applyProtection="1">
      <alignment horizontal="left" wrapText="1"/>
    </xf>
    <xf numFmtId="0" fontId="10" fillId="4" borderId="26" xfId="0" applyFont="1" applyFill="1" applyBorder="1" applyAlignment="1" applyProtection="1">
      <alignment horizontal="left" wrapText="1"/>
    </xf>
    <xf numFmtId="0" fontId="10" fillId="4" borderId="21" xfId="0" applyFont="1" applyFill="1" applyBorder="1" applyAlignment="1" applyProtection="1">
      <alignment horizontal="left" vertical="center" wrapText="1"/>
    </xf>
    <xf numFmtId="0" fontId="10" fillId="4" borderId="26" xfId="0" applyFont="1" applyFill="1" applyBorder="1" applyAlignment="1" applyProtection="1">
      <alignment horizontal="left" vertical="center" wrapText="1"/>
    </xf>
    <xf numFmtId="0" fontId="10" fillId="4" borderId="27"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4" fillId="0" borderId="21" xfId="0" applyFont="1" applyBorder="1" applyAlignment="1" applyProtection="1">
      <alignment horizontal="center"/>
    </xf>
    <xf numFmtId="0" fontId="4" fillId="0" borderId="26" xfId="0" applyFont="1" applyBorder="1" applyAlignment="1" applyProtection="1">
      <alignment horizont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6" xfId="0" applyFont="1" applyBorder="1" applyAlignment="1" applyProtection="1">
      <alignment horizontal="center" vertical="center"/>
    </xf>
    <xf numFmtId="0" fontId="4" fillId="0" borderId="27" xfId="0" applyFont="1" applyBorder="1" applyAlignment="1" applyProtection="1">
      <alignment horizontal="center"/>
    </xf>
    <xf numFmtId="0" fontId="4" fillId="0" borderId="28" xfId="0" applyFont="1" applyBorder="1" applyAlignment="1" applyProtection="1">
      <alignment horizontal="center"/>
    </xf>
    <xf numFmtId="0" fontId="9" fillId="0" borderId="21" xfId="0" applyFont="1" applyBorder="1" applyAlignment="1" applyProtection="1">
      <alignment horizontal="center"/>
    </xf>
    <xf numFmtId="0" fontId="9" fillId="0" borderId="26" xfId="0" applyFont="1" applyBorder="1" applyAlignment="1" applyProtection="1">
      <alignment horizontal="center"/>
    </xf>
    <xf numFmtId="0" fontId="10" fillId="4" borderId="29" xfId="0" applyFont="1" applyFill="1" applyBorder="1" applyAlignment="1" applyProtection="1">
      <alignment horizontal="left" wrapText="1"/>
    </xf>
    <xf numFmtId="0" fontId="10" fillId="4" borderId="30" xfId="0" applyFont="1" applyFill="1" applyBorder="1" applyAlignment="1" applyProtection="1">
      <alignment horizontal="left" wrapText="1"/>
    </xf>
    <xf numFmtId="0" fontId="10" fillId="6" borderId="31" xfId="0" applyFont="1" applyFill="1" applyBorder="1" applyAlignment="1" applyProtection="1">
      <alignment vertical="center" wrapText="1"/>
    </xf>
    <xf numFmtId="0" fontId="4" fillId="0" borderId="32" xfId="0" applyFont="1" applyBorder="1" applyAlignment="1" applyProtection="1"/>
    <xf numFmtId="0" fontId="4" fillId="0" borderId="33"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4" borderId="29" xfId="0" applyFont="1" applyFill="1" applyBorder="1" applyAlignment="1" applyProtection="1">
      <alignment horizontal="center" vertical="top" wrapText="1"/>
    </xf>
    <xf numFmtId="0" fontId="4" fillId="4" borderId="30" xfId="0" applyFont="1" applyFill="1" applyBorder="1" applyAlignment="1" applyProtection="1">
      <alignment horizontal="center" vertical="top" wrapText="1"/>
    </xf>
    <xf numFmtId="9" fontId="4" fillId="2" borderId="25" xfId="2" applyFont="1" applyFill="1" applyBorder="1" applyAlignment="1" applyProtection="1">
      <alignment horizontal="center"/>
      <protection locked="0"/>
    </xf>
    <xf numFmtId="9" fontId="4" fillId="2" borderId="2" xfId="2" applyFont="1" applyFill="1" applyBorder="1" applyAlignment="1" applyProtection="1">
      <alignment horizontal="center"/>
      <protection locked="0"/>
    </xf>
    <xf numFmtId="0" fontId="4" fillId="0" borderId="8"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3" borderId="35" xfId="0" applyFont="1" applyFill="1" applyBorder="1" applyAlignment="1" applyProtection="1">
      <alignment horizontal="left" vertical="center"/>
    </xf>
    <xf numFmtId="0" fontId="4" fillId="3" borderId="36"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9" fillId="3" borderId="12"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wrapText="1"/>
    </xf>
    <xf numFmtId="7" fontId="9" fillId="3" borderId="13" xfId="0" applyNumberFormat="1" applyFont="1" applyFill="1" applyBorder="1" applyAlignment="1" applyProtection="1">
      <alignment horizontal="center" vertical="center"/>
    </xf>
    <xf numFmtId="7" fontId="9" fillId="3" borderId="14"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top" wrapText="1"/>
    </xf>
    <xf numFmtId="0" fontId="4" fillId="0" borderId="34"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7" fontId="9" fillId="3" borderId="37" xfId="0" applyNumberFormat="1" applyFont="1" applyFill="1" applyBorder="1" applyAlignment="1" applyProtection="1">
      <alignment horizontal="center" vertical="center"/>
    </xf>
    <xf numFmtId="0" fontId="9" fillId="3" borderId="25"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4" fillId="3" borderId="31"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7" fontId="4" fillId="3" borderId="37" xfId="0" applyNumberFormat="1" applyFont="1" applyFill="1" applyBorder="1" applyAlignment="1" applyProtection="1">
      <alignment horizontal="center" vertical="center"/>
    </xf>
    <xf numFmtId="7" fontId="4" fillId="3" borderId="14" xfId="0"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activeCell="B24" sqref="B24"/>
    </sheetView>
  </sheetViews>
  <sheetFormatPr defaultColWidth="8.77734375" defaultRowHeight="13.8" x14ac:dyDescent="0.25"/>
  <cols>
    <col min="1" max="1" width="45.33203125" style="25" customWidth="1"/>
    <col min="2" max="2" width="76.44140625" style="25" customWidth="1"/>
    <col min="3" max="16384" width="8.77734375" style="25"/>
  </cols>
  <sheetData>
    <row r="1" spans="1:2" ht="14.55" customHeight="1" x14ac:dyDescent="0.25">
      <c r="A1" s="75" t="s">
        <v>33</v>
      </c>
      <c r="B1" s="76"/>
    </row>
    <row r="2" spans="1:2" x14ac:dyDescent="0.25">
      <c r="A2" s="77" t="s">
        <v>14</v>
      </c>
      <c r="B2" s="78"/>
    </row>
    <row r="3" spans="1:2" x14ac:dyDescent="0.25">
      <c r="A3" s="77" t="s">
        <v>60</v>
      </c>
      <c r="B3" s="78"/>
    </row>
    <row r="4" spans="1:2" ht="14.4" thickBot="1" x14ac:dyDescent="0.3">
      <c r="A4" s="79"/>
      <c r="B4" s="80"/>
    </row>
    <row r="5" spans="1:2" ht="14.4" thickBot="1" x14ac:dyDescent="0.3">
      <c r="A5" s="66" t="s">
        <v>27</v>
      </c>
      <c r="B5" s="1" t="s">
        <v>52</v>
      </c>
    </row>
    <row r="6" spans="1:2" x14ac:dyDescent="0.25">
      <c r="A6" s="73"/>
      <c r="B6" s="74"/>
    </row>
    <row r="7" spans="1:2" ht="14.4" thickBot="1" x14ac:dyDescent="0.3">
      <c r="A7" s="81" t="s">
        <v>15</v>
      </c>
      <c r="B7" s="82"/>
    </row>
    <row r="8" spans="1:2" x14ac:dyDescent="0.25">
      <c r="A8" s="83" t="s">
        <v>16</v>
      </c>
      <c r="B8" s="84"/>
    </row>
    <row r="9" spans="1:2" x14ac:dyDescent="0.25">
      <c r="A9" s="67" t="s">
        <v>17</v>
      </c>
      <c r="B9" s="68"/>
    </row>
    <row r="10" spans="1:2" ht="29.55" customHeight="1" x14ac:dyDescent="0.25">
      <c r="A10" s="69" t="s">
        <v>34</v>
      </c>
      <c r="B10" s="70"/>
    </row>
    <row r="11" spans="1:2" x14ac:dyDescent="0.25">
      <c r="A11" s="67" t="s">
        <v>28</v>
      </c>
      <c r="B11" s="68"/>
    </row>
    <row r="12" spans="1:2" ht="107.4" customHeight="1" thickBot="1" x14ac:dyDescent="0.3">
      <c r="A12" s="71" t="s">
        <v>44</v>
      </c>
      <c r="B12" s="72"/>
    </row>
  </sheetData>
  <sheetProtection password="EBA2" sheet="1"/>
  <mergeCells count="11">
    <mergeCell ref="A8:B8"/>
    <mergeCell ref="A9:B9"/>
    <mergeCell ref="A10:B10"/>
    <mergeCell ref="A11:B11"/>
    <mergeCell ref="A12:B12"/>
    <mergeCell ref="A6:B6"/>
    <mergeCell ref="A1:B1"/>
    <mergeCell ref="A2:B2"/>
    <mergeCell ref="A3:B3"/>
    <mergeCell ref="A4:B4"/>
    <mergeCell ref="A7:B7"/>
  </mergeCell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90" zoomScaleNormal="90" workbookViewId="0">
      <selection activeCell="A9" sqref="A9"/>
    </sheetView>
  </sheetViews>
  <sheetFormatPr defaultColWidth="8.77734375" defaultRowHeight="13.8" x14ac:dyDescent="0.25"/>
  <cols>
    <col min="1" max="1" width="63.21875" style="25" customWidth="1"/>
    <col min="2" max="2" width="69.21875" style="25" customWidth="1"/>
    <col min="3" max="16384" width="8.77734375" style="25"/>
  </cols>
  <sheetData>
    <row r="1" spans="1:2" ht="17.399999999999999" x14ac:dyDescent="0.3">
      <c r="A1" s="24" t="s">
        <v>36</v>
      </c>
    </row>
    <row r="2" spans="1:2" ht="14.4" thickBot="1" x14ac:dyDescent="0.3"/>
    <row r="3" spans="1:2" ht="40.950000000000003" customHeight="1" x14ac:dyDescent="0.25">
      <c r="A3" s="87" t="s">
        <v>39</v>
      </c>
      <c r="B3" s="87"/>
    </row>
    <row r="4" spans="1:2" x14ac:dyDescent="0.25">
      <c r="A4" s="62" t="s">
        <v>19</v>
      </c>
    </row>
    <row r="5" spans="1:2" x14ac:dyDescent="0.25">
      <c r="A5" s="62" t="s">
        <v>20</v>
      </c>
    </row>
    <row r="6" spans="1:2" x14ac:dyDescent="0.25">
      <c r="A6" s="62" t="s">
        <v>21</v>
      </c>
    </row>
    <row r="7" spans="1:2" x14ac:dyDescent="0.25">
      <c r="A7" s="62" t="s">
        <v>22</v>
      </c>
    </row>
    <row r="8" spans="1:2" x14ac:dyDescent="0.25">
      <c r="A8" s="62" t="s">
        <v>23</v>
      </c>
    </row>
    <row r="9" spans="1:2" x14ac:dyDescent="0.25">
      <c r="A9" s="62" t="s">
        <v>24</v>
      </c>
    </row>
    <row r="10" spans="1:2" ht="32.549999999999997" customHeight="1" x14ac:dyDescent="0.25">
      <c r="A10" s="88" t="s">
        <v>25</v>
      </c>
      <c r="B10" s="88"/>
    </row>
    <row r="11" spans="1:2" x14ac:dyDescent="0.25">
      <c r="A11" s="62" t="s">
        <v>26</v>
      </c>
    </row>
    <row r="12" spans="1:2" ht="14.4" thickBot="1" x14ac:dyDescent="0.3"/>
    <row r="13" spans="1:2" ht="43.05" customHeight="1" x14ac:dyDescent="0.25">
      <c r="A13" s="85" t="s">
        <v>30</v>
      </c>
      <c r="B13" s="86"/>
    </row>
    <row r="14" spans="1:2" ht="31.8" customHeight="1" thickBot="1" x14ac:dyDescent="0.3">
      <c r="A14" s="63" t="s">
        <v>31</v>
      </c>
      <c r="B14" s="2">
        <v>25000</v>
      </c>
    </row>
    <row r="15" spans="1:2" ht="14.4" thickBot="1" x14ac:dyDescent="0.3"/>
    <row r="16" spans="1:2" ht="32.4" customHeight="1" thickBot="1" x14ac:dyDescent="0.3">
      <c r="A16" s="64" t="s">
        <v>38</v>
      </c>
      <c r="B16" s="65">
        <f>SUM(B14)*60%</f>
        <v>15000</v>
      </c>
    </row>
  </sheetData>
  <sheetProtection password="EBA2" sheet="1"/>
  <mergeCells count="3">
    <mergeCell ref="A13:B13"/>
    <mergeCell ref="A3:B3"/>
    <mergeCell ref="A10:B10"/>
  </mergeCells>
  <pageMargins left="0.7" right="0.7" top="0.75" bottom="0.75" header="0.3" footer="0.3"/>
  <pageSetup paperSize="9" scale="97"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90" zoomScaleNormal="90" workbookViewId="0">
      <selection activeCell="C21" sqref="C21"/>
    </sheetView>
  </sheetViews>
  <sheetFormatPr defaultColWidth="9.21875" defaultRowHeight="13.8" x14ac:dyDescent="0.25"/>
  <cols>
    <col min="1" max="1" width="32.77734375" style="25" customWidth="1"/>
    <col min="2" max="2" width="32" style="25" customWidth="1"/>
    <col min="3" max="3" width="31.88671875" style="25" customWidth="1"/>
    <col min="4" max="4" width="23.88671875" style="42" customWidth="1"/>
    <col min="5" max="5" width="6.44140625" style="42" customWidth="1"/>
    <col min="6" max="16384" width="9.21875" style="25"/>
  </cols>
  <sheetData>
    <row r="1" spans="1:10" ht="17.399999999999999" x14ac:dyDescent="0.3">
      <c r="A1" s="24" t="s">
        <v>37</v>
      </c>
    </row>
    <row r="3" spans="1:10" ht="19.8" customHeight="1" x14ac:dyDescent="0.25">
      <c r="A3" s="93" t="s">
        <v>45</v>
      </c>
      <c r="B3" s="94"/>
      <c r="C3" s="94"/>
      <c r="D3" s="95"/>
      <c r="E3" s="43"/>
    </row>
    <row r="4" spans="1:10" s="46" customFormat="1" x14ac:dyDescent="0.25">
      <c r="A4" s="44"/>
      <c r="B4" s="45"/>
      <c r="C4" s="45"/>
      <c r="D4" s="45"/>
      <c r="E4" s="45"/>
      <c r="F4" s="45"/>
      <c r="G4" s="45"/>
      <c r="H4" s="45"/>
      <c r="I4" s="45"/>
      <c r="J4" s="45"/>
    </row>
    <row r="5" spans="1:10" ht="14.4" thickBot="1" x14ac:dyDescent="0.3">
      <c r="A5" s="47" t="s">
        <v>0</v>
      </c>
      <c r="B5" s="47" t="s">
        <v>32</v>
      </c>
      <c r="C5" s="48" t="s">
        <v>13</v>
      </c>
      <c r="D5" s="49" t="s">
        <v>53</v>
      </c>
    </row>
    <row r="6" spans="1:10" ht="14.4" thickBot="1" x14ac:dyDescent="0.3">
      <c r="A6" s="50" t="s">
        <v>1</v>
      </c>
      <c r="B6" s="51">
        <v>30</v>
      </c>
      <c r="C6" s="3">
        <v>15000</v>
      </c>
      <c r="D6" s="52">
        <f>C6*30%</f>
        <v>4500</v>
      </c>
    </row>
    <row r="7" spans="1:10" ht="14.4" thickBot="1" x14ac:dyDescent="0.3">
      <c r="A7" s="50" t="s">
        <v>2</v>
      </c>
      <c r="B7" s="51">
        <v>20</v>
      </c>
      <c r="C7" s="3">
        <v>14000</v>
      </c>
      <c r="D7" s="52">
        <f>C7*20%</f>
        <v>2800</v>
      </c>
    </row>
    <row r="8" spans="1:10" ht="14.4" thickBot="1" x14ac:dyDescent="0.3">
      <c r="A8" s="50" t="s">
        <v>12</v>
      </c>
      <c r="B8" s="51">
        <v>20</v>
      </c>
      <c r="C8" s="3">
        <v>8000</v>
      </c>
      <c r="D8" s="52">
        <f>C8*20%</f>
        <v>1600</v>
      </c>
    </row>
    <row r="9" spans="1:10" ht="14.4" thickBot="1" x14ac:dyDescent="0.3">
      <c r="A9" s="50" t="s">
        <v>18</v>
      </c>
      <c r="B9" s="53">
        <v>15</v>
      </c>
      <c r="C9" s="3">
        <v>7000</v>
      </c>
      <c r="D9" s="52">
        <f>C9*15%</f>
        <v>1050</v>
      </c>
    </row>
    <row r="10" spans="1:10" ht="14.4" thickBot="1" x14ac:dyDescent="0.3">
      <c r="A10" s="54" t="s">
        <v>3</v>
      </c>
      <c r="B10" s="51">
        <v>10</v>
      </c>
      <c r="C10" s="3">
        <v>6000</v>
      </c>
      <c r="D10" s="52">
        <f>C10*10%</f>
        <v>600</v>
      </c>
    </row>
    <row r="11" spans="1:10" ht="14.4" thickBot="1" x14ac:dyDescent="0.3">
      <c r="A11" s="55" t="s">
        <v>4</v>
      </c>
      <c r="B11" s="56">
        <v>5</v>
      </c>
      <c r="C11" s="3">
        <v>3000</v>
      </c>
      <c r="D11" s="57">
        <f>C11*5%</f>
        <v>150</v>
      </c>
    </row>
    <row r="12" spans="1:10" ht="21" customHeight="1" thickBot="1" x14ac:dyDescent="0.3">
      <c r="A12" s="96" t="s">
        <v>61</v>
      </c>
      <c r="B12" s="97"/>
      <c r="C12" s="98"/>
      <c r="D12" s="58">
        <f>SUM(D6:D11)</f>
        <v>10700</v>
      </c>
    </row>
    <row r="13" spans="1:10" ht="14.4" thickBot="1" x14ac:dyDescent="0.3"/>
    <row r="14" spans="1:10" ht="32.4" customHeight="1" x14ac:dyDescent="0.25">
      <c r="B14" s="89" t="s">
        <v>62</v>
      </c>
      <c r="C14" s="90"/>
    </row>
    <row r="15" spans="1:10" ht="14.4" thickBot="1" x14ac:dyDescent="0.3">
      <c r="B15" s="91">
        <v>0.25</v>
      </c>
      <c r="C15" s="92"/>
    </row>
    <row r="16" spans="1:10" ht="14.4" thickBot="1" x14ac:dyDescent="0.3"/>
    <row r="17" spans="1:4" ht="32.4" customHeight="1" thickBot="1" x14ac:dyDescent="0.3">
      <c r="A17" s="99" t="s">
        <v>43</v>
      </c>
      <c r="B17" s="100"/>
      <c r="C17" s="101">
        <f>SUM(D12)*25%</f>
        <v>2675</v>
      </c>
      <c r="D17" s="102"/>
    </row>
    <row r="18" spans="1:4" ht="15" x14ac:dyDescent="0.25">
      <c r="A18" s="59"/>
      <c r="B18" s="59"/>
    </row>
    <row r="19" spans="1:4" ht="15.6" x14ac:dyDescent="0.25">
      <c r="A19" s="60"/>
      <c r="B19" s="60"/>
    </row>
    <row r="20" spans="1:4" ht="15.6" x14ac:dyDescent="0.25">
      <c r="A20" s="60"/>
      <c r="B20" s="60"/>
    </row>
    <row r="21" spans="1:4" ht="15.6" x14ac:dyDescent="0.25">
      <c r="A21" s="60"/>
      <c r="B21" s="60"/>
    </row>
    <row r="22" spans="1:4" ht="15.6" x14ac:dyDescent="0.25">
      <c r="A22" s="60"/>
      <c r="B22" s="60"/>
    </row>
    <row r="23" spans="1:4" ht="15.6" x14ac:dyDescent="0.25">
      <c r="A23" s="60"/>
      <c r="B23" s="60"/>
    </row>
    <row r="24" spans="1:4" ht="15.6" x14ac:dyDescent="0.25">
      <c r="A24" s="60"/>
      <c r="B24" s="60"/>
    </row>
    <row r="25" spans="1:4" x14ac:dyDescent="0.25">
      <c r="A25" s="61"/>
      <c r="B25" s="61"/>
    </row>
  </sheetData>
  <sheetProtection password="EBA2" sheet="1"/>
  <mergeCells count="6">
    <mergeCell ref="B14:C14"/>
    <mergeCell ref="B15:C15"/>
    <mergeCell ref="A3:D3"/>
    <mergeCell ref="A12:C12"/>
    <mergeCell ref="A17:B17"/>
    <mergeCell ref="C17:D17"/>
  </mergeCells>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0" zoomScaleNormal="80" zoomScalePageLayoutView="80" workbookViewId="0">
      <selection activeCell="H23" sqref="H23"/>
    </sheetView>
  </sheetViews>
  <sheetFormatPr defaultColWidth="14.109375" defaultRowHeight="13.8" x14ac:dyDescent="0.25"/>
  <cols>
    <col min="1" max="1" width="18.33203125" style="25" customWidth="1"/>
    <col min="2" max="9" width="14.109375" style="25"/>
    <col min="10" max="10" width="21.88671875" style="25" customWidth="1"/>
    <col min="11" max="16384" width="14.109375" style="25"/>
  </cols>
  <sheetData>
    <row r="1" spans="1:10" ht="17.399999999999999" x14ac:dyDescent="0.3">
      <c r="A1" s="24" t="s">
        <v>42</v>
      </c>
    </row>
    <row r="3" spans="1:10" ht="23.4" customHeight="1" x14ac:dyDescent="0.25">
      <c r="A3" s="103" t="s">
        <v>40</v>
      </c>
      <c r="B3" s="104"/>
      <c r="C3" s="104"/>
      <c r="D3" s="104"/>
      <c r="E3" s="104"/>
      <c r="F3" s="104"/>
      <c r="G3" s="104"/>
      <c r="H3" s="104"/>
      <c r="I3" s="104"/>
      <c r="J3" s="105"/>
    </row>
    <row r="4" spans="1:10" ht="14.4" thickBot="1" x14ac:dyDescent="0.3"/>
    <row r="5" spans="1:10" ht="156.44999999999999" customHeight="1" thickBot="1" x14ac:dyDescent="0.3">
      <c r="A5" s="26" t="s">
        <v>0</v>
      </c>
      <c r="B5" s="27" t="s">
        <v>29</v>
      </c>
      <c r="C5" s="27" t="s">
        <v>5</v>
      </c>
      <c r="D5" s="28" t="s">
        <v>6</v>
      </c>
      <c r="E5" s="28" t="s">
        <v>7</v>
      </c>
      <c r="F5" s="28" t="s">
        <v>8</v>
      </c>
      <c r="G5" s="28" t="s">
        <v>9</v>
      </c>
      <c r="H5" s="27" t="s">
        <v>11</v>
      </c>
      <c r="I5" s="28" t="s">
        <v>10</v>
      </c>
      <c r="J5" s="29" t="s">
        <v>58</v>
      </c>
    </row>
    <row r="6" spans="1:10" x14ac:dyDescent="0.25">
      <c r="A6" s="30" t="s">
        <v>18</v>
      </c>
      <c r="B6" s="31">
        <v>75</v>
      </c>
      <c r="C6" s="4">
        <v>10000</v>
      </c>
      <c r="D6" s="5">
        <v>9000</v>
      </c>
      <c r="E6" s="5">
        <v>8000</v>
      </c>
      <c r="F6" s="5">
        <v>7000</v>
      </c>
      <c r="G6" s="5">
        <v>5000</v>
      </c>
      <c r="H6" s="5">
        <v>3000</v>
      </c>
      <c r="I6" s="6">
        <v>2000</v>
      </c>
      <c r="J6" s="32">
        <f>SUM(C6:I6)*75%</f>
        <v>33000</v>
      </c>
    </row>
    <row r="7" spans="1:10" x14ac:dyDescent="0.25">
      <c r="A7" s="33" t="s">
        <v>1</v>
      </c>
      <c r="B7" s="34">
        <v>5</v>
      </c>
      <c r="C7" s="7">
        <v>10000</v>
      </c>
      <c r="D7" s="8">
        <v>6500</v>
      </c>
      <c r="E7" s="8">
        <v>5400</v>
      </c>
      <c r="F7" s="8">
        <v>5466</v>
      </c>
      <c r="G7" s="8">
        <v>2344</v>
      </c>
      <c r="H7" s="8">
        <v>1234</v>
      </c>
      <c r="I7" s="9">
        <v>2345</v>
      </c>
      <c r="J7" s="35">
        <f>SUM(C7:I7)*5%</f>
        <v>1664.45</v>
      </c>
    </row>
    <row r="8" spans="1:10" x14ac:dyDescent="0.25">
      <c r="A8" s="33" t="s">
        <v>2</v>
      </c>
      <c r="B8" s="34">
        <v>5</v>
      </c>
      <c r="C8" s="7">
        <v>4500</v>
      </c>
      <c r="D8" s="8">
        <v>1234</v>
      </c>
      <c r="E8" s="8">
        <v>7800</v>
      </c>
      <c r="F8" s="8">
        <v>5600</v>
      </c>
      <c r="G8" s="8">
        <v>5000</v>
      </c>
      <c r="H8" s="8">
        <v>2222</v>
      </c>
      <c r="I8" s="9">
        <v>9000</v>
      </c>
      <c r="J8" s="35">
        <f>SUM(C8:I8)*5%</f>
        <v>1767.8000000000002</v>
      </c>
    </row>
    <row r="9" spans="1:10" x14ac:dyDescent="0.25">
      <c r="A9" s="33" t="s">
        <v>12</v>
      </c>
      <c r="B9" s="34">
        <v>5</v>
      </c>
      <c r="C9" s="7">
        <v>3400</v>
      </c>
      <c r="D9" s="8">
        <v>2345</v>
      </c>
      <c r="E9" s="8">
        <v>1267</v>
      </c>
      <c r="F9" s="8">
        <v>6000</v>
      </c>
      <c r="G9" s="8">
        <v>7000</v>
      </c>
      <c r="H9" s="8">
        <v>3333</v>
      </c>
      <c r="I9" s="9">
        <v>8000</v>
      </c>
      <c r="J9" s="35">
        <f>SUM(C9:I9)*5%</f>
        <v>1567.25</v>
      </c>
    </row>
    <row r="10" spans="1:10" ht="27.6" x14ac:dyDescent="0.25">
      <c r="A10" s="36" t="s">
        <v>3</v>
      </c>
      <c r="B10" s="37">
        <v>5</v>
      </c>
      <c r="C10" s="7">
        <v>3700</v>
      </c>
      <c r="D10" s="8">
        <v>3456</v>
      </c>
      <c r="E10" s="8">
        <v>1245</v>
      </c>
      <c r="F10" s="8">
        <v>5000</v>
      </c>
      <c r="G10" s="8">
        <v>8000</v>
      </c>
      <c r="H10" s="8">
        <v>4444</v>
      </c>
      <c r="I10" s="9">
        <v>7000</v>
      </c>
      <c r="J10" s="38">
        <f>SUM(C10:I10)*5%</f>
        <v>1642.25</v>
      </c>
    </row>
    <row r="11" spans="1:10" ht="14.4" thickBot="1" x14ac:dyDescent="0.3">
      <c r="A11" s="39" t="s">
        <v>4</v>
      </c>
      <c r="B11" s="40">
        <v>5</v>
      </c>
      <c r="C11" s="10">
        <v>4000</v>
      </c>
      <c r="D11" s="11">
        <v>4567</v>
      </c>
      <c r="E11" s="11">
        <v>1230</v>
      </c>
      <c r="F11" s="11">
        <v>5000</v>
      </c>
      <c r="G11" s="11">
        <v>9000</v>
      </c>
      <c r="H11" s="11">
        <v>5555</v>
      </c>
      <c r="I11" s="12">
        <v>6000</v>
      </c>
      <c r="J11" s="41">
        <f>SUM(C11:I11)*5%</f>
        <v>1767.6000000000001</v>
      </c>
    </row>
    <row r="13" spans="1:10" ht="31.5" customHeight="1" x14ac:dyDescent="0.25">
      <c r="A13" s="106" t="s">
        <v>35</v>
      </c>
      <c r="B13" s="107"/>
      <c r="C13" s="107"/>
      <c r="D13" s="107"/>
      <c r="E13" s="107"/>
      <c r="F13" s="107"/>
      <c r="G13" s="107"/>
      <c r="H13" s="107"/>
      <c r="I13" s="107"/>
      <c r="J13" s="108"/>
    </row>
    <row r="15" spans="1:10" ht="14.4" thickBot="1" x14ac:dyDescent="0.3"/>
    <row r="16" spans="1:10" ht="58.05" customHeight="1" thickBot="1" x14ac:dyDescent="0.3">
      <c r="A16" s="112" t="s">
        <v>57</v>
      </c>
      <c r="B16" s="113"/>
      <c r="C16" s="113"/>
      <c r="D16" s="113"/>
      <c r="E16" s="114">
        <f>SUM(J6,J7,J8,J9,J10,J11)</f>
        <v>41409.35</v>
      </c>
      <c r="F16" s="115"/>
    </row>
    <row r="17" spans="1:6" ht="37.049999999999997" customHeight="1" thickBot="1" x14ac:dyDescent="0.3">
      <c r="A17" s="110" t="s">
        <v>41</v>
      </c>
      <c r="B17" s="111"/>
      <c r="C17" s="111"/>
      <c r="D17" s="111"/>
      <c r="E17" s="109">
        <f>SUM(E16)*15%</f>
        <v>6211.4024999999992</v>
      </c>
      <c r="F17" s="102"/>
    </row>
  </sheetData>
  <sheetProtection password="EBA2" sheet="1"/>
  <mergeCells count="6">
    <mergeCell ref="A3:J3"/>
    <mergeCell ref="A13:J13"/>
    <mergeCell ref="E17:F17"/>
    <mergeCell ref="A17:D17"/>
    <mergeCell ref="A16:D16"/>
    <mergeCell ref="E16:F16"/>
  </mergeCells>
  <pageMargins left="0.25" right="0.25" top="0.75" bottom="0.75" header="0.3" footer="0.3"/>
  <pageSetup paperSize="9" scale="98"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workbookViewId="0">
      <selection activeCell="D13" sqref="D13"/>
    </sheetView>
  </sheetViews>
  <sheetFormatPr defaultColWidth="8.77734375" defaultRowHeight="14.4" x14ac:dyDescent="0.3"/>
  <cols>
    <col min="1" max="1" width="5.21875" style="14" customWidth="1"/>
    <col min="2" max="2" width="22.5546875" style="14" customWidth="1"/>
    <col min="3" max="3" width="17.44140625" style="14" customWidth="1"/>
    <col min="4" max="4" width="82.21875" style="15" customWidth="1"/>
    <col min="5" max="16384" width="8.77734375" style="14"/>
  </cols>
  <sheetData>
    <row r="1" spans="2:4" x14ac:dyDescent="0.3">
      <c r="B1" s="13" t="s">
        <v>55</v>
      </c>
    </row>
    <row r="4" spans="2:4" x14ac:dyDescent="0.3">
      <c r="B4" s="16"/>
      <c r="C4" s="16"/>
      <c r="D4" s="17" t="s">
        <v>54</v>
      </c>
    </row>
    <row r="5" spans="2:4" ht="28.8" x14ac:dyDescent="0.3">
      <c r="B5" s="18" t="s">
        <v>46</v>
      </c>
      <c r="C5" s="19">
        <f>'UK Auditing'!B16</f>
        <v>15000</v>
      </c>
      <c r="D5" s="20" t="s">
        <v>49</v>
      </c>
    </row>
    <row r="6" spans="2:4" ht="28.8" x14ac:dyDescent="0.3">
      <c r="B6" s="18" t="s">
        <v>48</v>
      </c>
      <c r="C6" s="19">
        <f>'Deep Dive Auditing'!C17:D17</f>
        <v>2675</v>
      </c>
      <c r="D6" s="20" t="s">
        <v>50</v>
      </c>
    </row>
    <row r="7" spans="2:4" ht="28.8" x14ac:dyDescent="0.3">
      <c r="B7" s="18" t="s">
        <v>59</v>
      </c>
      <c r="C7" s="21">
        <f>'International Auditing'!E17</f>
        <v>6211.4024999999992</v>
      </c>
      <c r="D7" s="20" t="s">
        <v>51</v>
      </c>
    </row>
    <row r="8" spans="2:4" ht="28.8" x14ac:dyDescent="0.3">
      <c r="B8" s="22" t="s">
        <v>47</v>
      </c>
      <c r="C8" s="23">
        <f>SUM(C5:C7)</f>
        <v>23886.4025</v>
      </c>
      <c r="D8" s="20" t="s">
        <v>56</v>
      </c>
    </row>
  </sheetData>
  <sheetProtection password="EBA2" sheet="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UK Auditing</vt:lpstr>
      <vt:lpstr>Deep Dive Auditing</vt:lpstr>
      <vt:lpstr>International Auditing</vt:lpstr>
      <vt:lpstr>EVALUATION SUMMARY</vt:lpstr>
      <vt:lpstr>'Deep Dive Auditing'!Print_Area</vt:lpstr>
      <vt:lpstr>'International Auditing'!Print_Area</vt:lpstr>
      <vt:lpstr>Introduction!Print_Area</vt:lpstr>
      <vt:lpstr>'UK Auditing'!Print_Area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browna</dc:creator>
  <cp:lastModifiedBy>Janine Cato</cp:lastModifiedBy>
  <cp:lastPrinted>2015-02-16T09:59:18Z</cp:lastPrinted>
  <dcterms:created xsi:type="dcterms:W3CDTF">2015-02-03T11:53:59Z</dcterms:created>
  <dcterms:modified xsi:type="dcterms:W3CDTF">2015-09-21T13:42:13Z</dcterms:modified>
</cp:coreProperties>
</file>