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5925" windowWidth="15600" windowHeight="6360" activeTab="2"/>
  </bookViews>
  <sheets>
    <sheet name="Pricing " sheetId="6" r:id="rId1"/>
    <sheet name="Lists" sheetId="3" state="hidden" r:id="rId2"/>
    <sheet name="Detailed Pricing " sheetId="12" r:id="rId3"/>
    <sheet name="Instructions To Suppliers" sheetId="5" r:id="rId4"/>
    <sheet name="Sheet2" sheetId="9" state="hidden" r:id="rId5"/>
    <sheet name="Confidence Score Table" sheetId="10" r:id="rId6"/>
    <sheet name="Confidence description" sheetId="11" r:id="rId7"/>
    <sheet name="EXAMPLE" sheetId="13" r:id="rId8"/>
  </sheets>
  <externalReferences>
    <externalReference r:id="rId9"/>
    <externalReference r:id="rId10"/>
    <externalReference r:id="rId11"/>
  </externalReferences>
  <definedNames>
    <definedName name="_tps2000" localSheetId="2">#REF!</definedName>
    <definedName name="_tps2000">#REF!</definedName>
    <definedName name="AP_Scen">'[1]I-LBC Var Inputs'!$AW$16:$AW$21</definedName>
    <definedName name="area">'[1]Lists (2)'!$C$21:$C$40</definedName>
    <definedName name="area1">[1]Lists!$C$22:$C$41</definedName>
    <definedName name="arubactrl" localSheetId="2">#REF!</definedName>
    <definedName name="arubactrl">#REF!</definedName>
    <definedName name="Bor_2">'[1]O-Cash LBC RPI'!$E$30:$E$45</definedName>
    <definedName name="bor_z">'[1]Lists (2)'!$C$51:$C$64</definedName>
    <definedName name="Boroughs">'[1]I-LBC Var Inputs'!$C$17:$C$33</definedName>
    <definedName name="cabinet" localSheetId="2">#REF!</definedName>
    <definedName name="cabinet">#REF!</definedName>
    <definedName name="cablerun" localSheetId="2">#REF!</definedName>
    <definedName name="cablerun">#REF!</definedName>
    <definedName name="Capex_profiles_CH1">'[2]Roll out profiles'!$B$11:$B$14</definedName>
    <definedName name="cat5e" localSheetId="2">[3]Variables!#REF!</definedName>
    <definedName name="cat5e">[3]Variables!#REF!</definedName>
    <definedName name="CIQWBGuid" hidden="1">"3766e7c3-e3f4-4e8d-823e-c469ce122cde"</definedName>
    <definedName name="Days_Year">[1]Constants!$D$39</definedName>
    <definedName name="ERR">[1]Constants!$D$26</definedName>
    <definedName name="ES2024PWR" localSheetId="2">#REF!</definedName>
    <definedName name="ES2024PWR">#REF!</definedName>
    <definedName name="es2024pwrcost" localSheetId="2">#REF!</definedName>
    <definedName name="es2024pwrcost">#REF!</definedName>
    <definedName name="Escalation">'[1]I-Annual'!$F$30:$T$30</definedName>
    <definedName name="Foot_AP">'[1]I-LBC Var Inputs'!$H$4:$H$5</definedName>
    <definedName name="GB_MB">[1]Constants!$D$35</definedName>
    <definedName name="GoalSeek_ppmb">'[1]C-£MB Calcs'!$H$48:$R$48</definedName>
    <definedName name="hardware" localSheetId="2">#REF!</definedName>
    <definedName name="hardware">#REF!</definedName>
    <definedName name="I_Annual_FY_Headings">'[1]I-Annual'!$F$28:$T$28</definedName>
    <definedName name="I_Annual_Heading_Constant">'[1]I-Annual'!$F$27:$T$27</definedName>
    <definedName name="installation" localSheetId="2">#REF!</definedName>
    <definedName name="installation">#REF!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"04/16/2012 09:30:20"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J9371Acost" localSheetId="2">#REF!</definedName>
    <definedName name="J9371Acost">#REF!</definedName>
    <definedName name="labour" localSheetId="2">[3]Variables!#REF!</definedName>
    <definedName name="labour">[3]Variables!#REF!</definedName>
    <definedName name="labour1man" localSheetId="2">#REF!</definedName>
    <definedName name="labour1man">#REF!</definedName>
    <definedName name="labour2men" localSheetId="2">#REF!</definedName>
    <definedName name="labour2men">#REF!</definedName>
    <definedName name="labourcost" localSheetId="2">[3]Variables!#REF!</definedName>
    <definedName name="labourcost">[3]Variables!#REF!</definedName>
    <definedName name="labout2men" localSheetId="2">#REF!</definedName>
    <definedName name="labout2men">#REF!</definedName>
    <definedName name="mac_list">'[1]Lists (2)'!$C$42:$C$45</definedName>
    <definedName name="mkt_demand">[1]Lists!$C$8:$C$12</definedName>
    <definedName name="mkt_share">[1]Lists!$C$4:$C$6</definedName>
    <definedName name="Months_Year">[1]Constants!$D$37</definedName>
    <definedName name="msm310cost" localSheetId="2">#REF!</definedName>
    <definedName name="msm310cost">#REF!</definedName>
    <definedName name="msm710cost" localSheetId="2">#REF!</definedName>
    <definedName name="msm710cost">#REF!</definedName>
    <definedName name="msm760cost" localSheetId="2">#REF!</definedName>
    <definedName name="msm760cost">#REF!</definedName>
    <definedName name="Neg_Floor_ppmb">'[1]C-£MB Calcs'!$H$46:$R$46</definedName>
    <definedName name="New_ppmb">'[1]C-£MB Calcs'!$H$42:$R$42</definedName>
    <definedName name="NPV_10">'[1]C-Cashflow'!$O$843</definedName>
    <definedName name="NPV_7">'[1]C-Cashflow'!$O$839</definedName>
    <definedName name="NPV_FY16">'[1]C-Cashflow'!$O$841</definedName>
    <definedName name="NR_Dist">'[1]Lists (2)'!$C$47:$C$48</definedName>
    <definedName name="OK">[1]Constants!$D$25</definedName>
    <definedName name="ON_OFF">[1]Constants!$D$41:$D$42</definedName>
    <definedName name="Override_ppmb">'[1]C-£MB Calcs'!$H$44:$R$44</definedName>
    <definedName name="_xlnm.Print_Area" localSheetId="3">'Instructions To Suppliers'!$A$1:$B$18</definedName>
    <definedName name="procurvectrl" localSheetId="2">#REF!</definedName>
    <definedName name="procurvectrl">#REF!</definedName>
    <definedName name="PROCURVECTRLCOST" localSheetId="2">#REF!</definedName>
    <definedName name="PROCURVECTRLCOST">#REF!</definedName>
    <definedName name="procurvelicense" localSheetId="2">#REF!</definedName>
    <definedName name="procurvelicense">#REF!</definedName>
    <definedName name="pstn" localSheetId="2">#REF!</definedName>
    <definedName name="pstn">#REF!</definedName>
    <definedName name="pstncost" localSheetId="2">#REF!</definedName>
    <definedName name="pstncost">#REF!</definedName>
    <definedName name="ratios" localSheetId="2">#REF!</definedName>
    <definedName name="ratios">#REF!</definedName>
    <definedName name="RPI">'[1]6. Cashflow Calcs'!$J$16:$BA$16</definedName>
    <definedName name="RPI_1">'[1]6. Cashflow Calcs'!$J$15:$BA$15</definedName>
    <definedName name="RPIH2">'[1]6. Cashflow Calcs'!$J$18:$BA$18</definedName>
    <definedName name="run" localSheetId="2">#REF!</definedName>
    <definedName name="run">#REF!</definedName>
    <definedName name="scen">[1]Lists!$C$43:$C$46</definedName>
    <definedName name="Service">[1]Lists!$C$14:$C$17</definedName>
    <definedName name="sharedband" localSheetId="2">#REF!</definedName>
    <definedName name="sharedband">#REF!</definedName>
    <definedName name="Small_on">[1]Lists!$C$48:$C$50</definedName>
    <definedName name="Start_Date">'[1]I-Monthly'!$L$5</definedName>
    <definedName name="Takeup_profiles_CH1">'[2]Roll out profiles'!$B$4:$B$7</definedName>
    <definedName name="TB_GB">[1]Constants!$D$33</definedName>
    <definedName name="Tech_Price_Reduc">'[1]I-Annual'!$F$32:$T$32</definedName>
    <definedName name="Thousand">[1]Constants!$D$28</definedName>
    <definedName name="tps2000cost" localSheetId="2">#REF!</definedName>
    <definedName name="tps2000cost">#REF!</definedName>
    <definedName name="trunking" localSheetId="2">#REF!</definedName>
    <definedName name="trunking">#REF!</definedName>
    <definedName name="wrn.Maintenance._.Report." hidden="1">{#N/A,#N/A,TRUE,"Bid Sign Off";#N/A,#N/A,TRUE,"Information";"Maintenance1",#N/A,TRUE,"Maintenance";#N/A,#N/A,TRUE,"Cost and Price (Maintenance)";#N/A,#N/A,TRUE,"D&amp;C 1";#N/A,#N/A,TRUE,"D&amp;C 2";#N/A,#N/A,TRUE,"D&amp;C 3"}</definedName>
    <definedName name="wrn.Project._.Costing." hidden="1">{#N/A,#N/A,TRUE,"Bid Sign Off";#N/A,#N/A,TRUE,"Information";#N/A,#N/A,TRUE,"Equipment Supply";"IandC2",#N/A,TRUE,"Installation &amp; Commission";#N/A,#N/A,TRUE,"Cost and Price (Project)";#N/A,#N/A,TRUE,"D&amp;C 1";#N/A,#N/A,TRUE,"D&amp;C 2";#N/A,#N/A,TRUE,"D&amp;C 3"}</definedName>
  </definedNames>
  <calcPr calcId="145621"/>
</workbook>
</file>

<file path=xl/calcChain.xml><?xml version="1.0" encoding="utf-8"?>
<calcChain xmlns="http://schemas.openxmlformats.org/spreadsheetml/2006/main">
  <c r="D18" i="12" l="1"/>
  <c r="E18" i="12"/>
  <c r="F18" i="12"/>
  <c r="I16" i="12"/>
  <c r="I18" i="12" s="1"/>
  <c r="H18" i="12"/>
  <c r="I15" i="12"/>
  <c r="L14" i="6"/>
  <c r="K14" i="6"/>
  <c r="K13" i="6"/>
  <c r="L13" i="6" s="1"/>
  <c r="H14" i="6"/>
  <c r="H13" i="6"/>
  <c r="P14" i="6" l="1"/>
  <c r="P13" i="6"/>
  <c r="N14" i="6"/>
  <c r="O14" i="6" s="1"/>
  <c r="Q14" i="6" s="1"/>
  <c r="N13" i="6"/>
  <c r="O13" i="6" s="1"/>
  <c r="Q13" i="6" s="1"/>
  <c r="F16" i="10" l="1"/>
  <c r="F17" i="10"/>
  <c r="F18" i="10"/>
  <c r="F19" i="10"/>
  <c r="F20" i="10"/>
  <c r="F23" i="10"/>
  <c r="F24" i="10"/>
  <c r="F27" i="10"/>
  <c r="F28" i="10"/>
  <c r="F29" i="10"/>
  <c r="F30" i="10"/>
  <c r="F33" i="10"/>
  <c r="F34" i="10"/>
  <c r="F35" i="10"/>
  <c r="F36" i="10"/>
  <c r="F39" i="10"/>
  <c r="F40" i="10"/>
  <c r="F41" i="10"/>
  <c r="F42" i="10"/>
  <c r="F43" i="10"/>
  <c r="F11" i="10"/>
  <c r="F12" i="10"/>
  <c r="F13" i="10"/>
  <c r="F10" i="10"/>
  <c r="F44" i="10" l="1"/>
  <c r="I8" i="12"/>
  <c r="I9" i="12"/>
  <c r="I10" i="12"/>
  <c r="I11" i="12"/>
  <c r="I12" i="12"/>
  <c r="I13" i="12"/>
  <c r="I14" i="12"/>
  <c r="I7" i="12"/>
  <c r="B7" i="9" l="1"/>
  <c r="G56" i="6"/>
  <c r="D56" i="6"/>
  <c r="K55" i="6"/>
  <c r="L55" i="6" s="1"/>
  <c r="N55" i="6" s="1"/>
  <c r="H55" i="6"/>
  <c r="K54" i="6"/>
  <c r="L54" i="6" s="1"/>
  <c r="N54" i="6" s="1"/>
  <c r="H54" i="6"/>
  <c r="K53" i="6"/>
  <c r="L53" i="6" s="1"/>
  <c r="N53" i="6" s="1"/>
  <c r="H53" i="6"/>
  <c r="K52" i="6"/>
  <c r="L52" i="6" s="1"/>
  <c r="N52" i="6" s="1"/>
  <c r="H52" i="6"/>
  <c r="K51" i="6"/>
  <c r="L51" i="6" s="1"/>
  <c r="N51" i="6" s="1"/>
  <c r="H51" i="6"/>
  <c r="K50" i="6"/>
  <c r="L50" i="6" s="1"/>
  <c r="N50" i="6" s="1"/>
  <c r="H50" i="6"/>
  <c r="K49" i="6"/>
  <c r="L49" i="6" s="1"/>
  <c r="N49" i="6" s="1"/>
  <c r="H49" i="6"/>
  <c r="K48" i="6"/>
  <c r="L48" i="6" s="1"/>
  <c r="N48" i="6" s="1"/>
  <c r="H48" i="6"/>
  <c r="C48" i="6"/>
  <c r="C49" i="6" s="1"/>
  <c r="P47" i="6"/>
  <c r="K47" i="6"/>
  <c r="L47" i="6" s="1"/>
  <c r="N47" i="6" s="1"/>
  <c r="H47" i="6"/>
  <c r="O46" i="6"/>
  <c r="G40" i="6"/>
  <c r="D40" i="6"/>
  <c r="K39" i="6"/>
  <c r="L39" i="6" s="1"/>
  <c r="N39" i="6" s="1"/>
  <c r="H39" i="6"/>
  <c r="K38" i="6"/>
  <c r="L38" i="6" s="1"/>
  <c r="N38" i="6" s="1"/>
  <c r="H38" i="6"/>
  <c r="K37" i="6"/>
  <c r="L37" i="6" s="1"/>
  <c r="N37" i="6" s="1"/>
  <c r="H37" i="6"/>
  <c r="K36" i="6"/>
  <c r="L36" i="6" s="1"/>
  <c r="N36" i="6" s="1"/>
  <c r="H36" i="6"/>
  <c r="K35" i="6"/>
  <c r="L35" i="6" s="1"/>
  <c r="N35" i="6" s="1"/>
  <c r="H35" i="6"/>
  <c r="K34" i="6"/>
  <c r="L34" i="6" s="1"/>
  <c r="N34" i="6" s="1"/>
  <c r="H34" i="6"/>
  <c r="K33" i="6"/>
  <c r="L33" i="6" s="1"/>
  <c r="N33" i="6" s="1"/>
  <c r="H33" i="6"/>
  <c r="K32" i="6"/>
  <c r="L32" i="6" s="1"/>
  <c r="N32" i="6" s="1"/>
  <c r="H32" i="6"/>
  <c r="C32" i="6"/>
  <c r="C33" i="6" s="1"/>
  <c r="C34" i="6" s="1"/>
  <c r="C35" i="6" s="1"/>
  <c r="C36" i="6" s="1"/>
  <c r="C37" i="6" s="1"/>
  <c r="C38" i="6" s="1"/>
  <c r="C39" i="6" s="1"/>
  <c r="K31" i="6"/>
  <c r="H31" i="6"/>
  <c r="O30" i="6"/>
  <c r="G16" i="6"/>
  <c r="D16" i="6"/>
  <c r="K15" i="6"/>
  <c r="L15" i="6" s="1"/>
  <c r="N15" i="6" s="1"/>
  <c r="H15" i="6"/>
  <c r="K12" i="6"/>
  <c r="L12" i="6" s="1"/>
  <c r="N12" i="6" s="1"/>
  <c r="H12" i="6"/>
  <c r="K11" i="6"/>
  <c r="L11" i="6" s="1"/>
  <c r="N11" i="6" s="1"/>
  <c r="H11" i="6"/>
  <c r="K10" i="6"/>
  <c r="L10" i="6" s="1"/>
  <c r="N10" i="6" s="1"/>
  <c r="H10" i="6"/>
  <c r="K9" i="6"/>
  <c r="L9" i="6" s="1"/>
  <c r="N9" i="6" s="1"/>
  <c r="H9" i="6"/>
  <c r="K8" i="6"/>
  <c r="L8" i="6" s="1"/>
  <c r="N8" i="6" s="1"/>
  <c r="H8" i="6"/>
  <c r="K7" i="6"/>
  <c r="L7" i="6" s="1"/>
  <c r="N7" i="6" s="1"/>
  <c r="H7" i="6"/>
  <c r="K6" i="6"/>
  <c r="L6" i="6" s="1"/>
  <c r="N6" i="6" s="1"/>
  <c r="H6" i="6"/>
  <c r="C6" i="6"/>
  <c r="K5" i="6"/>
  <c r="H5" i="6"/>
  <c r="O4" i="6"/>
  <c r="P46" i="6" l="1"/>
  <c r="P31" i="6"/>
  <c r="C7" i="6"/>
  <c r="P6" i="6"/>
  <c r="P33" i="6"/>
  <c r="P34" i="6"/>
  <c r="P35" i="6"/>
  <c r="P38" i="6"/>
  <c r="O47" i="6"/>
  <c r="O48" i="6"/>
  <c r="Q48" i="6" s="1"/>
  <c r="P48" i="6"/>
  <c r="P32" i="6"/>
  <c r="P37" i="6"/>
  <c r="O39" i="6"/>
  <c r="O52" i="6"/>
  <c r="K16" i="6"/>
  <c r="O34" i="6"/>
  <c r="Q4" i="6"/>
  <c r="P30" i="6"/>
  <c r="O49" i="6"/>
  <c r="O53" i="6"/>
  <c r="Q47" i="6"/>
  <c r="L5" i="6"/>
  <c r="N5" i="6" s="1"/>
  <c r="N16" i="6" s="1"/>
  <c r="O6" i="6"/>
  <c r="O10" i="6"/>
  <c r="O11" i="6"/>
  <c r="K40" i="6"/>
  <c r="O35" i="6"/>
  <c r="Q35" i="6" s="1"/>
  <c r="P36" i="6"/>
  <c r="O38" i="6"/>
  <c r="N56" i="6"/>
  <c r="O51" i="6"/>
  <c r="O55" i="6"/>
  <c r="O15" i="6"/>
  <c r="O7" i="6"/>
  <c r="O8" i="6"/>
  <c r="O12" i="6"/>
  <c r="Q30" i="6"/>
  <c r="L31" i="6"/>
  <c r="N31" i="6" s="1"/>
  <c r="N40" i="6" s="1"/>
  <c r="O32" i="6"/>
  <c r="O36" i="6"/>
  <c r="O37" i="6"/>
  <c r="Q37" i="6" s="1"/>
  <c r="P39" i="6"/>
  <c r="Q39" i="6" s="1"/>
  <c r="O50" i="6"/>
  <c r="O54" i="6"/>
  <c r="O9" i="6"/>
  <c r="O33" i="6"/>
  <c r="Q33" i="6" s="1"/>
  <c r="C50" i="6"/>
  <c r="P49" i="6"/>
  <c r="Q49" i="6" s="1"/>
  <c r="K56" i="6"/>
  <c r="Q46" i="6"/>
  <c r="Q32" i="6" l="1"/>
  <c r="Q6" i="6"/>
  <c r="C8" i="6"/>
  <c r="P7" i="6"/>
  <c r="Q7" i="6" s="1"/>
  <c r="Q38" i="6"/>
  <c r="Q34" i="6"/>
  <c r="O5" i="6"/>
  <c r="Q5" i="6" s="1"/>
  <c r="C51" i="6"/>
  <c r="P50" i="6"/>
  <c r="Q50" i="6" s="1"/>
  <c r="O31" i="6"/>
  <c r="O56" i="6"/>
  <c r="Q36" i="6"/>
  <c r="C9" i="6" l="1"/>
  <c r="P8" i="6"/>
  <c r="Q8" i="6" s="1"/>
  <c r="O16" i="6"/>
  <c r="Q31" i="6"/>
  <c r="Q40" i="6" s="1"/>
  <c r="O40" i="6"/>
  <c r="C52" i="6"/>
  <c r="P51" i="6"/>
  <c r="Q51" i="6" s="1"/>
  <c r="C10" i="6" l="1"/>
  <c r="P9" i="6"/>
  <c r="Q9" i="6" s="1"/>
  <c r="C53" i="6"/>
  <c r="P52" i="6"/>
  <c r="Q52" i="6" s="1"/>
  <c r="C11" i="6" l="1"/>
  <c r="P10" i="6"/>
  <c r="Q10" i="6" s="1"/>
  <c r="C54" i="6"/>
  <c r="P53" i="6"/>
  <c r="Q53" i="6" s="1"/>
  <c r="C12" i="6" l="1"/>
  <c r="P11" i="6"/>
  <c r="Q11" i="6" s="1"/>
  <c r="C55" i="6"/>
  <c r="P54" i="6"/>
  <c r="Q54" i="6" s="1"/>
  <c r="P12" i="6" l="1"/>
  <c r="Q12" i="6" s="1"/>
  <c r="P55" i="6"/>
  <c r="Q55" i="6" s="1"/>
  <c r="P15" i="6" l="1"/>
  <c r="Q15" i="6" s="1"/>
  <c r="Q16" i="6" s="1"/>
  <c r="Q56" i="6"/>
</calcChain>
</file>

<file path=xl/sharedStrings.xml><?xml version="1.0" encoding="utf-8"?>
<sst xmlns="http://schemas.openxmlformats.org/spreadsheetml/2006/main" count="267" uniqueCount="145">
  <si>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</si>
  <si>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</si>
  <si>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</si>
  <si>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</si>
  <si>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</si>
  <si>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</si>
  <si>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</si>
  <si>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</si>
  <si>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Provide separate sheet for detailed evidence to support revenue</t>
  </si>
  <si>
    <t>Totals</t>
  </si>
  <si>
    <t>Y</t>
  </si>
  <si>
    <t>N</t>
  </si>
  <si>
    <t>Number of assets</t>
  </si>
  <si>
    <t>This must state the total estimated revenue projected to be generated by the provider under this concession (not just the portion being offered to the Authority)</t>
  </si>
  <si>
    <t>Discount Factor</t>
  </si>
  <si>
    <t>Upfront</t>
  </si>
  <si>
    <t>Nominal Discount Factor</t>
  </si>
  <si>
    <t>Assumed Inflation</t>
  </si>
  <si>
    <t>Real or Nominal</t>
  </si>
  <si>
    <t>Nominal</t>
  </si>
  <si>
    <t>Present Value</t>
  </si>
  <si>
    <t>Time Period (For NPV)</t>
  </si>
  <si>
    <t xml:space="preserve">Pricing </t>
  </si>
  <si>
    <t>Instructions</t>
  </si>
  <si>
    <t>Confidence Factor</t>
  </si>
  <si>
    <t>The total score from the table below will be used as the Confidence Factor in the pricing schedule.</t>
  </si>
  <si>
    <t xml:space="preserve"> </t>
  </si>
  <si>
    <t xml:space="preserve">  </t>
  </si>
  <si>
    <t xml:space="preserve">         </t>
  </si>
  <si>
    <t>Calculated Fields</t>
  </si>
  <si>
    <t>Confidence level is described on the next sheet for info only</t>
  </si>
  <si>
    <t>Guaranteed Revenue Per Year if any</t>
  </si>
  <si>
    <t>Annual Concession Fee</t>
  </si>
  <si>
    <t>a</t>
  </si>
  <si>
    <t>b</t>
  </si>
  <si>
    <t>c</t>
  </si>
  <si>
    <t>d</t>
  </si>
  <si>
    <t>e</t>
  </si>
  <si>
    <t>f</t>
  </si>
  <si>
    <t>g</t>
  </si>
  <si>
    <t>h</t>
  </si>
  <si>
    <t>j</t>
  </si>
  <si>
    <t>k</t>
  </si>
  <si>
    <t>l</t>
  </si>
  <si>
    <t>m</t>
  </si>
  <si>
    <t>This is for Authority use only. See tabs titled Confidence Score Table and Confidence Description for more information on how this will be assessed.</t>
  </si>
  <si>
    <t>This should be an annual figure for the guaranteed concession fee that you are proposing</t>
  </si>
  <si>
    <t>This is a calculated field and you should not alter content</t>
  </si>
  <si>
    <t>This is a calculated field for NPV purposes and is for Authority use only</t>
  </si>
  <si>
    <t>Year 0</t>
  </si>
  <si>
    <t>Annual rental per asset</t>
  </si>
  <si>
    <t>i</t>
  </si>
  <si>
    <t>n</t>
  </si>
  <si>
    <t>o</t>
  </si>
  <si>
    <t>Total guaranteed (C+F)</t>
  </si>
  <si>
    <t>p</t>
  </si>
  <si>
    <t>Estimated total value Revenue generated by concession (Guaranteed and Non- Guaranteed)</t>
  </si>
  <si>
    <t>Total Estimated Revenue 
(H x I)</t>
  </si>
  <si>
    <t>Non-guaranteed Revenue Share (I - G)</t>
  </si>
  <si>
    <t xml:space="preserve">Annual Concession Fee             </t>
  </si>
  <si>
    <t>This should be an annual figure for the guaranteed concession fee that you are proposing. Any upfront fee should be put in the first row</t>
  </si>
  <si>
    <t>This must state the percentage of the total revenue share already stated that will be paid to the Authority under this concession. Please state if this varies year from year.</t>
  </si>
  <si>
    <t xml:space="preserve">Annual Totals Guaranteed plus Non-guaranteed
(G + M)      </t>
  </si>
  <si>
    <t xml:space="preserve">Calculated  Revenue Share       </t>
  </si>
  <si>
    <t>Annual Totals Guaranteed plus Non-guaranteed</t>
  </si>
  <si>
    <t xml:space="preserve">State the total number of assets that will be deployed across the borough. This field is for information only. </t>
  </si>
  <si>
    <t xml:space="preserve">State the value of rental you are proposing per asset. This field is for information only. </t>
  </si>
  <si>
    <t xml:space="preserve">Total Estimated Revenue </t>
  </si>
  <si>
    <t xml:space="preserve">Non-guaranteed Revenue Share </t>
  </si>
  <si>
    <t>Worked example - all figures are for illustrative purposes only</t>
  </si>
  <si>
    <t xml:space="preserve">% Revenue Share </t>
  </si>
  <si>
    <t>Calculated  Revenue Share (Non-guaranteed)       (K x M)</t>
  </si>
  <si>
    <t>Calculated  Revenue Share (Non-guaranteed)       (K x L)</t>
  </si>
  <si>
    <t>Detailed Revenue</t>
  </si>
  <si>
    <t>WiFi Revenue</t>
  </si>
  <si>
    <t>Media Revenue</t>
  </si>
  <si>
    <t>Small Cell Revenue</t>
  </si>
  <si>
    <t>Total</t>
  </si>
  <si>
    <t>Guaranteed revenues increase each year and are inclusive of any annual indexing adjustment</t>
  </si>
  <si>
    <t>Other Revenue</t>
  </si>
  <si>
    <t xml:space="preserve">applicable. The evaluation and resultant markings will be determined by the quality of the response and the level of supportive documentation submitted.  </t>
  </si>
  <si>
    <t xml:space="preserve">Length of Contract
</t>
  </si>
  <si>
    <t>Complete for all years of the contract period</t>
  </si>
  <si>
    <t>Maximise the revenue earning opportunities from a wireless network affords</t>
  </si>
  <si>
    <t>Maximum score</t>
  </si>
  <si>
    <t>Provides multiple revenue streams</t>
  </si>
  <si>
    <t>Shows good understanding of market and demand for services</t>
  </si>
  <si>
    <t>Adequate Marketing</t>
  </si>
  <si>
    <t>Provides ability and agility to change or add revenue streams during contract</t>
  </si>
  <si>
    <t>Proposed approach to shared revenue</t>
  </si>
  <si>
    <t>Detailed Business Model(s) including support for enhancing mobile coverage</t>
  </si>
  <si>
    <t>Transparent and open</t>
  </si>
  <si>
    <t>Proven business Model(s)</t>
  </si>
  <si>
    <t>Innovation</t>
  </si>
  <si>
    <t>Evidence for revenue figures</t>
  </si>
  <si>
    <t>Confirmation that the revenue is not based on cost savings to the Authority</t>
  </si>
  <si>
    <t>All Authority revenue generated through operation of concession</t>
  </si>
  <si>
    <t>Cost savings for Authority identified in proposal but not relied on for contract value/benefits</t>
  </si>
  <si>
    <t>Demonstrating how the revenue is supported by separate open book accounting and full audit provisions</t>
  </si>
  <si>
    <t>Full details on network costs to be provided</t>
  </si>
  <si>
    <t>Full details of operational costs to be provided</t>
  </si>
  <si>
    <t>Granular reporting on all revenue generated through concession</t>
  </si>
  <si>
    <t>Regular reporting and accurate forecasting</t>
  </si>
  <si>
    <t>Proposals for renegotiation in respect of technological advances</t>
  </si>
  <si>
    <t>Incorporates latest technologies</t>
  </si>
  <si>
    <t>Provides robust details of future technological changes and likely impacts</t>
  </si>
  <si>
    <t>Provides proposals and procedures for improving Authority revenues based on technological advances</t>
  </si>
  <si>
    <t>Plans for technology improvements to maximise revenue</t>
  </si>
  <si>
    <t>How the proposals commercial model deals with consideration for “free access” to consumers</t>
  </si>
  <si>
    <t>Free access without time restriction</t>
  </si>
  <si>
    <t>Free Access without speed limit  or download limit</t>
  </si>
  <si>
    <t>Free access without content/services restriction (i.e. full internet access)</t>
  </si>
  <si>
    <t>Free access without geographic limitation (ie available where ever network is)</t>
  </si>
  <si>
    <t>Free access to specific groups within Plymouth including those in receipt of Job Seekers Allowance</t>
  </si>
  <si>
    <t xml:space="preserve">Suppliers please complete columns in yellow </t>
  </si>
  <si>
    <t>Authority use only</t>
  </si>
  <si>
    <t>Supplier A offers £125k as an upfront payment, and then an annual rental of £65k based on 500 assets deployed at a value of £130 per asset. £200k revenue is estimated from the concession, of which 20% is revenue share to the Council. £10k per annum is guaranteed revenue. Confidence factor has been assessed at 90%.</t>
  </si>
  <si>
    <t>Supplier B offers £150k as an upfront payment, and then an annual rental of £80k based on 500 assets deployed at a value of £160 per asset. £130k revenue is estimated from the concession, of which 15% is revenue share to the Council. £10k per annum is guaranteed revenue. Confidence factor has been assessed at 60%</t>
  </si>
  <si>
    <t>NPV (Net Present Value):</t>
  </si>
  <si>
    <t xml:space="preserve">In each response the Supplier will be required to provide evidence to substantiate and justify their response providing documentary evidence where </t>
  </si>
  <si>
    <t>Nil or inadequate response.  Fails to demonstrate an ability to meet the requirement.</t>
  </si>
  <si>
    <t>Response is partially relevant and poor.  The response addresses some elements of the requirements but contains insufficient/limited detail or explanation to demonstrate how the requirements will be fulfilled</t>
  </si>
  <si>
    <t>Response is relevant and acceptable.  The response addresses a broad understanding of the requirements but may lack details on how the requirement will be fulfilled in certain areas.</t>
  </si>
  <si>
    <t>Response is relevant and good.  The response is sufficiently detailed to demonstrate a good understanding and provides details on how the requirements will be fulfilled.</t>
  </si>
  <si>
    <t>Response is completely relevant and excellent overall.  The response is comprehensive, unambiguous and demonstrates a thorough understanding of the requirement and provides details of how the requirement will be met in full.</t>
  </si>
  <si>
    <t>The following percentages will be applied to determine the degree of scoring achieved in the Confidence Score Table</t>
  </si>
  <si>
    <t>Percentage</t>
  </si>
  <si>
    <t>Confidence Description</t>
  </si>
  <si>
    <t>2.5% for Authority use only</t>
  </si>
  <si>
    <t>Example scoring</t>
  </si>
  <si>
    <t xml:space="preserve">Example: </t>
  </si>
  <si>
    <t>Percentage to be applied from confidence description:</t>
  </si>
  <si>
    <t>Score available:</t>
  </si>
  <si>
    <t>This figure is then input in column M (Confidence Factor) in the pricing template</t>
  </si>
  <si>
    <t xml:space="preserve">Year 9 </t>
  </si>
  <si>
    <t>Year 10</t>
  </si>
  <si>
    <t xml:space="preserve">Provides a marketing plan which will promote the availability of wifi and how this will be promoted  </t>
  </si>
  <si>
    <t xml:space="preserve">Transparent and Open </t>
  </si>
  <si>
    <t>Proven Business Case</t>
  </si>
  <si>
    <t xml:space="preserve">Detailed business model for enhancing commercial wireless services  </t>
  </si>
  <si>
    <t>Proposals for extending coverage and renegotiation in respect of technological advances</t>
  </si>
  <si>
    <t>Incorporates latest technologies – approach to Smart City Strategy</t>
  </si>
  <si>
    <t>Free access to support social and digital inclusion</t>
  </si>
  <si>
    <t>Detailed Business Model(s) including support for enhancing commercial wireless services within the Borough of Southend on Sea including how you would address localised mobile coverage</t>
  </si>
  <si>
    <t>Year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</si>
</sst>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6" formatCode="&quot;£&quot;#,##0;[Red]\-&quot;£&quot;#,##0"/>
    <numFmt numFmtId="43" formatCode="_-* #,##0.00_-;\-* #,##0.00_-;_-* &quot;-&quot;??_-;_-@_-"/>
    <numFmt numFmtId="164" formatCode="_(* #,##0.00_);_(* \(#,##0.00\);_(* &quot;-&quot;??_);_(@_)"/>
    <numFmt numFmtId="165" formatCode="&quot;£&quot;#,##0.00"/>
    <numFmt numFmtId="166" formatCode="0.0%"/>
    <numFmt numFmtId="167" formatCode="_-* #,##0.0000_-;\-* #,##0.0000_-;_-* &quot;-&quot;??_-;_-@_-"/>
    <numFmt numFmtId="168" formatCode="&quot;£&quot;#,##0"/>
    <numFmt numFmtId="169" formatCode="_-[$€-2]* #,##0.000_-;\-[$€-2]* #,##0.000_-;_-[$€-2]* &quot;-&quot;??_-"/>
    <numFmt numFmtId="170" formatCode="_(* &quot;£&quot;#,##0_);[Red]_(* \(&quot;£&quot;#,##0\);_(* &quot;-&quot;_);_(@_)"/>
    <numFmt numFmtId="171" formatCode="_(* &quot;£&quot;#,##0,_);[Red]_(* \(&quot;£&quot;#,##0,\);_(* &quot;-&quot;_);_(@_)"/>
    <numFmt numFmtId="172" formatCode="_(* &quot;£&quot;#,##0.#,,_);[Red]_(* \(&quot;£&quot;#,##0.#,,\);_(* &quot;-&quot;_);_(@_)"/>
    <numFmt numFmtId="173" formatCode="_(* #,##0,\k_);[Red]_(* \(#,##0,\k\);_(* &quot;-&quot;_);_(@_)"/>
    <numFmt numFmtId="174" formatCode="_(* #,##0.#,,&quot;m&quot;_);[Red]_(* \(#,##0.#,,&quot;m&quot;\);_(* &quot;-&quot;_);_(@_)"/>
    <numFmt numFmtId="175" formatCode="_(* #,##0_);[Red]_(* \(#,##0\);_(* &quot;-&quot;_);_(@_)"/>
    <numFmt numFmtId="176" formatCode="_(* #,##0,_);[Red]_(* \(#,##0,\);_(* &quot;-&quot;_);_(@_)"/>
    <numFmt numFmtId="177" formatCode="_(* #,##0.#,,_);[Red]_(* \(#,##0.#,,\);_(* &quot;-&quot;_);_(@_)"/>
    <numFmt numFmtId="178" formatCode="#,##0;\-#,##0;\-"/>
    <numFmt numFmtId="179" formatCode="&quot;£&quot;#,###,"/>
    <numFmt numFmtId="180" formatCode="&quot;£&quot;#,,"/>
    <numFmt numFmtId="181" formatCode="mmm\ \-\ yy"/>
    <numFmt numFmtId="182" formatCode="&quot;£&quot;#,##0;[Red]\(&quot;£&quot;#,##0\);_-* &quot;-&quot;_-"/>
    <numFmt numFmtId="183" formatCode="&quot;£&quot;#,###,;[Red]\(&quot;£&quot;#,###,\);_-* &quot;-&quot;_-"/>
    <numFmt numFmtId="184" formatCode="&quot;£&quot;#,,;[Red]\(&quot;£&quot;#,,\);_-* &quot;-&quot;_-"/>
    <numFmt numFmtId="185" formatCode="0%;[Red]\(0%\)"/>
    <numFmt numFmtId="186" formatCode="_(* #,##0_);_(* \(#,##0\);_(* &quot;-&quot;_);_(@_)"/>
    <numFmt numFmtId="187" formatCode="#,##0,;[Red]\(#,##0,\);\-"/>
    <numFmt numFmtId="188" formatCode="&quot;£&quot;#,##0;[Red]\(&quot;£&quot;#,##0\)"/>
    <numFmt numFmtId="189" formatCode="&quot;£&quot;#,###,;[Red]\(&quot;£&quot;#,###,\)"/>
    <numFmt numFmtId="190" formatCode="&quot;£&quot;#,###;[Red]\(&quot;£&quot;#,###,\)"/>
    <numFmt numFmtId="191" formatCode="&quot;£&quot;0.0,,;[Red]\(&quot;£&quot;0.0,,\)"/>
  </numFmts>
  <fonts count="43"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2"/>
      <color indexed="8"/>
      <name val="Arial"/>
      <family val="2"/>
    </font>
    <font>
      <sz val="8"/>
      <name val="Calibri"/>
      <family val="2"/>
    </font>
    <font>
      <b/>
      <sz val="12"/>
      <color indexed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sz val="24"/>
      <color indexed="8"/>
      <name val="Arial"/>
      <family val="2"/>
    </font>
    <font>
      <b/>
      <sz val="12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10"/>
      <name val="Comic Sans MS"/>
      <family val="4"/>
    </font>
    <font>
      <sz val="10"/>
      <color theme="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0"/>
      <name val="GillSans"/>
      <family val="2"/>
    </font>
    <font>
      <b/>
      <sz val="10"/>
      <name val="Calibri"/>
      <family val="2"/>
      <scheme val="minor"/>
    </font>
    <font>
      <b/>
      <i/>
      <sz val="12"/>
      <name val="Calibri"/>
      <family val="2"/>
    </font>
    <font>
      <b/>
      <i/>
      <sz val="12"/>
      <name val="Calibri"/>
      <family val="2"/>
      <scheme val="minor"/>
    </font>
    <font>
      <i/>
      <sz val="10"/>
      <name val="Calibri"/>
      <family val="2"/>
    </font>
    <font>
      <i/>
      <sz val="10"/>
      <name val="Calibri"/>
      <family val="2"/>
      <scheme val="minor"/>
    </font>
    <font>
      <sz val="8"/>
      <name val="Tahoma"/>
      <family val="2"/>
    </font>
    <font>
      <sz val="10"/>
      <name val="Calibri"/>
      <family val="2"/>
    </font>
    <font>
      <b/>
      <sz val="10"/>
      <color rgb="FF0070C0"/>
      <name val="Calibri"/>
      <family val="2"/>
      <scheme val="minor"/>
    </font>
    <font>
      <sz val="10"/>
      <color theme="1"/>
      <name val="Verdana"/>
      <family val="2"/>
    </font>
    <font>
      <b/>
      <sz val="12"/>
      <color indexed="8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36"/>
      <name val="Calibri"/>
      <family val="2"/>
    </font>
    <font>
      <b/>
      <sz val="2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00F3B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3366"/>
        <bgColor indexed="64"/>
      </patternFill>
    </fill>
    <fill>
      <patternFill patternType="lightGray"/>
    </fill>
    <fill>
      <patternFill patternType="solid">
        <fgColor theme="9" tint="-0.2499465926084170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B05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theme="4" tint="0.79995117038483843"/>
      </left>
      <right style="thin">
        <color theme="4" tint="0.79995117038483843"/>
      </right>
      <top style="thin">
        <color theme="4" tint="0.79995117038483843"/>
      </top>
      <bottom style="thin">
        <color theme="4" tint="0.79995117038483843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59">
    <xf numFmtId="0" fontId="0" fillId="0" borderId="0"/>
    <xf numFmtId="164" fontId="7" fillId="0" borderId="0" applyFont="0" applyFill="0" applyBorder="0" applyAlignment="0" applyProtection="0"/>
    <xf numFmtId="0" fontId="7" fillId="8" borderId="7" applyNumberFormat="0" applyFont="0" applyAlignment="0" applyProtection="0"/>
    <xf numFmtId="49" fontId="15" fillId="9" borderId="2">
      <protection locked="0"/>
    </xf>
    <xf numFmtId="169" fontId="16" fillId="11" borderId="2">
      <alignment horizontal="center" vertical="center"/>
    </xf>
    <xf numFmtId="169" fontId="17" fillId="0" borderId="0"/>
    <xf numFmtId="170" fontId="18" fillId="0" borderId="8"/>
    <xf numFmtId="171" fontId="18" fillId="0" borderId="8"/>
    <xf numFmtId="172" fontId="18" fillId="0" borderId="8"/>
    <xf numFmtId="169" fontId="19" fillId="12" borderId="9">
      <alignment horizontal="centerContinuous" vertical="center" wrapText="1"/>
    </xf>
    <xf numFmtId="173" fontId="18" fillId="0" borderId="8"/>
    <xf numFmtId="174" fontId="18" fillId="0" borderId="8"/>
    <xf numFmtId="166" fontId="18" fillId="0" borderId="8"/>
    <xf numFmtId="3" fontId="20" fillId="0" borderId="8">
      <alignment horizontal="center"/>
    </xf>
    <xf numFmtId="169" fontId="18" fillId="0" borderId="8">
      <alignment wrapText="1"/>
    </xf>
    <xf numFmtId="169" fontId="15" fillId="13" borderId="0">
      <alignment horizontal="centerContinuous" vertical="center" wrapText="1"/>
    </xf>
    <xf numFmtId="169" fontId="15" fillId="14" borderId="0">
      <alignment horizontal="centerContinuous" vertical="center" wrapText="1"/>
    </xf>
    <xf numFmtId="9" fontId="15" fillId="15" borderId="10"/>
    <xf numFmtId="9" fontId="15" fillId="16" borderId="10"/>
    <xf numFmtId="14" fontId="15" fillId="15" borderId="10"/>
    <xf numFmtId="14" fontId="15" fillId="16" borderId="10"/>
    <xf numFmtId="17" fontId="15" fillId="15" borderId="10"/>
    <xf numFmtId="17" fontId="15" fillId="16" borderId="10"/>
    <xf numFmtId="3" fontId="20" fillId="15" borderId="10">
      <alignment horizontal="center"/>
    </xf>
    <xf numFmtId="3" fontId="20" fillId="16" borderId="10">
      <alignment horizontal="center"/>
    </xf>
    <xf numFmtId="169" fontId="15" fillId="15" borderId="10">
      <alignment wrapText="1"/>
    </xf>
    <xf numFmtId="169" fontId="15" fillId="16" borderId="10">
      <alignment wrapText="1"/>
    </xf>
    <xf numFmtId="0" fontId="15" fillId="16" borderId="10">
      <alignment wrapText="1"/>
    </xf>
    <xf numFmtId="175" fontId="15" fillId="16" borderId="10"/>
    <xf numFmtId="3" fontId="15" fillId="16" borderId="10"/>
    <xf numFmtId="3" fontId="15" fillId="16" borderId="10"/>
    <xf numFmtId="178" fontId="15" fillId="16" borderId="10"/>
    <xf numFmtId="168" fontId="15" fillId="15" borderId="10"/>
    <xf numFmtId="168" fontId="15" fillId="16" borderId="10"/>
    <xf numFmtId="6" fontId="15" fillId="16" borderId="10"/>
    <xf numFmtId="179" fontId="15" fillId="15" borderId="10"/>
    <xf numFmtId="179" fontId="15" fillId="16" borderId="10"/>
    <xf numFmtId="180" fontId="15" fillId="15" borderId="10"/>
    <xf numFmtId="180" fontId="15" fillId="16" borderId="10"/>
    <xf numFmtId="43" fontId="2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19" fillId="17" borderId="11">
      <alignment horizontal="center"/>
    </xf>
    <xf numFmtId="3" fontId="19" fillId="17" borderId="2">
      <alignment horizontal="center"/>
    </xf>
    <xf numFmtId="169" fontId="15" fillId="18" borderId="9">
      <alignment horizontal="centerContinuous" vertical="center" wrapText="1"/>
    </xf>
    <xf numFmtId="49" fontId="25" fillId="19" borderId="12">
      <alignment horizontal="centerContinuous" vertical="center" wrapText="1"/>
    </xf>
    <xf numFmtId="49" fontId="15" fillId="14" borderId="2">
      <alignment horizontal="centerContinuous" vertical="center" wrapText="1"/>
    </xf>
    <xf numFmtId="169" fontId="25" fillId="19" borderId="12">
      <alignment horizontal="centerContinuous" vertical="center" wrapText="1"/>
    </xf>
    <xf numFmtId="0" fontId="25" fillId="19" borderId="12">
      <alignment horizontal="centerContinuous" vertical="center" wrapText="1"/>
    </xf>
    <xf numFmtId="181" fontId="15" fillId="18" borderId="9">
      <alignment horizontal="centerContinuous" vertical="center" wrapText="1"/>
    </xf>
    <xf numFmtId="17" fontId="25" fillId="19" borderId="12">
      <alignment horizontal="centerContinuous" vertical="center" wrapText="1"/>
    </xf>
    <xf numFmtId="49" fontId="26" fillId="0" borderId="0">
      <alignment horizontal="left" vertical="center"/>
    </xf>
    <xf numFmtId="49" fontId="27" fillId="0" borderId="0">
      <alignment horizontal="left" vertical="center"/>
    </xf>
    <xf numFmtId="9" fontId="15" fillId="20" borderId="9">
      <protection locked="0"/>
    </xf>
    <xf numFmtId="9" fontId="15" fillId="20" borderId="12">
      <protection locked="0"/>
    </xf>
    <xf numFmtId="14" fontId="15" fillId="20" borderId="9">
      <protection locked="0"/>
    </xf>
    <xf numFmtId="14" fontId="15" fillId="20" borderId="12">
      <protection locked="0"/>
    </xf>
    <xf numFmtId="17" fontId="15" fillId="20" borderId="9">
      <protection locked="0"/>
    </xf>
    <xf numFmtId="17" fontId="15" fillId="20" borderId="12">
      <protection locked="0"/>
    </xf>
    <xf numFmtId="3" fontId="20" fillId="20" borderId="9">
      <alignment horizontal="center"/>
      <protection locked="0"/>
    </xf>
    <xf numFmtId="3" fontId="20" fillId="20" borderId="12">
      <alignment horizontal="center"/>
      <protection locked="0"/>
    </xf>
    <xf numFmtId="1" fontId="15" fillId="20" borderId="9">
      <alignment horizontal="left" wrapText="1"/>
      <protection locked="0"/>
    </xf>
    <xf numFmtId="49" fontId="15" fillId="20" borderId="12">
      <alignment wrapText="1"/>
      <protection locked="0"/>
    </xf>
    <xf numFmtId="49" fontId="15" fillId="20" borderId="2">
      <alignment wrapText="1"/>
      <protection locked="0"/>
    </xf>
    <xf numFmtId="3" fontId="15" fillId="20" borderId="9">
      <protection locked="0"/>
    </xf>
    <xf numFmtId="3" fontId="15" fillId="20" borderId="12">
      <protection locked="0"/>
    </xf>
    <xf numFmtId="3" fontId="15" fillId="20" borderId="2">
      <protection locked="0"/>
    </xf>
    <xf numFmtId="178" fontId="15" fillId="20" borderId="12">
      <protection locked="0"/>
    </xf>
    <xf numFmtId="168" fontId="15" fillId="20" borderId="9">
      <protection locked="0"/>
    </xf>
    <xf numFmtId="168" fontId="15" fillId="20" borderId="12">
      <protection locked="0"/>
    </xf>
    <xf numFmtId="179" fontId="15" fillId="20" borderId="9">
      <protection locked="0"/>
    </xf>
    <xf numFmtId="179" fontId="15" fillId="20" borderId="12">
      <protection locked="0"/>
    </xf>
    <xf numFmtId="180" fontId="15" fillId="20" borderId="9">
      <protection locked="0"/>
    </xf>
    <xf numFmtId="180" fontId="15" fillId="20" borderId="12">
      <protection locked="0"/>
    </xf>
    <xf numFmtId="9" fontId="15" fillId="21" borderId="2"/>
    <xf numFmtId="14" fontId="15" fillId="21" borderId="2"/>
    <xf numFmtId="17" fontId="15" fillId="21" borderId="2"/>
    <xf numFmtId="3" fontId="20" fillId="21" borderId="2">
      <alignment horizontal="center"/>
    </xf>
    <xf numFmtId="49" fontId="15" fillId="21" borderId="2">
      <alignment wrapText="1"/>
    </xf>
    <xf numFmtId="3" fontId="15" fillId="21" borderId="2"/>
    <xf numFmtId="168" fontId="15" fillId="21" borderId="2"/>
    <xf numFmtId="179" fontId="15" fillId="21" borderId="2"/>
    <xf numFmtId="180" fontId="15" fillId="21" borderId="2"/>
    <xf numFmtId="169" fontId="15" fillId="22" borderId="2"/>
    <xf numFmtId="0" fontId="15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169" fontId="13" fillId="8" borderId="7" applyNumberFormat="0" applyFont="0" applyAlignment="0" applyProtection="0"/>
    <xf numFmtId="0" fontId="7" fillId="8" borderId="7" applyNumberFormat="0" applyFont="0" applyAlignment="0" applyProtection="0"/>
    <xf numFmtId="169" fontId="28" fillId="0" borderId="0"/>
    <xf numFmtId="169" fontId="29" fillId="0" borderId="0"/>
    <xf numFmtId="169" fontId="30" fillId="0" borderId="0"/>
    <xf numFmtId="182" fontId="15" fillId="0" borderId="8"/>
    <xf numFmtId="183" fontId="15" fillId="0" borderId="8"/>
    <xf numFmtId="184" fontId="15" fillId="0" borderId="8"/>
    <xf numFmtId="176" fontId="31" fillId="0" borderId="8"/>
    <xf numFmtId="177" fontId="31" fillId="0" borderId="8"/>
    <xf numFmtId="9" fontId="15" fillId="0" borderId="8"/>
    <xf numFmtId="185" fontId="15" fillId="0" borderId="8"/>
    <xf numFmtId="14" fontId="15" fillId="0" borderId="13"/>
    <xf numFmtId="14" fontId="15" fillId="0" borderId="8"/>
    <xf numFmtId="17" fontId="15" fillId="0" borderId="13"/>
    <xf numFmtId="17" fontId="15" fillId="0" borderId="8"/>
    <xf numFmtId="3" fontId="20" fillId="0" borderId="13">
      <alignment horizontal="center"/>
    </xf>
    <xf numFmtId="3" fontId="20" fillId="0" borderId="8">
      <alignment horizontal="center"/>
    </xf>
    <xf numFmtId="49" fontId="15" fillId="0" borderId="13">
      <alignment wrapText="1"/>
    </xf>
    <xf numFmtId="49" fontId="15" fillId="0" borderId="8">
      <alignment wrapText="1"/>
    </xf>
    <xf numFmtId="186" fontId="15" fillId="0" borderId="8"/>
    <xf numFmtId="175" fontId="15" fillId="0" borderId="8"/>
    <xf numFmtId="187" fontId="15" fillId="0" borderId="8"/>
    <xf numFmtId="168" fontId="15" fillId="0" borderId="13"/>
    <xf numFmtId="188" fontId="15" fillId="0" borderId="8"/>
    <xf numFmtId="179" fontId="15" fillId="0" borderId="14"/>
    <xf numFmtId="189" fontId="15" fillId="0" borderId="8"/>
    <xf numFmtId="190" fontId="15" fillId="0" borderId="8"/>
    <xf numFmtId="180" fontId="15" fillId="0" borderId="13"/>
    <xf numFmtId="191" fontId="15" fillId="0" borderId="8"/>
    <xf numFmtId="3" fontId="32" fillId="23" borderId="2">
      <protection locked="0"/>
    </xf>
    <xf numFmtId="9" fontId="1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0" fillId="0" borderId="0"/>
    <xf numFmtId="9" fontId="15" fillId="24" borderId="2">
      <alignment horizontal="right"/>
      <protection locked="0"/>
    </xf>
    <xf numFmtId="9" fontId="15" fillId="9" borderId="2">
      <alignment horizontal="right"/>
      <protection locked="0"/>
    </xf>
    <xf numFmtId="14" fontId="15" fillId="24" borderId="2">
      <protection locked="0"/>
    </xf>
    <xf numFmtId="14" fontId="15" fillId="9" borderId="2">
      <protection locked="0"/>
    </xf>
    <xf numFmtId="17" fontId="15" fillId="24" borderId="2">
      <protection locked="0"/>
    </xf>
    <xf numFmtId="17" fontId="15" fillId="9" borderId="2">
      <protection locked="0"/>
    </xf>
    <xf numFmtId="3" fontId="20" fillId="24" borderId="2">
      <alignment horizontal="center"/>
      <protection locked="0"/>
    </xf>
    <xf numFmtId="3" fontId="20" fillId="9" borderId="2">
      <alignment horizontal="center"/>
      <protection locked="0"/>
    </xf>
    <xf numFmtId="169" fontId="15" fillId="9" borderId="2">
      <protection locked="0"/>
    </xf>
    <xf numFmtId="0" fontId="15" fillId="9" borderId="2">
      <protection locked="0"/>
    </xf>
    <xf numFmtId="3" fontId="15" fillId="24" borderId="2">
      <protection locked="0"/>
    </xf>
    <xf numFmtId="3" fontId="15" fillId="9" borderId="2">
      <protection locked="0"/>
    </xf>
    <xf numFmtId="168" fontId="15" fillId="24" borderId="2">
      <protection locked="0"/>
    </xf>
    <xf numFmtId="168" fontId="15" fillId="9" borderId="2">
      <protection locked="0"/>
    </xf>
    <xf numFmtId="179" fontId="15" fillId="24" borderId="2">
      <protection locked="0"/>
    </xf>
    <xf numFmtId="179" fontId="15" fillId="9" borderId="2">
      <protection locked="0"/>
    </xf>
    <xf numFmtId="180" fontId="15" fillId="24" borderId="2">
      <protection locked="0"/>
    </xf>
    <xf numFmtId="180" fontId="15" fillId="9" borderId="2">
      <protection locked="0"/>
    </xf>
    <xf numFmtId="3" fontId="15" fillId="25" borderId="2">
      <protection locked="0"/>
    </xf>
    <xf numFmtId="0" fontId="17" fillId="0" borderId="0"/>
  </cellStyleXfs>
  <cellXfs count="94">
    <xf numFmtId="0" fontId="0" fillId="0" borderId="0" xfId="0"/>
    <xf numFmtId="0" fontId="5" fillId="0" borderId="0" xfId="0" applyFont="1" applyAlignment="1">
      <alignment wrapText="1"/>
    </xf>
    <xf numFmtId="0" fontId="0" fillId="0" borderId="0" xfId="0" applyFill="1"/>
    <xf numFmtId="0" fontId="4" fillId="0" borderId="1" xfId="0" applyFont="1" applyBorder="1" applyAlignment="1">
      <alignment horizontal="center" wrapText="1"/>
    </xf>
    <xf numFmtId="10" fontId="5" fillId="8" borderId="7" xfId="2" applyNumberFormat="1" applyFont="1" applyAlignment="1">
      <alignment wrapText="1"/>
    </xf>
    <xf numFmtId="0" fontId="5" fillId="8" borderId="7" xfId="2" applyFont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 applyFill="1"/>
    <xf numFmtId="165" fontId="9" fillId="0" borderId="0" xfId="0" applyNumberFormat="1" applyFont="1" applyAlignment="1">
      <alignment horizontal="center" vertical="center" wrapText="1"/>
    </xf>
    <xf numFmtId="10" fontId="9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2" borderId="2" xfId="0" applyFont="1" applyFill="1" applyBorder="1" applyAlignment="1">
      <alignment horizontal="center" vertical="center" wrapText="1"/>
    </xf>
    <xf numFmtId="165" fontId="10" fillId="2" borderId="2" xfId="0" applyNumberFormat="1" applyFont="1" applyFill="1" applyBorder="1" applyAlignment="1">
      <alignment horizontal="center" vertical="center" wrapText="1"/>
    </xf>
    <xf numFmtId="10" fontId="10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165" fontId="4" fillId="0" borderId="0" xfId="0" applyNumberFormat="1" applyFont="1" applyBorder="1" applyAlignment="1">
      <alignment horizontal="center" wrapText="1"/>
    </xf>
    <xf numFmtId="10" fontId="4" fillId="0" borderId="0" xfId="0" applyNumberFormat="1" applyFont="1" applyBorder="1" applyAlignment="1">
      <alignment horizontal="center" wrapText="1"/>
    </xf>
    <xf numFmtId="0" fontId="4" fillId="0" borderId="0" xfId="0" applyNumberFormat="1" applyFont="1" applyBorder="1" applyAlignment="1">
      <alignment horizontal="center" wrapText="1"/>
    </xf>
    <xf numFmtId="0" fontId="9" fillId="0" borderId="0" xfId="0" applyFont="1" applyAlignment="1"/>
    <xf numFmtId="0" fontId="4" fillId="3" borderId="0" xfId="0" applyFont="1" applyFill="1" applyAlignment="1">
      <alignment wrapText="1"/>
    </xf>
    <xf numFmtId="0" fontId="11" fillId="0" borderId="0" xfId="0" applyFont="1" applyBorder="1" applyAlignment="1">
      <alignment horizontal="left" wrapText="1"/>
    </xf>
    <xf numFmtId="168" fontId="9" fillId="4" borderId="2" xfId="0" applyNumberFormat="1" applyFont="1" applyFill="1" applyBorder="1" applyAlignment="1">
      <alignment horizontal="center" vertical="center" wrapText="1"/>
    </xf>
    <xf numFmtId="165" fontId="10" fillId="5" borderId="2" xfId="0" applyNumberFormat="1" applyFont="1" applyFill="1" applyBorder="1" applyAlignment="1">
      <alignment horizontal="center" vertical="center" wrapText="1"/>
    </xf>
    <xf numFmtId="10" fontId="10" fillId="5" borderId="2" xfId="0" applyNumberFormat="1" applyFont="1" applyFill="1" applyBorder="1" applyAlignment="1">
      <alignment horizontal="center" vertical="center" wrapText="1"/>
    </xf>
    <xf numFmtId="1" fontId="10" fillId="5" borderId="2" xfId="0" applyNumberFormat="1" applyFont="1" applyFill="1" applyBorder="1" applyAlignment="1">
      <alignment horizontal="center" vertical="center" wrapText="1"/>
    </xf>
    <xf numFmtId="9" fontId="9" fillId="5" borderId="2" xfId="0" applyNumberFormat="1" applyFont="1" applyFill="1" applyBorder="1" applyAlignment="1">
      <alignment horizontal="center" vertical="center" wrapText="1"/>
    </xf>
    <xf numFmtId="168" fontId="9" fillId="5" borderId="2" xfId="0" applyNumberFormat="1" applyFont="1" applyFill="1" applyBorder="1" applyAlignment="1">
      <alignment horizontal="center" vertical="center" wrapText="1"/>
    </xf>
    <xf numFmtId="165" fontId="4" fillId="5" borderId="2" xfId="0" applyNumberFormat="1" applyFont="1" applyFill="1" applyBorder="1" applyAlignment="1">
      <alignment horizontal="center" vertical="center" wrapText="1"/>
    </xf>
    <xf numFmtId="167" fontId="4" fillId="5" borderId="2" xfId="1" applyNumberFormat="1" applyFont="1" applyFill="1" applyBorder="1" applyAlignment="1">
      <alignment horizontal="center" vertical="center" wrapText="1"/>
    </xf>
    <xf numFmtId="165" fontId="9" fillId="3" borderId="2" xfId="2" applyNumberFormat="1" applyFont="1" applyFill="1" applyBorder="1" applyAlignment="1">
      <alignment horizontal="center" vertical="center" wrapText="1"/>
    </xf>
    <xf numFmtId="165" fontId="9" fillId="4" borderId="2" xfId="2" applyNumberFormat="1" applyFont="1" applyFill="1" applyBorder="1" applyAlignment="1">
      <alignment horizontal="center" vertical="center" wrapText="1"/>
    </xf>
    <xf numFmtId="10" fontId="9" fillId="4" borderId="2" xfId="2" applyNumberFormat="1" applyFont="1" applyFill="1" applyBorder="1" applyAlignment="1">
      <alignment horizontal="center" vertical="center" wrapText="1"/>
    </xf>
    <xf numFmtId="165" fontId="9" fillId="6" borderId="2" xfId="2" applyNumberFormat="1" applyFont="1" applyFill="1" applyBorder="1" applyAlignment="1">
      <alignment horizontal="center" vertical="center" wrapText="1"/>
    </xf>
    <xf numFmtId="10" fontId="9" fillId="3" borderId="2" xfId="2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wrapText="1"/>
    </xf>
    <xf numFmtId="0" fontId="4" fillId="6" borderId="0" xfId="0" applyFont="1" applyFill="1" applyAlignment="1">
      <alignment vertical="center" wrapText="1"/>
    </xf>
    <xf numFmtId="0" fontId="4" fillId="5" borderId="0" xfId="0" applyNumberFormat="1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0" xfId="0" applyFill="1" applyBorder="1"/>
    <xf numFmtId="10" fontId="10" fillId="0" borderId="0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top" wrapText="1"/>
    </xf>
    <xf numFmtId="165" fontId="6" fillId="0" borderId="2" xfId="0" applyNumberFormat="1" applyFont="1" applyFill="1" applyBorder="1" applyAlignment="1">
      <alignment vertical="top" wrapText="1"/>
    </xf>
    <xf numFmtId="10" fontId="6" fillId="0" borderId="2" xfId="0" applyNumberFormat="1" applyFont="1" applyFill="1" applyBorder="1" applyAlignment="1">
      <alignment vertical="top" wrapText="1"/>
    </xf>
    <xf numFmtId="0" fontId="4" fillId="7" borderId="2" xfId="0" applyFont="1" applyFill="1" applyBorder="1" applyAlignment="1">
      <alignment horizontal="center" vertical="center" wrapText="1"/>
    </xf>
    <xf numFmtId="165" fontId="4" fillId="7" borderId="2" xfId="0" applyNumberFormat="1" applyFont="1" applyFill="1" applyBorder="1" applyAlignment="1">
      <alignment horizontal="center" vertical="center" wrapText="1"/>
    </xf>
    <xf numFmtId="10" fontId="4" fillId="7" borderId="2" xfId="0" applyNumberFormat="1" applyFont="1" applyFill="1" applyBorder="1" applyAlignment="1">
      <alignment horizontal="center" vertical="center" wrapText="1"/>
    </xf>
    <xf numFmtId="0" fontId="14" fillId="0" borderId="0" xfId="0" applyFont="1" applyAlignment="1"/>
    <xf numFmtId="0" fontId="10" fillId="10" borderId="2" xfId="0" applyFont="1" applyFill="1" applyBorder="1" applyAlignment="1">
      <alignment horizontal="center" vertical="center" wrapText="1"/>
    </xf>
    <xf numFmtId="168" fontId="1" fillId="0" borderId="2" xfId="0" applyNumberFormat="1" applyFont="1" applyBorder="1" applyAlignment="1">
      <alignment horizontal="center" vertical="center" wrapText="1"/>
    </xf>
    <xf numFmtId="168" fontId="4" fillId="0" borderId="2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top"/>
    </xf>
    <xf numFmtId="0" fontId="34" fillId="0" borderId="0" xfId="0" applyFont="1" applyAlignment="1">
      <alignment vertical="center"/>
    </xf>
    <xf numFmtId="0" fontId="21" fillId="0" borderId="0" xfId="0" applyFont="1"/>
    <xf numFmtId="0" fontId="36" fillId="0" borderId="2" xfId="158" applyFont="1" applyBorder="1" applyAlignment="1">
      <alignment horizontal="center" vertical="top"/>
    </xf>
    <xf numFmtId="0" fontId="34" fillId="0" borderId="0" xfId="0" applyFont="1"/>
    <xf numFmtId="0" fontId="37" fillId="26" borderId="4" xfId="0" applyFont="1" applyFill="1" applyBorder="1" applyAlignment="1">
      <alignment horizontal="center" vertical="center" wrapText="1"/>
    </xf>
    <xf numFmtId="0" fontId="37" fillId="26" borderId="5" xfId="0" applyFont="1" applyFill="1" applyBorder="1" applyAlignment="1">
      <alignment horizontal="center" vertical="center" wrapText="1"/>
    </xf>
    <xf numFmtId="0" fontId="38" fillId="0" borderId="3" xfId="0" applyFont="1" applyBorder="1" applyAlignment="1">
      <alignment vertical="center" wrapText="1"/>
    </xf>
    <xf numFmtId="0" fontId="38" fillId="0" borderId="5" xfId="0" applyFont="1" applyBorder="1" applyAlignment="1">
      <alignment horizontal="center" vertical="center" wrapText="1"/>
    </xf>
    <xf numFmtId="0" fontId="37" fillId="26" borderId="15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vertical="center" wrapText="1"/>
    </xf>
    <xf numFmtId="0" fontId="21" fillId="0" borderId="5" xfId="0" applyFont="1" applyBorder="1" applyAlignment="1">
      <alignment horizontal="center" vertical="center" wrapText="1"/>
    </xf>
    <xf numFmtId="0" fontId="40" fillId="0" borderId="0" xfId="0" applyFont="1" applyAlignment="1"/>
    <xf numFmtId="0" fontId="21" fillId="0" borderId="2" xfId="0" applyFont="1" applyBorder="1" applyAlignment="1">
      <alignment horizontal="left" vertical="top" wrapText="1"/>
    </xf>
    <xf numFmtId="0" fontId="35" fillId="26" borderId="16" xfId="158" applyFont="1" applyFill="1" applyBorder="1" applyAlignment="1">
      <alignment horizontal="center" vertical="top"/>
    </xf>
    <xf numFmtId="0" fontId="21" fillId="0" borderId="2" xfId="0" applyFont="1" applyBorder="1" applyAlignment="1">
      <alignment vertical="center" wrapText="1"/>
    </xf>
    <xf numFmtId="0" fontId="0" fillId="0" borderId="0" xfId="0" applyFont="1"/>
    <xf numFmtId="0" fontId="41" fillId="0" borderId="2" xfId="0" applyFont="1" applyFill="1" applyBorder="1"/>
    <xf numFmtId="0" fontId="0" fillId="0" borderId="2" xfId="0" applyBorder="1" applyAlignment="1">
      <alignment wrapText="1"/>
    </xf>
    <xf numFmtId="0" fontId="42" fillId="0" borderId="2" xfId="0" applyFont="1" applyBorder="1" applyAlignment="1">
      <alignment vertical="center" wrapText="1"/>
    </xf>
    <xf numFmtId="10" fontId="38" fillId="0" borderId="2" xfId="0" applyNumberFormat="1" applyFont="1" applyBorder="1" applyAlignment="1">
      <alignment horizontal="right" vertical="center"/>
    </xf>
    <xf numFmtId="0" fontId="41" fillId="0" borderId="2" xfId="0" applyFont="1" applyBorder="1"/>
    <xf numFmtId="0" fontId="41" fillId="0" borderId="2" xfId="0" applyFont="1" applyBorder="1" applyAlignment="1">
      <alignment wrapText="1"/>
    </xf>
    <xf numFmtId="9" fontId="21" fillId="0" borderId="2" xfId="0" applyNumberFormat="1" applyFont="1" applyBorder="1"/>
    <xf numFmtId="0" fontId="21" fillId="0" borderId="2" xfId="0" applyFont="1" applyBorder="1"/>
    <xf numFmtId="0" fontId="21" fillId="0" borderId="16" xfId="0" applyFont="1" applyBorder="1"/>
    <xf numFmtId="0" fontId="21" fillId="0" borderId="2" xfId="0" applyFont="1" applyBorder="1" applyAlignment="1">
      <alignment wrapText="1"/>
    </xf>
    <xf numFmtId="0" fontId="38" fillId="0" borderId="0" xfId="0" applyFont="1"/>
    <xf numFmtId="0" fontId="38" fillId="0" borderId="17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39" fillId="0" borderId="0" xfId="0" applyFont="1" applyFill="1" applyAlignment="1">
      <alignment horizontal="center"/>
    </xf>
    <xf numFmtId="0" fontId="37" fillId="26" borderId="6" xfId="0" applyFont="1" applyFill="1" applyBorder="1" applyAlignment="1">
      <alignment horizontal="center" vertical="center" wrapText="1"/>
    </xf>
    <xf numFmtId="0" fontId="37" fillId="26" borderId="3" xfId="0" applyFont="1" applyFill="1" applyBorder="1" applyAlignment="1">
      <alignment horizontal="center" vertical="center" wrapText="1"/>
    </xf>
    <xf numFmtId="0" fontId="21" fillId="0" borderId="18" xfId="0" applyFont="1" applyBorder="1"/>
    <xf numFmtId="0" fontId="38" fillId="0" borderId="2" xfId="0" applyFont="1" applyBorder="1"/>
  </cellXfs>
  <cellStyles count="159">
    <cellStyle name="%" xfId="5"/>
    <cellStyle name="Arqiva £" xfId="6"/>
    <cellStyle name="Arqiva £Ks" xfId="7"/>
    <cellStyle name="Arqiva £Ms" xfId="8"/>
    <cellStyle name="Arqiva Heading" xfId="9"/>
    <cellStyle name="Arqiva Ks" xfId="10"/>
    <cellStyle name="Arqiva Ms" xfId="11"/>
    <cellStyle name="Arqiva_%" xfId="12"/>
    <cellStyle name="Arqiva-Flag" xfId="13"/>
    <cellStyle name="Arqiva-Text" xfId="14"/>
    <cellStyle name="Background" xfId="15"/>
    <cellStyle name="Background 2" xfId="16"/>
    <cellStyle name="Calc-%" xfId="17"/>
    <cellStyle name="Calc-% 2" xfId="18"/>
    <cellStyle name="Calc-Date-Full" xfId="19"/>
    <cellStyle name="Calc-Date-Full 2" xfId="20"/>
    <cellStyle name="Calc-Date-Short" xfId="21"/>
    <cellStyle name="Calc-Date-Short 2" xfId="22"/>
    <cellStyle name="Calc-Flag" xfId="23"/>
    <cellStyle name="Calc-Flag 2" xfId="24"/>
    <cellStyle name="Calc-Text" xfId="25"/>
    <cellStyle name="Calc-Text 2" xfId="26"/>
    <cellStyle name="Calc-Text 3" xfId="27"/>
    <cellStyle name="Calc-Value" xfId="28"/>
    <cellStyle name="Calc-Value 2" xfId="29"/>
    <cellStyle name="Calc-Value 3" xfId="30"/>
    <cellStyle name="Calc-Value 4" xfId="31"/>
    <cellStyle name="Calc-Value£" xfId="32"/>
    <cellStyle name="Calc-Value£ 2" xfId="33"/>
    <cellStyle name="Calc-Value£ 3" xfId="34"/>
    <cellStyle name="Calc-Value£k's" xfId="35"/>
    <cellStyle name="Calc-Value£k's 2" xfId="36"/>
    <cellStyle name="Calc-Value£m's" xfId="37"/>
    <cellStyle name="Calc-Value£m's 2" xfId="38"/>
    <cellStyle name="Comma" xfId="1" builtinId="3"/>
    <cellStyle name="Comma 10" xfId="39"/>
    <cellStyle name="Comma 11" xfId="40"/>
    <cellStyle name="Comma 2" xfId="41"/>
    <cellStyle name="Comma 2 2" xfId="42"/>
    <cellStyle name="Comma 2 2 2" xfId="43"/>
    <cellStyle name="Comma 2 3" xfId="44"/>
    <cellStyle name="Comma 3" xfId="45"/>
    <cellStyle name="Comma 3 2" xfId="46"/>
    <cellStyle name="Comma 3 3" xfId="47"/>
    <cellStyle name="Comma 4" xfId="48"/>
    <cellStyle name="Comma 5" xfId="49"/>
    <cellStyle name="Comma 6" xfId="50"/>
    <cellStyle name="Comma 6 2" xfId="51"/>
    <cellStyle name="Comma 7" xfId="52"/>
    <cellStyle name="Comma 8" xfId="53"/>
    <cellStyle name="Comma 9" xfId="54"/>
    <cellStyle name="Constant" xfId="55"/>
    <cellStyle name="Constant 2" xfId="56"/>
    <cellStyle name="Error-Check" xfId="4"/>
    <cellStyle name="Heading" xfId="57"/>
    <cellStyle name="Heading 5" xfId="58"/>
    <cellStyle name="Heading 6" xfId="59"/>
    <cellStyle name="Heading 7" xfId="60"/>
    <cellStyle name="Heading 8" xfId="61"/>
    <cellStyle name="Heading-Date" xfId="62"/>
    <cellStyle name="Heading-Date 2" xfId="63"/>
    <cellStyle name="Heading-Main" xfId="64"/>
    <cellStyle name="Heading-Main 2" xfId="65"/>
    <cellStyle name="Input-%" xfId="66"/>
    <cellStyle name="Input-% 2" xfId="67"/>
    <cellStyle name="Input-Date-Full" xfId="68"/>
    <cellStyle name="Input-Date-Full 2" xfId="69"/>
    <cellStyle name="Input-Date-Short" xfId="70"/>
    <cellStyle name="Input-Date-Short 2" xfId="71"/>
    <cellStyle name="Input-Flag" xfId="72"/>
    <cellStyle name="Input-Flag 2" xfId="73"/>
    <cellStyle name="Input-Text" xfId="74"/>
    <cellStyle name="Input-Text 2" xfId="75"/>
    <cellStyle name="Input-Text 3" xfId="76"/>
    <cellStyle name="Input-Value" xfId="77"/>
    <cellStyle name="Input-Value 2" xfId="78"/>
    <cellStyle name="Input-Value 3" xfId="79"/>
    <cellStyle name="Input-Value 4" xfId="80"/>
    <cellStyle name="Input-Value£" xfId="81"/>
    <cellStyle name="Input-Value£ 2" xfId="82"/>
    <cellStyle name="Input-Value£k's" xfId="83"/>
    <cellStyle name="Input-Value£k's 2" xfId="84"/>
    <cellStyle name="Input-Value£m's" xfId="85"/>
    <cellStyle name="Input-Value£m's 2" xfId="86"/>
    <cellStyle name="Macro-%" xfId="87"/>
    <cellStyle name="Macro-Date-Full" xfId="88"/>
    <cellStyle name="Macro-Date-Short" xfId="89"/>
    <cellStyle name="Macro-Flag" xfId="90"/>
    <cellStyle name="Macro-Text" xfId="91"/>
    <cellStyle name="Macro-Value" xfId="92"/>
    <cellStyle name="Macro-Value£" xfId="93"/>
    <cellStyle name="Macro-Value£k's" xfId="94"/>
    <cellStyle name="Macro-Value£m's" xfId="95"/>
    <cellStyle name="N/A" xfId="96"/>
    <cellStyle name="Normal" xfId="0" builtinId="0"/>
    <cellStyle name="Normal 2" xfId="97"/>
    <cellStyle name="Normal 3" xfId="98"/>
    <cellStyle name="Normal 4" xfId="99"/>
    <cellStyle name="Normal 5" xfId="100"/>
    <cellStyle name="Normal 6" xfId="101"/>
    <cellStyle name="Normal_Sheet1" xfId="158"/>
    <cellStyle name="Note" xfId="2" builtinId="10"/>
    <cellStyle name="Note 2" xfId="102"/>
    <cellStyle name="Note 3" xfId="103"/>
    <cellStyle name="Notes" xfId="104"/>
    <cellStyle name="Notes 2" xfId="105"/>
    <cellStyle name="Option" xfId="106"/>
    <cellStyle name="Output £" xfId="107"/>
    <cellStyle name="Output £k's" xfId="108"/>
    <cellStyle name="Output £m's" xfId="109"/>
    <cellStyle name="Output Ks" xfId="110"/>
    <cellStyle name="Output Ms" xfId="111"/>
    <cellStyle name="Output-%" xfId="112"/>
    <cellStyle name="Output-% 2" xfId="113"/>
    <cellStyle name="Output-Date-Full" xfId="114"/>
    <cellStyle name="Output-Date-Full 2" xfId="115"/>
    <cellStyle name="Output-Date-Short" xfId="116"/>
    <cellStyle name="Output-Date-Short 2" xfId="117"/>
    <cellStyle name="Output-Flag" xfId="118"/>
    <cellStyle name="Output-Flag 2" xfId="119"/>
    <cellStyle name="Output-Text" xfId="120"/>
    <cellStyle name="Output-Text 2" xfId="121"/>
    <cellStyle name="Output-Value" xfId="122"/>
    <cellStyle name="Output-Value 2" xfId="123"/>
    <cellStyle name="Output-Value 3" xfId="124"/>
    <cellStyle name="Output-Value£" xfId="125"/>
    <cellStyle name="Output-Value£ 2" xfId="126"/>
    <cellStyle name="Output-Value£k's" xfId="127"/>
    <cellStyle name="Output-Value£k's 2" xfId="128"/>
    <cellStyle name="Output-Value£k's 2 2" xfId="129"/>
    <cellStyle name="Output-Value£m's" xfId="130"/>
    <cellStyle name="Output-Value£m's 2" xfId="131"/>
    <cellStyle name="Outstanding" xfId="132"/>
    <cellStyle name="Percent 2" xfId="133"/>
    <cellStyle name="Percent 2 2" xfId="134"/>
    <cellStyle name="Percent 2 3" xfId="135"/>
    <cellStyle name="Percent 3" xfId="136"/>
    <cellStyle name="Percent 4" xfId="137"/>
    <cellStyle name="Price" xfId="138"/>
    <cellStyle name="Slide-%" xfId="139"/>
    <cellStyle name="Slide-% 2" xfId="140"/>
    <cellStyle name="Slide-Date-Full" xfId="141"/>
    <cellStyle name="Slide-Date-Full 2" xfId="142"/>
    <cellStyle name="Slide-Date-Short" xfId="143"/>
    <cellStyle name="Slide-Date-Short 2" xfId="144"/>
    <cellStyle name="Slide-Flag" xfId="145"/>
    <cellStyle name="Slide-Flag 2" xfId="146"/>
    <cellStyle name="Slide-Text" xfId="3"/>
    <cellStyle name="Slide-Text 2" xfId="147"/>
    <cellStyle name="Slide-Text 3" xfId="148"/>
    <cellStyle name="Slide-Value" xfId="149"/>
    <cellStyle name="Slide-Value 2" xfId="150"/>
    <cellStyle name="Slide-Value£" xfId="151"/>
    <cellStyle name="Slide-Value£ 2" xfId="152"/>
    <cellStyle name="Slide-Value£k's" xfId="153"/>
    <cellStyle name="Slide-Value£k's 2" xfId="154"/>
    <cellStyle name="Slide-Value£m's" xfId="155"/>
    <cellStyle name="Slide-Value£m's 2" xfId="156"/>
    <cellStyle name="Unusual" xfId="1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siness%20Cases\20121217%20London%20Boroughs\FINAL%20MODEL\Combined%20WMD+Silver%20Model%20V72J.5%20(20130313%20Output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andrew.fielding\Local%20Settings\Temporary%20Internet%20Files\OLK8\Common%20Business%20Case\FD%20meeting\Datacentre%20Co-lo%20model\20120412%20Chalfont%20phase%202%20Colo%20model%20v0.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ims.SPECTRUM\Documents\Business%20Cases\Bourne%20Leisure\Bourne%20Leisure%20-%20Minehead%20-%20Parkwide%20v11%20051112%20Haven%20price%20adjust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ror Check"/>
      <sheetName val="Modelling Errors"/>
      <sheetName val="I-Tiers"/>
      <sheetName val="I-CC"/>
      <sheetName val="I-Sites"/>
      <sheetName val="I-Static"/>
      <sheetName val="I-Annual"/>
      <sheetName val="I-Site Profile"/>
      <sheetName val="I-Monthly"/>
      <sheetName val="I-Silver Figures"/>
      <sheetName val="I-Customer Usage"/>
      <sheetName val="Site profiles"/>
      <sheetName val="C-MNO Analysis"/>
      <sheetName val="C-BoC"/>
      <sheetName val="C-EE 1 Template"/>
      <sheetName val="C-EE 0.45 TOT"/>
      <sheetName val="C-EE 0.45 Updated Cap"/>
      <sheetName val="C-EE 0.45 Cap"/>
      <sheetName val="C-EE 0.45 Cap New"/>
      <sheetName val="C-EE 0.44 TOT"/>
      <sheetName val="C-EE 0.44 Updated Cap"/>
      <sheetName val="C-EE 0.44 Cap"/>
      <sheetName val="C-EE 0.44 Cap New"/>
      <sheetName val="C-EE 0.40 TOT"/>
      <sheetName val="C-EE 0.40 Updated Cap"/>
      <sheetName val="C-EE 0.40 Cap"/>
      <sheetName val="C-EE 0.40 Cap New"/>
      <sheetName val="O-EE Outputs"/>
      <sheetName val="O-Model Update"/>
      <sheetName val="CF Orig Bus Case"/>
      <sheetName val="CF Orig Offer"/>
      <sheetName val="CF 0.45 Tot"/>
      <sheetName val="CF 0.45 Updated Cap"/>
      <sheetName val="CF 0.45 Cap"/>
      <sheetName val="CF 0.45 Cap New"/>
      <sheetName val="CF 0.44 Tot"/>
      <sheetName val="CF 0.44 Updated Cap"/>
      <sheetName val="CF 0.44 Cap"/>
      <sheetName val="CF 0.44 Cap New"/>
      <sheetName val="CF 0.40 Tot"/>
      <sheetName val="CF 0.40 Updated Cap"/>
      <sheetName val="CF 0.40 Cap"/>
      <sheetName val="CF 0.40 Cap New"/>
      <sheetName val="EE Rates"/>
      <sheetName val="C-Silver"/>
      <sheetName val="C-Staff"/>
      <sheetName val="C-£MB Calcs"/>
      <sheetName val="Usage Analysis"/>
      <sheetName val="Waterfall 17-10"/>
      <sheetName val="O-Cost Drivers"/>
      <sheetName val="C-Cashflow"/>
      <sheetName val="Variable Costs"/>
      <sheetName val="O2 Data Tables"/>
      <sheetName val="C-Per AP Costs"/>
      <sheetName val="Wifi Opex"/>
      <sheetName val="C-Cashflow Sens"/>
      <sheetName val="C-Cashflow Sens II"/>
      <sheetName val="O-24Budget"/>
      <sheetName val="O-Cumu Rev Chart"/>
      <sheetName val="O-Cashflow"/>
      <sheetName val="O-Cashflow RPI"/>
      <sheetName val="Constants"/>
      <sheetName val="C-Rev Proj MC2"/>
      <sheetName val="O-Cash LL Bids MC (2)"/>
      <sheetName val="O-Cash LL Bids RPI MC (2)"/>
      <sheetName val="O-MC"/>
      <sheetName val="C-Walky Talky"/>
      <sheetName val="EI Info&gt;"/>
      <sheetName val="I-EI Sites"/>
      <sheetName val="EI IC Information"/>
      <sheetName val="C-Rev Proj EI"/>
      <sheetName val="O-Cash EI"/>
      <sheetName val="O-Cash EI RPI BC"/>
      <sheetName val="1.Detailed cashflow"/>
      <sheetName val="2. Cashflow summary"/>
      <sheetName val="3. Assumptions"/>
      <sheetName val="4. Cost breakdown"/>
      <sheetName val="5. Risks and Opportunities"/>
      <sheetName val="6.Tornado Analysis - NPV"/>
      <sheetName val="7. Cashflow chart"/>
      <sheetName val="LL Bids&gt;"/>
      <sheetName val="C-Rev Proj BS"/>
      <sheetName val="O-Cash BS"/>
      <sheetName val="O-Cash BS RPI"/>
      <sheetName val="Interface"/>
      <sheetName val="Monthly calculator"/>
      <sheetName val="Traffic lookup"/>
      <sheetName val="EI Data Tables"/>
      <sheetName val="I-NR Sites"/>
      <sheetName val="NR Station Input"/>
      <sheetName val="NR Interface"/>
      <sheetName val="NR Monthly calculator"/>
      <sheetName val="NR Traffic lookup"/>
      <sheetName val="NR Data Tables"/>
      <sheetName val="Sheet6"/>
      <sheetName val="Sheet7"/>
      <sheetName val="Scenarios"/>
      <sheetName val="C-Rev Proj NR"/>
      <sheetName val="O-Cash NR"/>
      <sheetName val="O-Cash NR RPI"/>
      <sheetName val="1.Detailed cashflow NR"/>
      <sheetName val="2. Cashflow summary NR"/>
      <sheetName val="3. Assumptions NR"/>
      <sheetName val="4. Cost breakdown (2)"/>
      <sheetName val="5. Risks and Opportunities NR"/>
      <sheetName val="6.Tornado Analysis - NPV NR"/>
      <sheetName val="7. Cashflow chart NR"/>
      <sheetName val="AP Graphs"/>
      <sheetName val="LTP Graphs"/>
      <sheetName val="Chart1"/>
      <sheetName val="Sheet8"/>
      <sheetName val="O-Metrics2"/>
      <sheetName val="O-Metrics"/>
      <sheetName val="O-Cost Metrics"/>
      <sheetName val="RPI Comparison"/>
      <sheetName val="Styles"/>
      <sheetName val="London Boroughs &gt;&gt;&gt;"/>
      <sheetName val="LBC Monthly calculator"/>
      <sheetName val="I-LBC Var Inputs"/>
      <sheetName val="LBC Station Input"/>
      <sheetName val="I-LBC Sites"/>
      <sheetName val="Borough Detailed"/>
      <sheetName val="Interface LBC"/>
      <sheetName val="Traffic lookup LBC"/>
      <sheetName val="Sheet5"/>
      <sheetName val="C-Footfall Calculator LBC"/>
      <sheetName val="I-CAPEX"/>
      <sheetName val="C-LBC Council Roll Out"/>
      <sheetName val="Asset Transfer"/>
      <sheetName val="Detailed Pricing"/>
      <sheetName val="Pricing"/>
      <sheetName val="C-Rev Proj LBC"/>
      <sheetName val="C-OPEX Proj LBC"/>
      <sheetName val="C-CAPEX Proj LBC"/>
      <sheetName val="C-NPV Proj LBC"/>
      <sheetName val="O-Cash LBC"/>
      <sheetName val="O-Cash LBC RPI"/>
      <sheetName val="O-Cash LBC RPI (By Borough)"/>
      <sheetName val="High Level Summary (By Borough)"/>
      <sheetName val="Pricing "/>
      <sheetName val="Detailed Pricing "/>
      <sheetName val="Asset Transfer "/>
      <sheetName val="Error Check Summary"/>
      <sheetName val="LBC Summary Outputs"/>
      <sheetName val="O-LBC Summary"/>
      <sheetName val="1.Detailed cashflow LBC"/>
      <sheetName val="2. Cashflow summary LBC"/>
      <sheetName val="3. Assumptions LBC"/>
      <sheetName val="4. Cost breakdown LBC"/>
      <sheetName val="5. Risks and Opportunities  LBC"/>
      <sheetName val="6.Tornado Analysis - NPV LBC"/>
      <sheetName val="7. Cashflow chart LBC"/>
      <sheetName val="6.Tornado Analysis - NPV LB (2"/>
      <sheetName val="LBC Data Tables"/>
      <sheetName val="LBC Interface"/>
      <sheetName val="Scenario 1 - Base Case"/>
      <sheetName val="Scenario 2"/>
      <sheetName val="Scenario 3"/>
      <sheetName val="Scenario 4"/>
      <sheetName val="Sheet3"/>
      <sheetName val="Sheet1"/>
      <sheetName val="Sheet2"/>
      <sheetName val="Pop Density"/>
      <sheetName val="Wealthness Factor"/>
      <sheetName val="Summary Output"/>
      <sheetName val="I-LBC Footfall"/>
      <sheetName val="Revised Summary Output"/>
      <sheetName val="Summary Output (2)"/>
      <sheetName val="Downside Summary Output"/>
      <sheetName val="Sheet4"/>
      <sheetName val="Vodafone"/>
      <sheetName val="EE"/>
      <sheetName val="Vodafone - Downside Scenario"/>
      <sheetName val="EE - Downside"/>
      <sheetName val="Small Cell &gt;&gt;&gt;"/>
      <sheetName val="7. Scenarios"/>
      <sheetName val="8. Scen Calcs"/>
      <sheetName val="10. Input Switches"/>
      <sheetName val="6. Cashflow Calcs"/>
      <sheetName val="11. Single Cell Summary"/>
      <sheetName val="Lists"/>
      <sheetName val="Fibre Costs"/>
      <sheetName val="2. Scenario Suggestions"/>
      <sheetName val="Sheet9"/>
      <sheetName val="8. Scen Calcs (2)"/>
      <sheetName val="7. Scenarios (2)"/>
      <sheetName val="10. Input Switches (2)"/>
      <sheetName val="Lists (2)"/>
      <sheetName val="1.Direct from H3G Data"/>
      <sheetName val="2.Av Pop Density - High Cu vs 1"/>
      <sheetName val="3.Av Pop Density - Same Cu vs 1"/>
      <sheetName val="4. Bridging the Gap Inner Bor"/>
      <sheetName val="4. London Boroughs"/>
      <sheetName val="6. Cashflow Calcs (2)"/>
      <sheetName val="O-Cash LBC Small Cell"/>
      <sheetName val="Sheet13"/>
      <sheetName val="N-R Curve Small Cells"/>
    </sheetNames>
    <sheetDataSet>
      <sheetData sheetId="0"/>
      <sheetData sheetId="1"/>
      <sheetData sheetId="2"/>
      <sheetData sheetId="3"/>
      <sheetData sheetId="4"/>
      <sheetData sheetId="5"/>
      <sheetData sheetId="6">
        <row r="27">
          <cell r="F27">
            <v>1</v>
          </cell>
          <cell r="G27">
            <v>2</v>
          </cell>
          <cell r="H27">
            <v>3</v>
          </cell>
          <cell r="I27">
            <v>4</v>
          </cell>
          <cell r="J27">
            <v>5</v>
          </cell>
          <cell r="K27">
            <v>6</v>
          </cell>
          <cell r="L27">
            <v>7</v>
          </cell>
          <cell r="M27">
            <v>8</v>
          </cell>
          <cell r="N27">
            <v>9</v>
          </cell>
          <cell r="O27">
            <v>10</v>
          </cell>
          <cell r="P27">
            <v>11</v>
          </cell>
          <cell r="Q27">
            <v>12</v>
          </cell>
          <cell r="R27">
            <v>13</v>
          </cell>
          <cell r="S27">
            <v>14</v>
          </cell>
          <cell r="T27">
            <v>15</v>
          </cell>
        </row>
        <row r="28">
          <cell r="F28" t="str">
            <v>FY12</v>
          </cell>
          <cell r="G28" t="str">
            <v>FY13</v>
          </cell>
          <cell r="H28" t="str">
            <v>FY14</v>
          </cell>
          <cell r="I28" t="str">
            <v>FY15</v>
          </cell>
          <cell r="J28" t="str">
            <v>FY16</v>
          </cell>
          <cell r="K28" t="str">
            <v>FY17</v>
          </cell>
          <cell r="L28" t="str">
            <v>FY18</v>
          </cell>
          <cell r="M28" t="str">
            <v>FY19</v>
          </cell>
          <cell r="N28" t="str">
            <v>FY20</v>
          </cell>
          <cell r="O28" t="str">
            <v>FY21</v>
          </cell>
          <cell r="P28" t="str">
            <v>FY22</v>
          </cell>
          <cell r="Q28" t="str">
            <v>FY23</v>
          </cell>
          <cell r="R28" t="str">
            <v>FY24</v>
          </cell>
          <cell r="S28" t="str">
            <v>FY25</v>
          </cell>
          <cell r="T28" t="str">
            <v>FY26</v>
          </cell>
        </row>
        <row r="30">
          <cell r="F30">
            <v>0</v>
          </cell>
          <cell r="G30">
            <v>0</v>
          </cell>
          <cell r="H30">
            <v>0.03</v>
          </cell>
          <cell r="I30">
            <v>0.03</v>
          </cell>
          <cell r="J30">
            <v>0.03</v>
          </cell>
          <cell r="K30">
            <v>0.03</v>
          </cell>
          <cell r="L30">
            <v>0.03</v>
          </cell>
          <cell r="M30">
            <v>0.03</v>
          </cell>
          <cell r="N30">
            <v>0.03</v>
          </cell>
          <cell r="O30">
            <v>0.03</v>
          </cell>
          <cell r="P30">
            <v>0.03</v>
          </cell>
          <cell r="Q30">
            <v>0.03</v>
          </cell>
          <cell r="R30">
            <v>0.03</v>
          </cell>
          <cell r="S30">
            <v>0.03</v>
          </cell>
          <cell r="T30">
            <v>0.03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</sheetData>
      <sheetData sheetId="7"/>
      <sheetData sheetId="8">
        <row r="5">
          <cell r="L5">
            <v>40909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42">
          <cell r="H42">
            <v>0.47026938186321854</v>
          </cell>
          <cell r="I42">
            <v>0.5</v>
          </cell>
          <cell r="J42">
            <v>0.53161019968915268</v>
          </cell>
          <cell r="K42">
            <v>0.55867074332741395</v>
          </cell>
          <cell r="L42">
            <v>0.58573128696567522</v>
          </cell>
          <cell r="M42">
            <v>0.46145034287391262</v>
          </cell>
          <cell r="N42">
            <v>0.37548701257980754</v>
          </cell>
          <cell r="O42">
            <v>0.2978828035715389</v>
          </cell>
          <cell r="P42">
            <v>0.24466370211011351</v>
          </cell>
          <cell r="Q42">
            <v>0.20504504600859488</v>
          </cell>
          <cell r="R42">
            <v>0.17431413053723682</v>
          </cell>
        </row>
        <row r="44">
          <cell r="H44">
            <v>0.56864501165252201</v>
          </cell>
          <cell r="I44">
            <v>0.5</v>
          </cell>
          <cell r="J44">
            <v>0.4396415951552668</v>
          </cell>
          <cell r="K44">
            <v>0.37928319031053365</v>
          </cell>
          <cell r="L44">
            <v>0.29738843075972193</v>
          </cell>
          <cell r="M44">
            <v>0.23340926157742201</v>
          </cell>
          <cell r="N44">
            <v>0.18016319478272078</v>
          </cell>
          <cell r="O44">
            <v>0.14108485598306006</v>
          </cell>
          <cell r="P44">
            <v>0.1131547002607462</v>
          </cell>
          <cell r="Q44">
            <v>9.1662474960348822E-2</v>
          </cell>
          <cell r="R44">
            <v>7.5587763216311055E-2</v>
          </cell>
        </row>
        <row r="46">
          <cell r="H46">
            <v>0.38</v>
          </cell>
          <cell r="I46">
            <v>0.38</v>
          </cell>
          <cell r="J46">
            <v>0.38</v>
          </cell>
          <cell r="K46">
            <v>0.38</v>
          </cell>
          <cell r="L46">
            <v>0.36463773884220235</v>
          </cell>
          <cell r="M46">
            <v>0.29422295734661563</v>
          </cell>
          <cell r="N46">
            <v>0.2355052876501989</v>
          </cell>
          <cell r="O46">
            <v>0.18869581113986009</v>
          </cell>
          <cell r="P46">
            <v>0.15433322306771566</v>
          </cell>
          <cell r="Q46">
            <v>0.12829471910005538</v>
          </cell>
          <cell r="R46">
            <v>0.10816210993270228</v>
          </cell>
        </row>
        <row r="48">
          <cell r="H48">
            <v>0.28826938776967159</v>
          </cell>
          <cell r="I48">
            <v>0.25347042694698108</v>
          </cell>
          <cell r="J48">
            <v>0.22287228565531456</v>
          </cell>
          <cell r="K48">
            <v>0.19227414436364809</v>
          </cell>
          <cell r="L48">
            <v>0.15075834502751886</v>
          </cell>
          <cell r="M48">
            <v>0.11832469037081748</v>
          </cell>
          <cell r="N48">
            <v>9.1332083803416703E-2</v>
          </cell>
          <cell r="O48">
            <v>7.1521677363559147E-2</v>
          </cell>
          <cell r="P48">
            <v>5.7362740372298021E-2</v>
          </cell>
          <cell r="Q48">
            <v>4.6467453326433157E-2</v>
          </cell>
          <cell r="R48">
            <v>3.8318525228811351E-2</v>
          </cell>
        </row>
      </sheetData>
      <sheetData sheetId="47"/>
      <sheetData sheetId="48"/>
      <sheetData sheetId="49"/>
      <sheetData sheetId="50">
        <row r="839">
          <cell r="O839">
            <v>190452485.69723982</v>
          </cell>
        </row>
        <row r="841">
          <cell r="O841">
            <v>41740165.435597941</v>
          </cell>
        </row>
        <row r="843">
          <cell r="O843">
            <v>293590668.04002583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/>
      <sheetData sheetId="61">
        <row r="25">
          <cell r="D25" t="str">
            <v>OK</v>
          </cell>
        </row>
        <row r="26">
          <cell r="D26" t="str">
            <v>ERR</v>
          </cell>
        </row>
        <row r="28">
          <cell r="D28">
            <v>1000</v>
          </cell>
        </row>
        <row r="33">
          <cell r="D33">
            <v>1024</v>
          </cell>
        </row>
        <row r="35">
          <cell r="D35">
            <v>1024</v>
          </cell>
        </row>
        <row r="37">
          <cell r="D37">
            <v>12</v>
          </cell>
        </row>
        <row r="39">
          <cell r="D39">
            <v>365.25</v>
          </cell>
        </row>
        <row r="41">
          <cell r="D41" t="str">
            <v>ON</v>
          </cell>
        </row>
        <row r="42">
          <cell r="D42" t="str">
            <v>OFF</v>
          </cell>
        </row>
      </sheetData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>
        <row r="4">
          <cell r="H4" t="str">
            <v>Footfall</v>
          </cell>
        </row>
        <row r="5">
          <cell r="H5" t="str">
            <v>APs</v>
          </cell>
        </row>
        <row r="16">
          <cell r="AW16" t="str">
            <v>Scenario 1</v>
          </cell>
        </row>
        <row r="17">
          <cell r="C17" t="str">
            <v>LB Camden</v>
          </cell>
          <cell r="AW17" t="str">
            <v>Scenario 2</v>
          </cell>
        </row>
        <row r="18">
          <cell r="C18" t="str">
            <v>LB Lambeth</v>
          </cell>
          <cell r="AW18" t="str">
            <v>Scenario 3</v>
          </cell>
        </row>
        <row r="19">
          <cell r="C19" t="str">
            <v>LB Wandsworth</v>
          </cell>
          <cell r="AW19" t="str">
            <v>Scenario 4</v>
          </cell>
        </row>
        <row r="20">
          <cell r="C20" t="str">
            <v>LB Merton</v>
          </cell>
          <cell r="AW20" t="str">
            <v>Scenario 5</v>
          </cell>
        </row>
        <row r="21">
          <cell r="C21" t="str">
            <v>LB Brent</v>
          </cell>
          <cell r="AW21" t="str">
            <v>Scenario 6</v>
          </cell>
        </row>
        <row r="22">
          <cell r="C22" t="str">
            <v>LB Ealing</v>
          </cell>
        </row>
        <row r="23">
          <cell r="C23" t="str">
            <v>LB Hammersmith and Fulham</v>
          </cell>
        </row>
        <row r="24">
          <cell r="C24" t="str">
            <v>LB Barnet</v>
          </cell>
        </row>
        <row r="25">
          <cell r="C25" t="str">
            <v>LB Islington</v>
          </cell>
        </row>
        <row r="26">
          <cell r="C26" t="str">
            <v>LB Haringey</v>
          </cell>
        </row>
        <row r="27">
          <cell r="C27" t="str">
            <v>LB Hounslow</v>
          </cell>
        </row>
        <row r="28">
          <cell r="C28" t="str">
            <v xml:space="preserve">LB Barking and Dagenham </v>
          </cell>
        </row>
        <row r="29">
          <cell r="C29" t="str">
            <v>LB Havering</v>
          </cell>
        </row>
        <row r="30">
          <cell r="C30" t="str">
            <v>LB Hackney</v>
          </cell>
        </row>
        <row r="31">
          <cell r="C31" t="str">
            <v>LB Bromley</v>
          </cell>
        </row>
        <row r="32">
          <cell r="C32" t="str">
            <v>Medway (Kent)</v>
          </cell>
        </row>
      </sheetData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>
        <row r="30">
          <cell r="E30" t="str">
            <v>LB Camden</v>
          </cell>
        </row>
        <row r="31">
          <cell r="E31" t="str">
            <v>LB Lambeth</v>
          </cell>
        </row>
        <row r="32">
          <cell r="E32" t="str">
            <v>LB Wandsworth</v>
          </cell>
        </row>
        <row r="33">
          <cell r="E33" t="str">
            <v>LB Merton</v>
          </cell>
        </row>
        <row r="34">
          <cell r="E34" t="str">
            <v>LB Brent</v>
          </cell>
        </row>
        <row r="35">
          <cell r="E35" t="str">
            <v>LB Ealing</v>
          </cell>
        </row>
        <row r="36">
          <cell r="E36" t="str">
            <v>LB Hammersmith and Fulham</v>
          </cell>
        </row>
        <row r="37">
          <cell r="E37" t="str">
            <v>LB Barnet</v>
          </cell>
        </row>
        <row r="38">
          <cell r="E38" t="str">
            <v>LB Islington</v>
          </cell>
        </row>
        <row r="39">
          <cell r="E39" t="str">
            <v>LB Haringey</v>
          </cell>
        </row>
        <row r="40">
          <cell r="E40" t="str">
            <v>LB Hounslow</v>
          </cell>
        </row>
        <row r="41">
          <cell r="E41" t="str">
            <v xml:space="preserve">LB Barking and Dagenham </v>
          </cell>
        </row>
        <row r="42">
          <cell r="E42" t="str">
            <v>LB Havering</v>
          </cell>
        </row>
        <row r="43">
          <cell r="E43" t="str">
            <v>LB Hackney</v>
          </cell>
        </row>
        <row r="44">
          <cell r="E44" t="str">
            <v>LB Bromley</v>
          </cell>
        </row>
        <row r="45">
          <cell r="E45" t="str">
            <v>Medway (Kent)</v>
          </cell>
        </row>
      </sheetData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>
        <row r="15"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  <cell r="P15">
            <v>1.02</v>
          </cell>
          <cell r="Q15">
            <v>1.02</v>
          </cell>
          <cell r="R15">
            <v>1.02</v>
          </cell>
          <cell r="S15">
            <v>1.02</v>
          </cell>
          <cell r="T15">
            <v>1.0404</v>
          </cell>
          <cell r="U15">
            <v>1.0404</v>
          </cell>
          <cell r="V15">
            <v>1.0404</v>
          </cell>
          <cell r="W15">
            <v>1.0404</v>
          </cell>
          <cell r="X15">
            <v>1.0612079999999999</v>
          </cell>
          <cell r="Y15">
            <v>1.0612079999999999</v>
          </cell>
          <cell r="Z15">
            <v>1.0612079999999999</v>
          </cell>
          <cell r="AA15">
            <v>1.0612079999999999</v>
          </cell>
          <cell r="AB15">
            <v>1.08243216</v>
          </cell>
          <cell r="AC15">
            <v>1.08243216</v>
          </cell>
          <cell r="AD15">
            <v>1.08243216</v>
          </cell>
          <cell r="AE15">
            <v>1.08243216</v>
          </cell>
          <cell r="AF15">
            <v>1.1040808032</v>
          </cell>
          <cell r="AG15">
            <v>1.1040808032</v>
          </cell>
          <cell r="AH15">
            <v>1.1040808032</v>
          </cell>
          <cell r="AI15">
            <v>1.1040808032</v>
          </cell>
          <cell r="AJ15">
            <v>1.1261624192640001</v>
          </cell>
          <cell r="AK15">
            <v>1.1261624192640001</v>
          </cell>
          <cell r="AL15">
            <v>1.1261624192640001</v>
          </cell>
          <cell r="AM15">
            <v>1.1261624192640001</v>
          </cell>
          <cell r="AN15">
            <v>1.14868566764928</v>
          </cell>
          <cell r="AO15">
            <v>1.14868566764928</v>
          </cell>
          <cell r="AP15">
            <v>1.14868566764928</v>
          </cell>
          <cell r="AQ15">
            <v>1.14868566764928</v>
          </cell>
          <cell r="AR15">
            <v>1.1716593810022657</v>
          </cell>
          <cell r="AS15">
            <v>1.1716593810022657</v>
          </cell>
          <cell r="AT15">
            <v>1.1716593810022657</v>
          </cell>
          <cell r="AU15">
            <v>1.1716593810022657</v>
          </cell>
          <cell r="AV15">
            <v>1.1950925686223111</v>
          </cell>
          <cell r="AW15">
            <v>1.1950925686223111</v>
          </cell>
          <cell r="AX15">
            <v>1.1950925686223111</v>
          </cell>
          <cell r="AY15">
            <v>1.1950925686223111</v>
          </cell>
          <cell r="AZ15">
            <v>1.2189944199947573</v>
          </cell>
          <cell r="BA15">
            <v>1.2189944199947573</v>
          </cell>
        </row>
        <row r="16">
          <cell r="J16">
            <v>1</v>
          </cell>
          <cell r="K16">
            <v>1</v>
          </cell>
          <cell r="L16">
            <v>1</v>
          </cell>
          <cell r="M16">
            <v>1</v>
          </cell>
          <cell r="N16">
            <v>1</v>
          </cell>
          <cell r="O16">
            <v>1</v>
          </cell>
          <cell r="P16">
            <v>1.03</v>
          </cell>
          <cell r="Q16">
            <v>1.03</v>
          </cell>
          <cell r="R16">
            <v>1.03</v>
          </cell>
          <cell r="S16">
            <v>1.03</v>
          </cell>
          <cell r="T16">
            <v>1.0609</v>
          </cell>
          <cell r="U16">
            <v>1.0609</v>
          </cell>
          <cell r="V16">
            <v>1.0609</v>
          </cell>
          <cell r="W16">
            <v>1.0609</v>
          </cell>
          <cell r="X16">
            <v>1.092727</v>
          </cell>
          <cell r="Y16">
            <v>1.092727</v>
          </cell>
          <cell r="Z16">
            <v>1.092727</v>
          </cell>
          <cell r="AA16">
            <v>1.092727</v>
          </cell>
          <cell r="AB16">
            <v>1.1255088100000001</v>
          </cell>
          <cell r="AC16">
            <v>1.1255088100000001</v>
          </cell>
          <cell r="AD16">
            <v>1.1255088100000001</v>
          </cell>
          <cell r="AE16">
            <v>1.1255088100000001</v>
          </cell>
          <cell r="AF16">
            <v>1.1592740743000001</v>
          </cell>
          <cell r="AG16">
            <v>1.1592740743000001</v>
          </cell>
          <cell r="AH16">
            <v>1.1592740743000001</v>
          </cell>
          <cell r="AI16">
            <v>1.1592740743000001</v>
          </cell>
          <cell r="AJ16">
            <v>1.1940522965290001</v>
          </cell>
          <cell r="AK16">
            <v>1.1940522965290001</v>
          </cell>
          <cell r="AL16">
            <v>1.1940522965290001</v>
          </cell>
          <cell r="AM16">
            <v>1.1940522965290001</v>
          </cell>
          <cell r="AN16">
            <v>1.2298738654248702</v>
          </cell>
          <cell r="AO16">
            <v>1.2298738654248702</v>
          </cell>
          <cell r="AP16">
            <v>1.2298738654248702</v>
          </cell>
          <cell r="AQ16">
            <v>1.2298738654248702</v>
          </cell>
          <cell r="AR16">
            <v>1.2667700813876164</v>
          </cell>
          <cell r="AS16">
            <v>1.2667700813876164</v>
          </cell>
          <cell r="AT16">
            <v>1.2667700813876164</v>
          </cell>
          <cell r="AU16">
            <v>1.2667700813876164</v>
          </cell>
          <cell r="AV16">
            <v>1.3047731838292449</v>
          </cell>
          <cell r="AW16">
            <v>1.3047731838292449</v>
          </cell>
          <cell r="AX16">
            <v>1.3047731838292449</v>
          </cell>
          <cell r="AY16">
            <v>1.3047731838292449</v>
          </cell>
          <cell r="AZ16">
            <v>1.3439163793441222</v>
          </cell>
          <cell r="BA16">
            <v>1.3439163793441222</v>
          </cell>
        </row>
        <row r="18">
          <cell r="J18">
            <v>1</v>
          </cell>
          <cell r="K18">
            <v>1</v>
          </cell>
          <cell r="L18">
            <v>1</v>
          </cell>
          <cell r="M18">
            <v>1</v>
          </cell>
          <cell r="N18">
            <v>1</v>
          </cell>
          <cell r="O18">
            <v>1</v>
          </cell>
          <cell r="P18">
            <v>1.05</v>
          </cell>
          <cell r="Q18">
            <v>1.05</v>
          </cell>
          <cell r="R18">
            <v>1.05</v>
          </cell>
          <cell r="S18">
            <v>1.05</v>
          </cell>
          <cell r="T18">
            <v>1.1025</v>
          </cell>
          <cell r="U18">
            <v>1.1025</v>
          </cell>
          <cell r="V18">
            <v>1.1025</v>
          </cell>
          <cell r="W18">
            <v>1.1025</v>
          </cell>
          <cell r="X18">
            <v>1.1576250000000001</v>
          </cell>
          <cell r="Y18">
            <v>1.1576250000000001</v>
          </cell>
          <cell r="Z18">
            <v>1.1576250000000001</v>
          </cell>
          <cell r="AA18">
            <v>1.1576250000000001</v>
          </cell>
          <cell r="AB18">
            <v>1.2155062500000002</v>
          </cell>
          <cell r="AC18">
            <v>1.2155062500000002</v>
          </cell>
          <cell r="AD18">
            <v>1.2155062500000002</v>
          </cell>
          <cell r="AE18">
            <v>1.2155062500000002</v>
          </cell>
          <cell r="AF18">
            <v>1.2762815625000004</v>
          </cell>
          <cell r="AG18">
            <v>1.2762815625000004</v>
          </cell>
          <cell r="AH18">
            <v>1.2762815625000004</v>
          </cell>
          <cell r="AI18">
            <v>1.2762815625000004</v>
          </cell>
          <cell r="AJ18">
            <v>1.3400956406250004</v>
          </cell>
          <cell r="AK18">
            <v>1.3400956406250004</v>
          </cell>
          <cell r="AL18">
            <v>1.3400956406250004</v>
          </cell>
          <cell r="AM18">
            <v>1.3400956406250004</v>
          </cell>
          <cell r="AN18">
            <v>1.4071004226562505</v>
          </cell>
          <cell r="AO18">
            <v>1.4071004226562505</v>
          </cell>
          <cell r="AP18">
            <v>1.4071004226562505</v>
          </cell>
          <cell r="AQ18">
            <v>1.4071004226562505</v>
          </cell>
          <cell r="AR18">
            <v>1.477455443789063</v>
          </cell>
          <cell r="AS18">
            <v>1.477455443789063</v>
          </cell>
          <cell r="AT18">
            <v>1.477455443789063</v>
          </cell>
          <cell r="AU18">
            <v>1.477455443789063</v>
          </cell>
          <cell r="AV18">
            <v>1.5513282159785162</v>
          </cell>
          <cell r="AW18">
            <v>1.5513282159785162</v>
          </cell>
          <cell r="AX18">
            <v>1.5513282159785162</v>
          </cell>
          <cell r="AY18">
            <v>1.5513282159785162</v>
          </cell>
          <cell r="AZ18">
            <v>1.628894626777442</v>
          </cell>
          <cell r="BA18">
            <v>1.628894626777442</v>
          </cell>
        </row>
      </sheetData>
      <sheetData sheetId="179"/>
      <sheetData sheetId="180">
        <row r="4">
          <cell r="C4" t="str">
            <v>Low Share</v>
          </cell>
        </row>
        <row r="5">
          <cell r="C5" t="str">
            <v>Base Case</v>
          </cell>
        </row>
        <row r="6">
          <cell r="C6" t="str">
            <v>High Share</v>
          </cell>
        </row>
        <row r="8">
          <cell r="C8" t="str">
            <v>Low Deployment</v>
          </cell>
        </row>
        <row r="9">
          <cell r="C9" t="str">
            <v>Base Case</v>
          </cell>
        </row>
        <row r="10">
          <cell r="C10" t="str">
            <v>High Deployment</v>
          </cell>
        </row>
        <row r="11">
          <cell r="C11" t="str">
            <v>External</v>
          </cell>
        </row>
        <row r="12">
          <cell r="C12" t="str">
            <v>Target</v>
          </cell>
        </row>
        <row r="14">
          <cell r="C14" t="str">
            <v>Product + Margin 1</v>
          </cell>
        </row>
        <row r="15">
          <cell r="C15" t="str">
            <v>Product + Margin 2</v>
          </cell>
        </row>
        <row r="16">
          <cell r="C16" t="str">
            <v>Managed Service 1</v>
          </cell>
        </row>
        <row r="17">
          <cell r="C17" t="str">
            <v>Managed Service 2</v>
          </cell>
        </row>
        <row r="22">
          <cell r="C22" t="str">
            <v xml:space="preserve">LB Barking and Dagenham </v>
          </cell>
        </row>
        <row r="23">
          <cell r="C23" t="str">
            <v>LB Barnet</v>
          </cell>
        </row>
        <row r="24">
          <cell r="C24" t="str">
            <v>LB Brent</v>
          </cell>
        </row>
        <row r="25">
          <cell r="C25" t="str">
            <v>LB Camden</v>
          </cell>
        </row>
        <row r="26">
          <cell r="C26" t="str">
            <v>LB Ealing</v>
          </cell>
        </row>
        <row r="27">
          <cell r="C27" t="str">
            <v>LB Hackney</v>
          </cell>
        </row>
        <row r="28">
          <cell r="C28" t="str">
            <v>LB Hammersmith and Fulham</v>
          </cell>
        </row>
        <row r="29">
          <cell r="C29" t="str">
            <v>LB Haringey</v>
          </cell>
        </row>
        <row r="30">
          <cell r="C30" t="str">
            <v>LB Havering</v>
          </cell>
        </row>
        <row r="31">
          <cell r="C31" t="str">
            <v>LB Hounslow</v>
          </cell>
        </row>
        <row r="32">
          <cell r="C32" t="str">
            <v>LB Islington</v>
          </cell>
        </row>
        <row r="33">
          <cell r="C33" t="str">
            <v>LB Lambeth</v>
          </cell>
        </row>
        <row r="34">
          <cell r="C34" t="str">
            <v>LB Merton</v>
          </cell>
        </row>
        <row r="35">
          <cell r="C35" t="str">
            <v>LB Wandsworth</v>
          </cell>
        </row>
        <row r="36">
          <cell r="C36" t="str">
            <v>LB</v>
          </cell>
        </row>
        <row r="37">
          <cell r="C37" t="str">
            <v>17 LB</v>
          </cell>
        </row>
        <row r="38">
          <cell r="C38" t="str">
            <v>SCC</v>
          </cell>
        </row>
        <row r="39">
          <cell r="C39" t="str">
            <v>CSC</v>
          </cell>
        </row>
        <row r="40">
          <cell r="C40" t="str">
            <v>Other</v>
          </cell>
        </row>
        <row r="41">
          <cell r="C41" t="str">
            <v>UK</v>
          </cell>
        </row>
        <row r="43">
          <cell r="C43" t="str">
            <v>Scenario 1</v>
          </cell>
        </row>
        <row r="44">
          <cell r="C44" t="str">
            <v>Scenario 2</v>
          </cell>
        </row>
        <row r="45">
          <cell r="C45" t="str">
            <v>Scenario 3</v>
          </cell>
        </row>
        <row r="46">
          <cell r="C46" t="str">
            <v>Scenario 4</v>
          </cell>
        </row>
        <row r="48">
          <cell r="C48" t="str">
            <v>ON</v>
          </cell>
        </row>
        <row r="49">
          <cell r="C49" t="str">
            <v>REV ONLY</v>
          </cell>
        </row>
        <row r="50">
          <cell r="C50" t="str">
            <v>OFF</v>
          </cell>
        </row>
      </sheetData>
      <sheetData sheetId="181"/>
      <sheetData sheetId="182"/>
      <sheetData sheetId="183"/>
      <sheetData sheetId="184"/>
      <sheetData sheetId="185"/>
      <sheetData sheetId="186"/>
      <sheetData sheetId="187">
        <row r="21">
          <cell r="C21" t="str">
            <v>LB</v>
          </cell>
        </row>
        <row r="22">
          <cell r="C22" t="str">
            <v>17 LB</v>
          </cell>
        </row>
        <row r="23">
          <cell r="C23" t="str">
            <v>SCC</v>
          </cell>
        </row>
        <row r="24">
          <cell r="C24" t="str">
            <v>CSC</v>
          </cell>
        </row>
        <row r="25">
          <cell r="C25" t="str">
            <v>Other</v>
          </cell>
        </row>
        <row r="26">
          <cell r="C26" t="str">
            <v xml:space="preserve">LB Barking and Dagenham </v>
          </cell>
        </row>
        <row r="27">
          <cell r="C27" t="str">
            <v>LB Barnet</v>
          </cell>
        </row>
        <row r="28">
          <cell r="C28" t="str">
            <v>LB Brent</v>
          </cell>
        </row>
        <row r="29">
          <cell r="C29" t="str">
            <v>LB Camden</v>
          </cell>
        </row>
        <row r="30">
          <cell r="C30" t="str">
            <v>LB Ealing</v>
          </cell>
        </row>
        <row r="31">
          <cell r="C31" t="str">
            <v>LB Hackney</v>
          </cell>
        </row>
        <row r="32">
          <cell r="C32" t="str">
            <v>LB Hammersmith and Fulham</v>
          </cell>
        </row>
        <row r="33">
          <cell r="C33" t="str">
            <v>LB Haringey</v>
          </cell>
        </row>
        <row r="34">
          <cell r="C34" t="str">
            <v>LB Havering</v>
          </cell>
        </row>
        <row r="35">
          <cell r="C35" t="str">
            <v>LB Hounslow</v>
          </cell>
        </row>
        <row r="36">
          <cell r="C36" t="str">
            <v>LB Islington</v>
          </cell>
        </row>
        <row r="37">
          <cell r="C37" t="str">
            <v>LB Lambeth</v>
          </cell>
        </row>
        <row r="38">
          <cell r="C38" t="str">
            <v>LB Merton</v>
          </cell>
        </row>
        <row r="39">
          <cell r="C39" t="str">
            <v>LB Wandsworth</v>
          </cell>
        </row>
        <row r="40">
          <cell r="C40" t="str">
            <v>UK</v>
          </cell>
        </row>
        <row r="42">
          <cell r="C42" t="str">
            <v>3G</v>
          </cell>
        </row>
        <row r="43">
          <cell r="C43" t="str">
            <v>Pop Dens High</v>
          </cell>
        </row>
        <row r="44">
          <cell r="C44" t="str">
            <v>Pop Dens Equal</v>
          </cell>
        </row>
        <row r="45">
          <cell r="C45" t="str">
            <v>Bridge Gap</v>
          </cell>
        </row>
        <row r="47">
          <cell r="C47" t="str">
            <v>Original</v>
          </cell>
        </row>
        <row r="48">
          <cell r="C48" t="str">
            <v>NR</v>
          </cell>
        </row>
        <row r="51">
          <cell r="C51" t="str">
            <v xml:space="preserve">Barking and Dagenham </v>
          </cell>
        </row>
        <row r="52">
          <cell r="C52" t="str">
            <v>Barnet</v>
          </cell>
        </row>
        <row r="53">
          <cell r="C53" t="str">
            <v>Brent</v>
          </cell>
        </row>
        <row r="54">
          <cell r="C54" t="str">
            <v>Camden</v>
          </cell>
        </row>
        <row r="55">
          <cell r="C55" t="str">
            <v>Ealing</v>
          </cell>
        </row>
        <row r="56">
          <cell r="C56" t="str">
            <v>Hackney</v>
          </cell>
        </row>
        <row r="57">
          <cell r="C57" t="str">
            <v>Hammersmith and Fulham</v>
          </cell>
        </row>
        <row r="58">
          <cell r="C58" t="str">
            <v>Haringey</v>
          </cell>
        </row>
        <row r="59">
          <cell r="C59" t="str">
            <v>Havering</v>
          </cell>
        </row>
        <row r="60">
          <cell r="C60" t="str">
            <v>Hounslow</v>
          </cell>
        </row>
        <row r="61">
          <cell r="C61" t="str">
            <v>Islington</v>
          </cell>
        </row>
        <row r="62">
          <cell r="C62" t="str">
            <v>Lambeth</v>
          </cell>
        </row>
        <row r="63">
          <cell r="C63" t="str">
            <v>Merton</v>
          </cell>
        </row>
        <row r="64">
          <cell r="C64" t="str">
            <v>Wandsworth</v>
          </cell>
        </row>
      </sheetData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shboard"/>
      <sheetName val="Quar_calc"/>
      <sheetName val="Ann_Cf"/>
      <sheetName val="Roll out profiles"/>
      <sheetName val="Rack model"/>
      <sheetName val="Calendar"/>
      <sheetName val="Styles"/>
    </sheetNames>
    <sheetDataSet>
      <sheetData sheetId="0"/>
      <sheetData sheetId="1"/>
      <sheetData sheetId="2"/>
      <sheetData sheetId="3">
        <row r="4">
          <cell r="B4" t="str">
            <v>Normal</v>
          </cell>
        </row>
        <row r="5">
          <cell r="B5" t="str">
            <v>Inflexion</v>
          </cell>
        </row>
        <row r="6">
          <cell r="B6" t="str">
            <v>Optimistic</v>
          </cell>
        </row>
        <row r="7">
          <cell r="B7" t="str">
            <v>Linear</v>
          </cell>
        </row>
        <row r="11">
          <cell r="B11" t="str">
            <v>Front Loaded</v>
          </cell>
        </row>
        <row r="12">
          <cell r="B12" t="str">
            <v>Profile 2</v>
          </cell>
        </row>
        <row r="13">
          <cell r="B13" t="str">
            <v>Profile 3</v>
          </cell>
        </row>
      </sheetData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 Profile"/>
      <sheetName val="Outstanding points"/>
      <sheetName val="Assumptions"/>
      <sheetName val="Site Variables"/>
      <sheetName val="O-Cash Bourne 1 site Trial"/>
      <sheetName val="O-Cash Scenarios"/>
      <sheetName val="O-Cash Sensitivities"/>
      <sheetName val="C-Rev Proj Bourne 1 site Trial"/>
      <sheetName val="Capacity sheet"/>
      <sheetName val="&gt;&gt;&gt; Bourne General"/>
      <sheetName val="Revenue Calculator"/>
      <sheetName val="HavenButlins Dwell Time"/>
      <sheetName val="HavenButlins Capex Calc"/>
      <sheetName val="Butlins-bookings by month"/>
      <sheetName val="Haven-bookings 2011"/>
      <sheetName val="&gt;&gt;&gt; site specific"/>
      <sheetName val="PAF "/>
      <sheetName val="Summary"/>
      <sheetName val="Base Stations"/>
      <sheetName val="Bob the Builder"/>
      <sheetName val="Centre Stage"/>
      <sheetName val="Crazy Horse"/>
      <sheetName val="Main Complex"/>
      <sheetName val="Reds"/>
      <sheetName val="Guest Services"/>
      <sheetName val="Splash"/>
      <sheetName val="Staff Dining"/>
      <sheetName val="The Highwayman"/>
      <sheetName val="Training Centre"/>
      <sheetName val="Yacht Club"/>
      <sheetName val="Shops &amp; Parade"/>
      <sheetName val="Staff Accommodation"/>
      <sheetName val="Atlantic Bay"/>
      <sheetName val="BlueSkies Apartments"/>
      <sheetName val="Holnicote Village"/>
      <sheetName val="Ocean Point"/>
      <sheetName val="Oyster Bay"/>
      <sheetName val="Pacific Wharf"/>
      <sheetName val="Plantation Quay"/>
      <sheetName val="Sunset Wharf"/>
      <sheetName val="Surfers Point"/>
      <sheetName val="Wisteria Lodges"/>
      <sheetName val="Lakeside Caravan Park"/>
      <sheetName val="Variables"/>
      <sheetName val="Sheet1"/>
    </sheetNames>
    <sheetDataSet>
      <sheetData sheetId="0" refreshError="1"/>
      <sheetData sheetId="1" refreshError="1"/>
      <sheetData sheetId="2">
        <row r="60">
          <cell r="F60">
            <v>0.37999999999999995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B1:R59"/>
  <sheetViews>
    <sheetView topLeftCell="A13" zoomScaleNormal="100" workbookViewId="0">
      <selection activeCell="K12" sqref="K12"/>
    </sheetView>
  </sheetViews>
  <sheetFormatPr defaultColWidth="9.140625" defaultRowHeight="15"/>
  <cols>
    <col min="1" max="1" width="9.140625" style="12"/>
    <col min="2" max="2" width="26.28515625" style="12" customWidth="1"/>
    <col min="3" max="3" width="16.42578125" style="12" customWidth="1"/>
    <col min="4" max="4" width="22.5703125" style="8" customWidth="1"/>
    <col min="5" max="6" width="12.140625" style="8" customWidth="1"/>
    <col min="7" max="7" width="22.7109375" style="8" customWidth="1"/>
    <col min="8" max="8" width="15" style="8" bestFit="1" customWidth="1"/>
    <col min="9" max="9" width="26.28515625" style="8" customWidth="1"/>
    <col min="10" max="10" width="24.85546875" style="9" customWidth="1"/>
    <col min="11" max="11" width="20.85546875" style="9" bestFit="1" customWidth="1"/>
    <col min="12" max="12" width="17.140625" style="9" customWidth="1"/>
    <col min="13" max="13" width="17" style="9" customWidth="1"/>
    <col min="14" max="14" width="20.42578125" style="9" customWidth="1"/>
    <col min="15" max="15" width="20.42578125" style="8" customWidth="1"/>
    <col min="16" max="16" width="11.5703125" style="9" customWidth="1"/>
    <col min="17" max="17" width="21.7109375" style="8" customWidth="1"/>
    <col min="18" max="18" width="3.7109375" style="8" customWidth="1"/>
    <col min="19" max="16384" width="9.140625" style="12"/>
  </cols>
  <sheetData>
    <row r="1" spans="2:18" ht="30">
      <c r="B1" s="86"/>
      <c r="C1" s="86"/>
      <c r="D1" s="86"/>
      <c r="E1" s="25"/>
      <c r="F1" s="25"/>
      <c r="G1" s="25"/>
      <c r="H1" s="25"/>
      <c r="P1" s="10"/>
      <c r="Q1" s="11"/>
      <c r="R1" s="11"/>
    </row>
    <row r="2" spans="2:18" ht="21.75" customHeight="1">
      <c r="B2" s="3" t="s">
        <v>33</v>
      </c>
      <c r="C2" s="3" t="s">
        <v>34</v>
      </c>
      <c r="D2" s="3" t="s">
        <v>35</v>
      </c>
      <c r="E2" s="3" t="s">
        <v>36</v>
      </c>
      <c r="F2" s="3" t="s">
        <v>37</v>
      </c>
      <c r="G2" s="3" t="s">
        <v>38</v>
      </c>
      <c r="H2" s="3" t="s">
        <v>39</v>
      </c>
      <c r="I2" s="3" t="s">
        <v>40</v>
      </c>
      <c r="J2" s="3" t="s">
        <v>51</v>
      </c>
      <c r="K2" s="3" t="s">
        <v>41</v>
      </c>
      <c r="L2" s="3" t="s">
        <v>42</v>
      </c>
      <c r="M2" s="3" t="s">
        <v>43</v>
      </c>
      <c r="N2" s="3" t="s">
        <v>44</v>
      </c>
      <c r="O2" s="3" t="s">
        <v>52</v>
      </c>
      <c r="P2" s="3" t="s">
        <v>53</v>
      </c>
      <c r="Q2" s="3" t="s">
        <v>55</v>
      </c>
      <c r="R2" s="11"/>
    </row>
    <row r="3" spans="2:18" ht="117" customHeight="1">
      <c r="B3" s="13" t="s">
        <v>81</v>
      </c>
      <c r="C3" s="13" t="s">
        <v>21</v>
      </c>
      <c r="D3" s="14" t="s">
        <v>32</v>
      </c>
      <c r="E3" s="14" t="s">
        <v>12</v>
      </c>
      <c r="F3" s="14" t="s">
        <v>50</v>
      </c>
      <c r="G3" s="14" t="s">
        <v>31</v>
      </c>
      <c r="H3" s="14" t="s">
        <v>54</v>
      </c>
      <c r="I3" s="14" t="s">
        <v>56</v>
      </c>
      <c r="J3" s="15" t="s">
        <v>70</v>
      </c>
      <c r="K3" s="15" t="s">
        <v>57</v>
      </c>
      <c r="L3" s="15" t="s">
        <v>58</v>
      </c>
      <c r="M3" s="27" t="s">
        <v>24</v>
      </c>
      <c r="N3" s="28" t="s">
        <v>72</v>
      </c>
      <c r="O3" s="27" t="s">
        <v>62</v>
      </c>
      <c r="P3" s="29" t="s">
        <v>14</v>
      </c>
      <c r="Q3" s="27" t="s">
        <v>20</v>
      </c>
      <c r="R3" s="11"/>
    </row>
    <row r="4" spans="2:18" ht="15.75">
      <c r="B4" s="16" t="s">
        <v>15</v>
      </c>
      <c r="C4" s="16">
        <v>0</v>
      </c>
      <c r="D4" s="34">
        <v>0</v>
      </c>
      <c r="E4" s="35" t="s">
        <v>27</v>
      </c>
      <c r="F4" s="35" t="s">
        <v>27</v>
      </c>
      <c r="G4" s="35" t="s">
        <v>27</v>
      </c>
      <c r="H4" s="35"/>
      <c r="I4" s="35" t="s">
        <v>28</v>
      </c>
      <c r="J4" s="36" t="s">
        <v>26</v>
      </c>
      <c r="K4" s="26" t="s">
        <v>27</v>
      </c>
      <c r="L4" s="26"/>
      <c r="M4" s="30" t="s">
        <v>26</v>
      </c>
      <c r="N4" s="31" t="s">
        <v>26</v>
      </c>
      <c r="O4" s="32">
        <f>D4</f>
        <v>0</v>
      </c>
      <c r="P4" s="33">
        <v>1</v>
      </c>
      <c r="Q4" s="32">
        <f>O4*P4</f>
        <v>0</v>
      </c>
      <c r="R4" s="11"/>
    </row>
    <row r="5" spans="2:18" ht="15.75">
      <c r="B5" s="16" t="s">
        <v>49</v>
      </c>
      <c r="C5" s="16">
        <v>0</v>
      </c>
      <c r="D5" s="34">
        <v>0</v>
      </c>
      <c r="E5" s="42"/>
      <c r="F5" s="34">
        <v>0</v>
      </c>
      <c r="G5" s="34">
        <v>0</v>
      </c>
      <c r="H5" s="37">
        <f>D5+G5</f>
        <v>0</v>
      </c>
      <c r="I5" s="34">
        <v>0</v>
      </c>
      <c r="J5" s="38">
        <v>0</v>
      </c>
      <c r="K5" s="37">
        <f>I5*J5</f>
        <v>0</v>
      </c>
      <c r="L5" s="37">
        <f>K5-G5</f>
        <v>0</v>
      </c>
      <c r="M5" s="30">
        <v>0</v>
      </c>
      <c r="N5" s="31">
        <f>L5*M5</f>
        <v>0</v>
      </c>
      <c r="O5" s="32">
        <f>H5+N5</f>
        <v>0</v>
      </c>
      <c r="P5" s="33">
        <v>1</v>
      </c>
      <c r="Q5" s="32">
        <f t="shared" ref="Q5:Q15" si="0">O5*P5</f>
        <v>0</v>
      </c>
      <c r="R5" s="11"/>
    </row>
    <row r="6" spans="2:18" ht="15.75">
      <c r="B6" s="16" t="s">
        <v>0</v>
      </c>
      <c r="C6" s="16">
        <f>+C5+1</f>
        <v>1</v>
      </c>
      <c r="D6" s="34">
        <v>0</v>
      </c>
      <c r="E6" s="42"/>
      <c r="F6" s="34">
        <v>0</v>
      </c>
      <c r="G6" s="34">
        <v>0</v>
      </c>
      <c r="H6" s="37">
        <f>D6+G6</f>
        <v>0</v>
      </c>
      <c r="I6" s="34">
        <v>0</v>
      </c>
      <c r="J6" s="38">
        <v>0</v>
      </c>
      <c r="K6" s="37">
        <f>I6*J6</f>
        <v>0</v>
      </c>
      <c r="L6" s="37">
        <f t="shared" ref="L6:L15" si="1">K6-G6</f>
        <v>0</v>
      </c>
      <c r="M6" s="30">
        <v>0</v>
      </c>
      <c r="N6" s="31">
        <f t="shared" ref="N6:N15" si="2">L6*M6</f>
        <v>0</v>
      </c>
      <c r="O6" s="32">
        <f t="shared" ref="O6:O15" si="3">H6+N6</f>
        <v>0</v>
      </c>
      <c r="P6" s="33">
        <f>IF(Sheet2!$B$4 = "Real", SUM(1) / (1 + Sheet2!$B$5)^C6, SUM(1) / (1 + Sheet2!$B$7)^C6)</f>
        <v>0.94261812183339244</v>
      </c>
      <c r="Q6" s="32">
        <f>O6*P6</f>
        <v>0</v>
      </c>
      <c r="R6" s="11"/>
    </row>
    <row r="7" spans="2:18" ht="15.75">
      <c r="B7" s="16" t="s">
        <v>1</v>
      </c>
      <c r="C7" s="16">
        <f>+C6+1</f>
        <v>2</v>
      </c>
      <c r="D7" s="34">
        <v>0</v>
      </c>
      <c r="E7" s="42"/>
      <c r="F7" s="34">
        <v>0</v>
      </c>
      <c r="G7" s="34">
        <v>0</v>
      </c>
      <c r="H7" s="37">
        <f t="shared" ref="H7:H15" si="4">D7+G7</f>
        <v>0</v>
      </c>
      <c r="I7" s="34">
        <v>0</v>
      </c>
      <c r="J7" s="38">
        <v>0</v>
      </c>
      <c r="K7" s="37">
        <f t="shared" ref="K7:K15" si="5">I7*J7</f>
        <v>0</v>
      </c>
      <c r="L7" s="37">
        <f t="shared" si="1"/>
        <v>0</v>
      </c>
      <c r="M7" s="30">
        <v>0</v>
      </c>
      <c r="N7" s="31">
        <f t="shared" si="2"/>
        <v>0</v>
      </c>
      <c r="O7" s="32">
        <f t="shared" si="3"/>
        <v>0</v>
      </c>
      <c r="P7" s="33">
        <f>IF(Sheet2!$B$4 = "Real", SUM(1) / (1 + Sheet2!$B$5)^C7, SUM(1) / (1 + Sheet2!$B$7)^C7)</f>
        <v>0.88852892360871227</v>
      </c>
      <c r="Q7" s="32">
        <f t="shared" si="0"/>
        <v>0</v>
      </c>
      <c r="R7" s="11"/>
    </row>
    <row r="8" spans="2:18" ht="15.75">
      <c r="B8" s="16" t="s">
        <v>2</v>
      </c>
      <c r="C8" s="16">
        <f t="shared" ref="C8:C12" si="6">+C7+1</f>
        <v>3</v>
      </c>
      <c r="D8" s="34">
        <v>0</v>
      </c>
      <c r="E8" s="42"/>
      <c r="F8" s="34">
        <v>0</v>
      </c>
      <c r="G8" s="34">
        <v>0</v>
      </c>
      <c r="H8" s="37">
        <f t="shared" si="4"/>
        <v>0</v>
      </c>
      <c r="I8" s="34">
        <v>0</v>
      </c>
      <c r="J8" s="38">
        <v>0</v>
      </c>
      <c r="K8" s="37">
        <f t="shared" si="5"/>
        <v>0</v>
      </c>
      <c r="L8" s="37">
        <f t="shared" si="1"/>
        <v>0</v>
      </c>
      <c r="M8" s="30">
        <v>0</v>
      </c>
      <c r="N8" s="31">
        <f t="shared" si="2"/>
        <v>0</v>
      </c>
      <c r="O8" s="32">
        <f t="shared" si="3"/>
        <v>0</v>
      </c>
      <c r="P8" s="33">
        <f>IF(Sheet2!$B$4 = "Real", SUM(1) / (1 + Sheet2!$B$5)^C8, SUM(1) / (1 + Sheet2!$B$7)^C8)</f>
        <v>0.8375434651666902</v>
      </c>
      <c r="Q8" s="32">
        <f t="shared" si="0"/>
        <v>0</v>
      </c>
      <c r="R8" s="11"/>
    </row>
    <row r="9" spans="2:18" ht="15.75">
      <c r="B9" s="16" t="s">
        <v>3</v>
      </c>
      <c r="C9" s="16">
        <f t="shared" si="6"/>
        <v>4</v>
      </c>
      <c r="D9" s="34">
        <v>0</v>
      </c>
      <c r="E9" s="42"/>
      <c r="F9" s="34">
        <v>0</v>
      </c>
      <c r="G9" s="34">
        <v>0</v>
      </c>
      <c r="H9" s="37">
        <f t="shared" si="4"/>
        <v>0</v>
      </c>
      <c r="I9" s="34">
        <v>0</v>
      </c>
      <c r="J9" s="38">
        <v>0</v>
      </c>
      <c r="K9" s="37">
        <f t="shared" si="5"/>
        <v>0</v>
      </c>
      <c r="L9" s="37">
        <f t="shared" si="1"/>
        <v>0</v>
      </c>
      <c r="M9" s="30">
        <v>0</v>
      </c>
      <c r="N9" s="31">
        <f t="shared" si="2"/>
        <v>0</v>
      </c>
      <c r="O9" s="32">
        <f t="shared" si="3"/>
        <v>0</v>
      </c>
      <c r="P9" s="33">
        <f>IF(Sheet2!$B$4 = "Real", SUM(1) / (1 + Sheet2!$B$5)^C9, SUM(1) / (1 + Sheet2!$B$7)^C9)</f>
        <v>0.78948364808925697</v>
      </c>
      <c r="Q9" s="32">
        <f t="shared" si="0"/>
        <v>0</v>
      </c>
      <c r="R9" s="11"/>
    </row>
    <row r="10" spans="2:18" ht="15.75">
      <c r="B10" s="16" t="s">
        <v>4</v>
      </c>
      <c r="C10" s="16">
        <f t="shared" si="6"/>
        <v>5</v>
      </c>
      <c r="D10" s="34">
        <v>0</v>
      </c>
      <c r="E10" s="42"/>
      <c r="F10" s="34">
        <v>0</v>
      </c>
      <c r="G10" s="34">
        <v>0</v>
      </c>
      <c r="H10" s="37">
        <f t="shared" si="4"/>
        <v>0</v>
      </c>
      <c r="I10" s="34">
        <v>0</v>
      </c>
      <c r="J10" s="38">
        <v>0</v>
      </c>
      <c r="K10" s="37">
        <f t="shared" si="5"/>
        <v>0</v>
      </c>
      <c r="L10" s="37">
        <f t="shared" si="1"/>
        <v>0</v>
      </c>
      <c r="M10" s="30">
        <v>0</v>
      </c>
      <c r="N10" s="31">
        <f t="shared" si="2"/>
        <v>0</v>
      </c>
      <c r="O10" s="32">
        <f t="shared" si="3"/>
        <v>0</v>
      </c>
      <c r="P10" s="33">
        <f>IF(Sheet2!$B$4 = "Real", SUM(1) / (1 + Sheet2!$B$5)^C10, SUM(1) / (1 + Sheet2!$B$7)^C10)</f>
        <v>0.74418159358007041</v>
      </c>
      <c r="Q10" s="32">
        <f t="shared" si="0"/>
        <v>0</v>
      </c>
      <c r="R10" s="11"/>
    </row>
    <row r="11" spans="2:18" ht="15.75">
      <c r="B11" s="16" t="s">
        <v>5</v>
      </c>
      <c r="C11" s="16">
        <f t="shared" si="6"/>
        <v>6</v>
      </c>
      <c r="D11" s="34">
        <v>0</v>
      </c>
      <c r="E11" s="42"/>
      <c r="F11" s="34">
        <v>0</v>
      </c>
      <c r="G11" s="34">
        <v>0</v>
      </c>
      <c r="H11" s="37">
        <f t="shared" si="4"/>
        <v>0</v>
      </c>
      <c r="I11" s="34">
        <v>0</v>
      </c>
      <c r="J11" s="38">
        <v>0</v>
      </c>
      <c r="K11" s="37">
        <f t="shared" si="5"/>
        <v>0</v>
      </c>
      <c r="L11" s="37">
        <f t="shared" si="1"/>
        <v>0</v>
      </c>
      <c r="M11" s="30">
        <v>0</v>
      </c>
      <c r="N11" s="31">
        <f t="shared" si="2"/>
        <v>0</v>
      </c>
      <c r="O11" s="32">
        <f t="shared" si="3"/>
        <v>0</v>
      </c>
      <c r="P11" s="33">
        <f>IF(Sheet2!$B$4 = "Real", SUM(1) / (1 + Sheet2!$B$5)^C11, SUM(1) / (1 + Sheet2!$B$7)^C11)</f>
        <v>0.70147905604342697</v>
      </c>
      <c r="Q11" s="32">
        <f t="shared" si="0"/>
        <v>0</v>
      </c>
      <c r="R11" s="11"/>
    </row>
    <row r="12" spans="2:18" ht="15.75">
      <c r="B12" s="16" t="s">
        <v>6</v>
      </c>
      <c r="C12" s="16">
        <f t="shared" si="6"/>
        <v>7</v>
      </c>
      <c r="D12" s="34">
        <v>0</v>
      </c>
      <c r="E12" s="42"/>
      <c r="F12" s="34">
        <v>0</v>
      </c>
      <c r="G12" s="34">
        <v>0</v>
      </c>
      <c r="H12" s="37">
        <f t="shared" si="4"/>
        <v>0</v>
      </c>
      <c r="I12" s="34">
        <v>0</v>
      </c>
      <c r="J12" s="38">
        <v>0</v>
      </c>
      <c r="K12" s="37">
        <f t="shared" si="5"/>
        <v>0</v>
      </c>
      <c r="L12" s="37">
        <f t="shared" si="1"/>
        <v>0</v>
      </c>
      <c r="M12" s="30">
        <v>0</v>
      </c>
      <c r="N12" s="31">
        <f t="shared" si="2"/>
        <v>0</v>
      </c>
      <c r="O12" s="32">
        <f t="shared" si="3"/>
        <v>0</v>
      </c>
      <c r="P12" s="33">
        <f>IF(Sheet2!$B$4 = "Real", SUM(1) / (1 + Sheet2!$B$5)^C12, SUM(1) / (1 + Sheet2!$B$7)^C12)</f>
        <v>0.661226870313116</v>
      </c>
      <c r="Q12" s="32">
        <f t="shared" si="0"/>
        <v>0</v>
      </c>
      <c r="R12" s="11"/>
    </row>
    <row r="13" spans="2:18" ht="15.75">
      <c r="B13" s="16" t="s">
        <v>7</v>
      </c>
      <c r="C13" s="16">
        <v>8</v>
      </c>
      <c r="D13" s="34">
        <v>0</v>
      </c>
      <c r="E13" s="42"/>
      <c r="F13" s="34">
        <v>0</v>
      </c>
      <c r="G13" s="34">
        <v>0</v>
      </c>
      <c r="H13" s="37">
        <f t="shared" si="4"/>
        <v>0</v>
      </c>
      <c r="I13" s="34">
        <v>0</v>
      </c>
      <c r="J13" s="38">
        <v>0</v>
      </c>
      <c r="K13" s="37">
        <f t="shared" ref="K13:L14" si="7">G13+J13</f>
        <v>0</v>
      </c>
      <c r="L13" s="37">
        <f t="shared" ref="L13:L14" si="8">H13+K13</f>
        <v>0</v>
      </c>
      <c r="M13" s="30">
        <v>0</v>
      </c>
      <c r="N13" s="31">
        <f t="shared" si="2"/>
        <v>0</v>
      </c>
      <c r="O13" s="32">
        <f t="shared" si="3"/>
        <v>0</v>
      </c>
      <c r="P13" s="33">
        <f>IF(Sheet2!$B$4 = "Real", SUM(1) / (1 + Sheet2!$B$5)^C13, SUM(1) / (1 + Sheet2!$B$7)^C13)</f>
        <v>0.62328443060032168</v>
      </c>
      <c r="Q13" s="32">
        <f t="shared" si="0"/>
        <v>0</v>
      </c>
      <c r="R13" s="11"/>
    </row>
    <row r="14" spans="2:18" ht="15.75">
      <c r="B14" s="16" t="s">
        <v>134</v>
      </c>
      <c r="C14" s="16">
        <v>9</v>
      </c>
      <c r="D14" s="34">
        <v>0</v>
      </c>
      <c r="E14" s="42"/>
      <c r="F14" s="34">
        <v>0</v>
      </c>
      <c r="G14" s="34">
        <v>0</v>
      </c>
      <c r="H14" s="37">
        <f t="shared" si="4"/>
        <v>0</v>
      </c>
      <c r="I14" s="34">
        <v>0</v>
      </c>
      <c r="J14" s="38">
        <v>0</v>
      </c>
      <c r="K14" s="37">
        <f t="shared" si="7"/>
        <v>0</v>
      </c>
      <c r="L14" s="37">
        <f t="shared" si="8"/>
        <v>0</v>
      </c>
      <c r="M14" s="30">
        <v>0</v>
      </c>
      <c r="N14" s="31">
        <f t="shared" si="2"/>
        <v>0</v>
      </c>
      <c r="O14" s="32">
        <f t="shared" si="3"/>
        <v>0</v>
      </c>
      <c r="P14" s="33">
        <f>IF(Sheet2!$B$4 = "Real", SUM(1) / (1 + Sheet2!$B$5)^C14, SUM(1) / (1 + Sheet2!$B$7)^C14)</f>
        <v>0.58751919934047059</v>
      </c>
      <c r="Q14" s="32">
        <f t="shared" si="0"/>
        <v>0</v>
      </c>
      <c r="R14" s="11"/>
    </row>
    <row r="15" spans="2:18" ht="15.75">
      <c r="B15" s="16" t="s">
        <v>135</v>
      </c>
      <c r="C15" s="16">
        <v>10</v>
      </c>
      <c r="D15" s="34">
        <v>0</v>
      </c>
      <c r="E15" s="42"/>
      <c r="F15" s="34">
        <v>0</v>
      </c>
      <c r="G15" s="34">
        <v>0</v>
      </c>
      <c r="H15" s="37">
        <f t="shared" si="4"/>
        <v>0</v>
      </c>
      <c r="I15" s="34">
        <v>0</v>
      </c>
      <c r="J15" s="38">
        <v>0</v>
      </c>
      <c r="K15" s="37">
        <f t="shared" si="5"/>
        <v>0</v>
      </c>
      <c r="L15" s="37">
        <f t="shared" si="1"/>
        <v>0</v>
      </c>
      <c r="M15" s="30">
        <v>0</v>
      </c>
      <c r="N15" s="31">
        <f t="shared" si="2"/>
        <v>0</v>
      </c>
      <c r="O15" s="32">
        <f t="shared" si="3"/>
        <v>0</v>
      </c>
      <c r="P15" s="33">
        <f>IF(Sheet2!$B$4 = "Real", SUM(1) / (1 + Sheet2!$B$5)^C15, SUM(1) / (1 + Sheet2!$B$7)^C15)</f>
        <v>0.55380624422337299</v>
      </c>
      <c r="Q15" s="32">
        <f t="shared" si="0"/>
        <v>0</v>
      </c>
      <c r="R15" s="11"/>
    </row>
    <row r="16" spans="2:18" ht="48.75" customHeight="1">
      <c r="B16" s="16" t="s">
        <v>9</v>
      </c>
      <c r="C16" s="16"/>
      <c r="D16" s="17">
        <f>SUM(D4:D15)</f>
        <v>0</v>
      </c>
      <c r="E16" s="17"/>
      <c r="F16" s="17"/>
      <c r="G16" s="17">
        <f>SUM(G4:G15)</f>
        <v>0</v>
      </c>
      <c r="H16" s="17"/>
      <c r="I16" s="17"/>
      <c r="J16" s="18"/>
      <c r="K16" s="17">
        <f>SUM(K4:K15)</f>
        <v>0</v>
      </c>
      <c r="L16" s="17"/>
      <c r="M16" s="32"/>
      <c r="N16" s="32">
        <f>SUM(N4:N15)</f>
        <v>0</v>
      </c>
      <c r="O16" s="32">
        <f>SUM(O4:O15)</f>
        <v>0</v>
      </c>
      <c r="P16" s="32"/>
      <c r="Q16" s="32">
        <f>SUM(Q4:Q15)</f>
        <v>0</v>
      </c>
      <c r="R16" s="11"/>
    </row>
    <row r="17" spans="2:18" ht="36" customHeight="1">
      <c r="B17" s="19"/>
      <c r="C17" s="19"/>
      <c r="D17" s="20"/>
      <c r="E17" s="20"/>
      <c r="F17" s="20"/>
      <c r="G17" s="20"/>
      <c r="H17" s="20"/>
      <c r="I17" s="20"/>
      <c r="J17" s="21"/>
      <c r="K17" s="22"/>
      <c r="L17" s="22"/>
      <c r="M17" s="22"/>
      <c r="N17" s="22"/>
      <c r="O17" s="20"/>
      <c r="P17" s="22"/>
      <c r="Q17" s="20"/>
      <c r="R17" s="11"/>
    </row>
    <row r="18" spans="2:18" ht="15.75" customHeight="1">
      <c r="B18" s="87" t="s">
        <v>8</v>
      </c>
      <c r="C18" s="87"/>
      <c r="D18" s="87"/>
      <c r="E18" s="87"/>
      <c r="F18" s="87"/>
      <c r="G18" s="87"/>
      <c r="H18" s="20"/>
      <c r="I18" s="20"/>
      <c r="J18" s="21"/>
      <c r="K18" s="55" t="s">
        <v>78</v>
      </c>
      <c r="L18" s="22"/>
      <c r="N18" s="22"/>
      <c r="O18" s="20"/>
      <c r="P18" s="22"/>
      <c r="Q18" s="20"/>
      <c r="R18" s="11"/>
    </row>
    <row r="20" spans="2:18" ht="46.5" customHeight="1">
      <c r="B20" s="24" t="s">
        <v>114</v>
      </c>
      <c r="C20" s="23" t="s">
        <v>26</v>
      </c>
      <c r="D20" s="40" t="s">
        <v>29</v>
      </c>
      <c r="E20" s="40"/>
      <c r="F20" s="40"/>
      <c r="I20" s="41" t="s">
        <v>115</v>
      </c>
    </row>
    <row r="21" spans="2:18">
      <c r="C21" s="23"/>
    </row>
    <row r="22" spans="2:18">
      <c r="C22" s="23"/>
    </row>
    <row r="23" spans="2:18">
      <c r="C23" s="23"/>
    </row>
    <row r="24" spans="2:18">
      <c r="B24" s="39"/>
    </row>
    <row r="25" spans="2:18" ht="15.75" customHeight="1">
      <c r="B25" s="88" t="s">
        <v>69</v>
      </c>
      <c r="C25" s="88"/>
      <c r="D25" s="88"/>
      <c r="E25" s="88"/>
      <c r="F25" s="88"/>
      <c r="G25" s="88"/>
    </row>
    <row r="27" spans="2:18" ht="49.5" customHeight="1">
      <c r="B27" s="84" t="s">
        <v>116</v>
      </c>
      <c r="C27" s="84"/>
      <c r="D27" s="84"/>
      <c r="E27" s="84"/>
      <c r="F27" s="84"/>
      <c r="G27" s="84"/>
    </row>
    <row r="29" spans="2:18" ht="78.75">
      <c r="B29" s="13" t="s">
        <v>81</v>
      </c>
      <c r="C29" s="13" t="s">
        <v>21</v>
      </c>
      <c r="D29" s="14" t="s">
        <v>32</v>
      </c>
      <c r="E29" s="14" t="s">
        <v>12</v>
      </c>
      <c r="F29" s="14" t="s">
        <v>50</v>
      </c>
      <c r="G29" s="14" t="s">
        <v>31</v>
      </c>
      <c r="H29" s="14" t="s">
        <v>54</v>
      </c>
      <c r="I29" s="14" t="s">
        <v>56</v>
      </c>
      <c r="J29" s="15" t="s">
        <v>70</v>
      </c>
      <c r="K29" s="15" t="s">
        <v>57</v>
      </c>
      <c r="L29" s="15" t="s">
        <v>58</v>
      </c>
      <c r="M29" s="27" t="s">
        <v>24</v>
      </c>
      <c r="N29" s="28" t="s">
        <v>71</v>
      </c>
      <c r="O29" s="27" t="s">
        <v>62</v>
      </c>
      <c r="P29" s="29" t="s">
        <v>14</v>
      </c>
      <c r="Q29" s="27" t="s">
        <v>20</v>
      </c>
    </row>
    <row r="30" spans="2:18" ht="15.75">
      <c r="B30" s="48" t="s">
        <v>15</v>
      </c>
      <c r="C30" s="48">
        <v>0</v>
      </c>
      <c r="D30" s="34">
        <v>125000</v>
      </c>
      <c r="E30" s="35" t="s">
        <v>27</v>
      </c>
      <c r="F30" s="35" t="s">
        <v>27</v>
      </c>
      <c r="G30" s="35" t="s">
        <v>27</v>
      </c>
      <c r="H30" s="35"/>
      <c r="I30" s="35" t="s">
        <v>28</v>
      </c>
      <c r="J30" s="36" t="s">
        <v>26</v>
      </c>
      <c r="K30" s="26" t="s">
        <v>27</v>
      </c>
      <c r="L30" s="26"/>
      <c r="M30" s="30" t="s">
        <v>26</v>
      </c>
      <c r="N30" s="31" t="s">
        <v>26</v>
      </c>
      <c r="O30" s="32">
        <f>D30</f>
        <v>125000</v>
      </c>
      <c r="P30" s="33">
        <f>IF(Sheet2!$B$4 = "Real", SUM(1) / (1 + Sheet2!$B$5)^C30, SUM(1) / (1 + Sheet2!$B$7)^C30)</f>
        <v>1</v>
      </c>
      <c r="Q30" s="32">
        <f>O30*P30</f>
        <v>125000</v>
      </c>
    </row>
    <row r="31" spans="2:18" ht="15.75">
      <c r="B31" s="48" t="s">
        <v>49</v>
      </c>
      <c r="C31" s="48">
        <v>0</v>
      </c>
      <c r="D31" s="34">
        <v>65000</v>
      </c>
      <c r="E31" s="42">
        <v>500</v>
      </c>
      <c r="F31" s="34">
        <v>130</v>
      </c>
      <c r="G31" s="34">
        <v>10000</v>
      </c>
      <c r="H31" s="37">
        <f>D31+G31</f>
        <v>75000</v>
      </c>
      <c r="I31" s="34">
        <v>200000</v>
      </c>
      <c r="J31" s="38">
        <v>0.2</v>
      </c>
      <c r="K31" s="37">
        <f>I31*J31</f>
        <v>40000</v>
      </c>
      <c r="L31" s="37">
        <f>K31-G31</f>
        <v>30000</v>
      </c>
      <c r="M31" s="30">
        <v>0.9</v>
      </c>
      <c r="N31" s="31">
        <f>L31*M31</f>
        <v>27000</v>
      </c>
      <c r="O31" s="32">
        <f>H31+N31</f>
        <v>102000</v>
      </c>
      <c r="P31" s="33">
        <f>IF(Sheet2!$B$4 = "Real", SUM(1) / (1 + Sheet2!$B$5)^C31, SUM(1) / (1 + Sheet2!$B$7)^C31)</f>
        <v>1</v>
      </c>
      <c r="Q31" s="32">
        <f>O31*P31</f>
        <v>102000</v>
      </c>
    </row>
    <row r="32" spans="2:18" ht="15.75">
      <c r="B32" s="48" t="s">
        <v>0</v>
      </c>
      <c r="C32" s="48">
        <f>+C31+1</f>
        <v>1</v>
      </c>
      <c r="D32" s="34">
        <v>65000</v>
      </c>
      <c r="E32" s="42">
        <v>500</v>
      </c>
      <c r="F32" s="34">
        <v>100</v>
      </c>
      <c r="G32" s="34">
        <v>10000</v>
      </c>
      <c r="H32" s="37">
        <f>D32+G32</f>
        <v>75000</v>
      </c>
      <c r="I32" s="34">
        <v>200000</v>
      </c>
      <c r="J32" s="38">
        <v>0.2</v>
      </c>
      <c r="K32" s="37">
        <f>I32*J32</f>
        <v>40000</v>
      </c>
      <c r="L32" s="37">
        <f t="shared" ref="L32:L39" si="9">K32-G32</f>
        <v>30000</v>
      </c>
      <c r="M32" s="30">
        <v>0.9</v>
      </c>
      <c r="N32" s="31">
        <f t="shared" ref="N32:N39" si="10">L32*M32</f>
        <v>27000</v>
      </c>
      <c r="O32" s="32">
        <f t="shared" ref="O32:O39" si="11">H32+N32</f>
        <v>102000</v>
      </c>
      <c r="P32" s="33">
        <f>IF(Sheet2!$B$4 = "Real", SUM(1) / (1 + Sheet2!$B$5)^C32, SUM(1) / (1 + Sheet2!$B$7)^C32)</f>
        <v>0.94261812183339244</v>
      </c>
      <c r="Q32" s="32">
        <f>O32*P32</f>
        <v>96147.048427006026</v>
      </c>
    </row>
    <row r="33" spans="2:17" ht="15.75">
      <c r="B33" s="48" t="s">
        <v>1</v>
      </c>
      <c r="C33" s="48">
        <f>+C32+1</f>
        <v>2</v>
      </c>
      <c r="D33" s="34">
        <v>65000</v>
      </c>
      <c r="E33" s="42">
        <v>500</v>
      </c>
      <c r="F33" s="34">
        <v>100</v>
      </c>
      <c r="G33" s="34">
        <v>10000</v>
      </c>
      <c r="H33" s="37">
        <f t="shared" ref="H33:H39" si="12">D33+G33</f>
        <v>75000</v>
      </c>
      <c r="I33" s="34">
        <v>200000</v>
      </c>
      <c r="J33" s="38">
        <v>0.2</v>
      </c>
      <c r="K33" s="37">
        <f t="shared" ref="K33:K39" si="13">I33*J33</f>
        <v>40000</v>
      </c>
      <c r="L33" s="37">
        <f t="shared" si="9"/>
        <v>30000</v>
      </c>
      <c r="M33" s="30">
        <v>0.9</v>
      </c>
      <c r="N33" s="31">
        <f t="shared" si="10"/>
        <v>27000</v>
      </c>
      <c r="O33" s="32">
        <f t="shared" si="11"/>
        <v>102000</v>
      </c>
      <c r="P33" s="33">
        <f>IF(Sheet2!$B$4 = "Real", SUM(1) / (1 + Sheet2!$B$5)^C33, SUM(1) / (1 + Sheet2!$B$7)^C33)</f>
        <v>0.88852892360871227</v>
      </c>
      <c r="Q33" s="32">
        <f t="shared" ref="Q33:Q39" si="14">O33*P33</f>
        <v>90629.950208088645</v>
      </c>
    </row>
    <row r="34" spans="2:17" ht="15.75">
      <c r="B34" s="48" t="s">
        <v>2</v>
      </c>
      <c r="C34" s="48">
        <f t="shared" ref="C34:C39" si="15">+C33+1</f>
        <v>3</v>
      </c>
      <c r="D34" s="34">
        <v>65000</v>
      </c>
      <c r="E34" s="42">
        <v>500</v>
      </c>
      <c r="F34" s="34">
        <v>100</v>
      </c>
      <c r="G34" s="34">
        <v>10000</v>
      </c>
      <c r="H34" s="37">
        <f t="shared" si="12"/>
        <v>75000</v>
      </c>
      <c r="I34" s="34">
        <v>200000</v>
      </c>
      <c r="J34" s="38">
        <v>0.2</v>
      </c>
      <c r="K34" s="37">
        <f t="shared" si="13"/>
        <v>40000</v>
      </c>
      <c r="L34" s="37">
        <f t="shared" si="9"/>
        <v>30000</v>
      </c>
      <c r="M34" s="30">
        <v>0.9</v>
      </c>
      <c r="N34" s="31">
        <f t="shared" si="10"/>
        <v>27000</v>
      </c>
      <c r="O34" s="32">
        <f t="shared" si="11"/>
        <v>102000</v>
      </c>
      <c r="P34" s="33">
        <f>IF(Sheet2!$B$4 = "Real", SUM(1) / (1 + Sheet2!$B$5)^C34, SUM(1) / (1 + Sheet2!$B$7)^C34)</f>
        <v>0.8375434651666902</v>
      </c>
      <c r="Q34" s="32">
        <f t="shared" si="14"/>
        <v>85429.433447002404</v>
      </c>
    </row>
    <row r="35" spans="2:17" ht="15.75">
      <c r="B35" s="48" t="s">
        <v>3</v>
      </c>
      <c r="C35" s="48">
        <f t="shared" si="15"/>
        <v>4</v>
      </c>
      <c r="D35" s="34">
        <v>65000</v>
      </c>
      <c r="E35" s="42">
        <v>500</v>
      </c>
      <c r="F35" s="34">
        <v>100</v>
      </c>
      <c r="G35" s="34">
        <v>10000</v>
      </c>
      <c r="H35" s="37">
        <f t="shared" si="12"/>
        <v>75000</v>
      </c>
      <c r="I35" s="34">
        <v>200000</v>
      </c>
      <c r="J35" s="38">
        <v>0.2</v>
      </c>
      <c r="K35" s="37">
        <f t="shared" si="13"/>
        <v>40000</v>
      </c>
      <c r="L35" s="37">
        <f t="shared" si="9"/>
        <v>30000</v>
      </c>
      <c r="M35" s="30">
        <v>0.9</v>
      </c>
      <c r="N35" s="31">
        <f t="shared" si="10"/>
        <v>27000</v>
      </c>
      <c r="O35" s="32">
        <f t="shared" si="11"/>
        <v>102000</v>
      </c>
      <c r="P35" s="33">
        <f>IF(Sheet2!$B$4 = "Real", SUM(1) / (1 + Sheet2!$B$5)^C35, SUM(1) / (1 + Sheet2!$B$7)^C35)</f>
        <v>0.78948364808925697</v>
      </c>
      <c r="Q35" s="32">
        <f t="shared" si="14"/>
        <v>80527.332105104215</v>
      </c>
    </row>
    <row r="36" spans="2:17" ht="15.75">
      <c r="B36" s="48" t="s">
        <v>4</v>
      </c>
      <c r="C36" s="48">
        <f t="shared" si="15"/>
        <v>5</v>
      </c>
      <c r="D36" s="34">
        <v>65000</v>
      </c>
      <c r="E36" s="42">
        <v>500</v>
      </c>
      <c r="F36" s="34">
        <v>100</v>
      </c>
      <c r="G36" s="34">
        <v>10000</v>
      </c>
      <c r="H36" s="37">
        <f t="shared" si="12"/>
        <v>75000</v>
      </c>
      <c r="I36" s="34">
        <v>200000</v>
      </c>
      <c r="J36" s="38">
        <v>0.2</v>
      </c>
      <c r="K36" s="37">
        <f t="shared" si="13"/>
        <v>40000</v>
      </c>
      <c r="L36" s="37">
        <f t="shared" si="9"/>
        <v>30000</v>
      </c>
      <c r="M36" s="30">
        <v>0.9</v>
      </c>
      <c r="N36" s="31">
        <f t="shared" si="10"/>
        <v>27000</v>
      </c>
      <c r="O36" s="32">
        <f t="shared" si="11"/>
        <v>102000</v>
      </c>
      <c r="P36" s="33">
        <f>IF(Sheet2!$B$4 = "Real", SUM(1) / (1 + Sheet2!$B$5)^C36, SUM(1) / (1 + Sheet2!$B$7)^C36)</f>
        <v>0.74418159358007041</v>
      </c>
      <c r="Q36" s="32">
        <f t="shared" si="14"/>
        <v>75906.522545167187</v>
      </c>
    </row>
    <row r="37" spans="2:17" ht="15.75">
      <c r="B37" s="48" t="s">
        <v>5</v>
      </c>
      <c r="C37" s="48">
        <f t="shared" si="15"/>
        <v>6</v>
      </c>
      <c r="D37" s="34">
        <v>65000</v>
      </c>
      <c r="E37" s="42">
        <v>500</v>
      </c>
      <c r="F37" s="34">
        <v>100</v>
      </c>
      <c r="G37" s="34">
        <v>10000</v>
      </c>
      <c r="H37" s="37">
        <f t="shared" si="12"/>
        <v>75000</v>
      </c>
      <c r="I37" s="34">
        <v>200000</v>
      </c>
      <c r="J37" s="38">
        <v>0.2</v>
      </c>
      <c r="K37" s="37">
        <f t="shared" si="13"/>
        <v>40000</v>
      </c>
      <c r="L37" s="37">
        <f t="shared" si="9"/>
        <v>30000</v>
      </c>
      <c r="M37" s="30">
        <v>0.9</v>
      </c>
      <c r="N37" s="31">
        <f t="shared" si="10"/>
        <v>27000</v>
      </c>
      <c r="O37" s="32">
        <f t="shared" si="11"/>
        <v>102000</v>
      </c>
      <c r="P37" s="33">
        <f>IF(Sheet2!$B$4 = "Real", SUM(1) / (1 + Sheet2!$B$5)^C37, SUM(1) / (1 + Sheet2!$B$7)^C37)</f>
        <v>0.70147905604342697</v>
      </c>
      <c r="Q37" s="32">
        <f t="shared" si="14"/>
        <v>71550.863716429551</v>
      </c>
    </row>
    <row r="38" spans="2:17" ht="15.75">
      <c r="B38" s="48" t="s">
        <v>6</v>
      </c>
      <c r="C38" s="48">
        <f t="shared" si="15"/>
        <v>7</v>
      </c>
      <c r="D38" s="34">
        <v>65000</v>
      </c>
      <c r="E38" s="42">
        <v>500</v>
      </c>
      <c r="F38" s="34">
        <v>100</v>
      </c>
      <c r="G38" s="34">
        <v>10000</v>
      </c>
      <c r="H38" s="37">
        <f t="shared" si="12"/>
        <v>75000</v>
      </c>
      <c r="I38" s="34">
        <v>200000</v>
      </c>
      <c r="J38" s="38">
        <v>0.2</v>
      </c>
      <c r="K38" s="37">
        <f t="shared" si="13"/>
        <v>40000</v>
      </c>
      <c r="L38" s="37">
        <f t="shared" si="9"/>
        <v>30000</v>
      </c>
      <c r="M38" s="30">
        <v>0.9</v>
      </c>
      <c r="N38" s="31">
        <f t="shared" si="10"/>
        <v>27000</v>
      </c>
      <c r="O38" s="32">
        <f t="shared" si="11"/>
        <v>102000</v>
      </c>
      <c r="P38" s="33">
        <f>IF(Sheet2!$B$4 = "Real", SUM(1) / (1 + Sheet2!$B$5)^C38, SUM(1) / (1 + Sheet2!$B$7)^C38)</f>
        <v>0.661226870313116</v>
      </c>
      <c r="Q38" s="32">
        <f t="shared" si="14"/>
        <v>67445.140771937833</v>
      </c>
    </row>
    <row r="39" spans="2:17" ht="15.75">
      <c r="B39" s="48" t="s">
        <v>7</v>
      </c>
      <c r="C39" s="48">
        <f t="shared" si="15"/>
        <v>8</v>
      </c>
      <c r="D39" s="34">
        <v>65000</v>
      </c>
      <c r="E39" s="42">
        <v>500</v>
      </c>
      <c r="F39" s="34">
        <v>100</v>
      </c>
      <c r="G39" s="34">
        <v>10000</v>
      </c>
      <c r="H39" s="37">
        <f t="shared" si="12"/>
        <v>75000</v>
      </c>
      <c r="I39" s="34">
        <v>200000</v>
      </c>
      <c r="J39" s="38">
        <v>0.2</v>
      </c>
      <c r="K39" s="37">
        <f t="shared" si="13"/>
        <v>40000</v>
      </c>
      <c r="L39" s="37">
        <f t="shared" si="9"/>
        <v>30000</v>
      </c>
      <c r="M39" s="30">
        <v>0.9</v>
      </c>
      <c r="N39" s="31">
        <f t="shared" si="10"/>
        <v>27000</v>
      </c>
      <c r="O39" s="32">
        <f t="shared" si="11"/>
        <v>102000</v>
      </c>
      <c r="P39" s="33">
        <f>IF(Sheet2!$B$4 = "Real", SUM(1) / (1 + Sheet2!$B$5)^C39, SUM(1) / (1 + Sheet2!$B$7)^C39)</f>
        <v>0.62328443060032168</v>
      </c>
      <c r="Q39" s="32">
        <f t="shared" si="14"/>
        <v>63575.011921232814</v>
      </c>
    </row>
    <row r="40" spans="2:17" ht="15.75">
      <c r="B40" s="48" t="s">
        <v>9</v>
      </c>
      <c r="C40" s="48"/>
      <c r="D40" s="49">
        <f>SUM(D30:D39)</f>
        <v>710000</v>
      </c>
      <c r="E40" s="49"/>
      <c r="F40" s="49"/>
      <c r="G40" s="49">
        <f>SUM(G30:G39)</f>
        <v>90000</v>
      </c>
      <c r="H40" s="49"/>
      <c r="I40" s="49"/>
      <c r="J40" s="50"/>
      <c r="K40" s="49">
        <f>SUM(K30:K39)</f>
        <v>360000</v>
      </c>
      <c r="L40" s="49"/>
      <c r="M40" s="32"/>
      <c r="N40" s="32">
        <f>SUM(N30:N39)</f>
        <v>243000</v>
      </c>
      <c r="O40" s="32">
        <f>SUM(O30:O39)</f>
        <v>1043000</v>
      </c>
      <c r="P40" s="32"/>
      <c r="Q40" s="32">
        <f>SUM(Q30:Q39)</f>
        <v>858211.30314196856</v>
      </c>
    </row>
    <row r="43" spans="2:17" ht="57.75" customHeight="1">
      <c r="B43" s="84" t="s">
        <v>117</v>
      </c>
      <c r="C43" s="84"/>
      <c r="D43" s="84"/>
      <c r="E43" s="84"/>
      <c r="F43" s="84"/>
      <c r="G43" s="84"/>
    </row>
    <row r="45" spans="2:17" ht="78.75">
      <c r="B45" s="13" t="s">
        <v>81</v>
      </c>
      <c r="C45" s="13" t="s">
        <v>21</v>
      </c>
      <c r="D45" s="14" t="s">
        <v>32</v>
      </c>
      <c r="E45" s="14" t="s">
        <v>12</v>
      </c>
      <c r="F45" s="14" t="s">
        <v>50</v>
      </c>
      <c r="G45" s="14" t="s">
        <v>31</v>
      </c>
      <c r="H45" s="14" t="s">
        <v>54</v>
      </c>
      <c r="I45" s="14" t="s">
        <v>56</v>
      </c>
      <c r="J45" s="15" t="s">
        <v>70</v>
      </c>
      <c r="K45" s="15" t="s">
        <v>57</v>
      </c>
      <c r="L45" s="15" t="s">
        <v>58</v>
      </c>
      <c r="M45" s="27" t="s">
        <v>24</v>
      </c>
      <c r="N45" s="28" t="s">
        <v>71</v>
      </c>
      <c r="O45" s="27" t="s">
        <v>62</v>
      </c>
      <c r="P45" s="29" t="s">
        <v>14</v>
      </c>
      <c r="Q45" s="27" t="s">
        <v>20</v>
      </c>
    </row>
    <row r="46" spans="2:17" ht="15.75">
      <c r="B46" s="48" t="s">
        <v>15</v>
      </c>
      <c r="C46" s="48">
        <v>0</v>
      </c>
      <c r="D46" s="34">
        <v>150000</v>
      </c>
      <c r="E46" s="35" t="s">
        <v>27</v>
      </c>
      <c r="F46" s="35" t="s">
        <v>27</v>
      </c>
      <c r="G46" s="35" t="s">
        <v>27</v>
      </c>
      <c r="H46" s="35"/>
      <c r="I46" s="35" t="s">
        <v>28</v>
      </c>
      <c r="J46" s="36" t="s">
        <v>26</v>
      </c>
      <c r="K46" s="26" t="s">
        <v>27</v>
      </c>
      <c r="L46" s="26"/>
      <c r="M46" s="30" t="s">
        <v>26</v>
      </c>
      <c r="N46" s="31" t="s">
        <v>26</v>
      </c>
      <c r="O46" s="32">
        <f>D46</f>
        <v>150000</v>
      </c>
      <c r="P46" s="33">
        <f>IF(Sheet2!$B$4 = "Real", SUM(1) / (1 + Sheet2!$B$5)^C46, SUM(1) / (1 + Sheet2!$B$7)^C46)</f>
        <v>1</v>
      </c>
      <c r="Q46" s="32">
        <f>O46*P46</f>
        <v>150000</v>
      </c>
    </row>
    <row r="47" spans="2:17" ht="15.75">
      <c r="B47" s="48" t="s">
        <v>49</v>
      </c>
      <c r="C47" s="48">
        <v>0</v>
      </c>
      <c r="D47" s="34">
        <v>80000</v>
      </c>
      <c r="E47" s="42">
        <v>500</v>
      </c>
      <c r="F47" s="34">
        <v>160</v>
      </c>
      <c r="G47" s="34">
        <v>10000</v>
      </c>
      <c r="H47" s="37">
        <f>D47+G47</f>
        <v>90000</v>
      </c>
      <c r="I47" s="34">
        <v>130000</v>
      </c>
      <c r="J47" s="38">
        <v>0.15</v>
      </c>
      <c r="K47" s="37">
        <f>I47*J47</f>
        <v>19500</v>
      </c>
      <c r="L47" s="37">
        <f>K47-G47</f>
        <v>9500</v>
      </c>
      <c r="M47" s="30">
        <v>0.6</v>
      </c>
      <c r="N47" s="31">
        <f>L47*M47</f>
        <v>5700</v>
      </c>
      <c r="O47" s="32">
        <f>H47+N47</f>
        <v>95700</v>
      </c>
      <c r="P47" s="33">
        <f>IF(Sheet2!$B$4 = "Real", SUM(1) / (1 + Sheet2!$B$5)^C47, SUM(1) / (1 + Sheet2!$B$7)^C47)</f>
        <v>1</v>
      </c>
      <c r="Q47" s="32">
        <f>O47*P47</f>
        <v>95700</v>
      </c>
    </row>
    <row r="48" spans="2:17" ht="15.75">
      <c r="B48" s="48" t="s">
        <v>0</v>
      </c>
      <c r="C48" s="48">
        <f>+C47+1</f>
        <v>1</v>
      </c>
      <c r="D48" s="34">
        <v>80000</v>
      </c>
      <c r="E48" s="42">
        <v>500</v>
      </c>
      <c r="F48" s="34">
        <v>160</v>
      </c>
      <c r="G48" s="34">
        <v>10000</v>
      </c>
      <c r="H48" s="37">
        <f>D48+G48</f>
        <v>90000</v>
      </c>
      <c r="I48" s="34">
        <v>130000</v>
      </c>
      <c r="J48" s="38">
        <v>0.15</v>
      </c>
      <c r="K48" s="37">
        <f>I48*J48</f>
        <v>19500</v>
      </c>
      <c r="L48" s="37">
        <f t="shared" ref="L48:L55" si="16">K48-G48</f>
        <v>9500</v>
      </c>
      <c r="M48" s="30">
        <v>0.6</v>
      </c>
      <c r="N48" s="31">
        <f t="shared" ref="N48:N55" si="17">L48*M48</f>
        <v>5700</v>
      </c>
      <c r="O48" s="32">
        <f t="shared" ref="O48:O55" si="18">H48+N48</f>
        <v>95700</v>
      </c>
      <c r="P48" s="33">
        <f>IF(Sheet2!$B$4 = "Real", SUM(1) / (1 + Sheet2!$B$5)^C48, SUM(1) / (1 + Sheet2!$B$7)^C48)</f>
        <v>0.94261812183339244</v>
      </c>
      <c r="Q48" s="32">
        <f>O48*P48</f>
        <v>90208.554259455661</v>
      </c>
    </row>
    <row r="49" spans="2:17" ht="15.75">
      <c r="B49" s="48" t="s">
        <v>1</v>
      </c>
      <c r="C49" s="48">
        <f>+C48+1</f>
        <v>2</v>
      </c>
      <c r="D49" s="34">
        <v>80000</v>
      </c>
      <c r="E49" s="42">
        <v>500</v>
      </c>
      <c r="F49" s="34">
        <v>160</v>
      </c>
      <c r="G49" s="34">
        <v>10000</v>
      </c>
      <c r="H49" s="37">
        <f t="shared" ref="H49:H55" si="19">D49+G49</f>
        <v>90000</v>
      </c>
      <c r="I49" s="34">
        <v>130000</v>
      </c>
      <c r="J49" s="38">
        <v>0.15</v>
      </c>
      <c r="K49" s="37">
        <f t="shared" ref="K49:K55" si="20">I49*J49</f>
        <v>19500</v>
      </c>
      <c r="L49" s="37">
        <f t="shared" si="16"/>
        <v>9500</v>
      </c>
      <c r="M49" s="30">
        <v>0.6</v>
      </c>
      <c r="N49" s="31">
        <f t="shared" si="17"/>
        <v>5700</v>
      </c>
      <c r="O49" s="32">
        <f t="shared" si="18"/>
        <v>95700</v>
      </c>
      <c r="P49" s="33">
        <f>IF(Sheet2!$B$4 = "Real", SUM(1) / (1 + Sheet2!$B$5)^C49, SUM(1) / (1 + Sheet2!$B$7)^C49)</f>
        <v>0.88852892360871227</v>
      </c>
      <c r="Q49" s="32">
        <f t="shared" ref="Q49:Q55" si="21">O49*P49</f>
        <v>85032.217989353769</v>
      </c>
    </row>
    <row r="50" spans="2:17" ht="15.75">
      <c r="B50" s="48" t="s">
        <v>2</v>
      </c>
      <c r="C50" s="48">
        <f t="shared" ref="C50:C55" si="22">+C49+1</f>
        <v>3</v>
      </c>
      <c r="D50" s="34">
        <v>80000</v>
      </c>
      <c r="E50" s="42">
        <v>500</v>
      </c>
      <c r="F50" s="34">
        <v>160</v>
      </c>
      <c r="G50" s="34">
        <v>10000</v>
      </c>
      <c r="H50" s="37">
        <f t="shared" si="19"/>
        <v>90000</v>
      </c>
      <c r="I50" s="34">
        <v>130000</v>
      </c>
      <c r="J50" s="38">
        <v>0.15</v>
      </c>
      <c r="K50" s="37">
        <f t="shared" si="20"/>
        <v>19500</v>
      </c>
      <c r="L50" s="37">
        <f t="shared" si="16"/>
        <v>9500</v>
      </c>
      <c r="M50" s="30">
        <v>0.6</v>
      </c>
      <c r="N50" s="31">
        <f t="shared" si="17"/>
        <v>5700</v>
      </c>
      <c r="O50" s="32">
        <f t="shared" si="18"/>
        <v>95700</v>
      </c>
      <c r="P50" s="33">
        <f>IF(Sheet2!$B$4 = "Real", SUM(1) / (1 + Sheet2!$B$5)^C50, SUM(1) / (1 + Sheet2!$B$7)^C50)</f>
        <v>0.8375434651666902</v>
      </c>
      <c r="Q50" s="32">
        <f t="shared" si="21"/>
        <v>80152.909616452249</v>
      </c>
    </row>
    <row r="51" spans="2:17" ht="15.75">
      <c r="B51" s="48" t="s">
        <v>3</v>
      </c>
      <c r="C51" s="48">
        <f t="shared" si="22"/>
        <v>4</v>
      </c>
      <c r="D51" s="34">
        <v>80000</v>
      </c>
      <c r="E51" s="42">
        <v>500</v>
      </c>
      <c r="F51" s="34">
        <v>160</v>
      </c>
      <c r="G51" s="34">
        <v>10000</v>
      </c>
      <c r="H51" s="37">
        <f t="shared" si="19"/>
        <v>90000</v>
      </c>
      <c r="I51" s="34">
        <v>130000</v>
      </c>
      <c r="J51" s="38">
        <v>0.15</v>
      </c>
      <c r="K51" s="37">
        <f t="shared" si="20"/>
        <v>19500</v>
      </c>
      <c r="L51" s="37">
        <f t="shared" si="16"/>
        <v>9500</v>
      </c>
      <c r="M51" s="30">
        <v>0.6</v>
      </c>
      <c r="N51" s="31">
        <f t="shared" si="17"/>
        <v>5700</v>
      </c>
      <c r="O51" s="32">
        <f t="shared" si="18"/>
        <v>95700</v>
      </c>
      <c r="P51" s="33">
        <f>IF(Sheet2!$B$4 = "Real", SUM(1) / (1 + Sheet2!$B$5)^C51, SUM(1) / (1 + Sheet2!$B$7)^C51)</f>
        <v>0.78948364808925697</v>
      </c>
      <c r="Q51" s="32">
        <f t="shared" si="21"/>
        <v>75553.585122141885</v>
      </c>
    </row>
    <row r="52" spans="2:17" ht="15.75">
      <c r="B52" s="48" t="s">
        <v>4</v>
      </c>
      <c r="C52" s="48">
        <f t="shared" si="22"/>
        <v>5</v>
      </c>
      <c r="D52" s="34">
        <v>80000</v>
      </c>
      <c r="E52" s="42">
        <v>500</v>
      </c>
      <c r="F52" s="34">
        <v>160</v>
      </c>
      <c r="G52" s="34">
        <v>10000</v>
      </c>
      <c r="H52" s="37">
        <f t="shared" si="19"/>
        <v>90000</v>
      </c>
      <c r="I52" s="34">
        <v>130000</v>
      </c>
      <c r="J52" s="38">
        <v>0.15</v>
      </c>
      <c r="K52" s="37">
        <f t="shared" si="20"/>
        <v>19500</v>
      </c>
      <c r="L52" s="37">
        <f t="shared" si="16"/>
        <v>9500</v>
      </c>
      <c r="M52" s="30">
        <v>0.6</v>
      </c>
      <c r="N52" s="31">
        <f t="shared" si="17"/>
        <v>5700</v>
      </c>
      <c r="O52" s="32">
        <f t="shared" si="18"/>
        <v>95700</v>
      </c>
      <c r="P52" s="33">
        <f>IF(Sheet2!$B$4 = "Real", SUM(1) / (1 + Sheet2!$B$5)^C52, SUM(1) / (1 + Sheet2!$B$7)^C52)</f>
        <v>0.74418159358007041</v>
      </c>
      <c r="Q52" s="32">
        <f t="shared" si="21"/>
        <v>71218.178505612741</v>
      </c>
    </row>
    <row r="53" spans="2:17" ht="15.75">
      <c r="B53" s="48" t="s">
        <v>5</v>
      </c>
      <c r="C53" s="48">
        <f t="shared" si="22"/>
        <v>6</v>
      </c>
      <c r="D53" s="34">
        <v>80000</v>
      </c>
      <c r="E53" s="42">
        <v>500</v>
      </c>
      <c r="F53" s="34">
        <v>160</v>
      </c>
      <c r="G53" s="34">
        <v>10000</v>
      </c>
      <c r="H53" s="37">
        <f t="shared" si="19"/>
        <v>90000</v>
      </c>
      <c r="I53" s="34">
        <v>130000</v>
      </c>
      <c r="J53" s="38">
        <v>0.15</v>
      </c>
      <c r="K53" s="37">
        <f t="shared" si="20"/>
        <v>19500</v>
      </c>
      <c r="L53" s="37">
        <f t="shared" si="16"/>
        <v>9500</v>
      </c>
      <c r="M53" s="30">
        <v>0.6</v>
      </c>
      <c r="N53" s="31">
        <f t="shared" si="17"/>
        <v>5700</v>
      </c>
      <c r="O53" s="32">
        <f t="shared" si="18"/>
        <v>95700</v>
      </c>
      <c r="P53" s="33">
        <f>IF(Sheet2!$B$4 = "Real", SUM(1) / (1 + Sheet2!$B$5)^C53, SUM(1) / (1 + Sheet2!$B$7)^C53)</f>
        <v>0.70147905604342697</v>
      </c>
      <c r="Q53" s="32">
        <f t="shared" si="21"/>
        <v>67131.545663355966</v>
      </c>
    </row>
    <row r="54" spans="2:17" ht="15.75">
      <c r="B54" s="48" t="s">
        <v>6</v>
      </c>
      <c r="C54" s="48">
        <f t="shared" si="22"/>
        <v>7</v>
      </c>
      <c r="D54" s="34">
        <v>80000</v>
      </c>
      <c r="E54" s="42">
        <v>500</v>
      </c>
      <c r="F54" s="34">
        <v>160</v>
      </c>
      <c r="G54" s="34">
        <v>10000</v>
      </c>
      <c r="H54" s="37">
        <f t="shared" si="19"/>
        <v>90000</v>
      </c>
      <c r="I54" s="34">
        <v>130000</v>
      </c>
      <c r="J54" s="38">
        <v>0.15</v>
      </c>
      <c r="K54" s="37">
        <f t="shared" si="20"/>
        <v>19500</v>
      </c>
      <c r="L54" s="37">
        <f t="shared" si="16"/>
        <v>9500</v>
      </c>
      <c r="M54" s="30">
        <v>0.6</v>
      </c>
      <c r="N54" s="31">
        <f t="shared" si="17"/>
        <v>5700</v>
      </c>
      <c r="O54" s="32">
        <f t="shared" si="18"/>
        <v>95700</v>
      </c>
      <c r="P54" s="33">
        <f>IF(Sheet2!$B$4 = "Real", SUM(1) / (1 + Sheet2!$B$5)^C54, SUM(1) / (1 + Sheet2!$B$7)^C54)</f>
        <v>0.661226870313116</v>
      </c>
      <c r="Q54" s="32">
        <f t="shared" si="21"/>
        <v>63279.411488965205</v>
      </c>
    </row>
    <row r="55" spans="2:17" ht="15.75">
      <c r="B55" s="48" t="s">
        <v>7</v>
      </c>
      <c r="C55" s="48">
        <f t="shared" si="22"/>
        <v>8</v>
      </c>
      <c r="D55" s="34">
        <v>80000</v>
      </c>
      <c r="E55" s="42">
        <v>500</v>
      </c>
      <c r="F55" s="34">
        <v>160</v>
      </c>
      <c r="G55" s="34">
        <v>10000</v>
      </c>
      <c r="H55" s="37">
        <f t="shared" si="19"/>
        <v>90000</v>
      </c>
      <c r="I55" s="34">
        <v>130000</v>
      </c>
      <c r="J55" s="38">
        <v>0.15</v>
      </c>
      <c r="K55" s="37">
        <f t="shared" si="20"/>
        <v>19500</v>
      </c>
      <c r="L55" s="37">
        <f t="shared" si="16"/>
        <v>9500</v>
      </c>
      <c r="M55" s="30">
        <v>0.6</v>
      </c>
      <c r="N55" s="31">
        <f t="shared" si="17"/>
        <v>5700</v>
      </c>
      <c r="O55" s="32">
        <f t="shared" si="18"/>
        <v>95700</v>
      </c>
      <c r="P55" s="33">
        <f>IF(Sheet2!$B$4 = "Real", SUM(1) / (1 + Sheet2!$B$5)^C55, SUM(1) / (1 + Sheet2!$B$7)^C55)</f>
        <v>0.62328443060032168</v>
      </c>
      <c r="Q55" s="32">
        <f t="shared" si="21"/>
        <v>59648.320008450784</v>
      </c>
    </row>
    <row r="56" spans="2:17" ht="15.75">
      <c r="B56" s="48" t="s">
        <v>9</v>
      </c>
      <c r="C56" s="48"/>
      <c r="D56" s="49">
        <f>SUM(D46:D55)</f>
        <v>870000</v>
      </c>
      <c r="E56" s="49"/>
      <c r="F56" s="49"/>
      <c r="G56" s="49">
        <f>SUM(G46:G55)</f>
        <v>90000</v>
      </c>
      <c r="H56" s="49"/>
      <c r="I56" s="49"/>
      <c r="J56" s="50"/>
      <c r="K56" s="49">
        <f>SUM(K46:K55)</f>
        <v>175500</v>
      </c>
      <c r="L56" s="49"/>
      <c r="M56" s="32"/>
      <c r="N56" s="32">
        <f>SUM(N46:N55)</f>
        <v>51300</v>
      </c>
      <c r="O56" s="32">
        <f>SUM(O46:O55)</f>
        <v>1011300</v>
      </c>
      <c r="P56" s="32"/>
      <c r="Q56" s="32">
        <f>SUM(Q46:Q55)</f>
        <v>837924.72265378817</v>
      </c>
    </row>
    <row r="59" spans="2:17" ht="15.75">
      <c r="B59" s="85"/>
      <c r="C59" s="85"/>
      <c r="D59" s="85"/>
      <c r="E59" s="85"/>
      <c r="F59" s="85"/>
      <c r="G59" s="85"/>
    </row>
  </sheetData>
  <mergeCells count="6">
    <mergeCell ref="B43:G43"/>
    <mergeCell ref="B59:G59"/>
    <mergeCell ref="B1:D1"/>
    <mergeCell ref="B18:G18"/>
    <mergeCell ref="B25:G25"/>
    <mergeCell ref="B27:G27"/>
  </mergeCells>
  <phoneticPr fontId="3" type="noConversion"/>
  <pageMargins left="0.51181102362204722" right="0.51181102362204722" top="0.74803149606299213" bottom="0.74803149606299213" header="0.31496062992125984" footer="0.31496062992125984"/>
  <pageSetup paperSize="8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C2" sqref="C2"/>
    </sheetView>
  </sheetViews>
  <sheetFormatPr defaultRowHeight="15"/>
  <sheetData>
    <row r="1" spans="1:3">
      <c r="A1">
        <v>0</v>
      </c>
      <c r="C1" t="s">
        <v>10</v>
      </c>
    </row>
    <row r="2" spans="1:3">
      <c r="A2">
        <v>1</v>
      </c>
      <c r="C2" t="s">
        <v>11</v>
      </c>
    </row>
    <row r="3" spans="1:3">
      <c r="A3">
        <v>2</v>
      </c>
    </row>
    <row r="4" spans="1:3">
      <c r="A4">
        <v>3</v>
      </c>
    </row>
    <row r="5" spans="1:3">
      <c r="A5">
        <v>4</v>
      </c>
    </row>
    <row r="6" spans="1:3">
      <c r="A6">
        <v>5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5"/>
  <dimension ref="B2:I18"/>
  <sheetViews>
    <sheetView tabSelected="1" workbookViewId="0">
      <selection activeCell="R5" sqref="R5"/>
    </sheetView>
  </sheetViews>
  <sheetFormatPr defaultRowHeight="15"/>
  <cols>
    <col min="3" max="3" width="10.7109375" customWidth="1"/>
    <col min="4" max="6" width="15.7109375" customWidth="1"/>
    <col min="7" max="7" width="1.28515625" customWidth="1"/>
    <col min="8" max="8" width="15.7109375" customWidth="1"/>
    <col min="9" max="9" width="16.140625" customWidth="1"/>
  </cols>
  <sheetData>
    <row r="2" spans="2:9" ht="26.25">
      <c r="B2" s="67" t="s">
        <v>73</v>
      </c>
      <c r="C2" s="51"/>
    </row>
    <row r="6" spans="2:9" ht="31.5">
      <c r="D6" s="52" t="s">
        <v>74</v>
      </c>
      <c r="E6" s="52" t="s">
        <v>75</v>
      </c>
      <c r="F6" s="52" t="s">
        <v>76</v>
      </c>
      <c r="H6" s="52" t="s">
        <v>79</v>
      </c>
      <c r="I6" s="52" t="s">
        <v>77</v>
      </c>
    </row>
    <row r="7" spans="2:9" ht="15.75">
      <c r="C7" s="16" t="s">
        <v>0</v>
      </c>
      <c r="D7" s="53">
        <v>0</v>
      </c>
      <c r="E7" s="53">
        <v>0</v>
      </c>
      <c r="F7" s="53">
        <v>0</v>
      </c>
      <c r="H7" s="54">
        <v>0</v>
      </c>
      <c r="I7" s="54">
        <f>SUM(D7:H7)</f>
        <v>0</v>
      </c>
    </row>
    <row r="8" spans="2:9" ht="15.75">
      <c r="C8" s="16" t="s">
        <v>1</v>
      </c>
      <c r="D8" s="53"/>
      <c r="E8" s="53"/>
      <c r="F8" s="53"/>
      <c r="H8" s="54">
        <v>0</v>
      </c>
      <c r="I8" s="54">
        <f t="shared" ref="I8:I16" si="0">SUM(D8:H8)</f>
        <v>0</v>
      </c>
    </row>
    <row r="9" spans="2:9" ht="15.75">
      <c r="C9" s="16" t="s">
        <v>2</v>
      </c>
      <c r="D9" s="53"/>
      <c r="E9" s="53"/>
      <c r="F9" s="53"/>
      <c r="H9" s="54">
        <v>0</v>
      </c>
      <c r="I9" s="54">
        <f t="shared" si="0"/>
        <v>0</v>
      </c>
    </row>
    <row r="10" spans="2:9" ht="15.75">
      <c r="C10" s="16" t="s">
        <v>3</v>
      </c>
      <c r="D10" s="53"/>
      <c r="E10" s="53"/>
      <c r="F10" s="53"/>
      <c r="H10" s="54">
        <v>0</v>
      </c>
      <c r="I10" s="54">
        <f t="shared" si="0"/>
        <v>0</v>
      </c>
    </row>
    <row r="11" spans="2:9" ht="15.75">
      <c r="C11" s="16" t="s">
        <v>4</v>
      </c>
      <c r="D11" s="53"/>
      <c r="E11" s="53"/>
      <c r="F11" s="53"/>
      <c r="H11" s="54">
        <v>0</v>
      </c>
      <c r="I11" s="54">
        <f t="shared" si="0"/>
        <v>0</v>
      </c>
    </row>
    <row r="12" spans="2:9" ht="15.75">
      <c r="C12" s="16" t="s">
        <v>5</v>
      </c>
      <c r="D12" s="53"/>
      <c r="E12" s="53"/>
      <c r="F12" s="53"/>
      <c r="H12" s="54">
        <v>0</v>
      </c>
      <c r="I12" s="54">
        <f t="shared" si="0"/>
        <v>0</v>
      </c>
    </row>
    <row r="13" spans="2:9" ht="15.75">
      <c r="C13" s="16" t="s">
        <v>6</v>
      </c>
      <c r="D13" s="53"/>
      <c r="E13" s="53"/>
      <c r="F13" s="53"/>
      <c r="H13" s="54">
        <v>0</v>
      </c>
      <c r="I13" s="54">
        <f t="shared" si="0"/>
        <v>0</v>
      </c>
    </row>
    <row r="14" spans="2:9" ht="15.75">
      <c r="C14" s="16" t="s">
        <v>7</v>
      </c>
      <c r="D14" s="53"/>
      <c r="E14" s="53"/>
      <c r="F14" s="53"/>
      <c r="H14" s="54">
        <v>0</v>
      </c>
      <c r="I14" s="54">
        <f t="shared" si="0"/>
        <v>0</v>
      </c>
    </row>
    <row r="15" spans="2:9" ht="15.75">
      <c r="C15" s="16" t="s">
        <v>144</v>
      </c>
      <c r="D15" s="53"/>
      <c r="E15" s="53"/>
      <c r="F15" s="53"/>
      <c r="H15" s="54">
        <v>0</v>
      </c>
      <c r="I15" s="54">
        <f t="shared" si="0"/>
        <v>0</v>
      </c>
    </row>
    <row r="16" spans="2:9" ht="15.75">
      <c r="C16" s="16" t="s">
        <v>135</v>
      </c>
      <c r="D16" s="53"/>
      <c r="E16" s="53"/>
      <c r="F16" s="53"/>
      <c r="H16" s="54">
        <v>0</v>
      </c>
      <c r="I16" s="54">
        <f t="shared" si="0"/>
        <v>0</v>
      </c>
    </row>
    <row r="17" spans="3:9" ht="13.5" customHeight="1"/>
    <row r="18" spans="3:9" ht="15.75">
      <c r="C18" s="16" t="s">
        <v>9</v>
      </c>
      <c r="D18" s="54">
        <f>SUM(D7:D16)</f>
        <v>0</v>
      </c>
      <c r="E18" s="54">
        <f>SUM(E7:E16)</f>
        <v>0</v>
      </c>
      <c r="F18" s="54">
        <f>SUM(F7:F16)</f>
        <v>0</v>
      </c>
      <c r="H18" s="54">
        <f>SUM(H7:H16)</f>
        <v>0</v>
      </c>
      <c r="I18" s="54">
        <f>SUM(I7:I16)</f>
        <v>0</v>
      </c>
    </row>
  </sheetData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19"/>
  <sheetViews>
    <sheetView topLeftCell="A7" zoomScaleNormal="100" zoomScaleSheetLayoutView="100" workbookViewId="0">
      <selection activeCell="A23" sqref="A23"/>
    </sheetView>
  </sheetViews>
  <sheetFormatPr defaultRowHeight="15"/>
  <cols>
    <col min="1" max="1" width="49.140625" style="2" customWidth="1"/>
    <col min="2" max="2" width="66" style="6" customWidth="1"/>
    <col min="3" max="3" width="36.85546875" customWidth="1"/>
    <col min="4" max="4" width="13.140625" customWidth="1"/>
  </cols>
  <sheetData>
    <row r="1" spans="1:4" ht="46.5">
      <c r="A1" s="89" t="s">
        <v>23</v>
      </c>
      <c r="B1" s="89"/>
    </row>
    <row r="2" spans="1:4" ht="18.75">
      <c r="A2" s="7" t="s">
        <v>22</v>
      </c>
    </row>
    <row r="3" spans="1:4" ht="18.75">
      <c r="A3" s="7"/>
    </row>
    <row r="4" spans="1:4" ht="31.5">
      <c r="A4" s="45" t="s">
        <v>81</v>
      </c>
      <c r="B4" s="68" t="s">
        <v>82</v>
      </c>
    </row>
    <row r="5" spans="1:4" ht="47.25">
      <c r="A5" s="46" t="s">
        <v>59</v>
      </c>
      <c r="B5" s="68" t="s">
        <v>60</v>
      </c>
    </row>
    <row r="6" spans="1:4" ht="31.5">
      <c r="A6" s="47" t="s">
        <v>12</v>
      </c>
      <c r="B6" s="68" t="s">
        <v>65</v>
      </c>
    </row>
    <row r="7" spans="1:4" ht="31.5">
      <c r="A7" s="47" t="s">
        <v>50</v>
      </c>
      <c r="B7" s="68" t="s">
        <v>66</v>
      </c>
    </row>
    <row r="8" spans="1:4" ht="31.5">
      <c r="A8" s="46" t="s">
        <v>31</v>
      </c>
      <c r="B8" s="68" t="s">
        <v>46</v>
      </c>
    </row>
    <row r="9" spans="1:4" ht="47.25">
      <c r="A9" s="47" t="s">
        <v>56</v>
      </c>
      <c r="B9" s="68" t="s">
        <v>13</v>
      </c>
    </row>
    <row r="10" spans="1:4" ht="15.75">
      <c r="A10" s="47" t="s">
        <v>67</v>
      </c>
      <c r="B10" s="68" t="s">
        <v>47</v>
      </c>
    </row>
    <row r="11" spans="1:4" ht="15.75">
      <c r="A11" s="47" t="s">
        <v>68</v>
      </c>
      <c r="B11" s="68" t="s">
        <v>47</v>
      </c>
    </row>
    <row r="12" spans="1:4" ht="47.25">
      <c r="A12" s="47" t="s">
        <v>70</v>
      </c>
      <c r="B12" s="68" t="s">
        <v>61</v>
      </c>
    </row>
    <row r="13" spans="1:4" ht="47.25">
      <c r="A13" s="47" t="s">
        <v>24</v>
      </c>
      <c r="B13" s="68" t="s">
        <v>45</v>
      </c>
    </row>
    <row r="14" spans="1:4" ht="15.75">
      <c r="A14" s="47" t="s">
        <v>63</v>
      </c>
      <c r="B14" s="68" t="s">
        <v>47</v>
      </c>
      <c r="C14" s="43"/>
      <c r="D14" s="43"/>
    </row>
    <row r="15" spans="1:4" ht="34.5" customHeight="1">
      <c r="A15" s="47" t="s">
        <v>64</v>
      </c>
      <c r="B15" s="68" t="s">
        <v>47</v>
      </c>
      <c r="C15" s="44"/>
      <c r="D15" s="44"/>
    </row>
    <row r="16" spans="1:4" ht="31.5">
      <c r="A16" s="46" t="s">
        <v>14</v>
      </c>
      <c r="B16" s="68" t="s">
        <v>48</v>
      </c>
      <c r="C16" s="43"/>
      <c r="D16" s="43"/>
    </row>
    <row r="17" spans="1:4">
      <c r="C17" s="43"/>
      <c r="D17" s="43"/>
    </row>
    <row r="18" spans="1:4" ht="15.75">
      <c r="A18" s="72" t="s">
        <v>118</v>
      </c>
      <c r="B18" s="73"/>
    </row>
    <row r="19" spans="1:4" ht="15.75">
      <c r="A19" s="74" t="s">
        <v>17</v>
      </c>
      <c r="B19" s="75" t="s">
        <v>128</v>
      </c>
    </row>
  </sheetData>
  <mergeCells count="1">
    <mergeCell ref="A1:B1"/>
  </mergeCells>
  <phoneticPr fontId="3" type="noConversion"/>
  <pageMargins left="0.70866141732283472" right="0.31496062992125984" top="0.74803149606299213" bottom="0.55118110236220474" header="0.31496062992125984" footer="0.31496062992125984"/>
  <pageSetup paperSize="9" scale="77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7"/>
  <sheetViews>
    <sheetView workbookViewId="0">
      <selection activeCell="A4" sqref="A4:B7"/>
    </sheetView>
  </sheetViews>
  <sheetFormatPr defaultRowHeight="15"/>
  <cols>
    <col min="1" max="1" width="20.85546875" customWidth="1"/>
    <col min="2" max="2" width="14.85546875" customWidth="1"/>
  </cols>
  <sheetData>
    <row r="4" spans="1:2" ht="15.75">
      <c r="A4" s="1" t="s">
        <v>18</v>
      </c>
      <c r="B4" s="5" t="s">
        <v>19</v>
      </c>
    </row>
    <row r="5" spans="1:2" ht="31.5">
      <c r="A5" s="1" t="s">
        <v>16</v>
      </c>
      <c r="B5" s="4">
        <v>3.5000000000000003E-2</v>
      </c>
    </row>
    <row r="6" spans="1:2" ht="15.75">
      <c r="A6" s="1" t="s">
        <v>17</v>
      </c>
      <c r="B6" s="4">
        <v>2.5000000000000001E-2</v>
      </c>
    </row>
    <row r="7" spans="1:2" ht="31.5">
      <c r="A7" s="1" t="s">
        <v>16</v>
      </c>
      <c r="B7" s="4">
        <f>SUM((1 + B5) * (1 + B6) - 1)</f>
        <v>6.087499999999979E-2</v>
      </c>
    </row>
  </sheetData>
  <sheetProtection password="CA7B" sheet="1" objects="1" scenarios="1"/>
  <phoneticPr fontId="3" type="noConversion"/>
  <dataValidations count="1">
    <dataValidation type="list" allowBlank="1" showInputMessage="1" showErrorMessage="1" sqref="B4">
      <formula1>"Real, Nominal"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4"/>
  <sheetViews>
    <sheetView zoomScaleNormal="100" workbookViewId="0">
      <selection activeCell="C30" sqref="C30"/>
    </sheetView>
  </sheetViews>
  <sheetFormatPr defaultColWidth="41.85546875" defaultRowHeight="15.75"/>
  <cols>
    <col min="1" max="1" width="11.28515625" style="57" customWidth="1"/>
    <col min="2" max="2" width="70.7109375" style="57" customWidth="1"/>
    <col min="3" max="3" width="17.28515625" style="57" bestFit="1" customWidth="1"/>
    <col min="4" max="4" width="12.28515625" style="57" customWidth="1"/>
    <col min="5" max="5" width="26.28515625" style="57" customWidth="1"/>
    <col min="6" max="6" width="16.42578125" style="57" bestFit="1" customWidth="1"/>
    <col min="7" max="16384" width="41.85546875" style="57"/>
  </cols>
  <sheetData>
    <row r="1" spans="1:6">
      <c r="A1" s="57" t="s">
        <v>25</v>
      </c>
    </row>
    <row r="2" spans="1:6">
      <c r="A2" s="57" t="s">
        <v>30</v>
      </c>
    </row>
    <row r="4" spans="1:6">
      <c r="A4" s="57" t="s">
        <v>119</v>
      </c>
    </row>
    <row r="5" spans="1:6">
      <c r="A5" s="57" t="s">
        <v>80</v>
      </c>
    </row>
    <row r="7" spans="1:6" ht="16.5" thickBot="1">
      <c r="A7" s="59"/>
    </row>
    <row r="8" spans="1:6">
      <c r="B8" s="90" t="s">
        <v>83</v>
      </c>
      <c r="C8" s="60" t="s">
        <v>84</v>
      </c>
      <c r="E8" s="76" t="s">
        <v>130</v>
      </c>
      <c r="F8" s="76" t="s">
        <v>130</v>
      </c>
    </row>
    <row r="9" spans="1:6" ht="48" thickBot="1">
      <c r="B9" s="91"/>
      <c r="C9" s="61">
        <v>30</v>
      </c>
      <c r="E9" s="77" t="s">
        <v>131</v>
      </c>
      <c r="F9" s="76" t="s">
        <v>132</v>
      </c>
    </row>
    <row r="10" spans="1:6" ht="16.5" thickBot="1">
      <c r="B10" s="62" t="s">
        <v>85</v>
      </c>
      <c r="C10" s="63">
        <v>10</v>
      </c>
      <c r="E10" s="78">
        <v>1</v>
      </c>
      <c r="F10" s="79">
        <f>C10*E10</f>
        <v>10</v>
      </c>
    </row>
    <row r="11" spans="1:6" ht="16.5" thickBot="1">
      <c r="B11" s="62" t="s">
        <v>86</v>
      </c>
      <c r="C11" s="63">
        <v>10</v>
      </c>
      <c r="E11" s="78">
        <v>0.75</v>
      </c>
      <c r="F11" s="79">
        <f t="shared" ref="F11:F43" si="0">C11*E11</f>
        <v>7.5</v>
      </c>
    </row>
    <row r="12" spans="1:6" ht="16.5" thickBot="1">
      <c r="B12" s="62" t="s">
        <v>87</v>
      </c>
      <c r="C12" s="63">
        <v>3</v>
      </c>
      <c r="E12" s="78">
        <v>0.5</v>
      </c>
      <c r="F12" s="79">
        <f t="shared" si="0"/>
        <v>1.5</v>
      </c>
    </row>
    <row r="13" spans="1:6" ht="32.25" thickBot="1">
      <c r="B13" s="62" t="s">
        <v>88</v>
      </c>
      <c r="C13" s="63">
        <v>7</v>
      </c>
      <c r="E13" s="78">
        <v>0.75</v>
      </c>
      <c r="F13" s="79">
        <f t="shared" si="0"/>
        <v>5.25</v>
      </c>
    </row>
    <row r="14" spans="1:6">
      <c r="B14" s="90" t="s">
        <v>89</v>
      </c>
      <c r="C14" s="64" t="s">
        <v>84</v>
      </c>
      <c r="E14" s="78"/>
      <c r="F14" s="79"/>
    </row>
    <row r="15" spans="1:6" ht="16.5" thickBot="1">
      <c r="B15" s="91"/>
      <c r="C15" s="61">
        <v>25</v>
      </c>
      <c r="E15" s="78"/>
      <c r="F15" s="79"/>
    </row>
    <row r="16" spans="1:6" ht="32.25" thickBot="1">
      <c r="B16" s="65" t="s">
        <v>90</v>
      </c>
      <c r="C16" s="66">
        <v>10</v>
      </c>
      <c r="E16" s="78">
        <v>0.5</v>
      </c>
      <c r="F16" s="79">
        <f t="shared" si="0"/>
        <v>5</v>
      </c>
    </row>
    <row r="17" spans="2:6" ht="16.5" thickBot="1">
      <c r="B17" s="65" t="s">
        <v>91</v>
      </c>
      <c r="C17" s="66">
        <v>4</v>
      </c>
      <c r="E17" s="78">
        <v>0.5</v>
      </c>
      <c r="F17" s="79">
        <f t="shared" si="0"/>
        <v>2</v>
      </c>
    </row>
    <row r="18" spans="2:6" ht="16.5" thickBot="1">
      <c r="B18" s="65" t="s">
        <v>92</v>
      </c>
      <c r="C18" s="66">
        <v>4</v>
      </c>
      <c r="E18" s="78">
        <v>0.75</v>
      </c>
      <c r="F18" s="79">
        <f t="shared" si="0"/>
        <v>3</v>
      </c>
    </row>
    <row r="19" spans="2:6" ht="16.5" thickBot="1">
      <c r="B19" s="65" t="s">
        <v>93</v>
      </c>
      <c r="C19" s="66">
        <v>3</v>
      </c>
      <c r="E19" s="78">
        <v>1</v>
      </c>
      <c r="F19" s="79">
        <f t="shared" si="0"/>
        <v>3</v>
      </c>
    </row>
    <row r="20" spans="2:6" ht="16.5" thickBot="1">
      <c r="B20" s="62" t="s">
        <v>94</v>
      </c>
      <c r="C20" s="63">
        <v>2</v>
      </c>
      <c r="E20" s="78">
        <v>0.5</v>
      </c>
      <c r="F20" s="79">
        <f t="shared" si="0"/>
        <v>1</v>
      </c>
    </row>
    <row r="21" spans="2:6">
      <c r="B21" s="90" t="s">
        <v>95</v>
      </c>
      <c r="C21" s="64" t="s">
        <v>84</v>
      </c>
      <c r="E21" s="78"/>
      <c r="F21" s="79"/>
    </row>
    <row r="22" spans="2:6" ht="16.5" thickBot="1">
      <c r="B22" s="91"/>
      <c r="C22" s="61">
        <v>5</v>
      </c>
      <c r="E22" s="78"/>
      <c r="F22" s="79"/>
    </row>
    <row r="23" spans="2:6" ht="16.5" thickBot="1">
      <c r="B23" s="62" t="s">
        <v>96</v>
      </c>
      <c r="C23" s="63">
        <v>3</v>
      </c>
      <c r="E23" s="78">
        <v>0.75</v>
      </c>
      <c r="F23" s="79">
        <f t="shared" si="0"/>
        <v>2.25</v>
      </c>
    </row>
    <row r="24" spans="2:6" ht="32.25" thickBot="1">
      <c r="B24" s="62" t="s">
        <v>97</v>
      </c>
      <c r="C24" s="63">
        <v>2</v>
      </c>
      <c r="E24" s="78">
        <v>0.75</v>
      </c>
      <c r="F24" s="79">
        <f t="shared" si="0"/>
        <v>1.5</v>
      </c>
    </row>
    <row r="25" spans="2:6" ht="33.75" customHeight="1">
      <c r="B25" s="90" t="s">
        <v>98</v>
      </c>
      <c r="C25" s="64" t="s">
        <v>84</v>
      </c>
      <c r="E25" s="78"/>
      <c r="F25" s="79"/>
    </row>
    <row r="26" spans="2:6" ht="16.5" thickBot="1">
      <c r="B26" s="91"/>
      <c r="C26" s="61">
        <v>10</v>
      </c>
      <c r="E26" s="78"/>
      <c r="F26" s="79"/>
    </row>
    <row r="27" spans="2:6" ht="16.5" thickBot="1">
      <c r="B27" s="62" t="s">
        <v>99</v>
      </c>
      <c r="C27" s="63">
        <v>3</v>
      </c>
      <c r="E27" s="78">
        <v>1</v>
      </c>
      <c r="F27" s="79">
        <f t="shared" si="0"/>
        <v>3</v>
      </c>
    </row>
    <row r="28" spans="2:6" ht="16.5" thickBot="1">
      <c r="B28" s="62" t="s">
        <v>100</v>
      </c>
      <c r="C28" s="63">
        <v>3</v>
      </c>
      <c r="E28" s="78">
        <v>1</v>
      </c>
      <c r="F28" s="79">
        <f t="shared" si="0"/>
        <v>3</v>
      </c>
    </row>
    <row r="29" spans="2:6" ht="16.5" thickBot="1">
      <c r="B29" s="62" t="s">
        <v>101</v>
      </c>
      <c r="C29" s="63">
        <v>2</v>
      </c>
      <c r="E29" s="78">
        <v>1</v>
      </c>
      <c r="F29" s="79">
        <f t="shared" si="0"/>
        <v>2</v>
      </c>
    </row>
    <row r="30" spans="2:6" ht="16.5" thickBot="1">
      <c r="B30" s="62" t="s">
        <v>102</v>
      </c>
      <c r="C30" s="63">
        <v>2</v>
      </c>
      <c r="E30" s="78">
        <v>0.75</v>
      </c>
      <c r="F30" s="79">
        <f t="shared" si="0"/>
        <v>1.5</v>
      </c>
    </row>
    <row r="31" spans="2:6">
      <c r="B31" s="90" t="s">
        <v>103</v>
      </c>
      <c r="C31" s="64" t="s">
        <v>84</v>
      </c>
      <c r="E31" s="78"/>
      <c r="F31" s="79"/>
    </row>
    <row r="32" spans="2:6" ht="16.5" thickBot="1">
      <c r="B32" s="91"/>
      <c r="C32" s="61">
        <v>20</v>
      </c>
      <c r="E32" s="78"/>
      <c r="F32" s="79"/>
    </row>
    <row r="33" spans="2:7" ht="16.5" thickBot="1">
      <c r="B33" s="62" t="s">
        <v>104</v>
      </c>
      <c r="C33" s="63">
        <v>5</v>
      </c>
      <c r="E33" s="78">
        <v>0.5</v>
      </c>
      <c r="F33" s="79">
        <f t="shared" si="0"/>
        <v>2.5</v>
      </c>
    </row>
    <row r="34" spans="2:7" ht="32.25" thickBot="1">
      <c r="B34" s="62" t="s">
        <v>105</v>
      </c>
      <c r="C34" s="63">
        <v>5</v>
      </c>
      <c r="E34" s="78">
        <v>0.75</v>
      </c>
      <c r="F34" s="79">
        <f t="shared" si="0"/>
        <v>3.75</v>
      </c>
    </row>
    <row r="35" spans="2:7" ht="32.25" thickBot="1">
      <c r="B35" s="62" t="s">
        <v>106</v>
      </c>
      <c r="C35" s="63">
        <v>5</v>
      </c>
      <c r="E35" s="78">
        <v>0.75</v>
      </c>
      <c r="F35" s="79">
        <f t="shared" si="0"/>
        <v>3.75</v>
      </c>
    </row>
    <row r="36" spans="2:7" ht="16.5" thickBot="1">
      <c r="B36" s="62" t="s">
        <v>107</v>
      </c>
      <c r="C36" s="63">
        <v>5</v>
      </c>
      <c r="E36" s="78">
        <v>0.5</v>
      </c>
      <c r="F36" s="79">
        <f t="shared" si="0"/>
        <v>2.5</v>
      </c>
    </row>
    <row r="37" spans="2:7">
      <c r="B37" s="90" t="s">
        <v>108</v>
      </c>
      <c r="C37" s="64" t="s">
        <v>84</v>
      </c>
      <c r="E37" s="78"/>
      <c r="F37" s="79"/>
    </row>
    <row r="38" spans="2:7" ht="16.5" thickBot="1">
      <c r="B38" s="91"/>
      <c r="C38" s="61">
        <v>10</v>
      </c>
      <c r="E38" s="78"/>
      <c r="F38" s="79"/>
    </row>
    <row r="39" spans="2:7" ht="16.5" thickBot="1">
      <c r="B39" s="62" t="s">
        <v>109</v>
      </c>
      <c r="C39" s="63">
        <v>2</v>
      </c>
      <c r="E39" s="78">
        <v>0.75</v>
      </c>
      <c r="F39" s="79">
        <f t="shared" si="0"/>
        <v>1.5</v>
      </c>
    </row>
    <row r="40" spans="2:7" ht="16.5" thickBot="1">
      <c r="B40" s="62" t="s">
        <v>110</v>
      </c>
      <c r="C40" s="63">
        <v>2</v>
      </c>
      <c r="E40" s="78">
        <v>1</v>
      </c>
      <c r="F40" s="79">
        <f t="shared" si="0"/>
        <v>2</v>
      </c>
    </row>
    <row r="41" spans="2:7" ht="16.5" thickBot="1">
      <c r="B41" s="62" t="s">
        <v>111</v>
      </c>
      <c r="C41" s="63">
        <v>2</v>
      </c>
      <c r="E41" s="78">
        <v>1</v>
      </c>
      <c r="F41" s="79">
        <f t="shared" si="0"/>
        <v>2</v>
      </c>
    </row>
    <row r="42" spans="2:7" ht="32.25" thickBot="1">
      <c r="B42" s="62" t="s">
        <v>112</v>
      </c>
      <c r="C42" s="63">
        <v>2</v>
      </c>
      <c r="E42" s="78">
        <v>0.5</v>
      </c>
      <c r="F42" s="79">
        <f t="shared" si="0"/>
        <v>1</v>
      </c>
    </row>
    <row r="43" spans="2:7" ht="32.25" thickBot="1">
      <c r="B43" s="62" t="s">
        <v>113</v>
      </c>
      <c r="C43" s="63">
        <v>2</v>
      </c>
      <c r="E43" s="78">
        <v>0.75</v>
      </c>
      <c r="F43" s="80">
        <f t="shared" si="0"/>
        <v>1.5</v>
      </c>
    </row>
    <row r="44" spans="2:7" ht="31.5">
      <c r="F44" s="76">
        <f>SUM(F10:F43)</f>
        <v>72</v>
      </c>
      <c r="G44" s="81" t="s">
        <v>133</v>
      </c>
    </row>
  </sheetData>
  <mergeCells count="6">
    <mergeCell ref="B25:B26"/>
    <mergeCell ref="B31:B32"/>
    <mergeCell ref="B37:B38"/>
    <mergeCell ref="B8:B9"/>
    <mergeCell ref="B14:B15"/>
    <mergeCell ref="B21:B22"/>
  </mergeCells>
  <phoneticPr fontId="3" type="noConversion"/>
  <pageMargins left="0.70866141732283472" right="0.51181102362204722" top="0.55118110236220474" bottom="0.55118110236220474" header="0.31496062992125984" footer="0.31496062992125984"/>
  <pageSetup paperSize="9" scale="6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9"/>
  <sheetViews>
    <sheetView zoomScale="120" zoomScaleNormal="120" workbookViewId="0">
      <selection activeCell="C5" sqref="C5"/>
    </sheetView>
  </sheetViews>
  <sheetFormatPr defaultColWidth="9.140625" defaultRowHeight="15.75"/>
  <cols>
    <col min="1" max="1" width="9.140625" style="57"/>
    <col min="2" max="2" width="20" style="57" customWidth="1"/>
    <col min="3" max="3" width="63.5703125" style="57" customWidth="1"/>
    <col min="4" max="4" width="50.42578125" style="57" customWidth="1"/>
    <col min="5" max="16384" width="9.140625" style="57"/>
  </cols>
  <sheetData>
    <row r="2" spans="1:3">
      <c r="A2" s="71" t="s">
        <v>125</v>
      </c>
    </row>
    <row r="3" spans="1:3">
      <c r="B3" s="56"/>
    </row>
    <row r="4" spans="1:3">
      <c r="B4" s="69" t="s">
        <v>126</v>
      </c>
      <c r="C4" s="69" t="s">
        <v>127</v>
      </c>
    </row>
    <row r="5" spans="1:3" ht="31.5">
      <c r="B5" s="58">
        <v>0</v>
      </c>
      <c r="C5" s="70" t="s">
        <v>120</v>
      </c>
    </row>
    <row r="6" spans="1:3" ht="63">
      <c r="B6" s="58">
        <v>25</v>
      </c>
      <c r="C6" s="70" t="s">
        <v>121</v>
      </c>
    </row>
    <row r="7" spans="1:3" ht="47.25">
      <c r="B7" s="58">
        <v>50</v>
      </c>
      <c r="C7" s="70" t="s">
        <v>122</v>
      </c>
    </row>
    <row r="8" spans="1:3" ht="47.25">
      <c r="B8" s="58">
        <v>75</v>
      </c>
      <c r="C8" s="70" t="s">
        <v>123</v>
      </c>
    </row>
    <row r="9" spans="1:3" ht="63">
      <c r="B9" s="58">
        <v>100</v>
      </c>
      <c r="C9" s="70" t="s">
        <v>124</v>
      </c>
    </row>
  </sheetData>
  <phoneticPr fontId="3" type="noConversion"/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8"/>
  <sheetViews>
    <sheetView workbookViewId="0">
      <selection activeCell="G12" sqref="G12"/>
    </sheetView>
  </sheetViews>
  <sheetFormatPr defaultRowHeight="15"/>
  <cols>
    <col min="1" max="1" width="68" bestFit="1" customWidth="1"/>
    <col min="2" max="2" width="63" customWidth="1"/>
    <col min="3" max="3" width="19" customWidth="1"/>
  </cols>
  <sheetData>
    <row r="2" spans="1:3" ht="15.75" thickBot="1"/>
    <row r="3" spans="1:3" ht="15.75">
      <c r="A3" s="90" t="s">
        <v>83</v>
      </c>
      <c r="B3" s="60" t="s">
        <v>84</v>
      </c>
      <c r="C3" t="s">
        <v>129</v>
      </c>
    </row>
    <row r="4" spans="1:3" ht="16.5" thickBot="1">
      <c r="A4" s="91"/>
      <c r="B4" s="61">
        <v>30</v>
      </c>
    </row>
    <row r="5" spans="1:3" ht="16.5" thickBot="1">
      <c r="A5" s="62" t="s">
        <v>85</v>
      </c>
      <c r="B5" s="63">
        <v>10</v>
      </c>
    </row>
    <row r="6" spans="1:3" ht="16.5" thickBot="1">
      <c r="A6" s="62" t="s">
        <v>86</v>
      </c>
      <c r="B6" s="63">
        <v>10</v>
      </c>
    </row>
    <row r="7" spans="1:3" ht="32.25" thickBot="1">
      <c r="A7" s="62" t="s">
        <v>136</v>
      </c>
      <c r="B7" s="63">
        <v>3</v>
      </c>
    </row>
    <row r="8" spans="1:3" ht="32.25" thickBot="1">
      <c r="A8" s="62" t="s">
        <v>88</v>
      </c>
      <c r="B8" s="63">
        <v>7</v>
      </c>
    </row>
    <row r="9" spans="1:3" ht="15.75">
      <c r="A9" s="90" t="s">
        <v>89</v>
      </c>
      <c r="B9" s="64" t="s">
        <v>84</v>
      </c>
    </row>
    <row r="10" spans="1:3" ht="16.5" thickBot="1">
      <c r="A10" s="91"/>
      <c r="B10" s="61">
        <v>25</v>
      </c>
    </row>
    <row r="11" spans="1:3" ht="16.5" thickBot="1">
      <c r="A11" s="92" t="s">
        <v>139</v>
      </c>
      <c r="B11" s="66">
        <v>10</v>
      </c>
    </row>
    <row r="12" spans="1:3" ht="16.5" thickBot="1">
      <c r="A12" s="93" t="s">
        <v>138</v>
      </c>
      <c r="B12" s="66">
        <v>4</v>
      </c>
    </row>
    <row r="13" spans="1:3" ht="16.5" thickBot="1">
      <c r="A13" s="65" t="s">
        <v>137</v>
      </c>
      <c r="B13" s="66">
        <v>4</v>
      </c>
    </row>
    <row r="14" spans="1:3" ht="16.5" thickBot="1">
      <c r="A14" s="65" t="s">
        <v>93</v>
      </c>
      <c r="B14" s="66">
        <v>3</v>
      </c>
    </row>
    <row r="15" spans="1:3" ht="20.25" customHeight="1" thickBot="1">
      <c r="A15" s="62" t="s">
        <v>94</v>
      </c>
      <c r="B15" s="63">
        <v>2</v>
      </c>
    </row>
    <row r="16" spans="1:3" ht="15.75">
      <c r="A16" s="90" t="s">
        <v>140</v>
      </c>
      <c r="B16" s="64" t="s">
        <v>84</v>
      </c>
    </row>
    <row r="17" spans="1:2" ht="16.5" thickBot="1">
      <c r="A17" s="91"/>
      <c r="B17" s="61">
        <v>35</v>
      </c>
    </row>
    <row r="18" spans="1:2" ht="48" thickBot="1">
      <c r="A18" s="62" t="s">
        <v>143</v>
      </c>
      <c r="B18" s="63">
        <v>10</v>
      </c>
    </row>
    <row r="19" spans="1:2" ht="16.5" thickBot="1">
      <c r="A19" s="83" t="s">
        <v>141</v>
      </c>
      <c r="B19" s="63">
        <v>10</v>
      </c>
    </row>
    <row r="20" spans="1:2" ht="32.25" thickBot="1">
      <c r="A20" s="83" t="s">
        <v>105</v>
      </c>
      <c r="B20" s="63">
        <v>5</v>
      </c>
    </row>
    <row r="21" spans="1:2" ht="16.5" thickBot="1">
      <c r="A21" s="83" t="s">
        <v>107</v>
      </c>
      <c r="B21" s="63">
        <v>5</v>
      </c>
    </row>
    <row r="22" spans="1:2" ht="32.25" thickBot="1">
      <c r="A22" s="83" t="s">
        <v>106</v>
      </c>
      <c r="B22" s="63">
        <v>5</v>
      </c>
    </row>
    <row r="23" spans="1:2" ht="15.75">
      <c r="A23" s="90" t="s">
        <v>108</v>
      </c>
      <c r="B23" s="64" t="s">
        <v>84</v>
      </c>
    </row>
    <row r="24" spans="1:2" ht="16.5" thickBot="1">
      <c r="A24" s="91"/>
      <c r="B24" s="61">
        <v>10</v>
      </c>
    </row>
    <row r="25" spans="1:2" ht="16.5" thickBot="1">
      <c r="A25" s="62" t="s">
        <v>109</v>
      </c>
      <c r="B25" s="63">
        <v>4</v>
      </c>
    </row>
    <row r="26" spans="1:2" ht="16.5" thickBot="1">
      <c r="A26" s="62" t="s">
        <v>110</v>
      </c>
      <c r="B26" s="63">
        <v>2</v>
      </c>
    </row>
    <row r="27" spans="1:2" ht="32.25" thickBot="1">
      <c r="A27" s="62" t="s">
        <v>112</v>
      </c>
      <c r="B27" s="63">
        <v>2</v>
      </c>
    </row>
    <row r="28" spans="1:2" ht="16.5" thickBot="1">
      <c r="A28" s="82" t="s">
        <v>142</v>
      </c>
      <c r="B28" s="63">
        <v>2</v>
      </c>
    </row>
  </sheetData>
  <mergeCells count="4">
    <mergeCell ref="A23:A24"/>
    <mergeCell ref="A3:A4"/>
    <mergeCell ref="A9:A10"/>
    <mergeCell ref="A16:A1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018475EA32D242A716597E882B877F" ma:contentTypeVersion="0" ma:contentTypeDescription="Create a new document." ma:contentTypeScope="" ma:versionID="221c193f6cfea762e925ba2b0fe48a7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BF8302-D642-4552-BD29-1FCE0E77233E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0643960-302E-4E01-B6F2-17EB6F5922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9A83B9-9BCE-4DCE-9947-4D1B248590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Pricing </vt:lpstr>
      <vt:lpstr>Lists</vt:lpstr>
      <vt:lpstr>Detailed Pricing </vt:lpstr>
      <vt:lpstr>Instructions To Suppliers</vt:lpstr>
      <vt:lpstr>Sheet2</vt:lpstr>
      <vt:lpstr>Confidence Score Table</vt:lpstr>
      <vt:lpstr>Confidence description</vt:lpstr>
      <vt:lpstr>EXAMPLE</vt:lpstr>
      <vt:lpstr>'Instructions To Suppliers'!Print_Area</vt:lpstr>
    </vt:vector>
  </TitlesOfParts>
  <Company>London Borough of Camden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Pass</dc:creator>
  <cp:lastModifiedBy>Michelle Lansley</cp:lastModifiedBy>
  <cp:lastPrinted>2013-10-29T10:47:23Z</cp:lastPrinted>
  <dcterms:created xsi:type="dcterms:W3CDTF">2012-11-15T11:16:11Z</dcterms:created>
  <dcterms:modified xsi:type="dcterms:W3CDTF">2015-09-07T08:59:14Z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0x010100A7018475EA32D242A716597E882B877F</vt:lpwstr>
  </property>
  <property fmtid="{D5CDD505-2E9C-101B-9397-08002B2CF9AE}" pid="4" name="Project">
    <vt:lpwstr>;#Wireless;#</vt:lpwstr>
  </property>
</Properties>
</file>