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Distribution\"/>
    </mc:Choice>
  </mc:AlternateContent>
  <xr:revisionPtr revIDLastSave="79" documentId="13_ncr:1_{E48CCFCD-DD2F-4A1B-877E-239D63585205}" xr6:coauthVersionLast="47" xr6:coauthVersionMax="47" xr10:uidLastSave="{C29B9D0D-7B40-431A-982A-4789EEE6BF7C}"/>
  <bookViews>
    <workbookView xWindow="-120" yWindow="-120" windowWidth="29040" windowHeight="15720" tabRatio="899" firstSheet="3" xr2:uid="{00000000-000D-0000-FFFF-FFFF00000000}"/>
  </bookViews>
  <sheets>
    <sheet name="Term 2 Books" sheetId="16" r:id="rId1"/>
    <sheet name="Term 3 Books" sheetId="13" r:id="rId2"/>
    <sheet name="Term 2 Stationery" sheetId="17" r:id="rId3"/>
    <sheet name="Term 3 Stationery" sheetId="1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5" l="1"/>
  <c r="G11" i="15"/>
  <c r="G10" i="15"/>
  <c r="G9" i="15"/>
  <c r="G8" i="15"/>
  <c r="G7" i="15"/>
  <c r="G6" i="15"/>
  <c r="G14" i="15" s="1"/>
  <c r="G12" i="17"/>
  <c r="G11" i="17"/>
  <c r="G10" i="17"/>
  <c r="G9" i="17"/>
  <c r="G8" i="17"/>
  <c r="G7" i="17"/>
  <c r="G6" i="17"/>
  <c r="G14" i="17" s="1"/>
  <c r="H11" i="13"/>
  <c r="H10" i="13"/>
  <c r="H9" i="13"/>
  <c r="H8" i="13"/>
  <c r="H7" i="13"/>
  <c r="H6" i="13"/>
  <c r="H11" i="16"/>
  <c r="L15" i="17"/>
  <c r="K15" i="17"/>
  <c r="J15" i="17"/>
  <c r="M12" i="16"/>
  <c r="L12" i="16"/>
  <c r="K12" i="16"/>
  <c r="H10" i="16"/>
  <c r="H9" i="16"/>
  <c r="H8" i="16"/>
  <c r="H7" i="16"/>
  <c r="H6" i="16"/>
  <c r="H12" i="13"/>
  <c r="L15" i="15"/>
  <c r="K15" i="15"/>
  <c r="J15" i="15"/>
  <c r="K13" i="13"/>
  <c r="M13" i="13"/>
  <c r="L13" i="13"/>
</calcChain>
</file>

<file path=xl/sharedStrings.xml><?xml version="1.0" encoding="utf-8"?>
<sst xmlns="http://schemas.openxmlformats.org/spreadsheetml/2006/main" count="120" uniqueCount="46">
  <si>
    <t xml:space="preserve">RFQ MMB/10/10/2024/5 - Term 2 and Term 3 Scale Up Training Materials Distribution </t>
  </si>
  <si>
    <t>General information</t>
  </si>
  <si>
    <t>Total calculated distance covered in km</t>
  </si>
  <si>
    <t>PRICE (MWK)</t>
  </si>
  <si>
    <t>Title</t>
  </si>
  <si>
    <t>Terms</t>
  </si>
  <si>
    <t>Standard</t>
  </si>
  <si>
    <t>Book Size (w*h)</t>
  </si>
  <si>
    <t>Quantity required</t>
  </si>
  <si>
    <t>total weight in kg</t>
  </si>
  <si>
    <t>Packing</t>
  </si>
  <si>
    <t>WareHouse Rental if applicable</t>
  </si>
  <si>
    <t>Distribution to 528 Zones/TDCs</t>
  </si>
  <si>
    <t xml:space="preserve">TOTAL </t>
  </si>
  <si>
    <t>Teacher CPD</t>
  </si>
  <si>
    <t>1-2</t>
  </si>
  <si>
    <t>Leaner Workbook-Low vision</t>
  </si>
  <si>
    <t>Tecaher Guides-Expanded Pilot</t>
  </si>
  <si>
    <t>Distribution 528 Zones/TDCs</t>
  </si>
  <si>
    <t>Item name</t>
  </si>
  <si>
    <t>Item Description</t>
  </si>
  <si>
    <t>Unit Measure</t>
  </si>
  <si>
    <t>Distribution to 530 Zones/TDCs</t>
  </si>
  <si>
    <t>Term 2</t>
  </si>
  <si>
    <t>Note Pad</t>
  </si>
  <si>
    <t>Short hand A5</t>
  </si>
  <si>
    <t>Each</t>
  </si>
  <si>
    <t>Already packed in boxes</t>
  </si>
  <si>
    <t xml:space="preserve"> </t>
  </si>
  <si>
    <t>Pen</t>
  </si>
  <si>
    <t>Big Crystal Pens-Black color</t>
  </si>
  <si>
    <t>Flipchart</t>
  </si>
  <si>
    <t>50 sheets A1</t>
  </si>
  <si>
    <t>Pad</t>
  </si>
  <si>
    <t>Pental Marker</t>
  </si>
  <si>
    <t>Chisel Head (Mixed colours)</t>
  </si>
  <si>
    <t>Box</t>
  </si>
  <si>
    <t>Masking Tape</t>
  </si>
  <si>
    <t>Bond 2"</t>
  </si>
  <si>
    <t>Role</t>
  </si>
  <si>
    <t>Clear Document Wallet</t>
  </si>
  <si>
    <t>A4 Myclear</t>
  </si>
  <si>
    <t>Toilet Tissue</t>
  </si>
  <si>
    <t>2-Ply</t>
  </si>
  <si>
    <t>Total Estimated Weight (Kgs)</t>
  </si>
  <si>
    <t>Term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</si>
</sst>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4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  <font>
      <sz val="14"/>
      <name val="Yantramanav"/>
    </font>
    <font>
      <b/>
      <sz val="18"/>
      <name val="Yantramanav"/>
    </font>
    <font>
      <sz val="11"/>
      <color rgb="FF000000"/>
      <name val="Calibri"/>
      <family val="2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66" fontId="4" fillId="0" borderId="19" xfId="1" applyNumberFormat="1" applyFont="1" applyFill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2" fontId="5" fillId="0" borderId="22" xfId="0" applyNumberFormat="1" applyFont="1" applyBorder="1" applyAlignment="1">
      <alignment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166" fontId="5" fillId="0" borderId="25" xfId="1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166" fontId="5" fillId="0" borderId="3" xfId="1" applyNumberFormat="1" applyFont="1" applyFill="1" applyBorder="1" applyAlignment="1">
      <alignment vertical="center" wrapText="1"/>
    </xf>
    <xf numFmtId="166" fontId="5" fillId="0" borderId="14" xfId="1" applyNumberFormat="1" applyFont="1" applyFill="1" applyBorder="1" applyAlignment="1">
      <alignment vertical="center" wrapText="1"/>
    </xf>
    <xf numFmtId="166" fontId="5" fillId="0" borderId="15" xfId="1" applyNumberFormat="1" applyFont="1" applyFill="1" applyBorder="1" applyAlignment="1">
      <alignment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" fontId="5" fillId="0" borderId="2" xfId="0" quotePrefix="1" applyNumberFormat="1" applyFont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166" fontId="5" fillId="0" borderId="19" xfId="1" applyNumberFormat="1" applyFont="1" applyFill="1" applyBorder="1" applyAlignment="1">
      <alignment horizontal="center" vertical="center" wrapText="1"/>
    </xf>
    <xf numFmtId="166" fontId="5" fillId="0" borderId="2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 wrapText="1"/>
    </xf>
    <xf numFmtId="166" fontId="5" fillId="0" borderId="30" xfId="1" applyNumberFormat="1" applyFont="1" applyFill="1" applyBorder="1" applyAlignment="1">
      <alignment horizontal="center" vertical="center" wrapText="1"/>
    </xf>
    <xf numFmtId="166" fontId="5" fillId="0" borderId="31" xfId="1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166" fontId="5" fillId="0" borderId="38" xfId="1" applyNumberFormat="1" applyFont="1" applyFill="1" applyBorder="1" applyAlignment="1">
      <alignment horizontal="center" vertical="center"/>
    </xf>
    <xf numFmtId="166" fontId="5" fillId="0" borderId="39" xfId="1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3" fontId="12" fillId="0" borderId="37" xfId="0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left" vertical="center" wrapText="1"/>
    </xf>
    <xf numFmtId="0" fontId="13" fillId="0" borderId="40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166" fontId="13" fillId="0" borderId="41" xfId="1" applyNumberFormat="1" applyFont="1" applyFill="1" applyBorder="1" applyAlignment="1">
      <alignment horizontal="center" vertical="center"/>
    </xf>
    <xf numFmtId="166" fontId="13" fillId="0" borderId="42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166" fontId="13" fillId="0" borderId="43" xfId="1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66" fontId="13" fillId="0" borderId="19" xfId="1" applyNumberFormat="1" applyFont="1" applyFill="1" applyBorder="1" applyAlignment="1">
      <alignment horizontal="center" vertical="center"/>
    </xf>
    <xf numFmtId="166" fontId="13" fillId="0" borderId="44" xfId="1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166" fontId="13" fillId="0" borderId="46" xfId="1" applyNumberFormat="1" applyFont="1" applyFill="1" applyBorder="1" applyAlignment="1">
      <alignment horizontal="center" vertical="center"/>
    </xf>
    <xf numFmtId="166" fontId="13" fillId="0" borderId="47" xfId="1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/>
    </xf>
    <xf numFmtId="2" fontId="5" fillId="0" borderId="54" xfId="0" applyNumberFormat="1" applyFont="1" applyBorder="1" applyAlignment="1">
      <alignment vertical="center" wrapText="1"/>
    </xf>
    <xf numFmtId="2" fontId="5" fillId="0" borderId="41" xfId="0" applyNumberFormat="1" applyFont="1" applyBorder="1" applyAlignment="1">
      <alignment vertical="center" wrapText="1"/>
    </xf>
    <xf numFmtId="166" fontId="5" fillId="0" borderId="41" xfId="1" applyNumberFormat="1" applyFont="1" applyFill="1" applyBorder="1" applyAlignment="1">
      <alignment vertical="center" wrapText="1"/>
    </xf>
    <xf numFmtId="166" fontId="5" fillId="0" borderId="42" xfId="1" applyNumberFormat="1" applyFont="1" applyFill="1" applyBorder="1" applyAlignment="1">
      <alignment vertical="center" wrapText="1"/>
    </xf>
    <xf numFmtId="2" fontId="5" fillId="0" borderId="55" xfId="0" applyNumberFormat="1" applyFont="1" applyBorder="1" applyAlignment="1">
      <alignment vertical="center" wrapText="1"/>
    </xf>
    <xf numFmtId="166" fontId="5" fillId="0" borderId="43" xfId="1" applyNumberFormat="1" applyFont="1" applyFill="1" applyBorder="1" applyAlignment="1">
      <alignment vertical="center" wrapText="1"/>
    </xf>
    <xf numFmtId="2" fontId="5" fillId="0" borderId="55" xfId="0" applyNumberFormat="1" applyFont="1" applyBorder="1" applyAlignment="1">
      <alignment horizontal="center" vertical="center" wrapText="1"/>
    </xf>
    <xf numFmtId="166" fontId="5" fillId="0" borderId="43" xfId="1" applyNumberFormat="1" applyFont="1" applyFill="1" applyBorder="1" applyAlignment="1">
      <alignment horizontal="center" vertical="center" wrapText="1"/>
    </xf>
    <xf numFmtId="2" fontId="5" fillId="0" borderId="56" xfId="0" applyNumberFormat="1" applyFont="1" applyBorder="1" applyAlignment="1">
      <alignment horizontal="center" vertical="center" wrapText="1"/>
    </xf>
    <xf numFmtId="166" fontId="5" fillId="0" borderId="44" xfId="1" applyNumberFormat="1" applyFont="1" applyFill="1" applyBorder="1" applyAlignment="1">
      <alignment horizontal="center" vertical="center" wrapText="1"/>
    </xf>
    <xf numFmtId="2" fontId="5" fillId="0" borderId="57" xfId="0" applyNumberFormat="1" applyFont="1" applyBorder="1" applyAlignment="1">
      <alignment horizontal="center" vertical="center" wrapText="1"/>
    </xf>
    <xf numFmtId="2" fontId="5" fillId="0" borderId="46" xfId="0" applyNumberFormat="1" applyFont="1" applyBorder="1" applyAlignment="1">
      <alignment horizontal="center" vertical="center" wrapText="1"/>
    </xf>
    <xf numFmtId="166" fontId="5" fillId="0" borderId="46" xfId="1" applyNumberFormat="1" applyFont="1" applyFill="1" applyBorder="1" applyAlignment="1">
      <alignment horizontal="center" vertical="center" wrapText="1"/>
    </xf>
    <xf numFmtId="166" fontId="5" fillId="0" borderId="47" xfId="1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58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3">
    <cellStyle name="Comma" xfId="1" builtinId="3"/>
    <cellStyle name="Euro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18CA-5C2D-4245-A279-6A1AF1168656}">
  <sheetPr>
    <tabColor theme="6" tint="-0.249977111117893"/>
  </sheetPr>
  <dimension ref="A2:M18"/>
  <sheetViews>
    <sheetView tabSelected="1" topLeftCell="A3" zoomScale="84" zoomScaleNormal="84" workbookViewId="0">
      <selection activeCell="L8" sqref="L8"/>
    </sheetView>
  </sheetViews>
  <sheetFormatPr defaultColWidth="11.42578125" defaultRowHeight="15.75"/>
  <cols>
    <col min="1" max="1" width="4.42578125" style="3" customWidth="1"/>
    <col min="2" max="2" width="14.42578125" style="3" customWidth="1"/>
    <col min="3" max="3" width="31.140625" style="3" customWidth="1"/>
    <col min="4" max="4" width="11.5703125" style="3" customWidth="1"/>
    <col min="5" max="5" width="12.42578125" style="3" customWidth="1"/>
    <col min="6" max="6" width="12.42578125" style="3" bestFit="1" customWidth="1"/>
    <col min="7" max="7" width="17.140625" style="3" customWidth="1"/>
    <col min="8" max="8" width="13.140625" style="4" bestFit="1" customWidth="1"/>
    <col min="9" max="9" width="20.28515625" style="3" customWidth="1"/>
    <col min="10" max="10" width="28.140625" style="3" customWidth="1"/>
    <col min="11" max="11" width="23.85546875" style="3" customWidth="1"/>
    <col min="12" max="13" width="35" style="3" customWidth="1"/>
    <col min="14" max="16384" width="11.42578125" style="3"/>
  </cols>
  <sheetData>
    <row r="2" spans="1:13" ht="53.1" customHeight="1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3" s="7" customFormat="1" ht="39" customHeight="1">
      <c r="B4" s="73" t="s">
        <v>1</v>
      </c>
      <c r="C4" s="74"/>
      <c r="D4" s="74"/>
      <c r="E4" s="74"/>
      <c r="F4" s="74"/>
      <c r="G4" s="74"/>
      <c r="H4" s="74"/>
      <c r="I4" s="75"/>
      <c r="J4" s="76" t="s">
        <v>2</v>
      </c>
      <c r="K4" s="78" t="s">
        <v>3</v>
      </c>
      <c r="L4" s="79"/>
      <c r="M4" s="80"/>
    </row>
    <row r="5" spans="1:13" ht="71.099999999999994" customHeight="1">
      <c r="B5" s="15" t="s">
        <v>4</v>
      </c>
      <c r="C5" s="16" t="s">
        <v>5</v>
      </c>
      <c r="D5" s="17" t="s">
        <v>6</v>
      </c>
      <c r="E5" s="81" t="s">
        <v>7</v>
      </c>
      <c r="F5" s="81"/>
      <c r="G5" s="85" t="s">
        <v>8</v>
      </c>
      <c r="H5" s="17" t="s">
        <v>9</v>
      </c>
      <c r="I5" s="18" t="s">
        <v>10</v>
      </c>
      <c r="J5" s="77"/>
      <c r="K5" s="28" t="s">
        <v>11</v>
      </c>
      <c r="L5" s="29" t="s">
        <v>12</v>
      </c>
      <c r="M5" s="29" t="s">
        <v>13</v>
      </c>
    </row>
    <row r="6" spans="1:13" ht="42.95" customHeight="1">
      <c r="B6" s="61"/>
      <c r="C6" s="51" t="s">
        <v>14</v>
      </c>
      <c r="D6" s="20" t="s">
        <v>15</v>
      </c>
      <c r="E6" s="47">
        <v>176</v>
      </c>
      <c r="F6" s="82">
        <v>250</v>
      </c>
      <c r="G6" s="86">
        <v>33679</v>
      </c>
      <c r="H6" s="83">
        <f t="shared" ref="H6:H10" si="0">G6*335/1000</f>
        <v>11282.465</v>
      </c>
      <c r="I6" s="64"/>
      <c r="J6" s="56"/>
      <c r="K6" s="23"/>
      <c r="L6" s="24"/>
      <c r="M6" s="35"/>
    </row>
    <row r="7" spans="1:13" ht="53.25" customHeight="1">
      <c r="B7" s="61"/>
      <c r="C7" s="51" t="s">
        <v>16</v>
      </c>
      <c r="D7" s="20">
        <v>1</v>
      </c>
      <c r="E7" s="47">
        <v>210</v>
      </c>
      <c r="F7" s="82">
        <v>297</v>
      </c>
      <c r="G7" s="86">
        <v>10017</v>
      </c>
      <c r="H7" s="83">
        <f t="shared" si="0"/>
        <v>3355.6950000000002</v>
      </c>
      <c r="I7" s="64"/>
      <c r="J7" s="56"/>
      <c r="K7" s="48"/>
      <c r="L7" s="49"/>
      <c r="M7" s="50"/>
    </row>
    <row r="8" spans="1:13" ht="51.75" customHeight="1">
      <c r="B8" s="61"/>
      <c r="C8" s="51" t="s">
        <v>16</v>
      </c>
      <c r="D8" s="20">
        <v>2</v>
      </c>
      <c r="E8" s="47">
        <v>210</v>
      </c>
      <c r="F8" s="82">
        <v>297</v>
      </c>
      <c r="G8" s="86">
        <v>10227</v>
      </c>
      <c r="H8" s="83">
        <f t="shared" si="0"/>
        <v>3426.0450000000001</v>
      </c>
      <c r="I8" s="64"/>
      <c r="J8" s="56"/>
      <c r="K8" s="48"/>
      <c r="L8" s="49"/>
      <c r="M8" s="50"/>
    </row>
    <row r="9" spans="1:13" ht="51" customHeight="1">
      <c r="B9" s="61"/>
      <c r="C9" s="51" t="s">
        <v>16</v>
      </c>
      <c r="D9" s="20">
        <v>3</v>
      </c>
      <c r="E9" s="47">
        <v>210</v>
      </c>
      <c r="F9" s="82">
        <v>297</v>
      </c>
      <c r="G9" s="86">
        <v>7819</v>
      </c>
      <c r="H9" s="83">
        <f t="shared" si="0"/>
        <v>2619.3649999999998</v>
      </c>
      <c r="I9" s="64"/>
      <c r="J9" s="56"/>
      <c r="K9" s="48"/>
      <c r="L9" s="49"/>
      <c r="M9" s="50"/>
    </row>
    <row r="10" spans="1:13" ht="48" customHeight="1">
      <c r="B10" s="61"/>
      <c r="C10" s="51" t="s">
        <v>16</v>
      </c>
      <c r="D10" s="20">
        <v>4</v>
      </c>
      <c r="E10" s="47">
        <v>210</v>
      </c>
      <c r="F10" s="82">
        <v>297</v>
      </c>
      <c r="G10" s="86">
        <v>7885</v>
      </c>
      <c r="H10" s="83">
        <f t="shared" si="0"/>
        <v>2641.4749999999999</v>
      </c>
      <c r="I10" s="64"/>
      <c r="J10" s="56"/>
      <c r="K10" s="48"/>
      <c r="L10" s="49"/>
      <c r="M10" s="50"/>
    </row>
    <row r="11" spans="1:13" ht="42.95" customHeight="1">
      <c r="B11" s="62"/>
      <c r="C11" s="52" t="s">
        <v>17</v>
      </c>
      <c r="D11" s="12">
        <v>1</v>
      </c>
      <c r="E11" s="47">
        <v>210</v>
      </c>
      <c r="F11" s="82">
        <v>297</v>
      </c>
      <c r="G11" s="86">
        <v>3003</v>
      </c>
      <c r="H11" s="84">
        <f>G11*335/1000</f>
        <v>1006.005</v>
      </c>
      <c r="I11" s="65"/>
      <c r="J11" s="58"/>
      <c r="K11" s="48"/>
      <c r="L11" s="49"/>
      <c r="M11" s="50"/>
    </row>
    <row r="12" spans="1:13" s="1" customFormat="1" ht="44.1" customHeight="1">
      <c r="A12" s="3"/>
      <c r="F12" s="5"/>
      <c r="G12" s="5"/>
      <c r="H12" s="2"/>
      <c r="K12" s="54">
        <f>SUM(K6:K6)</f>
        <v>0</v>
      </c>
      <c r="L12" s="55">
        <f>SUM(L6:L6)</f>
        <v>0</v>
      </c>
      <c r="M12" s="55">
        <f>SUM(M6:M6)</f>
        <v>0</v>
      </c>
    </row>
    <row r="13" spans="1:13" ht="18">
      <c r="B13" s="9"/>
      <c r="G13" s="8"/>
      <c r="I13" s="66"/>
      <c r="J13" s="6"/>
      <c r="K13" s="6"/>
    </row>
    <row r="14" spans="1:13">
      <c r="G14" s="8"/>
      <c r="I14" s="66"/>
      <c r="J14" s="6"/>
      <c r="K14" s="6"/>
    </row>
    <row r="15" spans="1:13">
      <c r="G15" s="8"/>
    </row>
    <row r="16" spans="1:13">
      <c r="G16" s="8"/>
    </row>
    <row r="17" spans="7:7">
      <c r="G17" s="8"/>
    </row>
    <row r="18" spans="7:7">
      <c r="G18" s="8"/>
    </row>
  </sheetData>
  <mergeCells count="9">
    <mergeCell ref="B2:M2"/>
    <mergeCell ref="B3:M3"/>
    <mergeCell ref="B4:I4"/>
    <mergeCell ref="J4:J5"/>
    <mergeCell ref="K4:M4"/>
    <mergeCell ref="E5:F5"/>
    <mergeCell ref="B6:B11"/>
    <mergeCell ref="I6:I11"/>
    <mergeCell ref="I13:I14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/>
  <headerFooter alignWithMargins="0">
    <oddHeader>&amp;L&amp;Z&amp;F</oddHeader>
    <oddFooter>&amp;C_x000D_&amp;1#&amp;"Calibri"&amp;10&amp;K000000 Mott MacDonald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M19"/>
  <sheetViews>
    <sheetView topLeftCell="A4" zoomScale="84" zoomScaleNormal="84" workbookViewId="0">
      <selection activeCell="L7" sqref="L7"/>
    </sheetView>
  </sheetViews>
  <sheetFormatPr defaultColWidth="11.42578125" defaultRowHeight="15.75"/>
  <cols>
    <col min="1" max="1" width="4.42578125" style="3" customWidth="1"/>
    <col min="2" max="2" width="14.42578125" style="3" customWidth="1"/>
    <col min="3" max="3" width="36.28515625" style="3" customWidth="1"/>
    <col min="4" max="4" width="11.5703125" style="3" customWidth="1"/>
    <col min="5" max="5" width="12.42578125" style="3" customWidth="1"/>
    <col min="6" max="6" width="12.42578125" style="3" bestFit="1" customWidth="1"/>
    <col min="7" max="7" width="17.140625" style="3" customWidth="1"/>
    <col min="8" max="8" width="13.140625" style="4" bestFit="1" customWidth="1"/>
    <col min="9" max="9" width="20.28515625" style="3" customWidth="1"/>
    <col min="10" max="10" width="28.140625" style="3" customWidth="1"/>
    <col min="11" max="11" width="23.85546875" style="3" customWidth="1"/>
    <col min="12" max="13" width="35" style="3" customWidth="1"/>
    <col min="14" max="16384" width="11.42578125" style="3"/>
  </cols>
  <sheetData>
    <row r="1" spans="1:13" ht="16.5" thickBot="1"/>
    <row r="2" spans="1:13" ht="53.1" customHeight="1" thickBot="1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16.5" thickBot="1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3" s="7" customFormat="1" ht="39" customHeight="1" thickBot="1">
      <c r="B4" s="73" t="s">
        <v>1</v>
      </c>
      <c r="C4" s="74"/>
      <c r="D4" s="74"/>
      <c r="E4" s="74"/>
      <c r="F4" s="74"/>
      <c r="G4" s="74"/>
      <c r="H4" s="74"/>
      <c r="I4" s="75"/>
      <c r="J4" s="76" t="s">
        <v>2</v>
      </c>
      <c r="K4" s="78" t="s">
        <v>3</v>
      </c>
      <c r="L4" s="79"/>
      <c r="M4" s="80"/>
    </row>
    <row r="5" spans="1:13" ht="71.099999999999994" customHeight="1">
      <c r="B5" s="15" t="s">
        <v>4</v>
      </c>
      <c r="C5" s="16" t="s">
        <v>5</v>
      </c>
      <c r="D5" s="17" t="s">
        <v>6</v>
      </c>
      <c r="E5" s="81" t="s">
        <v>7</v>
      </c>
      <c r="F5" s="81"/>
      <c r="G5" s="17" t="s">
        <v>8</v>
      </c>
      <c r="H5" s="17" t="s">
        <v>9</v>
      </c>
      <c r="I5" s="18" t="s">
        <v>10</v>
      </c>
      <c r="J5" s="77"/>
      <c r="K5" s="28" t="s">
        <v>11</v>
      </c>
      <c r="L5" s="29" t="s">
        <v>18</v>
      </c>
      <c r="M5" s="29" t="s">
        <v>13</v>
      </c>
    </row>
    <row r="6" spans="1:13" ht="42.95" customHeight="1">
      <c r="B6" s="61"/>
      <c r="C6" s="51" t="s">
        <v>14</v>
      </c>
      <c r="D6" s="20" t="s">
        <v>15</v>
      </c>
      <c r="E6" s="47">
        <v>176</v>
      </c>
      <c r="F6" s="82">
        <v>250</v>
      </c>
      <c r="G6" s="86">
        <v>33679</v>
      </c>
      <c r="H6" s="83">
        <f t="shared" ref="H6:H10" si="0">G6*335/1000</f>
        <v>11282.465</v>
      </c>
      <c r="I6" s="64"/>
      <c r="J6" s="56"/>
      <c r="K6" s="23"/>
      <c r="L6" s="24"/>
      <c r="M6" s="35"/>
    </row>
    <row r="7" spans="1:13" ht="42.95" customHeight="1">
      <c r="B7" s="61"/>
      <c r="C7" s="51" t="s">
        <v>16</v>
      </c>
      <c r="D7" s="20">
        <v>1</v>
      </c>
      <c r="E7" s="47">
        <v>210</v>
      </c>
      <c r="F7" s="82">
        <v>297</v>
      </c>
      <c r="G7" s="86">
        <v>10017</v>
      </c>
      <c r="H7" s="83">
        <f t="shared" si="0"/>
        <v>3355.6950000000002</v>
      </c>
      <c r="I7" s="64"/>
      <c r="J7" s="56"/>
      <c r="K7" s="23"/>
      <c r="L7" s="24"/>
      <c r="M7" s="35"/>
    </row>
    <row r="8" spans="1:13" ht="42.95" customHeight="1">
      <c r="B8" s="61"/>
      <c r="C8" s="51" t="s">
        <v>16</v>
      </c>
      <c r="D8" s="20">
        <v>2</v>
      </c>
      <c r="E8" s="47">
        <v>210</v>
      </c>
      <c r="F8" s="82">
        <v>297</v>
      </c>
      <c r="G8" s="86">
        <v>10227</v>
      </c>
      <c r="H8" s="83">
        <f t="shared" si="0"/>
        <v>3426.0450000000001</v>
      </c>
      <c r="I8" s="64"/>
      <c r="J8" s="56"/>
      <c r="K8" s="23"/>
      <c r="L8" s="24"/>
      <c r="M8" s="35"/>
    </row>
    <row r="9" spans="1:13" ht="42.95" customHeight="1">
      <c r="B9" s="61"/>
      <c r="C9" s="51" t="s">
        <v>16</v>
      </c>
      <c r="D9" s="20">
        <v>3</v>
      </c>
      <c r="E9" s="47">
        <v>210</v>
      </c>
      <c r="F9" s="82">
        <v>297</v>
      </c>
      <c r="G9" s="86">
        <v>7819</v>
      </c>
      <c r="H9" s="83">
        <f t="shared" si="0"/>
        <v>2619.3649999999998</v>
      </c>
      <c r="I9" s="64"/>
      <c r="J9" s="57"/>
      <c r="K9" s="39"/>
      <c r="L9" s="40"/>
      <c r="M9" s="41"/>
    </row>
    <row r="10" spans="1:13" ht="53.25" customHeight="1">
      <c r="B10" s="61"/>
      <c r="C10" s="51" t="s">
        <v>16</v>
      </c>
      <c r="D10" s="20">
        <v>4</v>
      </c>
      <c r="E10" s="47">
        <v>210</v>
      </c>
      <c r="F10" s="82">
        <v>297</v>
      </c>
      <c r="G10" s="86">
        <v>7885</v>
      </c>
      <c r="H10" s="83">
        <f t="shared" si="0"/>
        <v>2641.4749999999999</v>
      </c>
      <c r="I10" s="64"/>
      <c r="J10" s="56"/>
      <c r="K10" s="48"/>
      <c r="L10" s="49"/>
      <c r="M10" s="50"/>
    </row>
    <row r="11" spans="1:13" ht="51.75" customHeight="1">
      <c r="B11" s="61"/>
      <c r="C11" s="52" t="s">
        <v>17</v>
      </c>
      <c r="D11" s="12">
        <v>1</v>
      </c>
      <c r="E11" s="47">
        <v>210</v>
      </c>
      <c r="F11" s="82">
        <v>297</v>
      </c>
      <c r="G11" s="86">
        <v>3003</v>
      </c>
      <c r="H11" s="84">
        <f>G11*335/1000</f>
        <v>1006.005</v>
      </c>
      <c r="I11" s="64"/>
      <c r="J11" s="56"/>
      <c r="K11" s="48"/>
      <c r="L11" s="49"/>
      <c r="M11" s="50"/>
    </row>
    <row r="12" spans="1:13" ht="42.95" customHeight="1" thickBot="1">
      <c r="B12" s="62"/>
      <c r="C12" s="52"/>
      <c r="D12" s="36"/>
      <c r="E12" s="14"/>
      <c r="F12" s="14"/>
      <c r="G12" s="13"/>
      <c r="H12" s="53">
        <f t="shared" ref="H12" si="1">G12*335/1000</f>
        <v>0</v>
      </c>
      <c r="I12" s="65"/>
      <c r="J12" s="58"/>
      <c r="K12" s="48"/>
      <c r="L12" s="49"/>
      <c r="M12" s="50"/>
    </row>
    <row r="13" spans="1:13" s="1" customFormat="1" ht="44.1" customHeight="1" thickBot="1">
      <c r="A13" s="3"/>
      <c r="F13" s="5"/>
      <c r="G13" s="5"/>
      <c r="H13" s="2"/>
      <c r="K13" s="54">
        <f>SUM(K6:K9)</f>
        <v>0</v>
      </c>
      <c r="L13" s="55">
        <f>SUM(L6:L9)</f>
        <v>0</v>
      </c>
      <c r="M13" s="55">
        <f>SUM(M6:M9)</f>
        <v>0</v>
      </c>
    </row>
    <row r="14" spans="1:13" ht="18">
      <c r="B14" s="9"/>
      <c r="G14" s="8"/>
      <c r="I14" s="66"/>
      <c r="J14" s="6"/>
      <c r="K14" s="6"/>
    </row>
    <row r="15" spans="1:13">
      <c r="G15" s="8"/>
      <c r="I15" s="66"/>
      <c r="J15" s="6"/>
      <c r="K15" s="6"/>
    </row>
    <row r="16" spans="1:13">
      <c r="G16" s="8"/>
    </row>
    <row r="17" spans="7:7">
      <c r="G17" s="8"/>
    </row>
    <row r="18" spans="7:7">
      <c r="G18" s="8"/>
    </row>
    <row r="19" spans="7:7">
      <c r="G19" s="8"/>
    </row>
  </sheetData>
  <mergeCells count="9">
    <mergeCell ref="I14:I15"/>
    <mergeCell ref="E5:F5"/>
    <mergeCell ref="J4:J5"/>
    <mergeCell ref="I6:I12"/>
    <mergeCell ref="B2:M2"/>
    <mergeCell ref="K4:M4"/>
    <mergeCell ref="B4:I4"/>
    <mergeCell ref="B3:M3"/>
    <mergeCell ref="B6:B12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  <oddFooter>&amp;C_x000D_&amp;1#&amp;"Calibri"&amp;10&amp;K000000 Mott MacDonald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E214-EDBE-4031-900B-CC459031AD63}">
  <sheetPr>
    <tabColor rgb="FF0070C0"/>
  </sheetPr>
  <dimension ref="A2:O21"/>
  <sheetViews>
    <sheetView topLeftCell="A11" zoomScale="84" zoomScaleNormal="84" workbookViewId="0">
      <selection activeCell="C6" sqref="C6:G14"/>
    </sheetView>
  </sheetViews>
  <sheetFormatPr defaultColWidth="11.42578125" defaultRowHeight="15.75"/>
  <cols>
    <col min="1" max="1" width="4.42578125" style="3" customWidth="1"/>
    <col min="2" max="2" width="14.42578125" style="3" customWidth="1"/>
    <col min="3" max="3" width="16.5703125" style="3" customWidth="1"/>
    <col min="4" max="4" width="19.42578125" style="3" customWidth="1"/>
    <col min="5" max="5" width="16.5703125" style="3" customWidth="1"/>
    <col min="6" max="6" width="17.140625" style="3" customWidth="1"/>
    <col min="7" max="7" width="13.140625" style="4" bestFit="1" customWidth="1"/>
    <col min="8" max="8" width="20.28515625" style="3" customWidth="1"/>
    <col min="9" max="9" width="28.140625" style="3" customWidth="1"/>
    <col min="10" max="10" width="23.85546875" style="3" customWidth="1"/>
    <col min="11" max="12" width="35" style="3" customWidth="1"/>
    <col min="13" max="16384" width="11.42578125" style="3"/>
  </cols>
  <sheetData>
    <row r="2" spans="1:12" ht="53.1" customHeight="1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>
      <c r="B3" s="70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 s="7" customFormat="1" ht="39" customHeight="1">
      <c r="B4" s="73" t="s">
        <v>1</v>
      </c>
      <c r="C4" s="74"/>
      <c r="D4" s="74"/>
      <c r="E4" s="74"/>
      <c r="F4" s="74"/>
      <c r="G4" s="74"/>
      <c r="H4" s="75"/>
      <c r="I4" s="76" t="s">
        <v>2</v>
      </c>
      <c r="J4" s="78" t="s">
        <v>3</v>
      </c>
      <c r="K4" s="79"/>
      <c r="L4" s="80"/>
    </row>
    <row r="5" spans="1:12" ht="71.099999999999994" customHeight="1">
      <c r="B5" s="15" t="s">
        <v>4</v>
      </c>
      <c r="C5" s="16" t="s">
        <v>19</v>
      </c>
      <c r="D5" s="17" t="s">
        <v>20</v>
      </c>
      <c r="E5" s="16" t="s">
        <v>21</v>
      </c>
      <c r="F5" s="17" t="s">
        <v>8</v>
      </c>
      <c r="G5" s="17" t="s">
        <v>9</v>
      </c>
      <c r="H5" s="18" t="s">
        <v>10</v>
      </c>
      <c r="I5" s="77"/>
      <c r="J5" s="28" t="s">
        <v>11</v>
      </c>
      <c r="K5" s="29" t="s">
        <v>22</v>
      </c>
      <c r="L5" s="29" t="s">
        <v>13</v>
      </c>
    </row>
    <row r="6" spans="1:12" ht="40.35" customHeight="1">
      <c r="B6" s="60" t="s">
        <v>23</v>
      </c>
      <c r="C6" s="87" t="s">
        <v>24</v>
      </c>
      <c r="D6" s="88" t="s">
        <v>25</v>
      </c>
      <c r="E6" s="89" t="s">
        <v>26</v>
      </c>
      <c r="F6" s="90">
        <v>33679</v>
      </c>
      <c r="G6" s="91">
        <f>F6*350/1000</f>
        <v>11787.65</v>
      </c>
      <c r="H6" s="63" t="s">
        <v>27</v>
      </c>
      <c r="I6" s="30" t="s">
        <v>28</v>
      </c>
      <c r="J6" s="31"/>
      <c r="K6" s="32"/>
      <c r="L6" s="33"/>
    </row>
    <row r="7" spans="1:12" ht="40.35" customHeight="1">
      <c r="B7" s="61"/>
      <c r="C7" s="92" t="s">
        <v>29</v>
      </c>
      <c r="D7" s="93" t="s">
        <v>30</v>
      </c>
      <c r="E7" s="94" t="s">
        <v>26</v>
      </c>
      <c r="F7" s="90">
        <v>33679</v>
      </c>
      <c r="G7" s="96">
        <f>F7*30/1000</f>
        <v>1010.37</v>
      </c>
      <c r="H7" s="64"/>
      <c r="I7" s="25"/>
      <c r="J7" s="21"/>
      <c r="K7" s="22"/>
      <c r="L7" s="34"/>
    </row>
    <row r="8" spans="1:12" ht="42.95" customHeight="1">
      <c r="B8" s="61"/>
      <c r="C8" s="97" t="s">
        <v>31</v>
      </c>
      <c r="D8" s="98" t="s">
        <v>32</v>
      </c>
      <c r="E8" s="99" t="s">
        <v>33</v>
      </c>
      <c r="F8" s="95">
        <v>2799</v>
      </c>
      <c r="G8" s="96">
        <f>F8*1900/1000</f>
        <v>5318.1</v>
      </c>
      <c r="H8" s="64"/>
      <c r="I8" s="25"/>
      <c r="J8" s="21"/>
      <c r="K8" s="22"/>
      <c r="L8" s="34"/>
    </row>
    <row r="9" spans="1:12" ht="42.95" customHeight="1">
      <c r="B9" s="61"/>
      <c r="C9" s="100" t="s">
        <v>34</v>
      </c>
      <c r="D9" s="108" t="s">
        <v>35</v>
      </c>
      <c r="E9" s="101" t="s">
        <v>36</v>
      </c>
      <c r="F9" s="95">
        <v>2799</v>
      </c>
      <c r="G9" s="103">
        <f>F9*20/1000</f>
        <v>55.98</v>
      </c>
      <c r="H9" s="64"/>
      <c r="I9" s="25"/>
      <c r="J9" s="21"/>
      <c r="K9" s="22"/>
      <c r="L9" s="34"/>
    </row>
    <row r="10" spans="1:12" ht="42.95" customHeight="1">
      <c r="B10" s="61"/>
      <c r="C10" s="92" t="s">
        <v>37</v>
      </c>
      <c r="D10" s="94" t="s">
        <v>38</v>
      </c>
      <c r="E10" s="94" t="s">
        <v>39</v>
      </c>
      <c r="F10" s="95">
        <v>1866</v>
      </c>
      <c r="G10" s="103">
        <f>F10*79/1000</f>
        <v>147.41399999999999</v>
      </c>
      <c r="H10" s="64"/>
      <c r="I10" s="26"/>
      <c r="J10" s="23"/>
      <c r="K10" s="24"/>
      <c r="L10" s="35"/>
    </row>
    <row r="11" spans="1:12" ht="42.95" customHeight="1">
      <c r="B11" s="61"/>
      <c r="C11" s="104" t="s">
        <v>40</v>
      </c>
      <c r="D11" s="104" t="s">
        <v>41</v>
      </c>
      <c r="E11" s="104" t="s">
        <v>26</v>
      </c>
      <c r="F11" s="102">
        <v>1060</v>
      </c>
      <c r="G11" s="103">
        <f>F11*57/1000</f>
        <v>60.42</v>
      </c>
      <c r="H11" s="64"/>
      <c r="I11" s="26"/>
      <c r="J11" s="23"/>
      <c r="K11" s="24"/>
      <c r="L11" s="35"/>
    </row>
    <row r="12" spans="1:12" ht="42.95" customHeight="1">
      <c r="B12" s="61"/>
      <c r="C12" s="105" t="s">
        <v>42</v>
      </c>
      <c r="D12" s="105" t="s">
        <v>43</v>
      </c>
      <c r="E12" s="105" t="s">
        <v>26</v>
      </c>
      <c r="F12" s="106">
        <v>9330</v>
      </c>
      <c r="G12" s="107">
        <f>F12*89/1000</f>
        <v>830.37</v>
      </c>
      <c r="H12" s="64"/>
      <c r="I12" s="26"/>
      <c r="J12" s="23"/>
      <c r="K12" s="24"/>
      <c r="L12" s="35"/>
    </row>
    <row r="13" spans="1:12" ht="42.95" customHeight="1">
      <c r="B13" s="61"/>
      <c r="C13" s="42"/>
      <c r="D13" s="42"/>
      <c r="E13" s="42"/>
      <c r="F13" s="19"/>
      <c r="G13" s="27"/>
      <c r="H13" s="64"/>
      <c r="I13" s="43"/>
      <c r="J13" s="44"/>
      <c r="K13" s="45"/>
      <c r="L13" s="46"/>
    </row>
    <row r="14" spans="1:12" ht="42.95" customHeight="1">
      <c r="B14" s="62"/>
      <c r="C14" s="109" t="s">
        <v>44</v>
      </c>
      <c r="D14" s="110"/>
      <c r="E14" s="110"/>
      <c r="F14" s="111"/>
      <c r="G14" s="37">
        <f>SUM(G6:G13)</f>
        <v>19210.304</v>
      </c>
      <c r="H14" s="65"/>
      <c r="I14" s="38"/>
      <c r="J14" s="39"/>
      <c r="K14" s="40"/>
      <c r="L14" s="41"/>
    </row>
    <row r="15" spans="1:12" s="1" customFormat="1" ht="44.1" customHeight="1">
      <c r="A15" s="3"/>
      <c r="F15" s="5"/>
      <c r="G15" s="2"/>
      <c r="J15" s="10">
        <f>SUM(J6:J14)</f>
        <v>0</v>
      </c>
      <c r="K15" s="11">
        <f>SUM(K6:K14)</f>
        <v>0</v>
      </c>
      <c r="L15" s="11">
        <f>SUM(L6:L14)</f>
        <v>0</v>
      </c>
    </row>
    <row r="16" spans="1:12" ht="18">
      <c r="B16" s="9"/>
      <c r="F16" s="8"/>
      <c r="H16" s="66"/>
      <c r="I16" s="6"/>
      <c r="J16" s="6"/>
    </row>
    <row r="17" spans="1:15">
      <c r="F17" s="8"/>
      <c r="H17" s="66"/>
      <c r="I17" s="6"/>
      <c r="J17" s="6"/>
    </row>
    <row r="18" spans="1:15" s="4" customFormat="1">
      <c r="A18" s="3"/>
      <c r="B18" s="3"/>
      <c r="C18" s="3"/>
      <c r="D18" s="3"/>
      <c r="E18" s="3"/>
      <c r="F18" s="8"/>
      <c r="H18" s="3"/>
      <c r="I18" s="3"/>
      <c r="J18" s="3"/>
      <c r="K18" s="3"/>
      <c r="L18" s="3"/>
      <c r="M18" s="3"/>
      <c r="N18" s="3"/>
      <c r="O18" s="3"/>
    </row>
    <row r="19" spans="1:15" s="4" customFormat="1">
      <c r="A19" s="3"/>
      <c r="B19" s="3"/>
      <c r="C19" s="3"/>
      <c r="D19" s="3"/>
      <c r="E19" s="3"/>
      <c r="F19" s="8"/>
      <c r="H19" s="3"/>
      <c r="I19" s="3"/>
      <c r="J19" s="3"/>
      <c r="K19" s="3"/>
      <c r="L19" s="3"/>
      <c r="M19" s="3"/>
      <c r="N19" s="3"/>
      <c r="O19" s="3"/>
    </row>
    <row r="20" spans="1:15" s="4" customFormat="1">
      <c r="A20" s="3"/>
      <c r="B20" s="3"/>
      <c r="C20" s="3"/>
      <c r="D20" s="3"/>
      <c r="E20" s="3"/>
      <c r="F20" s="8"/>
      <c r="H20" s="3"/>
      <c r="I20" s="3"/>
      <c r="J20" s="3"/>
      <c r="K20" s="3"/>
      <c r="L20" s="3"/>
      <c r="M20" s="3"/>
      <c r="N20" s="3"/>
      <c r="O20" s="3"/>
    </row>
    <row r="21" spans="1:15" s="4" customFormat="1">
      <c r="A21" s="3"/>
      <c r="B21" s="3"/>
      <c r="C21" s="3"/>
      <c r="D21" s="3"/>
      <c r="E21" s="3"/>
      <c r="F21" s="8"/>
      <c r="H21" s="3"/>
      <c r="I21" s="3"/>
      <c r="J21" s="3"/>
      <c r="K21" s="3"/>
      <c r="L21" s="3"/>
      <c r="M21" s="3"/>
      <c r="N21" s="3"/>
      <c r="O21" s="3"/>
    </row>
  </sheetData>
  <mergeCells count="9">
    <mergeCell ref="H16:H17"/>
    <mergeCell ref="B2:L2"/>
    <mergeCell ref="B3:L3"/>
    <mergeCell ref="B4:H4"/>
    <mergeCell ref="I4:I5"/>
    <mergeCell ref="J4:L4"/>
    <mergeCell ref="B6:B14"/>
    <mergeCell ref="H6:H14"/>
    <mergeCell ref="C14:F14"/>
  </mergeCells>
  <printOptions horizontalCentered="1"/>
  <pageMargins left="0" right="0" top="0.19685039370078741" bottom="0.19685039370078741" header="0.19" footer="0"/>
  <pageSetup paperSize="9" scale="57" orientation="landscape"/>
  <headerFooter alignWithMargins="0">
    <oddHeader>&amp;L&amp;Z&amp;F</oddHeader>
    <oddFooter>&amp;C_x000D_&amp;1#&amp;"Calibri"&amp;10&amp;K000000 Mott MacDonald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E054-20C2-45FE-9E38-5F0123CD7CEC}">
  <sheetPr>
    <tabColor rgb="FF0070C0"/>
  </sheetPr>
  <dimension ref="A1:O21"/>
  <sheetViews>
    <sheetView topLeftCell="A14" zoomScale="84" zoomScaleNormal="84" workbookViewId="0">
      <selection activeCell="I17" sqref="I17"/>
    </sheetView>
  </sheetViews>
  <sheetFormatPr defaultColWidth="11.42578125" defaultRowHeight="15.75"/>
  <cols>
    <col min="1" max="1" width="4.42578125" style="3" customWidth="1"/>
    <col min="2" max="2" width="14.42578125" style="3" customWidth="1"/>
    <col min="3" max="3" width="16.5703125" style="3" customWidth="1"/>
    <col min="4" max="4" width="19.42578125" style="3" customWidth="1"/>
    <col min="5" max="5" width="16.5703125" style="3" customWidth="1"/>
    <col min="6" max="6" width="17.140625" style="3" customWidth="1"/>
    <col min="7" max="7" width="13.140625" style="4" bestFit="1" customWidth="1"/>
    <col min="8" max="8" width="20.28515625" style="3" customWidth="1"/>
    <col min="9" max="9" width="28.140625" style="3" customWidth="1"/>
    <col min="10" max="10" width="23.85546875" style="3" customWidth="1"/>
    <col min="11" max="12" width="35" style="3" customWidth="1"/>
    <col min="13" max="16384" width="11.42578125" style="3"/>
  </cols>
  <sheetData>
    <row r="1" spans="1:12" ht="16.5" thickBot="1"/>
    <row r="2" spans="1:12" ht="53.1" customHeight="1" thickBot="1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2" ht="16.5" thickBot="1">
      <c r="B3" s="70"/>
      <c r="C3" s="71"/>
      <c r="D3" s="71"/>
      <c r="E3" s="71"/>
      <c r="F3" s="71"/>
      <c r="G3" s="71"/>
      <c r="H3" s="71"/>
      <c r="I3" s="71"/>
      <c r="J3" s="71"/>
      <c r="K3" s="71"/>
      <c r="L3" s="72"/>
    </row>
    <row r="4" spans="1:12" s="7" customFormat="1" ht="39" customHeight="1">
      <c r="B4" s="73" t="s">
        <v>1</v>
      </c>
      <c r="C4" s="74"/>
      <c r="D4" s="74"/>
      <c r="E4" s="74"/>
      <c r="F4" s="74"/>
      <c r="G4" s="74"/>
      <c r="H4" s="75"/>
      <c r="I4" s="76" t="s">
        <v>2</v>
      </c>
      <c r="J4" s="78" t="s">
        <v>3</v>
      </c>
      <c r="K4" s="79"/>
      <c r="L4" s="80"/>
    </row>
    <row r="5" spans="1:12" ht="71.099999999999994" customHeight="1">
      <c r="B5" s="115" t="s">
        <v>4</v>
      </c>
      <c r="C5" s="16" t="s">
        <v>19</v>
      </c>
      <c r="D5" s="17" t="s">
        <v>20</v>
      </c>
      <c r="E5" s="16" t="s">
        <v>21</v>
      </c>
      <c r="F5" s="17" t="s">
        <v>8</v>
      </c>
      <c r="G5" s="17" t="s">
        <v>9</v>
      </c>
      <c r="H5" s="18" t="s">
        <v>10</v>
      </c>
      <c r="I5" s="132"/>
      <c r="J5" s="59" t="s">
        <v>11</v>
      </c>
      <c r="K5" s="133" t="s">
        <v>22</v>
      </c>
      <c r="L5" s="133" t="s">
        <v>13</v>
      </c>
    </row>
    <row r="6" spans="1:12" ht="40.35" customHeight="1">
      <c r="B6" s="112" t="s">
        <v>45</v>
      </c>
      <c r="C6" s="87" t="s">
        <v>24</v>
      </c>
      <c r="D6" s="88" t="s">
        <v>25</v>
      </c>
      <c r="E6" s="89" t="s">
        <v>26</v>
      </c>
      <c r="F6" s="90">
        <v>33679</v>
      </c>
      <c r="G6" s="91">
        <f>F6*350/1000</f>
        <v>11787.65</v>
      </c>
      <c r="H6" s="130" t="s">
        <v>27</v>
      </c>
      <c r="I6" s="116" t="s">
        <v>28</v>
      </c>
      <c r="J6" s="117"/>
      <c r="K6" s="118"/>
      <c r="L6" s="119"/>
    </row>
    <row r="7" spans="1:12" ht="40.35" customHeight="1">
      <c r="B7" s="113"/>
      <c r="C7" s="92" t="s">
        <v>29</v>
      </c>
      <c r="D7" s="93" t="s">
        <v>30</v>
      </c>
      <c r="E7" s="94" t="s">
        <v>26</v>
      </c>
      <c r="F7" s="90">
        <v>33679</v>
      </c>
      <c r="G7" s="96">
        <f>F7*30/1000</f>
        <v>1010.37</v>
      </c>
      <c r="H7" s="131"/>
      <c r="I7" s="120"/>
      <c r="J7" s="21"/>
      <c r="K7" s="22"/>
      <c r="L7" s="121"/>
    </row>
    <row r="8" spans="1:12" ht="42.95" customHeight="1">
      <c r="B8" s="113"/>
      <c r="C8" s="97" t="s">
        <v>31</v>
      </c>
      <c r="D8" s="98" t="s">
        <v>32</v>
      </c>
      <c r="E8" s="99" t="s">
        <v>33</v>
      </c>
      <c r="F8" s="95">
        <v>2799</v>
      </c>
      <c r="G8" s="96">
        <f>F8*1900/1000</f>
        <v>5318.1</v>
      </c>
      <c r="H8" s="131"/>
      <c r="I8" s="120"/>
      <c r="J8" s="21"/>
      <c r="K8" s="22"/>
      <c r="L8" s="121"/>
    </row>
    <row r="9" spans="1:12" ht="42.95" customHeight="1">
      <c r="B9" s="113"/>
      <c r="C9" s="100" t="s">
        <v>34</v>
      </c>
      <c r="D9" s="108" t="s">
        <v>35</v>
      </c>
      <c r="E9" s="101" t="s">
        <v>36</v>
      </c>
      <c r="F9" s="95">
        <v>2799</v>
      </c>
      <c r="G9" s="103">
        <f>F9*20/1000</f>
        <v>55.98</v>
      </c>
      <c r="H9" s="131"/>
      <c r="I9" s="120"/>
      <c r="J9" s="21"/>
      <c r="K9" s="22"/>
      <c r="L9" s="121"/>
    </row>
    <row r="10" spans="1:12" ht="42.95" customHeight="1">
      <c r="B10" s="113"/>
      <c r="C10" s="92" t="s">
        <v>37</v>
      </c>
      <c r="D10" s="94" t="s">
        <v>38</v>
      </c>
      <c r="E10" s="94" t="s">
        <v>39</v>
      </c>
      <c r="F10" s="95">
        <v>1866</v>
      </c>
      <c r="G10" s="103">
        <f>F10*79/1000</f>
        <v>147.41399999999999</v>
      </c>
      <c r="H10" s="131"/>
      <c r="I10" s="122"/>
      <c r="J10" s="23"/>
      <c r="K10" s="24"/>
      <c r="L10" s="123"/>
    </row>
    <row r="11" spans="1:12" ht="42.95" customHeight="1">
      <c r="B11" s="113"/>
      <c r="C11" s="104" t="s">
        <v>40</v>
      </c>
      <c r="D11" s="104" t="s">
        <v>41</v>
      </c>
      <c r="E11" s="104" t="s">
        <v>26</v>
      </c>
      <c r="F11" s="102">
        <v>1060</v>
      </c>
      <c r="G11" s="103">
        <f>F11*57/1000</f>
        <v>60.42</v>
      </c>
      <c r="H11" s="131"/>
      <c r="I11" s="122"/>
      <c r="J11" s="23"/>
      <c r="K11" s="24"/>
      <c r="L11" s="123"/>
    </row>
    <row r="12" spans="1:12" ht="42.95" customHeight="1">
      <c r="B12" s="113"/>
      <c r="C12" s="105" t="s">
        <v>42</v>
      </c>
      <c r="D12" s="105" t="s">
        <v>43</v>
      </c>
      <c r="E12" s="105" t="s">
        <v>26</v>
      </c>
      <c r="F12" s="106">
        <v>9330</v>
      </c>
      <c r="G12" s="107">
        <f>F12*89/1000</f>
        <v>830.37</v>
      </c>
      <c r="H12" s="131"/>
      <c r="I12" s="122"/>
      <c r="J12" s="23"/>
      <c r="K12" s="24"/>
      <c r="L12" s="123"/>
    </row>
    <row r="13" spans="1:12" ht="42.95" customHeight="1">
      <c r="B13" s="113"/>
      <c r="C13" s="42"/>
      <c r="D13" s="42"/>
      <c r="E13" s="42"/>
      <c r="F13" s="19"/>
      <c r="G13" s="27"/>
      <c r="H13" s="131"/>
      <c r="I13" s="124"/>
      <c r="J13" s="44"/>
      <c r="K13" s="45"/>
      <c r="L13" s="125"/>
    </row>
    <row r="14" spans="1:12" ht="42.95" customHeight="1">
      <c r="B14" s="114"/>
      <c r="C14" s="110" t="s">
        <v>44</v>
      </c>
      <c r="D14" s="110"/>
      <c r="E14" s="110"/>
      <c r="F14" s="111"/>
      <c r="G14" s="37">
        <f>SUM(G6:G13)</f>
        <v>19210.304</v>
      </c>
      <c r="H14" s="131"/>
      <c r="I14" s="126"/>
      <c r="J14" s="127"/>
      <c r="K14" s="128"/>
      <c r="L14" s="129"/>
    </row>
    <row r="15" spans="1:12" s="1" customFormat="1" ht="44.1" customHeight="1">
      <c r="A15" s="3"/>
      <c r="F15" s="5"/>
      <c r="G15" s="2"/>
      <c r="J15" s="54">
        <f>SUM(J6:J14)</f>
        <v>0</v>
      </c>
      <c r="K15" s="55">
        <f>SUM(K6:K14)</f>
        <v>0</v>
      </c>
      <c r="L15" s="55">
        <f>SUM(L6:L14)</f>
        <v>0</v>
      </c>
    </row>
    <row r="16" spans="1:12" ht="18">
      <c r="B16" s="9"/>
      <c r="F16" s="8"/>
      <c r="H16" s="66"/>
      <c r="I16" s="6"/>
      <c r="J16" s="6"/>
    </row>
    <row r="17" spans="1:15">
      <c r="F17" s="8"/>
      <c r="H17" s="66"/>
      <c r="I17" s="6"/>
      <c r="J17" s="6"/>
    </row>
    <row r="18" spans="1:15" s="4" customFormat="1">
      <c r="A18" s="3"/>
      <c r="B18" s="3"/>
      <c r="C18" s="3"/>
      <c r="D18" s="3"/>
      <c r="E18" s="3"/>
      <c r="F18" s="8"/>
      <c r="H18" s="3"/>
      <c r="I18" s="3"/>
      <c r="J18" s="3"/>
      <c r="K18" s="3"/>
      <c r="L18" s="3"/>
      <c r="M18" s="3"/>
      <c r="N18" s="3"/>
      <c r="O18" s="3"/>
    </row>
    <row r="19" spans="1:15" s="4" customFormat="1">
      <c r="A19" s="3"/>
      <c r="B19" s="3"/>
      <c r="C19" s="3"/>
      <c r="D19" s="3"/>
      <c r="E19" s="3"/>
      <c r="F19" s="8"/>
      <c r="H19" s="3"/>
      <c r="I19" s="3"/>
      <c r="J19" s="3"/>
      <c r="K19" s="3"/>
      <c r="L19" s="3"/>
      <c r="M19" s="3"/>
      <c r="N19" s="3"/>
      <c r="O19" s="3"/>
    </row>
    <row r="20" spans="1:15" s="4" customFormat="1">
      <c r="A20" s="3"/>
      <c r="B20" s="3"/>
      <c r="C20" s="3"/>
      <c r="D20" s="3"/>
      <c r="E20" s="3"/>
      <c r="F20" s="8"/>
      <c r="H20" s="3"/>
      <c r="I20" s="3"/>
      <c r="J20" s="3"/>
      <c r="K20" s="3"/>
      <c r="L20" s="3"/>
      <c r="M20" s="3"/>
      <c r="N20" s="3"/>
      <c r="O20" s="3"/>
    </row>
    <row r="21" spans="1:15" s="4" customFormat="1">
      <c r="A21" s="3"/>
      <c r="B21" s="3"/>
      <c r="C21" s="3"/>
      <c r="D21" s="3"/>
      <c r="E21" s="3"/>
      <c r="F21" s="8"/>
      <c r="H21" s="3"/>
      <c r="I21" s="3"/>
      <c r="J21" s="3"/>
      <c r="K21" s="3"/>
      <c r="L21" s="3"/>
      <c r="M21" s="3"/>
      <c r="N21" s="3"/>
      <c r="O21" s="3"/>
    </row>
  </sheetData>
  <mergeCells count="9">
    <mergeCell ref="H16:H17"/>
    <mergeCell ref="B6:B14"/>
    <mergeCell ref="H6:H14"/>
    <mergeCell ref="B2:L2"/>
    <mergeCell ref="B3:L3"/>
    <mergeCell ref="B4:H4"/>
    <mergeCell ref="I4:I5"/>
    <mergeCell ref="J4:L4"/>
    <mergeCell ref="C14:F14"/>
  </mergeCells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  <oddFooter>&amp;C_x000D_&amp;1#&amp;"Calibri"&amp;10&amp;K000000 Mott MacDonald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387575-686402844-26119</_dlc_DocId>
    <_dlc_DocIdUrl xmlns="980b2c76-4eb4-4926-991a-bb246786b55e">
      <Url>https://mottmac.sharepoint.com/teams/pj-b3698/gs-admin-ops/_layouts/15/DocIdRedir.aspx?ID=387575-686402844-26119</Url>
      <Description>387575-686402844-26119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0A429-5DCE-4E76-AC12-D308416D354F}"/>
</file>

<file path=customXml/itemProps2.xml><?xml version="1.0" encoding="utf-8"?>
<ds:datastoreItem xmlns:ds="http://schemas.openxmlformats.org/officeDocument/2006/customXml" ds:itemID="{D5B062AE-64C2-4770-8868-AE6116CA254D}"/>
</file>

<file path=customXml/itemProps3.xml><?xml version="1.0" encoding="utf-8"?>
<ds:datastoreItem xmlns:ds="http://schemas.openxmlformats.org/officeDocument/2006/customXml" ds:itemID="{BDCF8A86-7D56-4406-89E3-3D6BDF706EA7}"/>
</file>

<file path=customXml/itemProps4.xml><?xml version="1.0" encoding="utf-8"?>
<ds:datastoreItem xmlns:ds="http://schemas.openxmlformats.org/officeDocument/2006/customXml" ds:itemID="{3061BAA7-B14C-4835-9C03-73733988F229}"/>
</file>

<file path=customXml/itemProps5.xml><?xml version="1.0" encoding="utf-8"?>
<ds:datastoreItem xmlns:ds="http://schemas.openxmlformats.org/officeDocument/2006/customXml" ds:itemID="{C7592989-A45C-4FC5-AB49-5BFF01B8E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Willy Kazembe</cp:lastModifiedBy>
  <cp:revision/>
  <dcterms:created xsi:type="dcterms:W3CDTF">2009-06-23T11:25:22Z</dcterms:created>
  <dcterms:modified xsi:type="dcterms:W3CDTF">2024-10-20T01:29:15Z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MediaServiceImageTags">
    <vt:lpwstr/>
  </property>
  <property fmtid="{D5CDD505-2E9C-101B-9397-08002B2CF9AE}" pid="4" name="MSIP_Label_f49efa9f-42fe-4312-9503-c89a219c0830_Enabled">
    <vt:lpwstr>true</vt:lpwstr>
  </property>
  <property fmtid="{D5CDD505-2E9C-101B-9397-08002B2CF9AE}" pid="5" name="MSIP_Label_f49efa9f-42fe-4312-9503-c89a219c0830_SetDate">
    <vt:lpwstr>2024-05-26T13:52:49Z</vt:lpwstr>
  </property>
  <property fmtid="{D5CDD505-2E9C-101B-9397-08002B2CF9AE}" pid="6" name="MSIP_Label_f49efa9f-42fe-4312-9503-c89a219c0830_Method">
    <vt:lpwstr>Standard</vt:lpwstr>
  </property>
  <property fmtid="{D5CDD505-2E9C-101B-9397-08002B2CF9AE}" pid="7" name="MSIP_Label_f49efa9f-42fe-4312-9503-c89a219c0830_Name">
    <vt:lpwstr>MM RESTRICTED</vt:lpwstr>
  </property>
  <property fmtid="{D5CDD505-2E9C-101B-9397-08002B2CF9AE}" pid="8" name="MSIP_Label_f49efa9f-42fe-4312-9503-c89a219c0830_SiteId">
    <vt:lpwstr>a2bed0c4-5957-4f73-b0c2-a811407590fb</vt:lpwstr>
  </property>
  <property fmtid="{D5CDD505-2E9C-101B-9397-08002B2CF9AE}" pid="9" name="MSIP_Label_f49efa9f-42fe-4312-9503-c89a219c0830_ActionId">
    <vt:lpwstr>d304ec13-a63d-4d67-a39a-6d75a23c44a0</vt:lpwstr>
  </property>
  <property fmtid="{D5CDD505-2E9C-101B-9397-08002B2CF9AE}" pid="10" name="MSIP_Label_f49efa9f-42fe-4312-9503-c89a219c0830_ContentBits">
    <vt:lpwstr>2</vt:lpwstr>
  </property>
  <property fmtid="{D5CDD505-2E9C-101B-9397-08002B2CF9AE}" pid="11" name="_dlc_DocIdItemGuid">
    <vt:lpwstr>e8484080-a4ac-4732-8f5d-1f6e8c9cdefc</vt:lpwstr>
  </property>
</Properties>
</file>