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Janine.Cato\Desktop\"/>
    </mc:Choice>
  </mc:AlternateContent>
  <workbookProtection workbookAlgorithmName="SHA-512" workbookHashValue="lAi1Z0kqZBjwEZ838RhR1S1uio0M8nzvQeb7Brf8CHGY1FW3zgGhPL5HgQs6yoZem6pRGZJcpruHR8Szt1MmFw==" workbookSaltValue="SiY7FIzRjAdWVOGchAbpaw==" workbookSpinCount="100000" lockStructure="1"/>
  <bookViews>
    <workbookView xWindow="0" yWindow="0" windowWidth="19200" windowHeight="6760" tabRatio="888" firstSheet="5" activeTab="7"/>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Assmt'!$C$10:$R$27</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E32" i="35" l="1"/>
  <c r="C35" i="35"/>
  <c r="E35" i="35"/>
  <c r="C32" i="35" l="1"/>
  <c r="C33" i="35"/>
  <c r="C34" i="35"/>
  <c r="C31" i="35"/>
  <c r="E33" i="35"/>
  <c r="E34"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4" i="41" s="1"/>
  <c r="F173" i="40"/>
  <c r="I24" i="41" s="1"/>
  <c r="E173" i="40"/>
  <c r="H24" i="41" s="1"/>
  <c r="G173" i="27"/>
  <c r="F173" i="27"/>
  <c r="E173" i="27"/>
  <c r="H64" i="48" l="1"/>
  <c r="I64" i="48"/>
  <c r="H76" i="48"/>
  <c r="I76" i="48"/>
  <c r="H88" i="48"/>
  <c r="H92" i="48" s="1"/>
  <c r="I88" i="48"/>
  <c r="I92" i="48" s="1"/>
  <c r="N18" i="27"/>
  <c r="O21" i="27"/>
  <c r="O55"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T113" i="27" s="1"/>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Y91" i="27" s="1"/>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G111" i="27" s="1"/>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J136" i="27" s="1"/>
  <c r="K134" i="27"/>
  <c r="L134" i="27"/>
  <c r="L136" i="27" s="1"/>
  <c r="T134" i="27"/>
  <c r="T136" i="27" s="1"/>
  <c r="U134" i="27"/>
  <c r="U136" i="27" s="1"/>
  <c r="V134" i="27"/>
  <c r="O138" i="27"/>
  <c r="P138" i="27"/>
  <c r="Q138" i="27"/>
  <c r="Y138" i="27"/>
  <c r="Z138" i="27"/>
  <c r="AA138" i="27"/>
  <c r="O139" i="27"/>
  <c r="P139" i="27"/>
  <c r="Q139" i="27"/>
  <c r="Y139" i="27"/>
  <c r="Z139" i="27"/>
  <c r="AA139" i="27"/>
  <c r="E144" i="27"/>
  <c r="F144" i="27"/>
  <c r="G144" i="27"/>
  <c r="J144" i="27"/>
  <c r="K144" i="27"/>
  <c r="L144" i="27"/>
  <c r="P144" i="27"/>
  <c r="Q144" i="27"/>
  <c r="T144" i="27"/>
  <c r="U144" i="27"/>
  <c r="V144" i="27"/>
  <c r="O145" i="27"/>
  <c r="O147" i="27" s="1"/>
  <c r="P145" i="27"/>
  <c r="Q145" i="27"/>
  <c r="Y145" i="27"/>
  <c r="Y147" i="27" s="1"/>
  <c r="Z145" i="27"/>
  <c r="AA145" i="27"/>
  <c r="O146" i="27"/>
  <c r="P146" i="27"/>
  <c r="Q146" i="27"/>
  <c r="Y146" i="27"/>
  <c r="Z146" i="27"/>
  <c r="AA146" i="27"/>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Z34" i="27" l="1"/>
  <c r="Z43" i="27" s="1"/>
  <c r="Z47" i="27" s="1"/>
  <c r="Z50" i="27" s="1"/>
  <c r="O144" i="27"/>
  <c r="AA134" i="27"/>
  <c r="AA61" i="27"/>
  <c r="V113" i="27"/>
  <c r="G136" i="27"/>
  <c r="L111" i="27"/>
  <c r="Z109" i="27"/>
  <c r="AA147" i="27"/>
  <c r="Q28" i="27"/>
  <c r="Y129" i="27"/>
  <c r="AA144" i="27"/>
  <c r="F136" i="27"/>
  <c r="O151" i="27"/>
  <c r="V136" i="27"/>
  <c r="AA173" i="27"/>
  <c r="Y28" i="27"/>
  <c r="I90" i="48"/>
  <c r="H90" i="48"/>
  <c r="K136" i="27"/>
  <c r="AA129" i="27"/>
  <c r="AA136" i="27" s="1"/>
  <c r="O91" i="27"/>
  <c r="O113" i="27" s="1"/>
  <c r="Z91" i="27"/>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Y136" i="27" s="1"/>
  <c r="E111" i="27"/>
  <c r="Q109" i="27"/>
  <c r="O109" i="27"/>
  <c r="Q91" i="27"/>
  <c r="Q111" i="27" s="1"/>
  <c r="U113" i="27"/>
  <c r="J142" i="27"/>
  <c r="AA73" i="27"/>
  <c r="AA113" i="27" s="1"/>
  <c r="Q61" i="27"/>
  <c r="Z61" i="27"/>
  <c r="Z173" i="27"/>
  <c r="O173" i="27"/>
  <c r="AA28" i="27"/>
  <c r="AA34" i="27" s="1"/>
  <c r="AA43" i="27" s="1"/>
  <c r="AA47" i="27" s="1"/>
  <c r="AA50" i="27" s="1"/>
  <c r="P28" i="27"/>
  <c r="P34" i="27" s="1"/>
  <c r="P43" i="27" s="1"/>
  <c r="P47" i="27" s="1"/>
  <c r="G113" i="27"/>
  <c r="Z73" i="27"/>
  <c r="O73" i="27"/>
  <c r="Q73" i="27"/>
  <c r="L142" i="27"/>
  <c r="P61" i="27"/>
  <c r="Y61" i="27"/>
  <c r="Y173" i="27"/>
  <c r="Q34" i="27"/>
  <c r="Q43" i="27" s="1"/>
  <c r="Q47" i="27" s="1"/>
  <c r="Q50" i="27" s="1"/>
  <c r="O34" i="27"/>
  <c r="O43" i="27" s="1"/>
  <c r="O47" i="27" s="1"/>
  <c r="O50" i="27" s="1"/>
  <c r="P73" i="27"/>
  <c r="F113" i="27"/>
  <c r="E142" i="27"/>
  <c r="P50" i="27"/>
  <c r="P129" i="27"/>
  <c r="K142" i="27"/>
  <c r="Z136" i="27"/>
  <c r="O111" i="27"/>
  <c r="Y111" i="27"/>
  <c r="Y144" i="27"/>
  <c r="U142" i="27"/>
  <c r="G142" i="27"/>
  <c r="E113" i="27"/>
  <c r="L113" i="27"/>
  <c r="K111" i="27"/>
  <c r="P151" i="27"/>
  <c r="K113" i="27"/>
  <c r="V111" i="27"/>
  <c r="J111" i="27"/>
  <c r="AA151" i="27"/>
  <c r="Z144" i="27"/>
  <c r="B8" i="61"/>
  <c r="I25" i="58" s="1"/>
  <c r="A8" i="61"/>
  <c r="H25" i="58" s="1"/>
  <c r="C6" i="61"/>
  <c r="C4" i="61"/>
  <c r="C3" i="61"/>
  <c r="C2" i="61"/>
  <c r="Z111" i="27" l="1"/>
  <c r="O142" i="27"/>
  <c r="Q113" i="27"/>
  <c r="P136" i="27"/>
  <c r="Y142" i="27"/>
  <c r="Q136" i="27"/>
  <c r="AA142" i="27"/>
  <c r="P113" i="27"/>
  <c r="Q142"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F90" i="48" s="1"/>
  <c r="E76" i="48"/>
  <c r="L64" i="48"/>
  <c r="K64" i="48"/>
  <c r="F64" i="48"/>
  <c r="E64" i="48"/>
  <c r="L38" i="48"/>
  <c r="K38" i="48"/>
  <c r="I38" i="48"/>
  <c r="H38" i="48"/>
  <c r="F38" i="48"/>
  <c r="E38" i="48"/>
  <c r="L32" i="48"/>
  <c r="K32" i="48"/>
  <c r="I32" i="48"/>
  <c r="H32" i="48"/>
  <c r="F32" i="48"/>
  <c r="E32" i="48"/>
  <c r="K39" i="48" l="1"/>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20" i="41" s="1"/>
  <c r="F20" i="41"/>
  <c r="G169" i="40"/>
  <c r="J20" i="41" s="1"/>
  <c r="G20"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H14" i="41" l="1"/>
  <c r="H10" i="41"/>
  <c r="G152" i="40"/>
  <c r="G156" i="40" s="1"/>
  <c r="F152" i="40"/>
  <c r="F156" i="40" s="1"/>
  <c r="E152" i="40"/>
  <c r="G168" i="40" l="1"/>
  <c r="J19" i="41" s="1"/>
  <c r="G19" i="41"/>
  <c r="F168" i="40"/>
  <c r="I19" i="41" s="1"/>
  <c r="F19" i="41"/>
  <c r="E157" i="40"/>
  <c r="E20"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8" i="48" s="1"/>
  <c r="AA150"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20"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9" i="48" l="1"/>
  <c r="AA137" i="48"/>
  <c r="AA149" i="48" s="1"/>
  <c r="AA151" i="48"/>
  <c r="J32" i="48"/>
  <c r="J39" i="48" s="1"/>
  <c r="AH76" i="48"/>
  <c r="J112" i="48"/>
  <c r="G103" i="48"/>
  <c r="J76" i="48"/>
  <c r="J142" i="48" s="1"/>
  <c r="J154" i="48" s="1"/>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Q32" i="48" s="1"/>
  <c r="AQ135" i="48" s="1"/>
  <c r="AQ147" i="48" s="1"/>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6" i="41" s="1"/>
  <c r="F26" i="41"/>
  <c r="G175" i="40"/>
  <c r="J26" i="41" s="1"/>
  <c r="G26" i="41"/>
  <c r="E176" i="40"/>
  <c r="H27" i="41" s="1"/>
  <c r="E27" i="41"/>
  <c r="F176" i="40"/>
  <c r="I27" i="41" s="1"/>
  <c r="F27" i="41"/>
  <c r="G176" i="40"/>
  <c r="J27" i="41" s="1"/>
  <c r="G27" i="41"/>
  <c r="E175" i="40"/>
  <c r="H26" i="41" s="1"/>
  <c r="E26"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9" i="41" s="1"/>
  <c r="E19" i="41"/>
  <c r="F19" i="37"/>
  <c r="G19" i="37"/>
  <c r="F19" i="38"/>
  <c r="E19" i="38"/>
  <c r="G19" i="38"/>
  <c r="E156" i="27" l="1"/>
  <c r="E19" i="3" l="1"/>
  <c r="E168" i="27"/>
  <c r="H19" i="3" s="1"/>
  <c r="E19" i="37" l="1"/>
  <c r="G19" i="3"/>
  <c r="E158" i="27" l="1"/>
  <c r="E170" i="27" s="1"/>
  <c r="H21" i="3" l="1"/>
  <c r="E21" i="3"/>
  <c r="E163" i="27"/>
  <c r="H12" i="41"/>
  <c r="H13" i="41"/>
  <c r="H11" i="41"/>
  <c r="H12" i="38"/>
  <c r="H13" i="38"/>
  <c r="H11" i="38"/>
  <c r="H12" i="37"/>
  <c r="H13" i="37"/>
  <c r="H11" i="37"/>
  <c r="G147" i="40"/>
  <c r="G158" i="40" s="1"/>
  <c r="G21" i="41" s="1"/>
  <c r="F147" i="40"/>
  <c r="F158" i="40" s="1"/>
  <c r="F21" i="41" s="1"/>
  <c r="E147" i="40"/>
  <c r="E158" i="40" s="1"/>
  <c r="E21"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4" i="41" s="1"/>
  <c r="E160" i="40"/>
  <c r="F161" i="40"/>
  <c r="F24" i="41" s="1"/>
  <c r="F160" i="40"/>
  <c r="F159" i="40"/>
  <c r="G161" i="40"/>
  <c r="G24" i="41" s="1"/>
  <c r="G160" i="40"/>
  <c r="G159" i="40"/>
  <c r="E162" i="40"/>
  <c r="E25" i="41" s="1"/>
  <c r="E142" i="40"/>
  <c r="F162" i="40"/>
  <c r="F25" i="41" s="1"/>
  <c r="F142" i="40"/>
  <c r="G162" i="40"/>
  <c r="G25" i="41" s="1"/>
  <c r="G142" i="40"/>
  <c r="E170" i="40"/>
  <c r="H21" i="41" s="1"/>
  <c r="F170" i="40"/>
  <c r="I21" i="41" s="1"/>
  <c r="G170" i="40"/>
  <c r="J21"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3" i="41" s="1"/>
  <c r="G23" i="41"/>
  <c r="E171" i="40"/>
  <c r="H22" i="41" s="1"/>
  <c r="E22" i="41"/>
  <c r="E172" i="40"/>
  <c r="H23" i="41" s="1"/>
  <c r="E23" i="41"/>
  <c r="F171" i="40"/>
  <c r="I22" i="41" s="1"/>
  <c r="F22" i="41"/>
  <c r="G171" i="40"/>
  <c r="J22" i="41" s="1"/>
  <c r="G22" i="41"/>
  <c r="F172" i="40"/>
  <c r="I23" i="41" s="1"/>
  <c r="F23" i="41"/>
  <c r="E174" i="40"/>
  <c r="H25" i="41" s="1"/>
  <c r="G174" i="40"/>
  <c r="J25" i="41" s="1"/>
  <c r="F174" i="40"/>
  <c r="I25"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<sst xmlns="http://schemas.openxmlformats.org/spreadsheetml/2006/main" count="1959" uniqueCount="488">
  <si>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</si>
  <si>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</si>
  <si>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</si>
  <si>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</si>
  <si>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</si>
  <si>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</si>
  <si>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</si>
  <si>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</si>
  <si>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</si>
  <si>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</si>
  <si>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</si>
  <si>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</si>
  <si>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</si>
  <si>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</si>
  <si>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</si>
  <si>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</si>
  <si>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</si>
  <si>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</si>
  <si>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</si>
  <si>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</si>
  <si>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</si>
  <si>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</si>
  <si>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</si>
  <si>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</si>
  <si>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</si>
  <si>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</si>
  <si>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</si>
  <si>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</si>
  <si>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</si>
  <si>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</si>
  <si>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</si>
  <si>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</si>
  <si>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</si>
  <si>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</si>
  <si>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</si>
  <si>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</si>
  <si>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</si>
  <si>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</si>
  <si>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</si>
  <si>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</si>
  <si>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</si>
  <si>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</si>
  <si>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</si>
  <si>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</si>
  <si>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</si>
  <si>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</si>
  <si>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</si>
  <si>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</si>
  <si>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</si>
  <si>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</si>
  <si>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</si>
  <si>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</si>
  <si>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</si>
  <si>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</si>
  <si>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</si>
  <si>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</si>
  <si>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</si>
  <si>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</si>
  <si>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</si>
  <si>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</si>
  <si>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</si>
  <si>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</si>
  <si>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</si>
  <si>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</si>
  <si>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</si>
  <si>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</si>
  <si>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</si>
  <si>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</si>
  <si>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</si>
  <si>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</si>
  <si>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</si>
  <si>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</si>
  <si>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</si>
  <si>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</si>
  <si>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</si>
  <si>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</si>
  <si>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</si>
  <si>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</si>
  <si>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</si>
  <si>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</si>
  <si>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</si>
  <si>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</si>
  <si>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</si>
  <si>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</si>
  <si>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</si>
  <si>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</si>
  <si>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</si>
  <si>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</si>
  <si>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</si>
  <si>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</si>
  <si>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</si>
  <si>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</si>
  <si>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</si>
  <si>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</si>
  <si>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</si>
  <si>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</si>
  <si>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</si>
  <si>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</si>
  <si>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</si>
  <si>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</si>
  <si>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</si>
  <si>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</si>
  <si>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</si>
  <si>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</si>
  <si>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</si>
  <si>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</si>
  <si>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</si>
  <si>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</si>
  <si>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</si>
  <si>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</si>
  <si>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</si>
  <si>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</si>
  <si>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</si>
  <si>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</si>
  <si>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</si>
  <si>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</si>
  <si>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</si>
  <si>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</si>
  <si>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</si>
  <si>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</si>
  <si>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</si>
  <si>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</si>
  <si>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</si>
  <si>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</si>
  <si>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</si>
  <si>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</si>
  <si>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</si>
  <si>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</si>
  <si>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</si>
  <si>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</si>
  <si>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</si>
  <si>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</si>
  <si>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</si>
  <si>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</si>
  <si>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</si>
  <si>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</si>
  <si>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</si>
  <si>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</si>
  <si>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</si>
  <si>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</si>
  <si>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</si>
  <si>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</si>
  <si>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</si>
  <si>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</si>
  <si>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</si>
  <si>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</si>
  <si>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</si>
  <si>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</si>
  <si>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</si>
  <si>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</si>
  <si>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</si>
  <si>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</si>
  <si>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</si>
  <si>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</si>
  <si>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</si>
  <si>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</si>
  <si>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</si>
  <si>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</si>
  <si>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</si>
  <si>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</si>
  <si>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</si>
  <si>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</si>
  <si>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</si>
  <si>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</si>
  <si>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</si>
  <si>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</si>
  <si>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</si>
  <si>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</si>
  <si>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</si>
  <si>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</si>
  <si>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</si>
  <si>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</si>
  <si>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</si>
  <si>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</si>
  <si>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</si>
  <si>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</si>
  <si>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</si>
  <si>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</si>
  <si>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</si>
  <si>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</si>
  <si>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</si>
  <si>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</si>
  <si>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</si>
  <si>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</si>
  <si>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</si>
  <si>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</si>
  <si>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</si>
  <si>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</si>
  <si>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</si>
  <si>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</si>
  <si>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</si>
  <si>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</si>
  <si>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</si>
  <si>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</si>
  <si>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</si>
  <si>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</si>
  <si>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</si>
  <si>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</si>
  <si>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</si>
  <si>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</si>
  <si>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</si>
  <si>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</si>
  <si>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</si>
  <si>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</si>
  <si>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</si>
  <si>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</si>
  <si>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</si>
  <si>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</si>
  <si>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</si>
  <si>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</si>
  <si>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</si>
  <si>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</si>
  <si>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</si>
  <si>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</si>
  <si>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</si>
  <si>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</si>
  <si>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</si>
  <si>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</si>
  <si>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</si>
  <si>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</si>
  <si>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</si>
  <si>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</si>
  <si>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</si>
  <si>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</si>
  <si>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</si>
  <si>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</si>
  <si>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</si>
  <si>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</si>
  <si>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</si>
  <si>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</si>
  <si>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</si>
  <si>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</si>
  <si>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</si>
  <si>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</si>
  <si>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</si>
  <si>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</si>
  <si>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</si>
  <si>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</si>
  <si>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</si>
  <si>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</si>
  <si>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</si>
  <si>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</si>
  <si>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</si>
  <si>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</si>
  <si>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</si>
  <si>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</si>
  <si>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</si>
  <si>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</si>
  <si>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</si>
  <si>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</si>
  <si>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</si>
  <si>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</si>
  <si>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</si>
  <si>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</si>
  <si>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</si>
  <si>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</si>
  <si>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</si>
  <si>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</si>
  <si>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</si>
  <si>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</si>
  <si>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</si>
  <si>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</si>
  <si>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</si>
  <si>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</si>
  <si>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</si>
  <si>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</si>
  <si>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</si>
  <si>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</si>
  <si>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</si>
  <si>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</si>
  <si>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</si>
  <si>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</si>
  <si>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</si>
  <si>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</si>
  <si>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</si>
  <si>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</si>
  <si>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</si>
  <si>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</si>
  <si>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</si>
  <si>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</si>
  <si>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</si>
  <si>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</si>
  <si>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</si>
  <si>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</si>
  <si>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</si>
  <si>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</si>
  <si>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</si>
  <si>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</si>
  <si>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</si>
  <si>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</si>
  <si>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</si>
  <si>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</si>
  <si>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</si>
  <si>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</si>
  <si>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</si>
  <si>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</si>
  <si>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</si>
  <si>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</si>
  <si>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</si>
  <si>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</si>
  <si>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</si>
  <si>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</si>
  <si>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</si>
  <si>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</si>
  <si>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</si>
  <si>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</si>
  <si>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</si>
  <si>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</si>
  <si>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</si>
  <si>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</si>
  <si>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</si>
  <si>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</si>
  <si>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</si>
  <si>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</si>
  <si>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</si>
  <si>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</si>
  <si>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</si>
  <si>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</si>
  <si>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</si>
  <si>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</si>
  <si>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</si>
  <si>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</si>
  <si>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</si>
  <si>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</si>
  <si>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</si>
  <si>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</si>
  <si>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</si>
  <si>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</si>
  <si>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</si>
  <si>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</si>
  <si>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</si>
  <si>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</si>
  <si>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</si>
  <si>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</si>
  <si>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</si>
  <si>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</si>
  <si>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</si>
  <si>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</si>
  <si>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</si>
  <si>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</si>
  <si>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</si>
  <si>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</si>
  <si>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</si>
  <si>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</si>
  <si>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</si>
  <si>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</si>
  <si>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</si>
  <si>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</si>
  <si>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</si>
  <si>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</si>
  <si>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</si>
  <si>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</si>
  <si>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</si>
  <si>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</si>
  <si>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</si>
  <si>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</si>
  <si>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</si>
  <si>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</si>
  <si>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</si>
  <si>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</si>
  <si>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</si>
  <si>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</si>
  <si>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</si>
  <si>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</si>
  <si>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</si>
  <si>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</si>
  <si>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</si>
  <si>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</si>
  <si>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</si>
  <si>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</si>
  <si>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</si>
  <si>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</si>
  <si>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</si>
  <si>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</si>
  <si>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</si>
  <si>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</si>
  <si>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</si>
  <si>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</si>
  <si>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</si>
  <si>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</si>
  <si>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</si>
  <si>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</si>
  <si>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</si>
  <si>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</si>
  <si>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</si>
  <si>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</si>
  <si>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</si>
  <si>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</si>
  <si>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</si>
  <si>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</si>
  <si>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</si>
  <si>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</si>
  <si>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</si>
  <si>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</si>
  <si>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</si>
  <si>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</si>
  <si>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</si>
  <si>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</si>
  <si>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</si>
  <si>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</si>
  <si>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</si>
  <si>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</si>
  <si>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</si>
  <si>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</si>
  <si>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</si>
  <si>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</si>
  <si>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</si>
  <si>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</si>
  <si>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</si>
  <si>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</si>
  <si>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</si>
  <si>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</si>
  <si>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</si>
  <si>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</si>
  <si>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</si>
  <si>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</si>
  <si>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</si>
  <si>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</si>
  <si>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</si>
  <si>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</si>
  <si>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</si>
  <si>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</si>
  <si>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</si>
  <si>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</si>
  <si>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</si>
  <si>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</si>
  <si>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</si>
  <si>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</si>
  <si>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</si>
  <si>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</si>
  <si>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</si>
  <si>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</si>
  <si>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</si>
  <si>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</si>
  <si>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</si>
  <si>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</si>
  <si>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</si>
  <si>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</si>
  <si>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</si>
  <si>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</si>
  <si>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</si>
  <si>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</si>
  <si>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</si>
  <si>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</si>
  <si>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</si>
  <si>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</si>
  <si>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</si>
  <si>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</si>
  <si>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</si>
  <si>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</si>
  <si>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</si>
  <si>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</si>
  <si>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</si>
  <si>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</si>
  <si>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</si>
  <si>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</si>
  <si>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</si>
  <si>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</si>
  <si>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</si>
  <si>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</si>
  <si>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</si>
  <si>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</si>
  <si>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</si>
  <si>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</si>
  <si>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</si>
  <si>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</si>
  <si>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</si>
  <si>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</si>
  <si>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</si>
  <si>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</si>
  <si>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</si>
  <si>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</si>
  <si>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</si>
  <si>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</si>
  <si>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</si>
  <si>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</si>
  <si>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</si>
  <si>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</si>
  <si>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6268 Financial Viability Risk Assessment Template</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</si>
  <si>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</si>
  <si>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r>
      <t xml:space="preserve">The Financial Viability Risk Assessment tool ('FVRA') should be completed by the Bidder and include information on the prospective </t>
    </r>
    <r>
      <rPr>
        <b/>
        <sz val="12"/>
        <color theme="1"/>
        <rFont val="Arial"/>
        <family val="2"/>
      </rPr>
      <t>Lead Bidder</t>
    </r>
    <r>
      <rPr>
        <sz val="12"/>
        <color theme="1"/>
        <rFont val="Arial"/>
        <family val="2"/>
      </rPr>
      <t>,</t>
    </r>
    <r>
      <rPr>
        <b/>
        <sz val="12"/>
        <color theme="1"/>
        <rFont val="Arial"/>
        <family val="2"/>
      </rPr>
      <t xml:space="preserve"> Immediate Parent organisation</t>
    </r>
    <r>
      <rPr>
        <sz val="12"/>
        <color theme="1"/>
        <rFont val="Arial"/>
        <family val="2"/>
      </rPr>
      <t xml:space="preserve">, </t>
    </r>
    <r>
      <rPr>
        <b/>
        <sz val="12"/>
        <color theme="1"/>
        <rFont val="Arial"/>
        <family val="2"/>
      </rPr>
      <t>Ultimate Parent organisation</t>
    </r>
    <r>
      <rPr>
        <sz val="12"/>
        <color theme="1"/>
        <rFont val="Arial"/>
        <family val="2"/>
      </rPr>
      <t xml:space="preserve"> and, if required, alternative guarantor as defined in the procurement documentation.</t>
    </r>
  </si>
  <si>
    <t>RM 6268</t>
  </si>
  <si>
    <t>Vehicle Lease, Fleet Management &amp; Salary Sacrifice</t>
  </si>
  <si>
    <t>Lot 1 - Lease of Vehicles up to 3.5 tonnes</t>
  </si>
  <si>
    <t>Lot 4 - Vehicle Salary Sacrifice Schemes</t>
  </si>
  <si>
    <t xml:space="preserve">Lot 2 - Lease of Specialist, Commercial and Municipal Vehicles up to but not including 7.5 tonnes	</t>
  </si>
  <si>
    <t xml:space="preserve">Lot 2 - Lease of Specialist, Commercial and Municipal Vehicles 7.5 tonnes and above	</t>
  </si>
  <si>
    <t xml:space="preserve">Lot 3 - Independent Fleet Management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</si>
</sst>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5">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21" fillId="0" borderId="0" xfId="0" applyFont="1" applyAlignment="1"/>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16" lockText="1" noThreeD="1"/>
</file>

<file path=xl/ctrlProps/ctrlProp5.xml><?xml version="1.0" encoding="utf-8"?>
<formControlPr xmlns="http://schemas.microsoft.com/office/spreadsheetml/2009/9/main" objectType="CheckBox" fmlaLink="$H$18" lockText="1" noThreeD="1"/>
</file>

<file path=xl/ctrlProps/ctrlProp6.xml><?xml version="1.0" encoding="utf-8"?>
<formControlPr xmlns="http://schemas.microsoft.com/office/spreadsheetml/2009/9/main" objectType="CheckBox" fmlaLink="$H$19" lockText="1" noThreeD="1"/>
</file>

<file path=xl/ctrlProps/ctrlProp7.xml><?xml version="1.0" encoding="utf-8"?>
<formControlPr xmlns="http://schemas.microsoft.com/office/spreadsheetml/2009/9/main" objectType="CheckBox" fmlaLink="$H$20"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397CDAE-F618-4CA7-A0B3-0DD167824C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3BFCBD72-455F-4AC7-B178-236C52673DA1}"/>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E168DD96-19B7-424B-8C1F-F7E531447470}"/>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E72E7531-31E8-4534-B167-22A7978F2B78}"/>
            </a:ext>
          </a:extLst>
        </cdr:cNvPr>
        <cdr:cNvGrpSpPr/>
      </cdr:nvGrpSpPr>
      <cdr:grpSpPr>
        <a:xfrm xmlns:a="http://schemas.openxmlformats.org/drawingml/2006/main">
          <a:off x="122501" y="5794175"/>
          <a:ext cx="3820480" cy="252233"/>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96F5E05E-2C04-4628-BE7D-FD03D41FF1F1}"/>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927F077F-C99D-4037-8DFE-6CB487406B1A}"/>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736600</xdr:colOff>
          <xdr:row>17</xdr:row>
          <xdr:rowOff>12700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14</xdr:row>
          <xdr:rowOff>349250</xdr:rowOff>
        </xdr:from>
        <xdr:to>
          <xdr:col>7</xdr:col>
          <xdr:colOff>736600</xdr:colOff>
          <xdr:row>16</xdr:row>
          <xdr:rowOff>31750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158750</xdr:rowOff>
        </xdr:from>
        <xdr:to>
          <xdr:col>7</xdr:col>
          <xdr:colOff>730250</xdr:colOff>
          <xdr:row>18</xdr:row>
          <xdr:rowOff>12700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296E551F-2AA3-451D-908E-DE86781AA8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89" name="Check Box 21" hidden="1">
              <a:extLst>
                <a:ext uri="{63B3BB69-23CF-44E3-9099-C40C66FF867C}">
                  <a14:compatExt spid="_x0000_s58389"/>
                </a:ext>
                <a:ext uri="{FF2B5EF4-FFF2-40B4-BE49-F238E27FC236}">
                  <a16:creationId xmlns:a16="http://schemas.microsoft.com/office/drawing/2014/main" id="{6C348A41-AF82-4047-8004-BAB2DF9952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152400</xdr:rowOff>
        </xdr:from>
        <xdr:to>
          <xdr:col>7</xdr:col>
          <xdr:colOff>730250</xdr:colOff>
          <xdr:row>20</xdr:row>
          <xdr:rowOff>25400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685B10D4-2A09-4F3E-A2DF-10385D3C2F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Normal="100" workbookViewId="0">
      <pane ySplit="9" topLeftCell="A10" activePane="bottomLeft" state="frozen"/>
      <selection activeCell="A9" sqref="A9"/>
      <selection pane="bottomLeft" activeCell="G30" sqref="G30"/>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6268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1" t="str">
        <f>HYPERLINK("#'Contents'!A1",sysChkWord)</f>
        <v>All Checks OK</v>
      </c>
      <c r="D5" s="251"/>
      <c r="E5" s="251"/>
      <c r="F5" s="109"/>
      <c r="G5" s="109"/>
      <c r="H5" s="109"/>
      <c r="I5" s="109"/>
      <c r="J5" s="109"/>
      <c r="K5" s="109"/>
    </row>
    <row r="6" spans="1:11" ht="12.5" x14ac:dyDescent="0.25">
      <c r="A6" s="109"/>
      <c r="B6" s="114"/>
      <c r="C6" s="250" t="str">
        <f>HYPERLINK("#'Contents'!A1","Click for Contents")</f>
        <v>Click for Contents</v>
      </c>
      <c r="D6" s="250"/>
      <c r="E6" s="25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466</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459</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On+0jyeg7MUPY8sPbNi8VRQZcMtQNUXZbNzz5tJCFASByZKSI5SFanB/SqETcBn7xSR1dJWFYCOzbw7sOgHzng==" saltValue="dUpdh8Jw3MEv8DFLDFvksQ=="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6268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'!D60</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'!D61</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'!D62</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Input'!AS$21,'1.1a Lead Financial Input'!AA$21)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8"/>
      <c r="O19" s="308"/>
      <c r="P19" s="308"/>
      <c r="Q19" s="308"/>
      <c r="R19" s="308"/>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8"/>
      <c r="O20" s="308"/>
      <c r="P20" s="308"/>
      <c r="Q20" s="308"/>
      <c r="R20" s="308"/>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8"/>
      <c r="O21" s="308"/>
      <c r="P21" s="308"/>
      <c r="Q21" s="308"/>
      <c r="R21" s="308"/>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lR5+dRDK6nxpQHy9e1P+ykacj0cEZm/cmUtf149MrJjr1sMIu2qXRBtLVHlqrkEPSUpHhdgBxaJGB0LbA3zryA==" saltValue="KYDH7ppuB35XbJUf7ylE3A=="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20" sqref="E20"/>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6268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6" t="e">
        <f>CHOOSE('Bidder Instructions'!$H$39,'1.2a Alternative Guarantor'!E$15,#REF!,"No sub-contractor selected")</f>
        <v>#VALUE!</v>
      </c>
      <c r="I10" s="306"/>
      <c r="J10" s="306"/>
      <c r="K10" s="306"/>
      <c r="L10" s="306"/>
      <c r="M10" s="306"/>
      <c r="N10" s="306"/>
      <c r="O10" s="306"/>
      <c r="P10" s="306"/>
      <c r="Q10" s="306"/>
      <c r="R10" s="306"/>
    </row>
    <row r="11" spans="1:19" ht="15.5" x14ac:dyDescent="0.35">
      <c r="A11" s="3"/>
      <c r="B11" s="3"/>
      <c r="C11" s="310" t="s">
        <v>0</v>
      </c>
      <c r="D11" s="310"/>
      <c r="E11" s="310"/>
      <c r="F11" s="310"/>
      <c r="G11" s="310"/>
      <c r="H11" s="306" t="e">
        <f>#REF!</f>
        <v>#REF!</v>
      </c>
      <c r="I11" s="306"/>
      <c r="J11" s="306"/>
      <c r="K11" s="306"/>
      <c r="L11" s="306"/>
      <c r="M11" s="306"/>
      <c r="N11" s="306"/>
      <c r="O11" s="306"/>
      <c r="P11" s="306"/>
      <c r="Q11" s="306"/>
      <c r="R11" s="306"/>
    </row>
    <row r="12" spans="1:19" ht="15.5" x14ac:dyDescent="0.35">
      <c r="A12" s="3"/>
      <c r="B12" s="3"/>
      <c r="C12" s="310" t="s">
        <v>46</v>
      </c>
      <c r="D12" s="310"/>
      <c r="E12" s="310"/>
      <c r="F12" s="310"/>
      <c r="G12" s="310"/>
      <c r="H12" s="306" t="e">
        <f>#REF!</f>
        <v>#REF!</v>
      </c>
      <c r="I12" s="306"/>
      <c r="J12" s="306"/>
      <c r="K12" s="306"/>
      <c r="L12" s="306"/>
      <c r="M12" s="306"/>
      <c r="N12" s="306"/>
      <c r="O12" s="306"/>
      <c r="P12" s="306"/>
      <c r="Q12" s="306"/>
      <c r="R12" s="306"/>
    </row>
    <row r="13" spans="1:19" ht="15.5" x14ac:dyDescent="0.35">
      <c r="A13" s="3"/>
      <c r="B13" s="3"/>
      <c r="C13" s="310" t="s">
        <v>47</v>
      </c>
      <c r="D13" s="310"/>
      <c r="E13" s="310"/>
      <c r="F13" s="310"/>
      <c r="G13" s="310"/>
      <c r="H13" s="306" t="e">
        <f>#REF!</f>
        <v>#REF!</v>
      </c>
      <c r="I13" s="306"/>
      <c r="J13" s="306"/>
      <c r="K13" s="306"/>
      <c r="L13" s="306"/>
      <c r="M13" s="306"/>
      <c r="N13" s="306"/>
      <c r="O13" s="306"/>
      <c r="P13" s="306"/>
      <c r="Q13" s="306"/>
      <c r="R13" s="306"/>
    </row>
    <row r="14" spans="1:19" ht="15.5" x14ac:dyDescent="0.35">
      <c r="A14" s="3"/>
      <c r="B14" s="3"/>
      <c r="C14" s="310" t="s">
        <v>64</v>
      </c>
      <c r="D14" s="310"/>
      <c r="E14" s="310"/>
      <c r="F14" s="310"/>
      <c r="G14" s="310"/>
      <c r="H14" s="309" t="e">
        <f>CHOOSE('Bidder Instructions'!$H$39,'1.2a Alternative Guarantor'!G$21,#REF!,"No sub-contractor selected")</f>
        <v>#VALUE!</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311" t="s">
        <v>3</v>
      </c>
      <c r="D18" s="311"/>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35">
      <c r="A19" s="3"/>
      <c r="B19" s="3"/>
      <c r="C19" s="165">
        <v>1</v>
      </c>
      <c r="D19" s="165" t="s">
        <v>163</v>
      </c>
      <c r="E19" s="166" t="e">
        <f>'1.2a Alternative Guarantor'!E156</f>
        <v>#DIV/0!</v>
      </c>
      <c r="F19" s="166" t="e">
        <f>'1.2a Alternative Guarantor'!F156</f>
        <v>#DIV/0!</v>
      </c>
      <c r="G19" s="166" t="e">
        <f>'1.2a Alternative Guarantor'!G156</f>
        <v>#DIV/0!</v>
      </c>
      <c r="H19" s="223" t="e">
        <f>'1.2a Alternative Guarantor'!E168</f>
        <v>#DIV/0!</v>
      </c>
      <c r="I19" s="235" t="e">
        <f>'1.2a Alternative Guarantor'!F168</f>
        <v>#DIV/0!</v>
      </c>
      <c r="J19" s="235" t="e">
        <f>'1.2a Alternative Guarantor'!G168</f>
        <v>#DIV/0!</v>
      </c>
      <c r="K19" s="9"/>
      <c r="L19" s="9"/>
      <c r="M19" s="9"/>
      <c r="N19" s="308"/>
      <c r="O19" s="308"/>
      <c r="P19" s="308"/>
      <c r="Q19" s="308"/>
      <c r="R19" s="308"/>
    </row>
    <row r="20" spans="1:18" ht="141" customHeight="1" x14ac:dyDescent="0.35">
      <c r="A20" s="3"/>
      <c r="B20" s="3"/>
      <c r="C20" s="165">
        <v>2</v>
      </c>
      <c r="D20" s="165" t="s">
        <v>67</v>
      </c>
      <c r="E20" s="166">
        <f>'1.2a Alternative Guarantor'!E157</f>
        <v>0</v>
      </c>
      <c r="F20" s="166">
        <f>'1.2a Alternative Guarantor'!F157</f>
        <v>0</v>
      </c>
      <c r="G20" s="166">
        <f>'1.2a Alternative Guarantor'!G157</f>
        <v>0</v>
      </c>
      <c r="H20" s="235" t="str">
        <f>'1.2a Alternative Guarantor'!E169</f>
        <v>R</v>
      </c>
      <c r="I20" s="235" t="str">
        <f>'1.2a Alternative Guarantor'!F169</f>
        <v>R</v>
      </c>
      <c r="J20" s="235" t="str">
        <f>'1.2a Alternative Guarantor'!G169</f>
        <v>R</v>
      </c>
      <c r="K20" s="9"/>
      <c r="L20" s="9"/>
      <c r="M20" s="9"/>
      <c r="N20" s="308"/>
      <c r="O20" s="308"/>
      <c r="P20" s="308"/>
      <c r="Q20" s="308"/>
      <c r="R20" s="308"/>
    </row>
    <row r="21" spans="1:18" ht="141" customHeight="1" x14ac:dyDescent="0.35">
      <c r="A21" s="3"/>
      <c r="B21" s="3"/>
      <c r="C21" s="165" t="s">
        <v>68</v>
      </c>
      <c r="D21" s="165" t="s">
        <v>249</v>
      </c>
      <c r="E21" s="166" t="str">
        <f>'1.2a Alternative Guarantor'!E158</f>
        <v>N/A</v>
      </c>
      <c r="F21" s="166" t="str">
        <f>'1.2a Alternative Guarantor'!F158</f>
        <v>N/A</v>
      </c>
      <c r="G21" s="166" t="str">
        <f>'1.2a Alternative Guarantor'!G158</f>
        <v>N/A</v>
      </c>
      <c r="H21" s="235" t="str">
        <f>'1.2a Alternative Guarantor'!E170</f>
        <v>N/A</v>
      </c>
      <c r="I21" s="235" t="str">
        <f>'1.2a Alternative Guarantor'!F170</f>
        <v>N/A</v>
      </c>
      <c r="J21" s="235" t="str">
        <f>'1.2a Alternative Guarantor'!G170</f>
        <v>N/A</v>
      </c>
      <c r="K21" s="9"/>
      <c r="L21" s="9"/>
      <c r="M21" s="9"/>
      <c r="N21" s="308"/>
      <c r="O21" s="308"/>
      <c r="P21" s="308"/>
      <c r="Q21" s="308"/>
      <c r="R21" s="308"/>
    </row>
    <row r="22" spans="1:18" ht="141" customHeight="1" x14ac:dyDescent="0.35">
      <c r="A22" s="3"/>
      <c r="B22" s="3"/>
      <c r="C22" s="165" t="s">
        <v>71</v>
      </c>
      <c r="D22" s="165" t="s">
        <v>72</v>
      </c>
      <c r="E22" s="166" t="e">
        <f>'1.2a Alternative Guarantor'!E159</f>
        <v>#DIV/0!</v>
      </c>
      <c r="F22" s="166" t="e">
        <f>'1.2a Alternative Guarantor'!F159</f>
        <v>#DIV/0!</v>
      </c>
      <c r="G22" s="166" t="e">
        <f>'1.2a Alternative Guarantor'!G159</f>
        <v>#DIV/0!</v>
      </c>
      <c r="H22" s="235" t="e">
        <f>'1.2a Alternative Guarantor'!E171</f>
        <v>#DIV/0!</v>
      </c>
      <c r="I22" s="235" t="e">
        <f>'1.2a Alternative Guarantor'!F171</f>
        <v>#DIV/0!</v>
      </c>
      <c r="J22" s="235" t="e">
        <f>'1.2a Alternative Guarantor'!G171</f>
        <v>#DIV/0!</v>
      </c>
      <c r="K22" s="9"/>
      <c r="L22" s="9"/>
      <c r="M22" s="9"/>
      <c r="N22" s="308"/>
      <c r="O22" s="308"/>
      <c r="P22" s="308"/>
      <c r="Q22" s="308"/>
      <c r="R22" s="308"/>
    </row>
    <row r="23" spans="1:18" ht="141" customHeight="1" x14ac:dyDescent="0.35">
      <c r="A23" s="3"/>
      <c r="B23" s="3"/>
      <c r="C23" s="165">
        <v>4</v>
      </c>
      <c r="D23" s="165" t="s">
        <v>80</v>
      </c>
      <c r="E23" s="166" t="e">
        <f>'1.2a Alternative Guarantor'!E160</f>
        <v>#DIV/0!</v>
      </c>
      <c r="F23" s="166" t="e">
        <f>'1.2a Alternative Guarantor'!F160</f>
        <v>#DIV/0!</v>
      </c>
      <c r="G23" s="166" t="e">
        <f>'1.2a Alternative Guarantor'!G160</f>
        <v>#DIV/0!</v>
      </c>
      <c r="H23" s="235" t="e">
        <f>'1.2a Alternative Guarantor'!E172</f>
        <v>#DIV/0!</v>
      </c>
      <c r="I23" s="235" t="e">
        <f>'1.2a Alternative Guarantor'!F172</f>
        <v>#DIV/0!</v>
      </c>
      <c r="J23" s="235" t="e">
        <f>'1.2a Alternative Guarantor'!G172</f>
        <v>#DIV/0!</v>
      </c>
      <c r="K23" s="169"/>
      <c r="L23" s="9"/>
      <c r="M23" s="171"/>
      <c r="N23" s="304"/>
      <c r="O23" s="304"/>
      <c r="P23" s="304"/>
      <c r="Q23" s="304"/>
      <c r="R23" s="305"/>
    </row>
    <row r="24" spans="1:18" ht="141" customHeight="1" x14ac:dyDescent="0.35">
      <c r="A24" s="3"/>
      <c r="B24" s="3"/>
      <c r="C24" s="165">
        <v>5</v>
      </c>
      <c r="D24" s="165" t="s">
        <v>74</v>
      </c>
      <c r="E24" s="166" t="e">
        <f>'1.2a Alternative Guarantor'!E161</f>
        <v>#DIV/0!</v>
      </c>
      <c r="F24" s="166" t="e">
        <f>'1.2a Alternative Guarantor'!F161</f>
        <v>#DIV/0!</v>
      </c>
      <c r="G24" s="166" t="e">
        <f>'1.2a Alternative Guarantor'!G161</f>
        <v>#DIV/0!</v>
      </c>
      <c r="H24" s="235" t="str">
        <f>'1.2a Alternative Guarantor'!E173</f>
        <v>G</v>
      </c>
      <c r="I24" s="235" t="str">
        <f>'1.2a Alternative Guarantor'!F173</f>
        <v>G</v>
      </c>
      <c r="J24" s="235" t="str">
        <f>'1.2a Alternative Guarantor'!G173</f>
        <v>G</v>
      </c>
      <c r="K24" s="169"/>
      <c r="L24" s="9"/>
      <c r="M24" s="171"/>
      <c r="N24" s="304"/>
      <c r="O24" s="304"/>
      <c r="P24" s="304"/>
      <c r="Q24" s="304"/>
      <c r="R24" s="305"/>
    </row>
    <row r="25" spans="1:18" ht="141" customHeight="1" x14ac:dyDescent="0.35">
      <c r="A25" s="3"/>
      <c r="B25" s="3"/>
      <c r="C25" s="165">
        <v>6</v>
      </c>
      <c r="D25" s="165" t="s">
        <v>77</v>
      </c>
      <c r="E25" s="166" t="e">
        <f>'1.2a Alternative Guarantor'!E162</f>
        <v>#DIV/0!</v>
      </c>
      <c r="F25" s="166" t="e">
        <f>'1.2a Alternative Guarantor'!F162</f>
        <v>#DIV/0!</v>
      </c>
      <c r="G25" s="166" t="e">
        <f>'1.2a Alternative Guarantor'!G162</f>
        <v>#DIV/0!</v>
      </c>
      <c r="H25" s="235" t="e">
        <f>'1.2a Alternative Guarantor'!E174</f>
        <v>#DIV/0!</v>
      </c>
      <c r="I25" s="235" t="e">
        <f>'1.2a Alternative Guarantor'!F174</f>
        <v>#DIV/0!</v>
      </c>
      <c r="J25" s="235" t="e">
        <f>'1.2a Alternative Guarantor'!G174</f>
        <v>#DIV/0!</v>
      </c>
      <c r="K25" s="169"/>
      <c r="L25" s="9"/>
      <c r="M25" s="171"/>
      <c r="N25" s="304"/>
      <c r="O25" s="304"/>
      <c r="P25" s="304"/>
      <c r="Q25" s="304"/>
      <c r="R25" s="305"/>
    </row>
    <row r="26" spans="1:18" ht="141" customHeight="1" x14ac:dyDescent="0.35">
      <c r="A26" s="3"/>
      <c r="B26" s="3"/>
      <c r="C26" s="165">
        <v>7</v>
      </c>
      <c r="D26" s="165" t="s">
        <v>78</v>
      </c>
      <c r="E26" s="166">
        <f>'1.2a Alternative Guarantor'!E163</f>
        <v>0</v>
      </c>
      <c r="F26" s="166">
        <f>'1.2a Alternative Guarantor'!F163</f>
        <v>0</v>
      </c>
      <c r="G26" s="166">
        <f>'1.2a Alternative Guarantor'!G163</f>
        <v>0</v>
      </c>
      <c r="H26" s="235" t="str">
        <f>'1.2a Alternative Guarantor'!E175</f>
        <v>R</v>
      </c>
      <c r="I26" s="235" t="str">
        <f>'1.2a Alternative Guarantor'!F175</f>
        <v>R</v>
      </c>
      <c r="J26" s="235" t="str">
        <f>'1.2a Alternative Guarantor'!G175</f>
        <v>R</v>
      </c>
      <c r="K26" s="9"/>
      <c r="L26" s="9"/>
      <c r="M26" s="9"/>
      <c r="N26" s="308"/>
      <c r="O26" s="308"/>
      <c r="P26" s="308"/>
      <c r="Q26" s="308"/>
      <c r="R26" s="308"/>
    </row>
    <row r="27" spans="1:18" ht="141" customHeight="1" x14ac:dyDescent="0.35">
      <c r="A27" s="3"/>
      <c r="B27" s="3"/>
      <c r="C27" s="165">
        <v>8</v>
      </c>
      <c r="D27" s="165" t="s">
        <v>79</v>
      </c>
      <c r="E27" s="166" t="e">
        <f>'1.2a Alternative Guarantor'!E164</f>
        <v>#DIV/0!</v>
      </c>
      <c r="F27" s="166" t="e">
        <f>'1.2a Alternative Guarantor'!F164</f>
        <v>#DIV/0!</v>
      </c>
      <c r="G27" s="166" t="e">
        <f>'1.2a Alternative Guarantor'!G164</f>
        <v>#DIV/0!</v>
      </c>
      <c r="H27" s="235" t="e">
        <f>'1.2a Alternative Guarantor'!E176</f>
        <v>#DIV/0!</v>
      </c>
      <c r="I27" s="235" t="e">
        <f>'1.2a Alternative Guarantor'!F176</f>
        <v>#DIV/0!</v>
      </c>
      <c r="J27" s="235" t="e">
        <f>'1.2a Alternative Guarantor'!G176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17" priority="14" stopIfTrue="1">
      <formula>K19="R"</formula>
    </cfRule>
    <cfRule type="expression" dxfId="16" priority="15" stopIfTrue="1">
      <formula>K19="A"</formula>
    </cfRule>
    <cfRule type="expression" dxfId="15" priority="16" stopIfTrue="1">
      <formula>K19="G"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9:J27">
    <cfRule type="expression" dxfId="11" priority="1" stopIfTrue="1">
      <formula>H19="R"</formula>
    </cfRule>
    <cfRule type="expression" dxfId="10" priority="2" stopIfTrue="1">
      <formula>H19="A"</formula>
    </cfRule>
    <cfRule type="expression" dxfId="9" priority="3"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topLeftCell="C1" zoomScale="70" zoomScaleNormal="70" workbookViewId="0">
      <pane ySplit="8" topLeftCell="A9" activePane="bottomLeft" state="frozen"/>
      <selection activeCell="A9" sqref="A9"/>
      <selection pane="bottomLeft" activeCell="H12" sqref="H12"/>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6268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2" t="s">
        <v>161</v>
      </c>
      <c r="I18" s="312"/>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4xcII6mi9hQU/5eRG2mebql/yGW7IFbu9NHb8KMSOgTFGpr11PmrBsMeseb+i0sYMD/h4I5YdiPR5Urknh3cXg==" saltValue="PO21aSDaNOcXRw/WO8+m0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G26" sqref="G26"/>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6268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3" t="s">
        <v>404</v>
      </c>
      <c r="E13" s="313"/>
      <c r="F13" s="313"/>
      <c r="G13" s="313"/>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478</v>
      </c>
      <c r="G17" s="97" t="s">
        <v>340</v>
      </c>
      <c r="H17"/>
    </row>
    <row r="18" spans="1:8" ht="12" x14ac:dyDescent="0.25">
      <c r="A18" s="80"/>
      <c r="B18" s="80"/>
      <c r="C18" s="80"/>
      <c r="D18" s="80"/>
      <c r="E18" s="93" t="s">
        <v>252</v>
      </c>
      <c r="F18" s="206" t="s">
        <v>463</v>
      </c>
      <c r="G18" s="97" t="s">
        <v>394</v>
      </c>
      <c r="H18"/>
    </row>
    <row r="19" spans="1:8" ht="12" x14ac:dyDescent="0.25">
      <c r="A19" s="80"/>
      <c r="B19" s="80"/>
      <c r="C19" s="80"/>
      <c r="D19" s="80"/>
      <c r="E19" s="93" t="s">
        <v>322</v>
      </c>
      <c r="F19" s="207" t="s">
        <v>464</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465</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44748</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6268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4" t="s">
        <v>414</v>
      </c>
      <c r="E13" s="314"/>
      <c r="F13" s="314"/>
      <c r="G13" s="314"/>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51" activePane="bottomLeft" state="frozen"/>
      <selection activeCell="A9" sqref="A9"/>
      <selection pane="bottomLeft" activeCell="D59" sqref="D59:K5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6268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0" t="str">
        <f>HYPERLINK("#'Contents'!A1","Click for Contents")</f>
        <v>Click for Contents</v>
      </c>
      <c r="D6" s="25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0" t="s">
        <v>452</v>
      </c>
      <c r="E12" s="260"/>
      <c r="F12" s="260"/>
      <c r="G12" s="260"/>
      <c r="H12" s="260"/>
      <c r="I12" s="260"/>
      <c r="J12" s="260"/>
      <c r="K12" s="260"/>
    </row>
    <row r="13" spans="1:12" ht="56" customHeight="1" x14ac:dyDescent="0.35">
      <c r="C13" s="180"/>
      <c r="D13" s="258" t="s">
        <v>480</v>
      </c>
      <c r="E13" s="272"/>
      <c r="F13" s="272"/>
      <c r="G13" s="272"/>
      <c r="H13" s="272"/>
      <c r="I13" s="272"/>
      <c r="J13" s="272"/>
      <c r="K13" s="272"/>
    </row>
    <row r="14" spans="1:12" ht="51" customHeight="1" x14ac:dyDescent="0.35">
      <c r="C14" s="180"/>
      <c r="D14" s="258" t="s">
        <v>389</v>
      </c>
      <c r="E14" s="258"/>
      <c r="F14" s="258"/>
      <c r="G14" s="258"/>
      <c r="H14" s="258"/>
      <c r="I14" s="258"/>
      <c r="J14" s="258"/>
      <c r="K14" s="258"/>
    </row>
    <row r="15" spans="1:12" ht="48" customHeight="1" x14ac:dyDescent="0.35">
      <c r="C15" s="180"/>
      <c r="D15" s="260" t="s">
        <v>371</v>
      </c>
      <c r="E15" s="260"/>
      <c r="F15" s="260"/>
      <c r="G15" s="260"/>
      <c r="H15" s="260"/>
      <c r="I15" s="260"/>
      <c r="J15" s="260"/>
      <c r="K15" s="260"/>
    </row>
    <row r="16" spans="1:12" s="219" customFormat="1" ht="48" customHeight="1" x14ac:dyDescent="0.35">
      <c r="C16" s="220"/>
      <c r="D16" s="260" t="s">
        <v>453</v>
      </c>
      <c r="E16" s="260"/>
      <c r="F16" s="260"/>
      <c r="G16" s="260"/>
      <c r="H16" s="260"/>
      <c r="I16" s="260"/>
      <c r="J16" s="260"/>
      <c r="K16" s="260"/>
    </row>
    <row r="17" spans="3:11" s="216" customFormat="1" ht="15.5"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8" t="s">
        <v>455</v>
      </c>
      <c r="E21" s="270"/>
      <c r="F21" s="270"/>
      <c r="G21" s="270"/>
      <c r="H21" s="270"/>
      <c r="I21" s="270"/>
      <c r="J21" s="270"/>
      <c r="K21" s="270"/>
    </row>
    <row r="22" spans="3:11" ht="83" customHeight="1" outlineLevel="1" x14ac:dyDescent="0.25">
      <c r="C22" s="182" t="s">
        <v>92</v>
      </c>
      <c r="D22" s="258" t="s">
        <v>456</v>
      </c>
      <c r="E22" s="271"/>
      <c r="F22" s="271"/>
      <c r="G22" s="271"/>
      <c r="H22" s="271"/>
      <c r="I22" s="271"/>
      <c r="J22" s="271"/>
      <c r="K22" s="271"/>
    </row>
    <row r="23" spans="3:11" s="27" customFormat="1" ht="31" customHeight="1" outlineLevel="1" x14ac:dyDescent="0.25">
      <c r="C23" s="182" t="s">
        <v>93</v>
      </c>
      <c r="D23" s="260" t="s">
        <v>436</v>
      </c>
      <c r="E23" s="260"/>
      <c r="F23" s="260"/>
      <c r="G23" s="260"/>
      <c r="H23" s="260"/>
      <c r="I23" s="260"/>
      <c r="J23" s="57" t="s">
        <v>146</v>
      </c>
      <c r="K23" s="211" t="s">
        <v>105</v>
      </c>
    </row>
    <row r="24" spans="3:11" ht="39.5" customHeight="1" outlineLevel="1" x14ac:dyDescent="0.35">
      <c r="C24" s="180"/>
      <c r="D24" s="261" t="s">
        <v>457</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5" t="s">
        <v>326</v>
      </c>
      <c r="E28" s="266"/>
      <c r="F28" s="266"/>
      <c r="G28" s="266"/>
      <c r="H28" s="266"/>
      <c r="I28" s="266"/>
      <c r="J28" s="266"/>
      <c r="K28" s="266"/>
    </row>
    <row r="29" spans="3:11" ht="76.75" customHeight="1" outlineLevel="1" x14ac:dyDescent="0.35">
      <c r="C29" s="180" t="s">
        <v>94</v>
      </c>
      <c r="D29" s="59" t="s">
        <v>327</v>
      </c>
      <c r="E29" s="263" t="s">
        <v>458</v>
      </c>
      <c r="F29" s="267"/>
      <c r="G29" s="267"/>
      <c r="H29" s="267"/>
      <c r="I29" s="267"/>
      <c r="J29" s="267"/>
      <c r="K29" s="267"/>
    </row>
    <row r="30" spans="3:11" ht="76.75" customHeight="1" outlineLevel="1" x14ac:dyDescent="0.35">
      <c r="C30" s="180" t="s">
        <v>95</v>
      </c>
      <c r="D30" s="128" t="s">
        <v>461</v>
      </c>
      <c r="E30" s="263" t="s">
        <v>462</v>
      </c>
      <c r="F30" s="264"/>
      <c r="G30" s="264"/>
      <c r="H30" s="264"/>
      <c r="I30" s="264"/>
      <c r="J30" s="264"/>
      <c r="K30" s="264"/>
    </row>
    <row r="31" spans="3:11" ht="76.75" customHeight="1" outlineLevel="1" x14ac:dyDescent="0.35">
      <c r="C31" s="180" t="s">
        <v>96</v>
      </c>
      <c r="D31" s="60" t="s">
        <v>460</v>
      </c>
      <c r="E31" s="263" t="s">
        <v>479</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3" t="s">
        <v>328</v>
      </c>
      <c r="E43" s="274"/>
      <c r="F43" s="35"/>
      <c r="G43" s="35"/>
      <c r="H43" s="35"/>
      <c r="I43" s="35"/>
      <c r="J43" s="35"/>
      <c r="K43" s="35"/>
    </row>
    <row r="44" spans="3:11" ht="93" customHeight="1" outlineLevel="1" x14ac:dyDescent="0.35">
      <c r="C44" s="180"/>
      <c r="D44" s="252" t="s">
        <v>390</v>
      </c>
      <c r="E44" s="253"/>
      <c r="F44" s="253"/>
      <c r="G44" s="253"/>
      <c r="H44" s="253"/>
      <c r="I44" s="253"/>
      <c r="J44" s="253"/>
      <c r="K44" s="253"/>
    </row>
    <row r="45" spans="3:11" ht="27.5" customHeight="1" outlineLevel="1" x14ac:dyDescent="0.35">
      <c r="C45" s="180"/>
      <c r="D45" s="254" t="s">
        <v>98</v>
      </c>
      <c r="E45" s="256" t="s">
        <v>385</v>
      </c>
      <c r="F45" s="257"/>
      <c r="G45" s="257"/>
      <c r="H45" s="257"/>
      <c r="I45" s="257"/>
      <c r="J45" s="257"/>
      <c r="K45" s="257"/>
    </row>
    <row r="46" spans="3:11" ht="50.5" customHeight="1" outlineLevel="1" x14ac:dyDescent="0.35">
      <c r="C46" s="180"/>
      <c r="D46" s="255"/>
      <c r="E46" s="256" t="s">
        <v>437</v>
      </c>
      <c r="F46" s="268"/>
      <c r="G46" s="268"/>
      <c r="H46" s="268"/>
      <c r="I46" s="268"/>
      <c r="J46" s="268"/>
      <c r="K46" s="268"/>
    </row>
    <row r="47" spans="3:11" ht="15.5" outlineLevel="1" x14ac:dyDescent="0.35">
      <c r="C47" s="180"/>
      <c r="D47" s="1"/>
      <c r="E47" s="58"/>
      <c r="F47" s="58"/>
      <c r="G47" s="58"/>
      <c r="H47" s="58"/>
      <c r="I47" s="58"/>
      <c r="J47" s="58"/>
      <c r="K47" s="58"/>
    </row>
    <row r="48" spans="3:11" ht="34.5" customHeight="1" outlineLevel="1" x14ac:dyDescent="0.35">
      <c r="C48" s="180"/>
      <c r="D48" s="254" t="s">
        <v>99</v>
      </c>
      <c r="E48" s="256" t="s">
        <v>477</v>
      </c>
      <c r="F48" s="257"/>
      <c r="G48" s="257"/>
      <c r="H48" s="257"/>
      <c r="I48" s="257"/>
      <c r="J48" s="257"/>
      <c r="K48" s="257"/>
    </row>
    <row r="49" spans="3:11" ht="98" customHeight="1" outlineLevel="1" x14ac:dyDescent="0.35">
      <c r="C49" s="180"/>
      <c r="D49" s="255"/>
      <c r="E49" s="256" t="s">
        <v>446</v>
      </c>
      <c r="F49" s="257"/>
      <c r="G49" s="257"/>
      <c r="H49" s="257"/>
      <c r="I49" s="257"/>
      <c r="J49" s="257"/>
      <c r="K49" s="257"/>
    </row>
    <row r="50" spans="3:11" ht="7" customHeight="1" outlineLevel="1" x14ac:dyDescent="0.35">
      <c r="C50" s="180"/>
      <c r="D50" s="56"/>
      <c r="E50" s="58"/>
      <c r="F50" s="58"/>
      <c r="G50" s="58"/>
      <c r="H50" s="58"/>
      <c r="I50" s="58"/>
      <c r="J50" s="58"/>
      <c r="K50" s="58"/>
    </row>
    <row r="51" spans="3:11" ht="48.5" customHeight="1" outlineLevel="1" x14ac:dyDescent="0.35">
      <c r="C51" s="180"/>
      <c r="D51" s="254" t="s">
        <v>438</v>
      </c>
      <c r="E51" s="256" t="s">
        <v>444</v>
      </c>
      <c r="F51" s="257"/>
      <c r="G51" s="257"/>
      <c r="H51" s="257"/>
      <c r="I51" s="257"/>
      <c r="J51" s="257"/>
      <c r="K51" s="257"/>
    </row>
    <row r="52" spans="3:11" ht="27.5" customHeight="1" outlineLevel="1" x14ac:dyDescent="0.35">
      <c r="C52" s="180"/>
      <c r="D52" s="255"/>
      <c r="E52" s="256" t="s">
        <v>386</v>
      </c>
      <c r="F52" s="257"/>
      <c r="G52" s="257"/>
      <c r="H52" s="257"/>
      <c r="I52" s="257"/>
      <c r="J52" s="257"/>
      <c r="K52" s="257"/>
    </row>
    <row r="53" spans="3:11" ht="34.5" customHeight="1" outlineLevel="1" x14ac:dyDescent="0.35">
      <c r="C53" s="180"/>
      <c r="D53" s="252" t="s">
        <v>439</v>
      </c>
      <c r="E53" s="253"/>
      <c r="F53" s="253"/>
      <c r="G53" s="253"/>
      <c r="H53" s="253"/>
      <c r="I53" s="253"/>
      <c r="J53" s="253"/>
      <c r="K53" s="253"/>
    </row>
    <row r="54" spans="3:11" ht="15.5" outlineLevel="1" x14ac:dyDescent="0.35">
      <c r="C54" s="180"/>
      <c r="D54" s="34"/>
      <c r="E54" s="35"/>
      <c r="F54" s="35"/>
      <c r="G54" s="35"/>
      <c r="H54" s="228"/>
      <c r="I54" s="35"/>
      <c r="J54" s="35"/>
      <c r="K54" s="35"/>
    </row>
    <row r="55" spans="3:11" ht="23.5" customHeight="1" outlineLevel="1" x14ac:dyDescent="0.35">
      <c r="C55" s="180"/>
      <c r="D55" s="275" t="s">
        <v>329</v>
      </c>
      <c r="E55" s="276"/>
      <c r="F55" s="35"/>
      <c r="G55" s="35"/>
      <c r="H55" s="35"/>
      <c r="I55" s="35"/>
      <c r="J55" s="35"/>
      <c r="K55" s="35"/>
    </row>
    <row r="56" spans="3:11" ht="31.5" customHeight="1" outlineLevel="1" x14ac:dyDescent="0.35">
      <c r="C56" s="180"/>
      <c r="D56" s="258" t="s">
        <v>382</v>
      </c>
      <c r="E56" s="259"/>
      <c r="F56" s="259"/>
      <c r="G56" s="259"/>
      <c r="H56" s="259"/>
      <c r="I56" s="259"/>
      <c r="J56" s="259"/>
      <c r="K56" s="259"/>
    </row>
    <row r="57" spans="3:11" ht="31.5" customHeight="1" outlineLevel="1" x14ac:dyDescent="0.35">
      <c r="C57" s="180"/>
      <c r="D57" s="258" t="s">
        <v>331</v>
      </c>
      <c r="E57" s="259"/>
      <c r="F57" s="259"/>
      <c r="G57" s="259"/>
      <c r="H57" s="259"/>
      <c r="I57" s="259"/>
      <c r="J57" s="259"/>
      <c r="K57" s="259"/>
    </row>
    <row r="58" spans="3:11" s="219" customFormat="1" ht="31.5" customHeight="1" outlineLevel="1" x14ac:dyDescent="0.35">
      <c r="C58" s="220"/>
      <c r="D58" s="36" t="s">
        <v>476</v>
      </c>
      <c r="E58" s="234"/>
      <c r="F58" s="234"/>
      <c r="G58" s="234"/>
      <c r="H58" s="234"/>
      <c r="I58" s="234"/>
      <c r="J58" s="234"/>
      <c r="K58" s="234"/>
    </row>
    <row r="59" spans="3:11" ht="31.5" customHeight="1" outlineLevel="1" x14ac:dyDescent="0.35">
      <c r="C59" s="180"/>
      <c r="D59" s="258" t="s">
        <v>308</v>
      </c>
      <c r="E59" s="259"/>
      <c r="F59" s="259"/>
      <c r="G59" s="259"/>
      <c r="H59" s="259"/>
      <c r="I59" s="259"/>
      <c r="J59" s="259"/>
      <c r="K59" s="259"/>
    </row>
    <row r="60" spans="3:11" ht="15.5" outlineLevel="1" x14ac:dyDescent="0.35">
      <c r="C60" s="180"/>
      <c r="D60" s="34"/>
      <c r="E60" s="35"/>
      <c r="F60" s="35"/>
      <c r="G60" s="35"/>
      <c r="H60" s="35"/>
      <c r="I60" s="35"/>
      <c r="J60" s="35"/>
      <c r="K60" s="35"/>
    </row>
    <row r="61" spans="3:11" ht="23.5" customHeight="1" outlineLevel="1" x14ac:dyDescent="0.35">
      <c r="C61" s="180"/>
      <c r="D61" s="277" t="s">
        <v>330</v>
      </c>
      <c r="E61" s="274"/>
      <c r="F61" s="35"/>
      <c r="G61" s="35"/>
      <c r="H61" s="35"/>
      <c r="I61" s="35"/>
      <c r="J61" s="35"/>
      <c r="K61" s="35"/>
    </row>
    <row r="62" spans="3:11" ht="8.5" customHeight="1" outlineLevel="1" x14ac:dyDescent="0.35">
      <c r="C62" s="180"/>
      <c r="D62" s="258"/>
      <c r="E62" s="259"/>
      <c r="F62" s="259"/>
      <c r="G62" s="259"/>
      <c r="H62" s="259"/>
      <c r="I62" s="259"/>
      <c r="J62" s="259"/>
      <c r="K62" s="259"/>
    </row>
    <row r="63" spans="3:11" ht="31.5" customHeight="1" outlineLevel="1" x14ac:dyDescent="0.35">
      <c r="C63" s="180"/>
      <c r="D63" s="258" t="s">
        <v>312</v>
      </c>
      <c r="E63" s="259"/>
      <c r="F63" s="259"/>
      <c r="G63" s="259"/>
      <c r="H63" s="259"/>
      <c r="I63" s="259"/>
      <c r="J63" s="259"/>
      <c r="K63" s="259"/>
    </row>
    <row r="64" spans="3:11" ht="89.5" customHeight="1" outlineLevel="1" x14ac:dyDescent="0.35">
      <c r="C64" s="180"/>
      <c r="D64" s="252" t="s">
        <v>313</v>
      </c>
      <c r="E64" s="253"/>
      <c r="F64" s="253"/>
      <c r="G64" s="253"/>
      <c r="H64" s="253"/>
      <c r="I64" s="253"/>
      <c r="J64" s="253"/>
      <c r="K64" s="253"/>
    </row>
    <row r="65" spans="1:12" ht="49" customHeight="1" outlineLevel="1" x14ac:dyDescent="0.35">
      <c r="C65" s="180"/>
      <c r="D65" s="258" t="s">
        <v>387</v>
      </c>
      <c r="E65" s="272"/>
      <c r="F65" s="272"/>
      <c r="G65" s="272"/>
      <c r="H65" s="272"/>
      <c r="I65" s="272"/>
      <c r="J65" s="272"/>
      <c r="K65" s="272"/>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8" t="s">
        <v>381</v>
      </c>
      <c r="E68" s="269"/>
      <c r="F68" s="269"/>
      <c r="G68" s="269"/>
      <c r="H68" s="269"/>
      <c r="I68" s="269"/>
      <c r="J68" s="269"/>
      <c r="K68" s="269"/>
    </row>
    <row r="69" spans="1:12" s="27" customFormat="1" ht="90.5" hidden="1" customHeight="1" x14ac:dyDescent="0.35">
      <c r="C69" s="180"/>
      <c r="D69" s="258" t="s">
        <v>398</v>
      </c>
      <c r="E69" s="269"/>
      <c r="F69" s="269"/>
      <c r="G69" s="269"/>
      <c r="H69" s="269"/>
      <c r="I69" s="269"/>
      <c r="J69" s="269"/>
      <c r="K69" s="269"/>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xaeoaSLxKby9sKHr+KT1lk5cHwGotKO+HSqea8GCd+zelaNDZvnr5HD6Ayg62Aq0aWPMOgLZ15PL93VRaLMT3w==" saltValue="TPW5tSwl7xonqi0S38XBGA=="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1"/>
  <sheetViews>
    <sheetView showGridLines="0" zoomScale="80" zoomScaleNormal="80" workbookViewId="0">
      <pane ySplit="8" topLeftCell="A9" activePane="bottomLeft" state="frozen"/>
      <selection activeCell="A9" sqref="A9"/>
      <selection pane="bottomLeft" activeCell="I30" sqref="I30"/>
    </sheetView>
  </sheetViews>
  <sheetFormatPr defaultColWidth="0" defaultRowHeight="0" customHeight="1" zeroHeight="1" x14ac:dyDescent="0.25"/>
  <cols>
    <col min="1" max="2" width="3.69921875" customWidth="1"/>
    <col min="3" max="3" width="29.59765625" customWidth="1"/>
    <col min="4" max="4" width="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6268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SUM(A9:A38)</f>
        <v>0</v>
      </c>
      <c r="B8" s="185">
        <f>SUM(B9:B38)</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0.03</v>
      </c>
      <c r="F16" s="141"/>
      <c r="G16" s="143">
        <v>0.06</v>
      </c>
      <c r="H16" s="142" t="s">
        <v>49</v>
      </c>
      <c r="I16" s="26"/>
      <c r="J16" s="202" t="str">
        <f>"x"&amp;" &lt; "&amp;TEXT(E16,"0.0%")</f>
        <v>x &lt; 3.0%</v>
      </c>
      <c r="K16" s="137" t="str">
        <f>TEXT(E16,"0.0%")&amp;" ≤ "&amp;" x "&amp;" ≤ "&amp;TEXT(G16,"0.0%")</f>
        <v>3.0% ≤  x  ≤ 6.0%</v>
      </c>
      <c r="L16" s="138" t="str">
        <f>"x"&amp;" &gt; "&amp;TEXT(G16,"0.0%")</f>
        <v>x &gt; 6.0%</v>
      </c>
      <c r="M16" s="26"/>
      <c r="N16" s="26"/>
      <c r="O16" s="26"/>
      <c r="P16" s="26"/>
      <c r="Q16" s="26"/>
      <c r="R16" s="26"/>
      <c r="S16" s="26"/>
      <c r="T16" s="26"/>
      <c r="U16" s="26"/>
      <c r="V16" s="26"/>
    </row>
    <row r="17" spans="2:22" ht="15.5" x14ac:dyDescent="0.3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MAX(IF(E31:E35="YES",F31:F35))</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51" customHeight="1" thickBot="1" x14ac:dyDescent="0.3">
      <c r="C30" s="242" t="s">
        <v>467</v>
      </c>
      <c r="D30" s="242"/>
      <c r="E30" s="243" t="s">
        <v>469</v>
      </c>
      <c r="F30" s="243" t="s">
        <v>468</v>
      </c>
      <c r="G30" s="26"/>
      <c r="H30" s="26"/>
      <c r="I30" s="26"/>
      <c r="J30" s="26"/>
      <c r="K30" s="26"/>
      <c r="L30" s="26"/>
      <c r="M30" s="26"/>
      <c r="N30" s="26"/>
      <c r="O30" s="26"/>
      <c r="P30" s="26"/>
      <c r="Q30" s="26"/>
      <c r="R30" s="26"/>
      <c r="S30" s="26"/>
      <c r="T30" s="26"/>
      <c r="U30" s="26"/>
      <c r="V30" s="26"/>
    </row>
    <row r="31" spans="2:22" s="219" customFormat="1" ht="14" x14ac:dyDescent="0.3">
      <c r="C31" s="279" t="str">
        <f>'2.1 Lead Ancillary Input '!G16</f>
        <v>Lot 1 - Lease of Vehicles up to 3.5 tonnes</v>
      </c>
      <c r="D31" s="279"/>
      <c r="E31" s="248" t="str">
        <f>IF('2.1 Lead Ancillary Input '!H16=TRUE,"YES","")</f>
        <v/>
      </c>
      <c r="F31" s="249">
        <v>4</v>
      </c>
      <c r="G31" s="26"/>
      <c r="H31" s="26"/>
      <c r="I31" s="26"/>
      <c r="J31" s="26"/>
      <c r="K31" s="26"/>
      <c r="L31" s="26"/>
      <c r="M31" s="26"/>
      <c r="N31" s="26"/>
      <c r="O31" s="26"/>
      <c r="P31" s="26"/>
      <c r="Q31" s="26"/>
      <c r="R31" s="26"/>
      <c r="S31" s="26"/>
      <c r="T31" s="26"/>
      <c r="U31" s="26"/>
      <c r="V31" s="26"/>
    </row>
    <row r="32" spans="2:22" s="219" customFormat="1" ht="14" x14ac:dyDescent="0.3">
      <c r="C32" s="279" t="str">
        <f>'2.1 Lead Ancillary Input '!G17</f>
        <v xml:space="preserve">Lot 2 - Lease of Specialist, Commercial and Municipal Vehicles up to but not including 7.5 tonnes	</v>
      </c>
      <c r="D32" s="279"/>
      <c r="E32" s="248" t="str">
        <f>IF('2.1 Lead Ancillary Input '!H17=TRUE,"YES","")</f>
        <v/>
      </c>
      <c r="F32" s="249">
        <v>4</v>
      </c>
      <c r="G32" s="26"/>
      <c r="H32" s="26"/>
      <c r="I32" s="26"/>
      <c r="J32" s="26"/>
      <c r="K32" s="26"/>
      <c r="L32" s="26"/>
      <c r="M32" s="26"/>
      <c r="N32" s="26"/>
      <c r="O32" s="26"/>
      <c r="P32" s="26"/>
      <c r="Q32" s="26"/>
      <c r="R32" s="26"/>
      <c r="S32" s="26"/>
      <c r="T32" s="26"/>
      <c r="U32" s="26"/>
      <c r="V32" s="26"/>
    </row>
    <row r="33" spans="1:22" s="219" customFormat="1" ht="14" x14ac:dyDescent="0.3">
      <c r="C33" s="279" t="str">
        <f>'2.1 Lead Ancillary Input '!G18</f>
        <v xml:space="preserve">Lot 2 - Lease of Specialist, Commercial and Municipal Vehicles 7.5 tonnes and above	</v>
      </c>
      <c r="D33" s="279"/>
      <c r="E33" s="248" t="str">
        <f>IF('2.1 Lead Ancillary Input '!H18=TRUE,"YES","")</f>
        <v/>
      </c>
      <c r="F33" s="249">
        <v>10</v>
      </c>
      <c r="G33" s="26"/>
      <c r="H33" s="26"/>
      <c r="I33" s="26"/>
      <c r="J33" s="26"/>
      <c r="K33" s="26"/>
      <c r="L33" s="26"/>
      <c r="M33" s="26"/>
      <c r="N33" s="26"/>
      <c r="O33" s="26"/>
      <c r="P33" s="26"/>
      <c r="Q33" s="26"/>
      <c r="R33" s="26"/>
      <c r="S33" s="26"/>
      <c r="T33" s="26"/>
      <c r="U33" s="26"/>
      <c r="V33" s="26"/>
    </row>
    <row r="34" spans="1:22" s="219" customFormat="1" ht="14" x14ac:dyDescent="0.3">
      <c r="C34" s="279" t="str">
        <f>'2.1 Lead Ancillary Input '!G19</f>
        <v xml:space="preserve">Lot 3 - Independent Fleet Management Services	</v>
      </c>
      <c r="D34" s="279"/>
      <c r="E34" s="248" t="str">
        <f>IF('2.1 Lead Ancillary Input '!H19=TRUE,"YES","")</f>
        <v/>
      </c>
      <c r="F34" s="249">
        <v>3.6</v>
      </c>
      <c r="G34" s="26"/>
      <c r="H34" s="26"/>
      <c r="I34" s="26"/>
      <c r="J34" s="26"/>
      <c r="K34" s="26"/>
      <c r="L34" s="26"/>
      <c r="M34" s="26"/>
      <c r="N34" s="26"/>
      <c r="O34" s="26"/>
      <c r="P34" s="26"/>
      <c r="Q34" s="26"/>
      <c r="R34" s="26"/>
      <c r="S34" s="26"/>
      <c r="T34" s="26"/>
      <c r="U34" s="26"/>
      <c r="V34" s="26"/>
    </row>
    <row r="35" spans="1:22" s="219" customFormat="1" ht="14" x14ac:dyDescent="0.3">
      <c r="C35" s="279" t="str">
        <f>'2.1 Lead Ancillary Input '!G20</f>
        <v>Lot 4 - Vehicle Salary Sacrifice Schemes</v>
      </c>
      <c r="D35" s="279"/>
      <c r="E35" s="248" t="str">
        <f>IF('2.1 Lead Ancillary Input '!H20=TRUE,"YES","")</f>
        <v/>
      </c>
      <c r="F35" s="249">
        <v>4</v>
      </c>
      <c r="G35" s="26"/>
      <c r="H35" s="26"/>
      <c r="I35" s="26"/>
      <c r="J35" s="26"/>
      <c r="K35" s="26"/>
      <c r="L35" s="26"/>
      <c r="M35" s="26"/>
      <c r="N35" s="26"/>
      <c r="O35" s="26"/>
      <c r="P35" s="26"/>
      <c r="Q35" s="26"/>
      <c r="R35" s="26"/>
      <c r="S35" s="26"/>
      <c r="T35" s="26"/>
      <c r="U35" s="26"/>
      <c r="V35" s="26"/>
    </row>
    <row r="36" spans="1:22" s="219" customFormat="1" ht="25" customHeight="1" x14ac:dyDescent="0.25">
      <c r="C36" s="278"/>
      <c r="D36" s="278"/>
      <c r="E36" s="278"/>
      <c r="F36" s="278"/>
      <c r="G36" s="278"/>
      <c r="H36" s="278"/>
      <c r="I36" s="278"/>
      <c r="J36" s="278"/>
      <c r="K36" s="278"/>
      <c r="L36" s="278"/>
      <c r="M36" s="26"/>
      <c r="N36" s="26"/>
      <c r="O36" s="26"/>
      <c r="P36" s="26"/>
      <c r="Q36" s="26"/>
      <c r="R36" s="26"/>
      <c r="S36" s="26"/>
      <c r="T36" s="26"/>
      <c r="U36" s="26"/>
      <c r="V36" s="26"/>
    </row>
    <row r="37" spans="1:22" ht="12" x14ac:dyDescent="0.25">
      <c r="A37" s="27"/>
      <c r="B37" s="27"/>
      <c r="C37" s="39"/>
      <c r="D37" s="97"/>
      <c r="E37" s="26"/>
      <c r="F37" s="26"/>
      <c r="G37" s="26"/>
      <c r="H37" s="26"/>
      <c r="I37" s="26"/>
      <c r="J37" s="26"/>
      <c r="K37" s="26"/>
      <c r="L37" s="26"/>
      <c r="M37" s="26"/>
      <c r="N37" s="26"/>
      <c r="O37" s="26"/>
      <c r="P37" s="26"/>
      <c r="Q37" s="26"/>
      <c r="R37" s="26"/>
      <c r="S37" s="26"/>
      <c r="T37" s="26"/>
      <c r="U37" s="26"/>
      <c r="V37" s="26"/>
    </row>
    <row r="38" spans="1:22" ht="15.5" x14ac:dyDescent="0.35">
      <c r="A38" s="117" t="s">
        <v>154</v>
      </c>
      <c r="B38" s="117"/>
      <c r="C38" s="117"/>
      <c r="D38" s="117"/>
      <c r="E38" s="117"/>
      <c r="F38" s="117"/>
      <c r="G38" s="117"/>
      <c r="H38" s="117"/>
      <c r="I38" s="117"/>
      <c r="J38" s="117"/>
      <c r="K38" s="117"/>
      <c r="L38" s="117"/>
      <c r="M38" s="117"/>
      <c r="N38" s="117"/>
      <c r="O38" s="117"/>
      <c r="P38" s="117"/>
      <c r="Q38" s="117"/>
      <c r="R38" s="117"/>
      <c r="S38" s="117"/>
      <c r="T38" s="117"/>
      <c r="U38" s="117"/>
      <c r="V38" s="117"/>
    </row>
    <row r="39" spans="1:22" ht="14.5" customHeight="1" x14ac:dyDescent="0.25">
      <c r="V39" s="27"/>
    </row>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sheetData>
  <sheetProtection algorithmName="SHA-512" hashValue="VIHiZUg0RAd02Md20drHatObsFhkJsMNftMCof2KzevCewFwXeV9lvGyikSegCTPXTM+xDgsRA77FQ0WtvzVsA==" saltValue="5CRnCyQTywumty0rKVu6+Q==" spinCount="100000" sheet="1" objects="1" scenarios="1"/>
  <mergeCells count="6">
    <mergeCell ref="C36:L36"/>
    <mergeCell ref="C31:D31"/>
    <mergeCell ref="C32:D32"/>
    <mergeCell ref="C33:D33"/>
    <mergeCell ref="C34:D34"/>
    <mergeCell ref="C35:D35"/>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70" zoomScaleNormal="70" zoomScaleSheetLayoutView="80" workbookViewId="0">
      <pane ySplit="8" topLeftCell="A93" activePane="bottomLeft" state="frozen"/>
      <selection activeCell="A9" sqref="A9"/>
      <selection pane="bottomLeft" activeCell="E152" sqref="E152"/>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6268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J5v2n3gnXyufmHoimqTU/4AJiYQix15Rz1B5QMZH8Pg7mJbfhk5DGHa1oMu3JEaUiMUBFvkGhZTQujzPqhLoYQ==" saltValue="JRp8gZaVoqiH739it+tI4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6268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EvE4EXjyDHsD+k/SqFlb/kN6k46FOLQg7aVpAhZq5wR1cWG/R+U40fAPfYlPoD7Yzh8it/oIq0ZAYENkVhqWdw==" saltValue="zwP4f2L7Rfd2Sb8wmfGg+A=="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48" activePane="bottomLeft" state="frozen"/>
      <selection activeCell="A9" sqref="A9"/>
      <selection pane="bottomLeft" activeCell="D15" sqref="D15"/>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6268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0" t="str">
        <f>HYPERLINK("#'Contents'!A1","Click for Contents")</f>
        <v>Click for Contents</v>
      </c>
      <c r="E6" s="250"/>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0" t="s">
        <v>451</v>
      </c>
      <c r="F15" s="281"/>
      <c r="G15" s="282"/>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0"/>
      <c r="F18" s="281"/>
      <c r="G18" s="282"/>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abSelected="1" zoomScale="90" zoomScaleNormal="90" workbookViewId="0">
      <pane ySplit="8" topLeftCell="A9" activePane="bottomLeft" state="frozen"/>
      <selection activeCell="A9" sqref="A9"/>
      <selection pane="bottomLeft" activeCell="D12" sqref="D12"/>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81.398437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6268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0" t="str">
        <f>HYPERLINK("#'Contents'!A1","Click for Contents")</f>
        <v>Click for Contents</v>
      </c>
      <c r="D6" s="250"/>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470</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471</v>
      </c>
      <c r="H12" s="236" t="s">
        <v>481</v>
      </c>
      <c r="I12" s="196"/>
    </row>
    <row r="13" spans="1:10" ht="14.5" x14ac:dyDescent="0.35">
      <c r="A13" s="31"/>
      <c r="B13" s="31"/>
      <c r="C13" s="31" t="s">
        <v>46</v>
      </c>
      <c r="D13" s="105"/>
      <c r="E13" s="197"/>
      <c r="G13" s="244" t="s">
        <v>472</v>
      </c>
      <c r="H13" s="283" t="s">
        <v>482</v>
      </c>
      <c r="I13" s="284"/>
    </row>
    <row r="14" spans="1:10" ht="14.5" x14ac:dyDescent="0.35">
      <c r="A14" s="31"/>
      <c r="B14" s="31"/>
      <c r="C14" s="31" t="s">
        <v>47</v>
      </c>
      <c r="D14" s="95"/>
      <c r="E14" s="197"/>
      <c r="G14" s="197"/>
      <c r="H14" s="197"/>
      <c r="I14" s="197"/>
    </row>
    <row r="15" spans="1:10" ht="14.5" x14ac:dyDescent="0.35">
      <c r="A15" s="31"/>
      <c r="B15" s="31"/>
      <c r="C15" s="31" t="s">
        <v>53</v>
      </c>
      <c r="D15" s="95"/>
      <c r="E15" s="198"/>
      <c r="G15" s="245" t="s">
        <v>473</v>
      </c>
      <c r="H15" s="197" t="s">
        <v>474</v>
      </c>
      <c r="I15" s="197"/>
    </row>
    <row r="16" spans="1:10" ht="14.5" x14ac:dyDescent="0.35">
      <c r="A16" s="31"/>
      <c r="B16" s="31"/>
      <c r="C16" s="31" t="s">
        <v>45</v>
      </c>
      <c r="D16" s="132"/>
      <c r="E16" s="198"/>
      <c r="G16" s="246" t="s">
        <v>483</v>
      </c>
      <c r="H16" s="247" t="b">
        <v>0</v>
      </c>
      <c r="I16" s="197"/>
    </row>
    <row r="17" spans="1:9" ht="14.5" x14ac:dyDescent="0.35">
      <c r="A17" s="31"/>
      <c r="B17" s="31"/>
      <c r="C17" s="31" t="s">
        <v>54</v>
      </c>
      <c r="D17" s="96"/>
      <c r="E17" s="198"/>
      <c r="G17" s="246" t="s">
        <v>485</v>
      </c>
      <c r="H17" s="247" t="b">
        <v>0</v>
      </c>
      <c r="I17" s="197"/>
    </row>
    <row r="18" spans="1:9" ht="14.5" x14ac:dyDescent="0.35">
      <c r="A18" s="31"/>
      <c r="B18" s="31"/>
      <c r="C18" s="31" t="s">
        <v>90</v>
      </c>
      <c r="D18" s="31"/>
      <c r="E18" s="195"/>
      <c r="G18" s="246" t="s">
        <v>486</v>
      </c>
      <c r="H18" s="247" t="b">
        <v>0</v>
      </c>
      <c r="I18" s="197"/>
    </row>
    <row r="19" spans="1:9" ht="14.5" x14ac:dyDescent="0.35">
      <c r="A19" s="31"/>
      <c r="B19" s="31"/>
      <c r="C19" s="32">
        <v>1</v>
      </c>
      <c r="D19" s="95"/>
      <c r="E19" s="198"/>
      <c r="G19" s="246" t="s">
        <v>487</v>
      </c>
      <c r="H19" s="247" t="b">
        <v>0</v>
      </c>
      <c r="I19" s="197"/>
    </row>
    <row r="20" spans="1:9" ht="14.5" x14ac:dyDescent="0.35">
      <c r="A20" s="31"/>
      <c r="B20" s="31"/>
      <c r="C20" s="32">
        <v>2</v>
      </c>
      <c r="D20" s="95"/>
      <c r="E20" s="198"/>
      <c r="G20" s="246" t="s">
        <v>484</v>
      </c>
      <c r="H20" s="247" t="b">
        <v>0</v>
      </c>
      <c r="I20" s="197"/>
    </row>
    <row r="21" spans="1:9" ht="14.5" x14ac:dyDescent="0.35">
      <c r="A21" s="31"/>
      <c r="B21" s="31"/>
      <c r="C21" s="32">
        <v>3</v>
      </c>
      <c r="D21" s="95"/>
      <c r="E21" s="198"/>
      <c r="H21" s="197"/>
      <c r="I21" s="197"/>
    </row>
    <row r="22" spans="1:9" ht="14.5" x14ac:dyDescent="0.35">
      <c r="A22" s="31"/>
      <c r="B22" s="31"/>
      <c r="C22" s="32">
        <v>4</v>
      </c>
      <c r="D22" s="95"/>
      <c r="E22" s="198"/>
      <c r="G22" s="213" t="s">
        <v>475</v>
      </c>
      <c r="H22" s="197"/>
      <c r="I22" s="197"/>
    </row>
    <row r="23" spans="1:9" ht="14.5" x14ac:dyDescent="0.35">
      <c r="A23" s="31"/>
      <c r="B23" s="31"/>
      <c r="C23" s="32">
        <v>5</v>
      </c>
      <c r="D23" s="95"/>
      <c r="E23" s="198"/>
      <c r="G23" s="246"/>
      <c r="H23" s="197"/>
      <c r="I23" s="197"/>
    </row>
    <row r="24" spans="1:9" ht="14.5" x14ac:dyDescent="0.35">
      <c r="A24" s="31"/>
      <c r="B24" s="31"/>
      <c r="C24" s="31" t="s">
        <v>55</v>
      </c>
      <c r="D24" s="95"/>
      <c r="E24" s="198"/>
      <c r="G24" s="246"/>
      <c r="H24" s="197"/>
      <c r="I24" s="197"/>
    </row>
    <row r="25" spans="1:9" s="27" customFormat="1" ht="14.5" x14ac:dyDescent="0.35">
      <c r="A25" s="31"/>
      <c r="B25" s="31"/>
      <c r="C25" s="31" t="s">
        <v>132</v>
      </c>
      <c r="D25" s="190"/>
      <c r="E25" s="203"/>
      <c r="F25" s="219"/>
      <c r="G25" s="246"/>
      <c r="H25" s="197"/>
      <c r="I25" s="197"/>
    </row>
    <row r="26" spans="1:9" ht="14.5" x14ac:dyDescent="0.35">
      <c r="A26" s="31"/>
      <c r="B26" s="31"/>
      <c r="C26" s="31" t="s">
        <v>56</v>
      </c>
      <c r="D26" s="31"/>
      <c r="E26" s="195"/>
      <c r="G26" s="246"/>
      <c r="H26" s="197"/>
      <c r="I26" s="197"/>
    </row>
    <row r="27" spans="1:9" ht="14.5" x14ac:dyDescent="0.35">
      <c r="A27" s="31"/>
      <c r="B27" s="31"/>
      <c r="C27" s="32">
        <v>1</v>
      </c>
      <c r="D27" s="95"/>
      <c r="E27" s="198"/>
      <c r="G27" s="246"/>
      <c r="H27" s="197"/>
      <c r="I27" s="197"/>
    </row>
    <row r="28" spans="1:9" x14ac:dyDescent="0.25">
      <c r="A28" s="31"/>
      <c r="B28" s="31"/>
      <c r="C28" s="33">
        <v>2</v>
      </c>
      <c r="D28" s="95"/>
      <c r="E28" s="198"/>
      <c r="G28" s="31"/>
      <c r="H28" s="31"/>
      <c r="I28" s="31"/>
    </row>
    <row r="29" spans="1:9" x14ac:dyDescent="0.25">
      <c r="A29" s="31"/>
      <c r="B29" s="31"/>
      <c r="C29" s="33">
        <v>3</v>
      </c>
      <c r="D29" s="95"/>
      <c r="E29" s="198"/>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EPldtI4ChGQcLk9gvLP3CL44BOTNhMZJ5nqd/MTOPnntGyyB1X2NjyImUMjAHPySdsF3KSc2VYNcNDfa/PYI0g==" saltValue="mEt0bE9WMOIzC0Xn5fNWGw==" spinCount="100000" sheet="1" objects="1" scenarios="1"/>
  <protectedRanges>
    <protectedRange sqref="D12:D17 D36:D41 D60:D65 E15:E17 D43:E49 D27:E31 E39:E41 D51:E55 E63:E65 D75:E79 E33 E57 E81 D67:E73 D19:E25 F16 J16" name="Ancillary Inputs"/>
    <protectedRange sqref="H13:I13 H12 H16:H20"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736600</xdr:colOff>
                    <xdr:row>17</xdr:row>
                    <xdr:rowOff>12700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80" r:id="rId7" name="Check Box 12">
              <controlPr defaultSize="0" autoFill="0" autoLine="0" autoPict="0">
                <anchor moveWithCells="1">
                  <from>
                    <xdr:col>7</xdr:col>
                    <xdr:colOff>457200</xdr:colOff>
                    <xdr:row>14</xdr:row>
                    <xdr:rowOff>349250</xdr:rowOff>
                  </from>
                  <to>
                    <xdr:col>7</xdr:col>
                    <xdr:colOff>736600</xdr:colOff>
                    <xdr:row>16</xdr:row>
                    <xdr:rowOff>31750</xdr:rowOff>
                  </to>
                </anchor>
              </controlPr>
            </control>
          </mc:Choice>
        </mc:AlternateContent>
        <mc:AlternateContent xmlns:mc="http://schemas.openxmlformats.org/markup-compatibility/2006">
          <mc:Choice Requires="x14">
            <control shapeId="58388" r:id="rId8" name="Check Box 20">
              <controlPr defaultSize="0" autoFill="0" autoLine="0" autoPict="0">
                <anchor moveWithCells="1">
                  <from>
                    <xdr:col>7</xdr:col>
                    <xdr:colOff>457200</xdr:colOff>
                    <xdr:row>16</xdr:row>
                    <xdr:rowOff>158750</xdr:rowOff>
                  </from>
                  <to>
                    <xdr:col>7</xdr:col>
                    <xdr:colOff>730250</xdr:colOff>
                    <xdr:row>18</xdr:row>
                    <xdr:rowOff>12700</xdr:rowOff>
                  </to>
                </anchor>
              </controlPr>
            </control>
          </mc:Choice>
        </mc:AlternateContent>
        <mc:AlternateContent xmlns:mc="http://schemas.openxmlformats.org/markup-compatibility/2006">
          <mc:Choice Requires="x14">
            <control shapeId="58389" r:id="rId9" name="Check Box 21">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90" r:id="rId10" name="Check Box 22">
              <controlPr defaultSize="0" autoFill="0" autoLine="0" autoPict="0">
                <anchor moveWithCells="1">
                  <from>
                    <xdr:col>7</xdr:col>
                    <xdr:colOff>457200</xdr:colOff>
                    <xdr:row>18</xdr:row>
                    <xdr:rowOff>152400</xdr:rowOff>
                  </from>
                  <to>
                    <xdr:col>7</xdr:col>
                    <xdr:colOff>730250</xdr:colOff>
                    <xdr:row>20</xdr:row>
                    <xdr:rowOff>25400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6268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285" t="str">
        <f>CHOOSE('Bidder Instructions'!$E$39,'1.1b Lead Financial Input'!D$18,'1.1a Lead Financial Input'!D$18)</f>
        <v>Lead Bidder Name</v>
      </c>
      <c r="I10" s="286"/>
      <c r="J10" s="286"/>
      <c r="K10" s="286"/>
      <c r="L10" s="286"/>
      <c r="M10" s="286"/>
      <c r="N10" s="286"/>
      <c r="O10" s="286"/>
      <c r="P10" s="286"/>
      <c r="Q10" s="286"/>
      <c r="R10" s="287"/>
    </row>
    <row r="11" spans="1:19" ht="15.5" x14ac:dyDescent="0.35">
      <c r="A11" s="3"/>
      <c r="B11" s="3"/>
      <c r="C11" s="288" t="s">
        <v>0</v>
      </c>
      <c r="D11" s="288"/>
      <c r="E11" s="288"/>
      <c r="F11" s="288"/>
      <c r="G11" s="289"/>
      <c r="H11" s="285">
        <f>'2.1 Lead Ancillary Input '!D12</f>
        <v>0</v>
      </c>
      <c r="I11" s="286"/>
      <c r="J11" s="286"/>
      <c r="K11" s="286"/>
      <c r="L11" s="286"/>
      <c r="M11" s="286"/>
      <c r="N11" s="286"/>
      <c r="O11" s="286"/>
      <c r="P11" s="286"/>
      <c r="Q11" s="286"/>
      <c r="R11" s="287"/>
    </row>
    <row r="12" spans="1:19" ht="15.5" x14ac:dyDescent="0.35">
      <c r="A12" s="3"/>
      <c r="B12" s="3"/>
      <c r="C12" s="288" t="s">
        <v>46</v>
      </c>
      <c r="D12" s="288"/>
      <c r="E12" s="288"/>
      <c r="F12" s="288"/>
      <c r="G12" s="289"/>
      <c r="H12" s="285">
        <f>'2.1 Lead Ancillary Input '!D13</f>
        <v>0</v>
      </c>
      <c r="I12" s="286"/>
      <c r="J12" s="286"/>
      <c r="K12" s="286"/>
      <c r="L12" s="286"/>
      <c r="M12" s="286"/>
      <c r="N12" s="286"/>
      <c r="O12" s="286"/>
      <c r="P12" s="286"/>
      <c r="Q12" s="286"/>
      <c r="R12" s="287"/>
    </row>
    <row r="13" spans="1:19" ht="15.5" x14ac:dyDescent="0.35">
      <c r="A13" s="3"/>
      <c r="B13" s="3"/>
      <c r="C13" s="288" t="s">
        <v>47</v>
      </c>
      <c r="D13" s="288"/>
      <c r="E13" s="288"/>
      <c r="F13" s="288"/>
      <c r="G13" s="289"/>
      <c r="H13" s="285">
        <f>'2.1 Lead Ancillary Input '!D14</f>
        <v>0</v>
      </c>
      <c r="I13" s="286"/>
      <c r="J13" s="286"/>
      <c r="K13" s="286"/>
      <c r="L13" s="286"/>
      <c r="M13" s="286"/>
      <c r="N13" s="286"/>
      <c r="O13" s="286"/>
      <c r="P13" s="286"/>
      <c r="Q13" s="286"/>
      <c r="R13" s="287"/>
    </row>
    <row r="14" spans="1:19" ht="15.5" x14ac:dyDescent="0.35">
      <c r="A14" s="3"/>
      <c r="B14" s="3"/>
      <c r="C14" s="288" t="s">
        <v>64</v>
      </c>
      <c r="D14" s="288"/>
      <c r="E14" s="288"/>
      <c r="F14" s="288"/>
      <c r="G14" s="289"/>
      <c r="H14" s="300" t="str">
        <f>CHOOSE('Bidder Instructions'!$E$39,'1.1b Lead Financial Input'!M$21,'1.1a Lead Financial Input'!G$21)</f>
        <v>31/XX/20XX</v>
      </c>
      <c r="I14" s="301"/>
      <c r="J14" s="301"/>
      <c r="K14" s="301"/>
      <c r="L14" s="301"/>
      <c r="M14" s="301"/>
      <c r="N14" s="301"/>
      <c r="O14" s="301"/>
      <c r="P14" s="301"/>
      <c r="Q14" s="301"/>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294" t="s">
        <v>400</v>
      </c>
      <c r="O18" s="295"/>
      <c r="P18" s="295"/>
      <c r="Q18" s="295"/>
      <c r="R18" s="296"/>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7"/>
      <c r="O19" s="298"/>
      <c r="P19" s="298"/>
      <c r="Q19" s="298"/>
      <c r="R19" s="299"/>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2"/>
      <c r="O20" s="293"/>
      <c r="P20" s="293"/>
      <c r="Q20" s="293"/>
      <c r="R20" s="284"/>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2"/>
      <c r="O21" s="293"/>
      <c r="P21" s="293"/>
      <c r="Q21" s="293"/>
      <c r="R21" s="284"/>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2"/>
      <c r="O22" s="293"/>
      <c r="P22" s="293"/>
      <c r="Q22" s="293"/>
      <c r="R22" s="284"/>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3"/>
      <c r="O23" s="304"/>
      <c r="P23" s="304"/>
      <c r="Q23" s="304"/>
      <c r="R23" s="305"/>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3"/>
      <c r="O24" s="304"/>
      <c r="P24" s="304"/>
      <c r="Q24" s="304"/>
      <c r="R24" s="305"/>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3"/>
      <c r="O25" s="304"/>
      <c r="P25" s="304"/>
      <c r="Q25" s="304"/>
      <c r="R25" s="305"/>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2"/>
      <c r="O26" s="293"/>
      <c r="P26" s="293"/>
      <c r="Q26" s="293"/>
      <c r="R26" s="284"/>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2"/>
      <c r="O27" s="293"/>
      <c r="P27" s="293"/>
      <c r="Q27" s="293"/>
      <c r="R27" s="28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QQzErkTmDINEL9r8+I1qSI2cviEn3Av9L5FhYF05I3etLhv9/BkqVdZDZp7YmDSY7XzvDVH87CDWDZtiTJAEXg==" saltValue="7EeOI7Y/kaoiASsCSEuSAA=="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6268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'!D36</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'!D37</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'!D38</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Input'!AC$21,'1.1a Lead Financial Input'!Q$21)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8"/>
      <c r="O19" s="308"/>
      <c r="P19" s="308"/>
      <c r="Q19" s="308"/>
      <c r="R19" s="308"/>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8"/>
      <c r="O20" s="308"/>
      <c r="P20" s="308"/>
      <c r="Q20" s="308"/>
      <c r="R20" s="308"/>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8"/>
      <c r="O21" s="308"/>
      <c r="P21" s="308"/>
      <c r="Q21" s="308"/>
      <c r="R21" s="308"/>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1lh2BHE3bX9QqbeSzA89q2EC2jBGMIpREhWoQMyggCttQ5Bfr7HDRHmaBOjFoMf2fiYSVS1X79mrIz6ehmHNUQ==" saltValue="rsHCsd4LxXdjx7aK47Wwvg=="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885439bf-a03e-4994-a2bc-2a223ebc4ddc"/>
    <ds:schemaRef ds:uri="http://www.w3.org/XML/1998/namespace"/>
    <ds:schemaRef ds:uri="http://purl.org/dc/dcmityp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Janine Cato</cp:lastModifiedBy>
  <cp:lastPrinted>2018-12-06T08:37:15Z</cp:lastPrinted>
  <dcterms:created xsi:type="dcterms:W3CDTF">2016-11-14T11:09:32Z</dcterms:created>
  <dcterms:modified xsi:type="dcterms:W3CDTF">2022-07-11T09:00:36Z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