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C:\Users\james.ferris\Downloads\RM6116 NS3\"/>
    </mc:Choice>
  </mc:AlternateContent>
  <xr:revisionPtr revIDLastSave="0" documentId="8_{8188DEE7-46C2-4811-A9C0-747087B817CE}" xr6:coauthVersionLast="36" xr6:coauthVersionMax="36" xr10:uidLastSave="{00000000-0000-0000-0000-000000000000}"/>
  <bookViews>
    <workbookView xWindow="0" yWindow="0" windowWidth="19180" windowHeight="633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2 Immediate Parent Assmt" sheetId="37" r:id="rId10"/>
    <sheet name="3.3 Ultimate Parent Assmt" sheetId="38" r:id="rId11"/>
    <sheet name="3.4 Alt Guarantor Assmt" sheetId="41"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91029"/>
</workbook>
</file>

<file path=xl/calcChain.xml><?xml version="1.0" encoding="utf-8"?>
<calcChain xmlns="http://schemas.openxmlformats.org/spreadsheetml/2006/main">
  <c r="H13" i="41" l="1"/>
  <c r="H12" i="41"/>
  <c r="H11" i="41"/>
  <c r="H10" i="41"/>
  <c r="E32" i="35" l="1"/>
  <c r="E33" i="35"/>
  <c r="E34" i="35"/>
  <c r="E35" i="35"/>
  <c r="E36" i="35"/>
  <c r="E37" i="35"/>
  <c r="E38" i="35"/>
  <c r="E39" i="35"/>
  <c r="E40" i="35"/>
  <c r="E41" i="35"/>
  <c r="E42"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AA26" i="27"/>
  <c r="O27" i="27"/>
  <c r="P27" i="27"/>
  <c r="Q27" i="27"/>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P147" i="27" s="1"/>
  <c r="Q146" i="27"/>
  <c r="Y146" i="27"/>
  <c r="Z146" i="27"/>
  <c r="AA146" i="27"/>
  <c r="AA147" i="27" s="1"/>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134" i="27" l="1"/>
  <c r="Q28" i="27"/>
  <c r="O28" i="27"/>
  <c r="G111" i="27"/>
  <c r="O61" i="27"/>
  <c r="E136" i="27"/>
  <c r="AA61" i="27"/>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AA91" i="27"/>
  <c r="V142" i="27"/>
  <c r="Y34" i="27"/>
  <c r="Y43" i="27" s="1"/>
  <c r="Y47" i="27" s="1"/>
  <c r="Y50" i="27" s="1"/>
  <c r="Z151" i="27"/>
  <c r="O129" i="27"/>
  <c r="P134" i="27"/>
  <c r="Y134" i="27"/>
  <c r="E111" i="27"/>
  <c r="Q109" i="27"/>
  <c r="O109" i="27"/>
  <c r="O111" i="27" s="1"/>
  <c r="Q91" i="27"/>
  <c r="Q111" i="27" s="1"/>
  <c r="U113" i="27"/>
  <c r="J142" i="27"/>
  <c r="AA73" i="27"/>
  <c r="AA113" i="27" s="1"/>
  <c r="Q61" i="27"/>
  <c r="Z61" i="27"/>
  <c r="Z173" i="27"/>
  <c r="O173" i="27"/>
  <c r="AA28" i="27"/>
  <c r="AA34" i="27" s="1"/>
  <c r="AA43" i="27" s="1"/>
  <c r="AA47" i="27" s="1"/>
  <c r="AA50" i="27" s="1"/>
  <c r="P28" i="27"/>
  <c r="P34" i="27" s="1"/>
  <c r="P43" i="27" s="1"/>
  <c r="P47" i="27" s="1"/>
  <c r="G113" i="27"/>
  <c r="Z73" i="27"/>
  <c r="O73" i="27"/>
  <c r="Q73" i="27"/>
  <c r="L142" i="27"/>
  <c r="P61" i="27"/>
  <c r="Y61" i="27"/>
  <c r="Y142" i="27" s="1"/>
  <c r="Y173" i="27"/>
  <c r="Q34" i="27"/>
  <c r="Q43" i="27" s="1"/>
  <c r="Q47" i="27" s="1"/>
  <c r="Q50" i="27" s="1"/>
  <c r="O34" i="27"/>
  <c r="O43" i="27" s="1"/>
  <c r="O47" i="27" s="1"/>
  <c r="O50" i="27" s="1"/>
  <c r="P73" i="27"/>
  <c r="F113" i="27"/>
  <c r="E142" i="27"/>
  <c r="P50" i="27"/>
  <c r="P129" i="27"/>
  <c r="P136" i="27" s="1"/>
  <c r="K142" i="27"/>
  <c r="Z136" i="27"/>
  <c r="Y144" i="27"/>
  <c r="U142" i="27"/>
  <c r="G142" i="27"/>
  <c r="E113" i="27"/>
  <c r="L113" i="27"/>
  <c r="K111" i="27"/>
  <c r="P151" i="27"/>
  <c r="K113" i="27"/>
  <c r="V111" i="27"/>
  <c r="J111" i="27"/>
  <c r="AA151" i="27"/>
  <c r="Z144" i="27"/>
  <c r="B8" i="61"/>
  <c r="I25" i="58" s="1"/>
  <c r="A8" i="61"/>
  <c r="H25" i="58" s="1"/>
  <c r="C6" i="61"/>
  <c r="C4" i="61"/>
  <c r="C3" i="61"/>
  <c r="C2" i="61"/>
  <c r="P111" i="27" l="1"/>
  <c r="AA142" i="27"/>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Q90" i="48" l="1"/>
  <c r="F90" i="48"/>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indexed="81"/>
            <rFont val="Tahoma"/>
            <family val="2"/>
          </rPr>
          <t>Please note adjusting this line item will not pro-rate the ratios below.</t>
        </r>
      </text>
    </comment>
    <comment ref="F22" authorId="1" shapeId="0" xr:uid="{00000000-0006-0000-0600-000003000000}">
      <text>
        <r>
          <rPr>
            <sz val="9"/>
            <color rgb="FF000000"/>
            <rFont val="Tahoma"/>
            <family val="2"/>
          </rPr>
          <t>Please note adjusting this line item will not pro-rate the ratios below.</t>
        </r>
      </text>
    </comment>
    <comment ref="G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<sst xmlns="http://schemas.openxmlformats.org/spreadsheetml/2006/main" count="1977" uniqueCount="496">
  <si>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</si>
  <si>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</si>
  <si>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</si>
  <si>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</si>
  <si>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</si>
  <si>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</si>
  <si>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</si>
  <si>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</si>
  <si>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</si>
  <si>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</si>
  <si>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</si>
  <si>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</si>
  <si>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</si>
  <si>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</si>
  <si>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</si>
  <si>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</si>
  <si>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</si>
  <si>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</si>
  <si>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</si>
  <si>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</si>
  <si>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</si>
  <si>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</si>
  <si>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</si>
  <si>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</si>
  <si>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</si>
  <si>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</si>
  <si>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</si>
  <si>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</si>
  <si>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</si>
  <si>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</si>
  <si>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</si>
  <si>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</si>
  <si>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</si>
  <si>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</si>
  <si>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</si>
  <si>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</si>
  <si>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</si>
  <si>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</si>
  <si>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</si>
  <si>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</si>
  <si>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</si>
  <si>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</si>
  <si>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</si>
  <si>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</si>
  <si>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</si>
  <si>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</si>
  <si>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</si>
  <si>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</si>
  <si>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</si>
  <si>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</si>
  <si>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</si>
  <si>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</si>
  <si>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</si>
  <si>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</si>
  <si>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</si>
  <si>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</si>
  <si>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</si>
  <si>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</si>
  <si>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</si>
  <si>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</si>
  <si>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</si>
  <si>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</si>
  <si>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</si>
  <si>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</si>
  <si>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</si>
  <si>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</si>
  <si>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</si>
  <si>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</si>
  <si>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</si>
  <si>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</si>
  <si>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</si>
  <si>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</si>
  <si>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</si>
  <si>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</si>
  <si>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</si>
  <si>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</si>
  <si>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</si>
  <si>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</si>
  <si>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</si>
  <si>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</si>
  <si>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</si>
  <si>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</si>
  <si>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</si>
  <si>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</si>
  <si>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</si>
  <si>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</si>
  <si>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</si>
  <si>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</si>
  <si>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</si>
  <si>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</si>
  <si>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</si>
  <si>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</si>
  <si>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</si>
  <si>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</si>
  <si>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</si>
  <si>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</si>
  <si>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</si>
  <si>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</si>
  <si>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</si>
  <si>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</si>
  <si>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</si>
  <si>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</si>
  <si>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</si>
  <si>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</si>
  <si>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</si>
  <si>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</si>
  <si>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</si>
  <si>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</si>
  <si>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</si>
  <si>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</si>
  <si>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</si>
  <si>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</si>
  <si>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</si>
  <si>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</si>
  <si>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</si>
  <si>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</si>
  <si>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</si>
  <si>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</si>
  <si>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</si>
  <si>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</si>
  <si>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</si>
  <si>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</si>
  <si>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</si>
  <si>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</si>
  <si>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</si>
  <si>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</si>
  <si>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</si>
  <si>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</si>
  <si>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</si>
  <si>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</si>
  <si>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</si>
  <si>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</si>
  <si>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</si>
  <si>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</si>
  <si>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</si>
  <si>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</si>
  <si>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</si>
  <si>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</si>
  <si>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</si>
  <si>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</si>
  <si>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</si>
  <si>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</si>
  <si>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</si>
  <si>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</si>
  <si>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</si>
  <si>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</si>
  <si>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</si>
  <si>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</si>
  <si>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</si>
  <si>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</si>
  <si>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</si>
  <si>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</si>
  <si>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</si>
  <si>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</si>
  <si>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</si>
  <si>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</si>
  <si>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</si>
  <si>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</si>
  <si>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</si>
  <si>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</si>
  <si>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</si>
  <si>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</si>
  <si>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</si>
  <si>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</si>
  <si>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</si>
  <si>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</si>
  <si>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</si>
  <si>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</si>
  <si>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</si>
  <si>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</si>
  <si>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</si>
  <si>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</si>
  <si>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</si>
  <si>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</si>
  <si>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</si>
  <si>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</si>
  <si>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</si>
  <si>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</si>
  <si>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</si>
  <si>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</si>
  <si>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</si>
  <si>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</si>
  <si>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</si>
  <si>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</si>
  <si>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</si>
  <si>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</si>
  <si>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</si>
  <si>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</si>
  <si>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</si>
  <si>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</si>
  <si>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</si>
  <si>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</si>
  <si>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</si>
  <si>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</si>
  <si>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</si>
  <si>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</si>
  <si>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</si>
  <si>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</si>
  <si>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</si>
  <si>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</si>
  <si>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</si>
  <si>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</si>
  <si>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</si>
  <si>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</si>
  <si>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</si>
  <si>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</si>
  <si>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</si>
  <si>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</si>
  <si>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</si>
  <si>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</si>
  <si>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</si>
  <si>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</si>
  <si>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</si>
  <si>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</si>
  <si>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</si>
  <si>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</si>
  <si>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</si>
  <si>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</si>
  <si>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</si>
  <si>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</si>
  <si>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</si>
  <si>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</si>
  <si>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</si>
  <si>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</si>
  <si>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</si>
  <si>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</si>
  <si>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</si>
  <si>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</si>
  <si>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</si>
  <si>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</si>
  <si>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</si>
  <si>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</si>
  <si>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</si>
  <si>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</si>
  <si>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</si>
  <si>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</si>
  <si>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</si>
  <si>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</si>
  <si>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</si>
  <si>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</si>
  <si>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</si>
  <si>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</si>
  <si>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</si>
  <si>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</si>
  <si>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</si>
  <si>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</si>
  <si>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</si>
  <si>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</si>
  <si>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</si>
  <si>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</si>
  <si>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</si>
  <si>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</si>
  <si>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</si>
  <si>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</si>
  <si>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</si>
  <si>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</si>
  <si>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</si>
  <si>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</si>
  <si>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</si>
  <si>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</si>
  <si>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</si>
  <si>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</si>
  <si>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</si>
  <si>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</si>
  <si>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</si>
  <si>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</si>
  <si>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</si>
  <si>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</si>
  <si>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</si>
  <si>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</si>
  <si>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</si>
  <si>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</si>
  <si>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</si>
  <si>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</si>
  <si>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</si>
  <si>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</si>
  <si>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</si>
  <si>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</si>
  <si>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</si>
  <si>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</si>
  <si>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</si>
  <si>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</si>
  <si>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</si>
  <si>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</si>
  <si>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</si>
  <si>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</si>
  <si>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</si>
  <si>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</si>
  <si>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</si>
  <si>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</si>
  <si>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</si>
  <si>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</si>
  <si>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</si>
  <si>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</si>
  <si>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</si>
  <si>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</si>
  <si>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</si>
  <si>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</si>
  <si>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</si>
  <si>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</si>
  <si>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</si>
  <si>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</si>
  <si>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</si>
  <si>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</si>
  <si>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</si>
  <si>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</si>
  <si>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</si>
  <si>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</si>
  <si>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</si>
  <si>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</si>
  <si>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</si>
  <si>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</si>
  <si>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</si>
  <si>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</si>
  <si>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</si>
  <si>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</si>
  <si>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</si>
  <si>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</si>
  <si>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</si>
  <si>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</si>
  <si>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</si>
  <si>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</si>
  <si>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</si>
  <si>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</si>
  <si>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</si>
  <si>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</si>
  <si>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</si>
  <si>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</si>
  <si>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</si>
  <si>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</si>
  <si>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</si>
  <si>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</si>
  <si>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</si>
  <si>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</si>
  <si>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</si>
  <si>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</si>
  <si>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</si>
  <si>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</si>
  <si>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</si>
  <si>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</si>
  <si>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</si>
  <si>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</si>
  <si>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</si>
  <si>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</si>
  <si>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</si>
  <si>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</si>
  <si>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</si>
  <si>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</si>
  <si>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</si>
  <si>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</si>
  <si>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</si>
  <si>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</si>
  <si>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</si>
  <si>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</si>
  <si>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</si>
  <si>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</si>
  <si>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</si>
  <si>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</si>
  <si>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</si>
  <si>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</si>
  <si>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</si>
  <si>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</si>
  <si>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</si>
  <si>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</si>
  <si>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</si>
  <si>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</si>
  <si>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</si>
  <si>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</si>
  <si>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</si>
  <si>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</si>
  <si>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</si>
  <si>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</si>
  <si>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</si>
  <si>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</si>
  <si>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</si>
  <si>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</si>
  <si>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</si>
  <si>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</si>
  <si>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</si>
  <si>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</si>
  <si>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</si>
  <si>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</si>
  <si>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</si>
  <si>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</si>
  <si>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</si>
  <si>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</si>
  <si>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</si>
  <si>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</si>
  <si>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</si>
  <si>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</si>
  <si>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</si>
  <si>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</si>
  <si>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</si>
  <si>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</si>
  <si>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</si>
  <si>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</si>
  <si>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</si>
  <si>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</si>
  <si>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</si>
  <si>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</si>
  <si>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</si>
  <si>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</si>
  <si>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</si>
  <si>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</si>
  <si>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</si>
  <si>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</si>
  <si>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</si>
  <si>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</si>
  <si>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</si>
  <si>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</si>
  <si>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</si>
  <si>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</si>
  <si>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</si>
  <si>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</si>
  <si>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</si>
  <si>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</si>
  <si>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</si>
  <si>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</si>
  <si>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</si>
  <si>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</si>
  <si>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</si>
  <si>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</si>
  <si>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</si>
  <si>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</si>
  <si>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</si>
  <si>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</si>
  <si>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</si>
  <si>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</si>
  <si>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</si>
  <si>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</si>
  <si>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</si>
  <si>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</si>
  <si>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</si>
  <si>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</si>
  <si>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</si>
  <si>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</si>
  <si>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</si>
  <si>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</si>
  <si>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</si>
  <si>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</si>
  <si>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</si>
  <si>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</si>
  <si>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</si>
  <si>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</si>
  <si>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</si>
  <si>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</si>
  <si>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</si>
  <si>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</si>
  <si>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</si>
  <si>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</si>
  <si>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</si>
  <si>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</si>
  <si>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</si>
  <si>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</si>
  <si>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</si>
  <si>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</si>
  <si>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</si>
  <si>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</si>
  <si>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</si>
  <si>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</si>
  <si>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</si>
  <si>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</si>
  <si>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</si>
  <si>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</si>
  <si>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</si>
  <si>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</si>
  <si>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</si>
  <si>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</si>
  <si>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</si>
  <si>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</si>
  <si>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</si>
  <si>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</si>
  <si>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</si>
  <si>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</si>
  <si>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</si>
  <si>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</si>
  <si>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</si>
  <si>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RM xxx</t>
  </si>
  <si>
    <t>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</si>
  <si>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</si>
  <si>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</si>
  <si>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</si>
  <si>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Not Assessed</t>
  </si>
  <si>
    <t>1a - WAN - Data Access Services</t>
  </si>
  <si>
    <t>1b - Commercial Radio</t>
  </si>
  <si>
    <t>1c - Tactical Radio</t>
  </si>
  <si>
    <t>1d - Critical Domain Services</t>
  </si>
  <si>
    <t>2a - LAN - Local Connectivity Services</t>
  </si>
  <si>
    <t>3a - IoT &amp; Smart Cities (Smart Connected spaces)</t>
  </si>
  <si>
    <t>3b - Commuication Platform as a Service</t>
  </si>
  <si>
    <t>4a - Analogue Telephony</t>
  </si>
  <si>
    <t>4b - Ditigal Communication Services (Unified Communications)</t>
  </si>
  <si>
    <t>4c - Contact Centre</t>
  </si>
  <si>
    <t>4d - Inbound Telephony</t>
  </si>
  <si>
    <t>4e - Paging and alerting</t>
  </si>
  <si>
    <t>RM6116 Network Services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</si>
</sst>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18">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0" fontId="21" fillId="0" borderId="31" xfId="0" applyFont="1" applyBorder="1" applyAlignment="1">
      <alignment wrapText="1"/>
    </xf>
    <xf numFmtId="0" fontId="21" fillId="0" borderId="0" xfId="0" applyFont="1" applyAlignment="1">
      <alignment wrapText="1"/>
    </xf>
    <xf numFmtId="0" fontId="21" fillId="0" borderId="31" xfId="0" applyFont="1" applyBorder="1" applyAlignment="1">
      <alignment horizontal="center" wrapText="1"/>
    </xf>
    <xf numFmtId="0" fontId="21" fillId="0" borderId="0" xfId="0" applyFont="1" applyAlignment="1">
      <alignment horizontal="center" wrapText="1"/>
    </xf>
    <xf numFmtId="3" fontId="21" fillId="0" borderId="0" xfId="0" applyNumberFormat="1" applyFont="1" applyAlignment="1">
      <alignment horizontal="center" wrapText="1"/>
    </xf>
    <xf numFmtId="0" fontId="21" fillId="0" borderId="0" xfId="0" applyFont="1" applyAlignment="1"/>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7000000}"/>
    <cellStyle name="Followed Hyperlink" xfId="10" builtinId="9" customBuiltin="1"/>
    <cellStyle name="Heading 1" xfId="3" builtinId="16" customBuiltin="1"/>
    <cellStyle name="Heading 1 2" xfId="16" xr:uid="{00000000-0005-0000-0000-00000A000000}"/>
    <cellStyle name="Heading 1 3" xfId="48" xr:uid="{00000000-0005-0000-0000-00000B000000}"/>
    <cellStyle name="Heading 2" xfId="4" builtinId="17" customBuiltin="1"/>
    <cellStyle name="Heading 3" xfId="5" builtinId="18" customBuiltin="1"/>
    <cellStyle name="Heading 3 2" xfId="12" xr:uid="{00000000-0005-0000-0000-00000E000000}"/>
    <cellStyle name="Heading 4" xfId="6" builtinId="19" customBuiltin="1"/>
    <cellStyle name="Heading 4 2" xfId="15" xr:uid="{00000000-0005-0000-0000-000010000000}"/>
    <cellStyle name="Hyperlink" xfId="9" builtinId="8" customBuiltin="1"/>
    <cellStyle name="Hyperlink 2" xfId="13" xr:uid="{00000000-0005-0000-0000-000012000000}"/>
    <cellStyle name="Input % 0dp" xfId="32" xr:uid="{00000000-0005-0000-0000-000013000000}"/>
    <cellStyle name="Input % 2dp" xfId="23" xr:uid="{00000000-0005-0000-0000-000014000000}"/>
    <cellStyle name="Input Amount" xfId="22" xr:uid="{00000000-0005-0000-0000-000015000000}"/>
    <cellStyle name="Input Date" xfId="20" xr:uid="{00000000-0005-0000-0000-000016000000}"/>
    <cellStyle name="Input Dec 2dp" xfId="33" xr:uid="{00000000-0005-0000-0000-000017000000}"/>
    <cellStyle name="Input General" xfId="18" xr:uid="{00000000-0005-0000-0000-000018000000}"/>
    <cellStyle name="Input List" xfId="19" xr:uid="{00000000-0005-0000-0000-000019000000}"/>
    <cellStyle name="Label Name" xfId="17" xr:uid="{00000000-0005-0000-0000-00001A000000}"/>
    <cellStyle name="Label Time/Unit" xfId="34" xr:uid="{00000000-0005-0000-0000-00001B000000}"/>
    <cellStyle name="Link  % 0dp" xfId="35" xr:uid="{00000000-0005-0000-0000-00001C000000}"/>
    <cellStyle name="Link  % 2dp" xfId="36" xr:uid="{00000000-0005-0000-0000-00001D000000}"/>
    <cellStyle name="Link  General" xfId="37" xr:uid="{00000000-0005-0000-0000-00001E000000}"/>
    <cellStyle name="Link Amount" xfId="38" xr:uid="{00000000-0005-0000-0000-00001F000000}"/>
    <cellStyle name="Link Date" xfId="39" xr:uid="{00000000-0005-0000-0000-000020000000}"/>
    <cellStyle name="Link Dec 2dp" xfId="40" xr:uid="{00000000-0005-0000-0000-000021000000}"/>
    <cellStyle name="Normal" xfId="0" builtinId="0" customBuiltin="1"/>
    <cellStyle name="Normal 2" xfId="8" xr:uid="{00000000-0005-0000-0000-000023000000}"/>
    <cellStyle name="Normal 3" xfId="47" xr:uid="{00000000-0005-0000-0000-000024000000}"/>
    <cellStyle name="Output % 0dp" xfId="41" xr:uid="{00000000-0005-0000-0000-000025000000}"/>
    <cellStyle name="Output % 2dp" xfId="42" xr:uid="{00000000-0005-0000-0000-000026000000}"/>
    <cellStyle name="Output Amount" xfId="43" xr:uid="{00000000-0005-0000-0000-000027000000}"/>
    <cellStyle name="Output Date" xfId="44" xr:uid="{00000000-0005-0000-0000-000028000000}"/>
    <cellStyle name="Output Dec 2dp" xfId="45" xr:uid="{00000000-0005-0000-0000-000029000000}"/>
    <cellStyle name="Percent" xfId="1" builtinId="5"/>
    <cellStyle name="Percent 2" xfId="2" xr:uid="{00000000-0005-0000-0000-00002B000000}"/>
    <cellStyle name="Percent 2 2" xfId="49" xr:uid="{00000000-0005-0000-0000-00002C000000}"/>
    <cellStyle name="System" xfId="24" xr:uid="{00000000-0005-0000-0000-00002D000000}"/>
    <cellStyle name="Unused" xfId="46" xr:uid="{00000000-0005-0000-0000-00002E000000}"/>
    <cellStyle name="Warn" xfId="14" xr:uid="{00000000-0005-0000-0000-00002F000000}"/>
    <cellStyle name="Warning Text" xfId="7" builtinId="11" customBuiltin="1"/>
    <cellStyle name="Warning Text 2" xfId="21" xr:uid="{00000000-0005-0000-0000-000031000000}"/>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23" lockText="1" noThreeD="1"/>
</file>

<file path=xl/ctrlProps/ctrlProp8.xml><?xml version="1.0" encoding="utf-8"?>
<formControlPr xmlns="http://schemas.microsoft.com/office/spreadsheetml/2009/9/main" objectType="CheckBox" fmlaLink="$H$24"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2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RM6116 Network Services 3</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146050</xdr:rowOff>
        </xdr:from>
        <xdr:to>
          <xdr:col>7</xdr:col>
          <xdr:colOff>730250</xdr:colOff>
          <xdr:row>20</xdr:row>
          <xdr:rowOff>25400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158750</xdr:rowOff>
        </xdr:from>
        <xdr:to>
          <xdr:col>7</xdr:col>
          <xdr:colOff>730250</xdr:colOff>
          <xdr:row>21</xdr:row>
          <xdr:rowOff>25400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20</xdr:row>
          <xdr:rowOff>152400</xdr:rowOff>
        </xdr:from>
        <xdr:to>
          <xdr:col>7</xdr:col>
          <xdr:colOff>730250</xdr:colOff>
          <xdr:row>22</xdr:row>
          <xdr:rowOff>25400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21</xdr:row>
          <xdr:rowOff>152400</xdr:rowOff>
        </xdr:from>
        <xdr:to>
          <xdr:col>7</xdr:col>
          <xdr:colOff>730250</xdr:colOff>
          <xdr:row>23</xdr:row>
          <xdr:rowOff>25400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22</xdr:row>
          <xdr:rowOff>146050</xdr:rowOff>
        </xdr:from>
        <xdr:to>
          <xdr:col>7</xdr:col>
          <xdr:colOff>730250</xdr:colOff>
          <xdr:row>24</xdr:row>
          <xdr:rowOff>25400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23</xdr:row>
          <xdr:rowOff>158750</xdr:rowOff>
        </xdr:from>
        <xdr:to>
          <xdr:col>7</xdr:col>
          <xdr:colOff>730250</xdr:colOff>
          <xdr:row>25</xdr:row>
          <xdr:rowOff>25400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24</xdr:row>
          <xdr:rowOff>152400</xdr:rowOff>
        </xdr:from>
        <xdr:to>
          <xdr:col>7</xdr:col>
          <xdr:colOff>730250</xdr:colOff>
          <xdr:row>26</xdr:row>
          <xdr:rowOff>25400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25</xdr:row>
          <xdr:rowOff>152400</xdr:rowOff>
        </xdr:from>
        <xdr:to>
          <xdr:col>7</xdr:col>
          <xdr:colOff>730250</xdr:colOff>
          <xdr:row>27</xdr:row>
          <xdr:rowOff>25400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7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A23" sqref="A23:XFD23"/>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RM6116 Network Services 3</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5" t="str">
        <f>HYPERLINK("#'Contents'!A1",sysChkWord)</f>
        <v>All Checks OK</v>
      </c>
      <c r="D5" s="255"/>
      <c r="E5" s="255"/>
      <c r="F5" s="109"/>
      <c r="G5" s="109"/>
      <c r="H5" s="109"/>
      <c r="I5" s="109"/>
      <c r="J5" s="109"/>
      <c r="K5" s="109"/>
    </row>
    <row r="6" spans="1:11" ht="12.5" x14ac:dyDescent="0.25">
      <c r="A6" s="109"/>
      <c r="B6" s="114"/>
      <c r="C6" s="254" t="str">
        <f>HYPERLINK("#'Contents'!A1","Click for Contents")</f>
        <v>Click for Contents</v>
      </c>
      <c r="D6" s="254"/>
      <c r="E6" s="254"/>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365</v>
      </c>
      <c r="F14" s="120" t="s">
        <v>286</v>
      </c>
      <c r="G14" s="91" t="s">
        <v>366</v>
      </c>
      <c r="H14" s="121">
        <f>'Bidder Instructions'!A8</f>
        <v>0</v>
      </c>
      <c r="I14" s="121">
        <f>'Bidder Instructions'!B8</f>
        <v>0</v>
      </c>
    </row>
    <row r="15" spans="1:11" x14ac:dyDescent="0.25">
      <c r="A15" s="91"/>
      <c r="B15" s="91"/>
      <c r="C15" s="91"/>
      <c r="D15" s="91"/>
      <c r="E15" s="93" t="s">
        <v>467</v>
      </c>
      <c r="F15" s="120" t="s">
        <v>286</v>
      </c>
      <c r="G15" s="93" t="s">
        <v>395</v>
      </c>
      <c r="H15" s="121">
        <f>'RAG Thresholds'!A8</f>
        <v>0</v>
      </c>
      <c r="I15" s="121">
        <f>'RAG Thresholds'!B8</f>
        <v>0</v>
      </c>
    </row>
    <row r="16" spans="1:11" x14ac:dyDescent="0.25">
      <c r="A16" s="91"/>
      <c r="B16" s="91"/>
      <c r="C16" s="91"/>
      <c r="D16" s="91"/>
      <c r="E16" s="91" t="s">
        <v>158</v>
      </c>
      <c r="F16" s="120" t="s">
        <v>286</v>
      </c>
      <c r="G16" s="93" t="s">
        <v>415</v>
      </c>
      <c r="H16" s="121">
        <f>'1.1a Lead Financial Input'!A8</f>
        <v>0</v>
      </c>
      <c r="I16" s="121">
        <f>'1.1a Lead Financial Input'!B8</f>
        <v>0</v>
      </c>
    </row>
    <row r="17" spans="1:10" x14ac:dyDescent="0.25">
      <c r="A17" s="91"/>
      <c r="B17" s="91"/>
      <c r="C17" s="91"/>
      <c r="D17" s="91"/>
      <c r="E17" s="91" t="s">
        <v>159</v>
      </c>
      <c r="F17" s="120" t="s">
        <v>286</v>
      </c>
      <c r="G17" s="93" t="s">
        <v>431</v>
      </c>
      <c r="H17" s="121">
        <f>'1.1b Lead Financial Input'!A8</f>
        <v>0</v>
      </c>
      <c r="I17" s="121">
        <f>'1.1b Lead Financial Input'!B8</f>
        <v>0</v>
      </c>
    </row>
    <row r="18" spans="1:10" x14ac:dyDescent="0.25">
      <c r="A18" s="91"/>
      <c r="B18" s="91"/>
      <c r="C18" s="91"/>
      <c r="D18" s="91"/>
      <c r="E18" s="93" t="s">
        <v>447</v>
      </c>
      <c r="F18" s="120" t="s">
        <v>286</v>
      </c>
      <c r="G18" s="93" t="s">
        <v>459</v>
      </c>
      <c r="H18" s="121">
        <f>'1.2a Alternative Guarantor'!A8</f>
        <v>0</v>
      </c>
      <c r="I18" s="121">
        <f>'1.2a Alternative Guarantor'!B8</f>
        <v>0</v>
      </c>
    </row>
    <row r="19" spans="1:10" x14ac:dyDescent="0.25">
      <c r="A19" s="91"/>
      <c r="B19" s="91"/>
      <c r="C19" s="91"/>
      <c r="D19" s="91"/>
      <c r="E19" s="91" t="s">
        <v>290</v>
      </c>
      <c r="F19" s="120" t="s">
        <v>286</v>
      </c>
      <c r="G19" s="93" t="s">
        <v>396</v>
      </c>
      <c r="H19" s="121">
        <f>'2.1 Lead Ancillary Input '!A8</f>
        <v>0</v>
      </c>
      <c r="I19" s="121">
        <f>'2.1 Lead Ancillary Input '!B8</f>
        <v>0</v>
      </c>
    </row>
    <row r="20" spans="1:10" x14ac:dyDescent="0.25">
      <c r="A20" s="91"/>
      <c r="B20" s="91"/>
      <c r="C20" s="91"/>
      <c r="D20" s="91"/>
      <c r="E20" s="91" t="s">
        <v>367</v>
      </c>
      <c r="F20" s="120" t="s">
        <v>286</v>
      </c>
      <c r="G20" s="93" t="s">
        <v>432</v>
      </c>
      <c r="H20" s="121">
        <f>'3.1 Lead Bidder Assessment'!A8</f>
        <v>0</v>
      </c>
      <c r="I20" s="121">
        <f>'3.1 Lead Bidder Assessment'!B8</f>
        <v>0</v>
      </c>
    </row>
    <row r="21" spans="1:10" x14ac:dyDescent="0.25">
      <c r="A21" s="91"/>
      <c r="B21" s="91"/>
      <c r="C21" s="91"/>
      <c r="D21" s="91"/>
      <c r="E21" s="91" t="s">
        <v>291</v>
      </c>
      <c r="F21" s="120" t="s">
        <v>286</v>
      </c>
      <c r="G21" s="93" t="s">
        <v>433</v>
      </c>
      <c r="H21" s="121">
        <f>'3.2 Immediate Parent Assmt'!A8</f>
        <v>0</v>
      </c>
      <c r="I21" s="121">
        <f>'3.2 Immediate Parent Assmt'!B8</f>
        <v>0</v>
      </c>
    </row>
    <row r="22" spans="1:10" x14ac:dyDescent="0.25">
      <c r="A22" s="91"/>
      <c r="B22" s="91"/>
      <c r="C22" s="91"/>
      <c r="D22" s="91"/>
      <c r="E22" s="91" t="s">
        <v>292</v>
      </c>
      <c r="F22" s="120" t="s">
        <v>286</v>
      </c>
      <c r="G22" s="93" t="s">
        <v>434</v>
      </c>
      <c r="H22" s="121">
        <f>'3.3 Ultimate Parent Assmt'!A8</f>
        <v>0</v>
      </c>
      <c r="I22" s="121">
        <f>'3.3 Ultimate Parent Assmt'!B8</f>
        <v>0</v>
      </c>
    </row>
    <row r="23" spans="1:10" x14ac:dyDescent="0.25">
      <c r="A23" s="91"/>
      <c r="B23" s="91"/>
      <c r="C23" s="91"/>
      <c r="D23" s="91"/>
      <c r="E23" s="93" t="s">
        <v>448</v>
      </c>
      <c r="F23" s="120" t="s">
        <v>286</v>
      </c>
      <c r="G23" s="93" t="s">
        <v>435</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412</v>
      </c>
      <c r="F25" s="120" t="s">
        <v>286</v>
      </c>
      <c r="G25" s="93" t="s">
        <v>417</v>
      </c>
      <c r="H25" s="121">
        <f>Setup!A8</f>
        <v>0</v>
      </c>
      <c r="I25" s="121">
        <f>Setup!B8</f>
        <v>0</v>
      </c>
    </row>
    <row r="26" spans="1:10" hidden="1" x14ac:dyDescent="0.25">
      <c r="A26" s="91"/>
      <c r="B26" s="91"/>
      <c r="C26" s="91"/>
      <c r="D26" s="91"/>
      <c r="E26" s="91" t="s">
        <v>288</v>
      </c>
      <c r="F26" s="120" t="s">
        <v>286</v>
      </c>
      <c r="G26" s="93" t="s">
        <v>418</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397</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27" activePane="bottomLeft" state="frozen"/>
      <selection activeCell="A9" sqref="A9"/>
      <selection pane="bottomLeft" activeCell="E30" sqref="E30:K30"/>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RM6116 Network Services 3</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4" t="str">
        <f>HYPERLINK("#'Contents'!A1","Click for Contents")</f>
        <v>Click for Contents</v>
      </c>
      <c r="D6" s="254"/>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8" t="s">
        <v>453</v>
      </c>
      <c r="E12" s="258"/>
      <c r="F12" s="258"/>
      <c r="G12" s="258"/>
      <c r="H12" s="258"/>
      <c r="I12" s="258"/>
      <c r="J12" s="258"/>
      <c r="K12" s="258"/>
    </row>
    <row r="13" spans="1:12" ht="56" customHeight="1" x14ac:dyDescent="0.35">
      <c r="C13" s="180"/>
      <c r="D13" s="256" t="s">
        <v>452</v>
      </c>
      <c r="E13" s="264"/>
      <c r="F13" s="264"/>
      <c r="G13" s="264"/>
      <c r="H13" s="264"/>
      <c r="I13" s="264"/>
      <c r="J13" s="264"/>
      <c r="K13" s="264"/>
    </row>
    <row r="14" spans="1:12" ht="51" customHeight="1" x14ac:dyDescent="0.35">
      <c r="C14" s="180"/>
      <c r="D14" s="256" t="s">
        <v>389</v>
      </c>
      <c r="E14" s="256"/>
      <c r="F14" s="256"/>
      <c r="G14" s="256"/>
      <c r="H14" s="256"/>
      <c r="I14" s="256"/>
      <c r="J14" s="256"/>
      <c r="K14" s="256"/>
    </row>
    <row r="15" spans="1:12" ht="48" customHeight="1" x14ac:dyDescent="0.35">
      <c r="C15" s="180"/>
      <c r="D15" s="258" t="s">
        <v>371</v>
      </c>
      <c r="E15" s="258"/>
      <c r="F15" s="258"/>
      <c r="G15" s="258"/>
      <c r="H15" s="258"/>
      <c r="I15" s="258"/>
      <c r="J15" s="258"/>
      <c r="K15" s="258"/>
    </row>
    <row r="16" spans="1:12" s="219" customFormat="1" ht="48" customHeight="1" x14ac:dyDescent="0.35">
      <c r="C16" s="220"/>
      <c r="D16" s="258" t="s">
        <v>454</v>
      </c>
      <c r="E16" s="258"/>
      <c r="F16" s="258"/>
      <c r="G16" s="258"/>
      <c r="H16" s="258"/>
      <c r="I16" s="258"/>
      <c r="J16" s="258"/>
      <c r="K16" s="258"/>
    </row>
    <row r="17" spans="3:11" s="216" customFormat="1" ht="216.65" customHeight="1" x14ac:dyDescent="0.35">
      <c r="C17" s="217"/>
      <c r="D17" s="218"/>
      <c r="E17" s="218"/>
      <c r="F17" s="218"/>
      <c r="G17" s="218"/>
      <c r="H17" s="218"/>
      <c r="I17" s="218"/>
      <c r="J17" s="218"/>
      <c r="K17" s="218"/>
    </row>
    <row r="18" spans="3:11" ht="15.5" x14ac:dyDescent="0.35">
      <c r="C18" s="90"/>
      <c r="D18" s="90" t="s">
        <v>365</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56" t="s">
        <v>456</v>
      </c>
      <c r="E21" s="262"/>
      <c r="F21" s="262"/>
      <c r="G21" s="262"/>
      <c r="H21" s="262"/>
      <c r="I21" s="262"/>
      <c r="J21" s="262"/>
      <c r="K21" s="262"/>
    </row>
    <row r="22" spans="3:11" ht="83" customHeight="1" outlineLevel="1" x14ac:dyDescent="0.25">
      <c r="C22" s="182" t="s">
        <v>92</v>
      </c>
      <c r="D22" s="256" t="s">
        <v>457</v>
      </c>
      <c r="E22" s="263"/>
      <c r="F22" s="263"/>
      <c r="G22" s="263"/>
      <c r="H22" s="263"/>
      <c r="I22" s="263"/>
      <c r="J22" s="263"/>
      <c r="K22" s="263"/>
    </row>
    <row r="23" spans="3:11" s="27" customFormat="1" ht="31" customHeight="1" outlineLevel="1" x14ac:dyDescent="0.25">
      <c r="C23" s="182" t="s">
        <v>93</v>
      </c>
      <c r="D23" s="258" t="s">
        <v>436</v>
      </c>
      <c r="E23" s="258"/>
      <c r="F23" s="258"/>
      <c r="G23" s="258"/>
      <c r="H23" s="258"/>
      <c r="I23" s="258"/>
      <c r="J23" s="57" t="s">
        <v>146</v>
      </c>
      <c r="K23" s="211" t="s">
        <v>105</v>
      </c>
    </row>
    <row r="24" spans="3:11" ht="39.5" customHeight="1" outlineLevel="1" x14ac:dyDescent="0.35">
      <c r="C24" s="180"/>
      <c r="D24" s="270" t="s">
        <v>458</v>
      </c>
      <c r="E24" s="271"/>
      <c r="F24" s="271"/>
      <c r="G24" s="271"/>
      <c r="H24" s="271"/>
      <c r="I24" s="271"/>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76" t="s">
        <v>326</v>
      </c>
      <c r="E28" s="277"/>
      <c r="F28" s="277"/>
      <c r="G28" s="277"/>
      <c r="H28" s="277"/>
      <c r="I28" s="277"/>
      <c r="J28" s="277"/>
      <c r="K28" s="277"/>
    </row>
    <row r="29" spans="3:11" ht="76.75" customHeight="1" outlineLevel="1" x14ac:dyDescent="0.35">
      <c r="C29" s="180" t="s">
        <v>94</v>
      </c>
      <c r="D29" s="59" t="s">
        <v>327</v>
      </c>
      <c r="E29" s="272" t="s">
        <v>481</v>
      </c>
      <c r="F29" s="278"/>
      <c r="G29" s="278"/>
      <c r="H29" s="278"/>
      <c r="I29" s="278"/>
      <c r="J29" s="278"/>
      <c r="K29" s="278"/>
    </row>
    <row r="30" spans="3:11" ht="76.75" customHeight="1" outlineLevel="1" x14ac:dyDescent="0.35">
      <c r="C30" s="180" t="s">
        <v>95</v>
      </c>
      <c r="D30" s="128" t="s">
        <v>462</v>
      </c>
      <c r="E30" s="272" t="s">
        <v>463</v>
      </c>
      <c r="F30" s="273"/>
      <c r="G30" s="273"/>
      <c r="H30" s="273"/>
      <c r="I30" s="273"/>
      <c r="J30" s="273"/>
      <c r="K30" s="273"/>
    </row>
    <row r="31" spans="3:11" ht="76.75" customHeight="1" outlineLevel="1" x14ac:dyDescent="0.35">
      <c r="C31" s="180" t="s">
        <v>96</v>
      </c>
      <c r="D31" s="60" t="s">
        <v>461</v>
      </c>
      <c r="E31" s="272" t="s">
        <v>460</v>
      </c>
      <c r="F31" s="273"/>
      <c r="G31" s="273"/>
      <c r="H31" s="273"/>
      <c r="I31" s="273"/>
      <c r="J31" s="273"/>
      <c r="K31" s="273"/>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368</v>
      </c>
      <c r="E38" s="35"/>
      <c r="G38" s="35"/>
      <c r="H38" s="35"/>
      <c r="I38" s="35"/>
      <c r="J38" s="35"/>
      <c r="K38" s="35"/>
    </row>
    <row r="39" spans="3:11" ht="15.5" outlineLevel="1" x14ac:dyDescent="0.35">
      <c r="C39" s="180"/>
      <c r="D39" s="94" t="s">
        <v>419</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65" t="s">
        <v>328</v>
      </c>
      <c r="E43" s="266"/>
      <c r="F43" s="35"/>
      <c r="G43" s="35"/>
      <c r="H43" s="35"/>
      <c r="I43" s="35"/>
      <c r="J43" s="35"/>
      <c r="K43" s="35"/>
    </row>
    <row r="44" spans="3:11" ht="93" customHeight="1" outlineLevel="1" x14ac:dyDescent="0.35">
      <c r="C44" s="180"/>
      <c r="D44" s="279" t="s">
        <v>390</v>
      </c>
      <c r="E44" s="280"/>
      <c r="F44" s="280"/>
      <c r="G44" s="280"/>
      <c r="H44" s="280"/>
      <c r="I44" s="280"/>
      <c r="J44" s="280"/>
      <c r="K44" s="280"/>
    </row>
    <row r="45" spans="3:11" ht="27.5" customHeight="1" outlineLevel="1" x14ac:dyDescent="0.35">
      <c r="C45" s="180"/>
      <c r="D45" s="274" t="s">
        <v>98</v>
      </c>
      <c r="E45" s="259" t="s">
        <v>385</v>
      </c>
      <c r="F45" s="260"/>
      <c r="G45" s="260"/>
      <c r="H45" s="260"/>
      <c r="I45" s="260"/>
      <c r="J45" s="260"/>
      <c r="K45" s="260"/>
    </row>
    <row r="46" spans="3:11" ht="50.5" customHeight="1" outlineLevel="1" x14ac:dyDescent="0.35">
      <c r="C46" s="180"/>
      <c r="D46" s="275"/>
      <c r="E46" s="259" t="s">
        <v>437</v>
      </c>
      <c r="F46" s="281"/>
      <c r="G46" s="281"/>
      <c r="H46" s="281"/>
      <c r="I46" s="281"/>
      <c r="J46" s="281"/>
      <c r="K46" s="281"/>
    </row>
    <row r="47" spans="3:11" ht="15.5" outlineLevel="1" x14ac:dyDescent="0.35">
      <c r="C47" s="180"/>
      <c r="D47" s="1"/>
      <c r="E47" s="58"/>
      <c r="F47" s="58"/>
      <c r="G47" s="58"/>
      <c r="H47" s="58"/>
      <c r="I47" s="58"/>
      <c r="J47" s="58"/>
      <c r="K47" s="58"/>
    </row>
    <row r="48" spans="3:11" ht="34.5" customHeight="1" outlineLevel="1" x14ac:dyDescent="0.35">
      <c r="C48" s="180"/>
      <c r="D48" s="274" t="s">
        <v>99</v>
      </c>
      <c r="E48" s="259" t="s">
        <v>480</v>
      </c>
      <c r="F48" s="260"/>
      <c r="G48" s="260"/>
      <c r="H48" s="260"/>
      <c r="I48" s="260"/>
      <c r="J48" s="260"/>
      <c r="K48" s="260"/>
    </row>
    <row r="49" spans="3:11" ht="98" customHeight="1" outlineLevel="1" x14ac:dyDescent="0.35">
      <c r="C49" s="180"/>
      <c r="D49" s="275"/>
      <c r="E49" s="259" t="s">
        <v>446</v>
      </c>
      <c r="F49" s="260"/>
      <c r="G49" s="260"/>
      <c r="H49" s="260"/>
      <c r="I49" s="260"/>
      <c r="J49" s="260"/>
      <c r="K49" s="260"/>
    </row>
    <row r="50" spans="3:11" ht="7" customHeight="1" outlineLevel="1" x14ac:dyDescent="0.35">
      <c r="C50" s="180"/>
      <c r="D50" s="56"/>
      <c r="E50" s="58"/>
      <c r="F50" s="58"/>
      <c r="G50" s="58"/>
      <c r="H50" s="58"/>
      <c r="I50" s="58"/>
      <c r="J50" s="58"/>
      <c r="K50" s="58"/>
    </row>
    <row r="51" spans="3:11" ht="48.5" customHeight="1" outlineLevel="1" x14ac:dyDescent="0.35">
      <c r="C51" s="180"/>
      <c r="D51" s="274" t="s">
        <v>438</v>
      </c>
      <c r="E51" s="259" t="s">
        <v>444</v>
      </c>
      <c r="F51" s="260"/>
      <c r="G51" s="260"/>
      <c r="H51" s="260"/>
      <c r="I51" s="260"/>
      <c r="J51" s="260"/>
      <c r="K51" s="260"/>
    </row>
    <row r="52" spans="3:11" ht="27.5" customHeight="1" outlineLevel="1" x14ac:dyDescent="0.35">
      <c r="C52" s="180"/>
      <c r="D52" s="275"/>
      <c r="E52" s="259" t="s">
        <v>386</v>
      </c>
      <c r="F52" s="260"/>
      <c r="G52" s="260"/>
      <c r="H52" s="260"/>
      <c r="I52" s="260"/>
      <c r="J52" s="260"/>
      <c r="K52" s="260"/>
    </row>
    <row r="53" spans="3:11" ht="34.5" customHeight="1" outlineLevel="1" x14ac:dyDescent="0.35">
      <c r="C53" s="180"/>
      <c r="D53" s="279" t="s">
        <v>439</v>
      </c>
      <c r="E53" s="280"/>
      <c r="F53" s="280"/>
      <c r="G53" s="280"/>
      <c r="H53" s="280"/>
      <c r="I53" s="280"/>
      <c r="J53" s="280"/>
      <c r="K53" s="280"/>
    </row>
    <row r="54" spans="3:11" ht="15.5" outlineLevel="1" x14ac:dyDescent="0.35">
      <c r="C54" s="180"/>
      <c r="D54" s="34"/>
      <c r="E54" s="35"/>
      <c r="F54" s="35"/>
      <c r="G54" s="35"/>
      <c r="H54" s="228"/>
      <c r="I54" s="35"/>
      <c r="J54" s="35"/>
      <c r="K54" s="35"/>
    </row>
    <row r="55" spans="3:11" ht="23.5" customHeight="1" outlineLevel="1" x14ac:dyDescent="0.35">
      <c r="C55" s="180"/>
      <c r="D55" s="267" t="s">
        <v>329</v>
      </c>
      <c r="E55" s="268"/>
      <c r="F55" s="35"/>
      <c r="G55" s="35"/>
      <c r="H55" s="35"/>
      <c r="I55" s="35"/>
      <c r="J55" s="35"/>
      <c r="K55" s="35"/>
    </row>
    <row r="56" spans="3:11" ht="31.5" customHeight="1" outlineLevel="1" x14ac:dyDescent="0.35">
      <c r="C56" s="180"/>
      <c r="D56" s="256" t="s">
        <v>382</v>
      </c>
      <c r="E56" s="261"/>
      <c r="F56" s="261"/>
      <c r="G56" s="261"/>
      <c r="H56" s="261"/>
      <c r="I56" s="261"/>
      <c r="J56" s="261"/>
      <c r="K56" s="261"/>
    </row>
    <row r="57" spans="3:11" ht="31.5" customHeight="1" outlineLevel="1" x14ac:dyDescent="0.35">
      <c r="C57" s="180"/>
      <c r="D57" s="256" t="s">
        <v>331</v>
      </c>
      <c r="E57" s="261"/>
      <c r="F57" s="261"/>
      <c r="G57" s="261"/>
      <c r="H57" s="261"/>
      <c r="I57" s="261"/>
      <c r="J57" s="261"/>
      <c r="K57" s="261"/>
    </row>
    <row r="58" spans="3:11" s="219" customFormat="1" ht="31.5" customHeight="1" outlineLevel="1" x14ac:dyDescent="0.35">
      <c r="C58" s="220"/>
      <c r="D58" s="36" t="s">
        <v>479</v>
      </c>
      <c r="E58" s="234"/>
      <c r="F58" s="234"/>
      <c r="G58" s="234"/>
      <c r="H58" s="234"/>
      <c r="I58" s="234"/>
      <c r="J58" s="234"/>
      <c r="K58" s="234"/>
    </row>
    <row r="59" spans="3:11" ht="31.5" customHeight="1" outlineLevel="1" x14ac:dyDescent="0.35">
      <c r="C59" s="180"/>
      <c r="D59" s="256" t="s">
        <v>308</v>
      </c>
      <c r="E59" s="261"/>
      <c r="F59" s="261"/>
      <c r="G59" s="261"/>
      <c r="H59" s="261"/>
      <c r="I59" s="261"/>
      <c r="J59" s="261"/>
      <c r="K59" s="261"/>
    </row>
    <row r="60" spans="3:11" ht="15.5" outlineLevel="1" x14ac:dyDescent="0.35">
      <c r="C60" s="180"/>
      <c r="D60" s="34"/>
      <c r="E60" s="35"/>
      <c r="F60" s="35"/>
      <c r="G60" s="35"/>
      <c r="H60" s="35"/>
      <c r="I60" s="35"/>
      <c r="J60" s="35"/>
      <c r="K60" s="35"/>
    </row>
    <row r="61" spans="3:11" ht="23.5" customHeight="1" outlineLevel="1" x14ac:dyDescent="0.35">
      <c r="C61" s="180"/>
      <c r="D61" s="269" t="s">
        <v>330</v>
      </c>
      <c r="E61" s="266"/>
      <c r="F61" s="35"/>
      <c r="G61" s="35"/>
      <c r="H61" s="35"/>
      <c r="I61" s="35"/>
      <c r="J61" s="35"/>
      <c r="K61" s="35"/>
    </row>
    <row r="62" spans="3:11" ht="8.5" customHeight="1" outlineLevel="1" x14ac:dyDescent="0.35">
      <c r="C62" s="180"/>
      <c r="D62" s="256"/>
      <c r="E62" s="261"/>
      <c r="F62" s="261"/>
      <c r="G62" s="261"/>
      <c r="H62" s="261"/>
      <c r="I62" s="261"/>
      <c r="J62" s="261"/>
      <c r="K62" s="261"/>
    </row>
    <row r="63" spans="3:11" ht="31.5" customHeight="1" outlineLevel="1" x14ac:dyDescent="0.35">
      <c r="C63" s="180"/>
      <c r="D63" s="256" t="s">
        <v>312</v>
      </c>
      <c r="E63" s="261"/>
      <c r="F63" s="261"/>
      <c r="G63" s="261"/>
      <c r="H63" s="261"/>
      <c r="I63" s="261"/>
      <c r="J63" s="261"/>
      <c r="K63" s="261"/>
    </row>
    <row r="64" spans="3:11" ht="89.5" customHeight="1" outlineLevel="1" x14ac:dyDescent="0.35">
      <c r="C64" s="180"/>
      <c r="D64" s="279" t="s">
        <v>313</v>
      </c>
      <c r="E64" s="280"/>
      <c r="F64" s="280"/>
      <c r="G64" s="280"/>
      <c r="H64" s="280"/>
      <c r="I64" s="280"/>
      <c r="J64" s="280"/>
      <c r="K64" s="280"/>
    </row>
    <row r="65" spans="1:12" ht="49" customHeight="1" outlineLevel="1" x14ac:dyDescent="0.35">
      <c r="C65" s="180"/>
      <c r="D65" s="256" t="s">
        <v>387</v>
      </c>
      <c r="E65" s="264"/>
      <c r="F65" s="264"/>
      <c r="G65" s="264"/>
      <c r="H65" s="264"/>
      <c r="I65" s="264"/>
      <c r="J65" s="264"/>
      <c r="K65" s="264"/>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56" t="s">
        <v>381</v>
      </c>
      <c r="E68" s="257"/>
      <c r="F68" s="257"/>
      <c r="G68" s="257"/>
      <c r="H68" s="257"/>
      <c r="I68" s="257"/>
      <c r="J68" s="257"/>
      <c r="K68" s="257"/>
    </row>
    <row r="69" spans="1:12" s="27" customFormat="1" ht="90.5" hidden="1" customHeight="1" x14ac:dyDescent="0.35">
      <c r="C69" s="180"/>
      <c r="D69" s="256" t="s">
        <v>398</v>
      </c>
      <c r="E69" s="257"/>
      <c r="F69" s="257"/>
      <c r="G69" s="257"/>
      <c r="H69" s="257"/>
      <c r="I69" s="257"/>
      <c r="J69" s="257"/>
      <c r="K69" s="257"/>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8"/>
  <sheetViews>
    <sheetView showGridLines="0" zoomScale="80" zoomScaleNormal="80" workbookViewId="0">
      <pane ySplit="8" topLeftCell="A20" activePane="bottomLeft" state="frozen"/>
      <selection activeCell="A9" sqref="A9"/>
      <selection pane="bottomLeft" activeCell="D35" sqref="D35"/>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RM6116 Network Services 3</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SUM(A9:A45)</f>
        <v>0</v>
      </c>
      <c r="B8" s="185">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2</v>
      </c>
      <c r="H15" s="142" t="s">
        <v>49</v>
      </c>
      <c r="I15" s="26"/>
      <c r="J15" s="201" t="str">
        <f>"x"&amp;" &lt; "&amp;E15</f>
        <v>x &lt; 1.5</v>
      </c>
      <c r="K15" s="135" t="str">
        <f>E15&amp;" ≤ "&amp;" x "&amp;" ≤ "&amp;G15</f>
        <v>1.5 ≤  x  ≤ 2</v>
      </c>
      <c r="L15" s="136" t="str">
        <f>"x"&amp;" &gt; "&amp;G15</f>
        <v>x &gt; 2</v>
      </c>
      <c r="M15" s="26"/>
      <c r="N15" s="26"/>
      <c r="O15" s="26"/>
      <c r="P15" s="26"/>
      <c r="Q15" s="26"/>
      <c r="R15" s="26"/>
      <c r="S15" s="26"/>
      <c r="T15" s="26"/>
      <c r="U15" s="26"/>
      <c r="V15" s="26"/>
    </row>
    <row r="16" spans="1:22" ht="15.5" x14ac:dyDescent="0.35">
      <c r="B16" s="27"/>
      <c r="C16" s="139">
        <v>2</v>
      </c>
      <c r="D16" s="139" t="s">
        <v>67</v>
      </c>
      <c r="E16" s="143">
        <v>0.04</v>
      </c>
      <c r="F16" s="141"/>
      <c r="G16" s="143">
        <v>7.0000000000000007E-2</v>
      </c>
      <c r="H16" s="142" t="s">
        <v>49</v>
      </c>
      <c r="I16" s="26"/>
      <c r="J16" s="202" t="str">
        <f>"x"&amp;" &lt; "&amp;TEXT(E16,"0.0%")</f>
        <v>x &lt; 4.0%</v>
      </c>
      <c r="K16" s="137" t="str">
        <f>TEXT(E16,"0.0%")&amp;" ≤ "&amp;" x "&amp;" ≤ "&amp;TEXT(G16,"0.0%")</f>
        <v>4.0% ≤  x  ≤ 7.0%</v>
      </c>
      <c r="L16" s="138" t="str">
        <f>"x"&amp;" &gt; "&amp;TEXT(G16,"0.0%")</f>
        <v>x &gt; 7.0%</v>
      </c>
      <c r="M16" s="26"/>
      <c r="N16" s="26"/>
      <c r="O16" s="26"/>
      <c r="P16" s="26"/>
      <c r="Q16" s="26"/>
      <c r="R16" s="26"/>
      <c r="S16" s="26"/>
      <c r="T16" s="26"/>
      <c r="U16" s="26"/>
      <c r="V16" s="26"/>
    </row>
    <row r="17" spans="2:22" ht="15.5" x14ac:dyDescent="0.35">
      <c r="B17" s="27"/>
      <c r="C17" s="139" t="s">
        <v>68</v>
      </c>
      <c r="D17" s="139" t="s">
        <v>383</v>
      </c>
      <c r="E17" s="141"/>
      <c r="F17" s="141"/>
      <c r="G17" s="141"/>
      <c r="H17" s="142" t="s">
        <v>482</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3</v>
      </c>
      <c r="H18" s="142" t="s">
        <v>50</v>
      </c>
      <c r="I18" s="26"/>
      <c r="J18" s="201" t="str">
        <f>"x"&amp;" &gt; "&amp;E18</f>
        <v>x &gt; 3.5</v>
      </c>
      <c r="K18" s="135" t="str">
        <f>E18&amp;" ≥ "&amp;" x "&amp;" ≥ "&amp;G18</f>
        <v>3.5 ≥  x  ≥ 3</v>
      </c>
      <c r="L18" s="136" t="str">
        <f>"x"&amp;" &lt; "&amp;G18</f>
        <v>x &lt; 3</v>
      </c>
      <c r="M18" s="26"/>
      <c r="N18" s="26"/>
      <c r="O18" s="26"/>
      <c r="P18" s="26"/>
      <c r="Q18" s="26"/>
      <c r="R18" s="26"/>
      <c r="S18" s="26"/>
      <c r="T18" s="26"/>
      <c r="U18" s="26"/>
      <c r="V18" s="26"/>
    </row>
    <row r="19" spans="2:22" ht="15.5" x14ac:dyDescent="0.35">
      <c r="B19" s="27"/>
      <c r="C19" s="139">
        <v>4</v>
      </c>
      <c r="D19" s="139" t="s">
        <v>80</v>
      </c>
      <c r="E19" s="140">
        <v>5</v>
      </c>
      <c r="F19" s="141"/>
      <c r="G19" s="140">
        <v>4.5</v>
      </c>
      <c r="H19" s="142" t="s">
        <v>50</v>
      </c>
      <c r="I19" s="26"/>
      <c r="J19" s="201" t="str">
        <f>"x"&amp;" &gt; "&amp;E19</f>
        <v>x &gt; 5</v>
      </c>
      <c r="K19" s="135" t="str">
        <f>E19&amp;" ≥ "&amp;" x "&amp;" ≥ "&amp;G19</f>
        <v>5 ≥  x  ≥ 4.5</v>
      </c>
      <c r="L19" s="136" t="str">
        <f>"x"&amp;" &lt; "&amp;G19</f>
        <v>x &lt; 4.5</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0.8</v>
      </c>
      <c r="F21" s="141"/>
      <c r="G21" s="140">
        <v>1</v>
      </c>
      <c r="H21" s="142" t="s">
        <v>49</v>
      </c>
      <c r="I21" s="26"/>
      <c r="J21" s="201"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384</v>
      </c>
      <c r="H26" s="26"/>
      <c r="I26" s="26"/>
      <c r="J26" s="26"/>
      <c r="K26" s="26"/>
      <c r="L26" s="26"/>
      <c r="M26" s="26"/>
      <c r="N26" s="26"/>
      <c r="O26" s="26"/>
      <c r="P26" s="26"/>
      <c r="Q26" s="26"/>
      <c r="R26" s="26"/>
      <c r="S26" s="26"/>
      <c r="T26" s="26"/>
      <c r="U26" s="26"/>
      <c r="V26" s="26"/>
    </row>
    <row r="27" spans="2:22" ht="15.5" x14ac:dyDescent="0.25">
      <c r="B27" s="27"/>
      <c r="C27" s="39"/>
      <c r="D27" s="241">
        <f t="array" ref="D27">MAX(IF(E31:E42="YES",F31:F42))</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2" t="s">
        <v>468</v>
      </c>
      <c r="E30" s="243" t="s">
        <v>470</v>
      </c>
      <c r="F30" s="243" t="s">
        <v>469</v>
      </c>
      <c r="G30" s="26"/>
      <c r="H30" s="26"/>
      <c r="I30" s="26"/>
      <c r="J30" s="26"/>
      <c r="K30" s="26"/>
      <c r="L30" s="26"/>
      <c r="M30" s="26"/>
      <c r="N30" s="26"/>
      <c r="O30" s="26"/>
      <c r="P30" s="26"/>
      <c r="Q30" s="26"/>
      <c r="R30" s="26"/>
      <c r="S30" s="26"/>
      <c r="T30" s="26"/>
      <c r="U30" s="26"/>
      <c r="V30" s="26"/>
    </row>
    <row r="31" spans="2:22" s="219" customFormat="1" ht="14" x14ac:dyDescent="0.3">
      <c r="C31" s="39"/>
      <c r="D31" s="248" t="s">
        <v>483</v>
      </c>
      <c r="E31" s="247" t="str">
        <f>IF('2.1 Lead Ancillary Input '!H16=TRUE,"YES","")</f>
        <v/>
      </c>
      <c r="F31" s="250">
        <v>800</v>
      </c>
      <c r="G31" s="26"/>
      <c r="H31" s="26"/>
      <c r="I31" s="26"/>
      <c r="J31" s="26"/>
      <c r="K31" s="26"/>
      <c r="L31" s="26"/>
      <c r="M31" s="26"/>
      <c r="N31" s="26"/>
      <c r="O31" s="26"/>
      <c r="P31" s="26"/>
      <c r="Q31" s="26"/>
      <c r="R31" s="26"/>
      <c r="S31" s="26"/>
      <c r="T31" s="26"/>
      <c r="U31" s="26"/>
      <c r="V31" s="26"/>
    </row>
    <row r="32" spans="2:22" s="219" customFormat="1" ht="14" x14ac:dyDescent="0.3">
      <c r="C32" s="39"/>
      <c r="D32" s="249" t="s">
        <v>484</v>
      </c>
      <c r="E32" s="247" t="str">
        <f>IF('2.1 Lead Ancillary Input '!H17=TRUE,"YES","")</f>
        <v/>
      </c>
      <c r="F32" s="251">
        <v>300</v>
      </c>
      <c r="G32" s="26"/>
      <c r="H32" s="26"/>
      <c r="I32" s="26"/>
      <c r="J32" s="26"/>
      <c r="K32" s="26"/>
      <c r="L32" s="26"/>
      <c r="M32" s="26"/>
      <c r="N32" s="26"/>
      <c r="O32" s="26"/>
      <c r="P32" s="26"/>
      <c r="Q32" s="26"/>
      <c r="R32" s="26"/>
      <c r="S32" s="26"/>
      <c r="T32" s="26"/>
      <c r="U32" s="26"/>
      <c r="V32" s="26"/>
    </row>
    <row r="33" spans="1:22" s="219" customFormat="1" ht="14" x14ac:dyDescent="0.3">
      <c r="C33" s="39"/>
      <c r="D33" s="249" t="s">
        <v>485</v>
      </c>
      <c r="E33" s="247" t="str">
        <f>IF('2.1 Lead Ancillary Input '!H18=TRUE,"YES","")</f>
        <v/>
      </c>
      <c r="F33" s="252">
        <v>5000</v>
      </c>
      <c r="G33" s="26"/>
      <c r="H33" s="26"/>
      <c r="I33" s="26"/>
      <c r="J33" s="26"/>
      <c r="K33" s="26"/>
      <c r="L33" s="26"/>
      <c r="M33" s="26"/>
      <c r="N33" s="26"/>
      <c r="O33" s="26"/>
      <c r="P33" s="26"/>
      <c r="Q33" s="26"/>
      <c r="R33" s="26"/>
      <c r="S33" s="26"/>
      <c r="T33" s="26"/>
      <c r="U33" s="26"/>
      <c r="V33" s="26"/>
    </row>
    <row r="34" spans="1:22" s="219" customFormat="1" ht="14" x14ac:dyDescent="0.3">
      <c r="C34" s="39"/>
      <c r="D34" s="249" t="s">
        <v>486</v>
      </c>
      <c r="E34" s="247" t="str">
        <f>IF('2.1 Lead Ancillary Input '!H19=TRUE,"YES","")</f>
        <v/>
      </c>
      <c r="F34" s="251">
        <v>500</v>
      </c>
      <c r="G34" s="26"/>
      <c r="H34" s="26"/>
      <c r="I34" s="26"/>
      <c r="J34" s="26"/>
      <c r="K34" s="26"/>
      <c r="L34" s="26"/>
      <c r="M34" s="26"/>
      <c r="N34" s="26"/>
      <c r="O34" s="26"/>
      <c r="P34" s="26"/>
      <c r="Q34" s="26"/>
      <c r="R34" s="26"/>
      <c r="S34" s="26"/>
      <c r="T34" s="26"/>
      <c r="U34" s="26"/>
      <c r="V34" s="26"/>
    </row>
    <row r="35" spans="1:22" s="219" customFormat="1" ht="14" x14ac:dyDescent="0.3">
      <c r="C35" s="39"/>
      <c r="D35" s="249" t="s">
        <v>487</v>
      </c>
      <c r="E35" s="247" t="str">
        <f>IF('2.1 Lead Ancillary Input '!H20=TRUE,"YES","")</f>
        <v/>
      </c>
      <c r="F35" s="251">
        <v>800</v>
      </c>
      <c r="G35" s="26"/>
      <c r="H35" s="26"/>
      <c r="I35" s="26"/>
      <c r="J35" s="26"/>
      <c r="K35" s="26"/>
      <c r="L35" s="26"/>
      <c r="M35" s="26"/>
      <c r="N35" s="26"/>
      <c r="O35" s="26"/>
      <c r="P35" s="26"/>
      <c r="Q35" s="26"/>
      <c r="R35" s="26"/>
      <c r="S35" s="26"/>
      <c r="T35" s="26"/>
      <c r="U35" s="26"/>
      <c r="V35" s="26"/>
    </row>
    <row r="36" spans="1:22" s="219" customFormat="1" ht="14" x14ac:dyDescent="0.3">
      <c r="C36" s="39"/>
      <c r="D36" s="249" t="s">
        <v>488</v>
      </c>
      <c r="E36" s="247" t="str">
        <f>IF('2.1 Lead Ancillary Input '!H21=TRUE,"YES","")</f>
        <v/>
      </c>
      <c r="F36" s="251">
        <v>800</v>
      </c>
      <c r="G36" s="26"/>
      <c r="H36" s="26"/>
      <c r="I36" s="26"/>
      <c r="J36" s="26"/>
      <c r="K36" s="26"/>
      <c r="L36" s="26"/>
      <c r="M36" s="26"/>
      <c r="N36" s="26"/>
      <c r="O36" s="26"/>
      <c r="P36" s="26"/>
      <c r="Q36" s="26"/>
      <c r="R36" s="26"/>
      <c r="S36" s="26"/>
      <c r="T36" s="26"/>
      <c r="U36" s="26"/>
      <c r="V36" s="26"/>
    </row>
    <row r="37" spans="1:22" s="219" customFormat="1" ht="14" x14ac:dyDescent="0.3">
      <c r="C37" s="39"/>
      <c r="D37" s="249" t="s">
        <v>489</v>
      </c>
      <c r="E37" s="247" t="str">
        <f>IF('2.1 Lead Ancillary Input '!H22=TRUE,"YES","")</f>
        <v/>
      </c>
      <c r="F37" s="251">
        <v>500</v>
      </c>
      <c r="G37" s="26"/>
      <c r="H37" s="26"/>
      <c r="I37" s="26"/>
      <c r="J37" s="26"/>
      <c r="K37" s="26"/>
      <c r="L37" s="26"/>
      <c r="M37" s="26"/>
      <c r="N37" s="26"/>
      <c r="O37" s="26"/>
      <c r="P37" s="26"/>
      <c r="Q37" s="26"/>
      <c r="R37" s="26"/>
      <c r="S37" s="26"/>
      <c r="T37" s="26"/>
      <c r="U37" s="26"/>
      <c r="V37" s="26"/>
    </row>
    <row r="38" spans="1:22" s="219" customFormat="1" ht="14" x14ac:dyDescent="0.3">
      <c r="C38" s="39"/>
      <c r="D38" s="249" t="s">
        <v>490</v>
      </c>
      <c r="E38" s="247" t="str">
        <f>IF('2.1 Lead Ancillary Input '!H23=TRUE,"YES","")</f>
        <v/>
      </c>
      <c r="F38" s="251">
        <v>300</v>
      </c>
      <c r="G38" s="26"/>
      <c r="H38" s="26"/>
      <c r="I38" s="26"/>
      <c r="J38" s="26"/>
      <c r="K38" s="26"/>
      <c r="L38" s="26"/>
      <c r="M38" s="26"/>
      <c r="N38" s="26"/>
      <c r="O38" s="26"/>
      <c r="P38" s="26"/>
      <c r="Q38" s="26"/>
      <c r="R38" s="26"/>
      <c r="S38" s="26"/>
      <c r="T38" s="26"/>
      <c r="U38" s="26"/>
      <c r="V38" s="26"/>
    </row>
    <row r="39" spans="1:22" s="219" customFormat="1" ht="14" x14ac:dyDescent="0.3">
      <c r="C39" s="39"/>
      <c r="D39" s="249" t="s">
        <v>491</v>
      </c>
      <c r="E39" s="247" t="str">
        <f>IF('2.1 Lead Ancillary Input '!H24=TRUE,"YES","")</f>
        <v/>
      </c>
      <c r="F39" s="251">
        <v>800</v>
      </c>
      <c r="G39" s="26"/>
      <c r="H39" s="26"/>
      <c r="I39" s="26"/>
      <c r="J39" s="26"/>
      <c r="K39" s="26"/>
      <c r="L39" s="26"/>
      <c r="M39" s="26"/>
      <c r="N39" s="26"/>
      <c r="O39" s="26"/>
      <c r="P39" s="26"/>
      <c r="Q39" s="26"/>
      <c r="R39" s="26"/>
      <c r="S39" s="26"/>
      <c r="T39" s="26"/>
      <c r="U39" s="26"/>
      <c r="V39" s="26"/>
    </row>
    <row r="40" spans="1:22" s="219" customFormat="1" ht="14" x14ac:dyDescent="0.3">
      <c r="C40" s="39"/>
      <c r="D40" s="249" t="s">
        <v>492</v>
      </c>
      <c r="E40" s="247" t="str">
        <f>IF('2.1 Lead Ancillary Input '!H25=TRUE,"YES","")</f>
        <v/>
      </c>
      <c r="F40" s="251">
        <v>500</v>
      </c>
      <c r="G40" s="26"/>
      <c r="H40" s="26"/>
      <c r="I40" s="26"/>
      <c r="J40" s="26"/>
      <c r="K40" s="26"/>
      <c r="L40" s="26"/>
      <c r="M40" s="26"/>
      <c r="N40" s="26"/>
      <c r="O40" s="26"/>
      <c r="P40" s="26"/>
      <c r="Q40" s="26"/>
      <c r="R40" s="26"/>
      <c r="S40" s="26"/>
      <c r="T40" s="26"/>
      <c r="U40" s="26"/>
      <c r="V40" s="26"/>
    </row>
    <row r="41" spans="1:22" s="219" customFormat="1" ht="14" x14ac:dyDescent="0.3">
      <c r="C41" s="39"/>
      <c r="D41" s="249" t="s">
        <v>493</v>
      </c>
      <c r="E41" s="247" t="str">
        <f>IF('2.1 Lead Ancillary Input '!H26=TRUE,"YES","")</f>
        <v/>
      </c>
      <c r="F41" s="251">
        <v>500</v>
      </c>
      <c r="G41" s="26"/>
      <c r="H41" s="26"/>
      <c r="I41" s="26"/>
      <c r="J41" s="26"/>
      <c r="K41" s="26"/>
      <c r="L41" s="26"/>
      <c r="M41" s="26"/>
      <c r="N41" s="26"/>
      <c r="O41" s="26"/>
      <c r="P41" s="26"/>
      <c r="Q41" s="26"/>
      <c r="R41" s="26"/>
      <c r="S41" s="26"/>
      <c r="T41" s="26"/>
      <c r="U41" s="26"/>
      <c r="V41" s="26"/>
    </row>
    <row r="42" spans="1:22" s="219" customFormat="1" ht="14" x14ac:dyDescent="0.3">
      <c r="C42" s="39"/>
      <c r="D42" s="249" t="s">
        <v>494</v>
      </c>
      <c r="E42" s="247" t="str">
        <f>IF('2.1 Lead Ancillary Input '!H27=TRUE,"YES","")</f>
        <v/>
      </c>
      <c r="F42" s="251">
        <v>150</v>
      </c>
      <c r="G42" s="26"/>
      <c r="H42" s="26"/>
      <c r="I42" s="26"/>
      <c r="J42" s="26"/>
      <c r="K42" s="26"/>
      <c r="L42" s="26"/>
      <c r="M42" s="26"/>
      <c r="N42" s="26"/>
      <c r="O42" s="26"/>
      <c r="P42" s="26"/>
      <c r="Q42" s="26"/>
      <c r="R42" s="26"/>
      <c r="S42" s="26"/>
      <c r="T42" s="26"/>
      <c r="U42" s="26"/>
      <c r="V42" s="26"/>
    </row>
    <row r="43" spans="1:22" s="219" customFormat="1" ht="25" customHeight="1" x14ac:dyDescent="0.25">
      <c r="C43" s="282"/>
      <c r="D43" s="282"/>
      <c r="E43" s="282"/>
      <c r="F43" s="282"/>
      <c r="G43" s="282"/>
      <c r="H43" s="282"/>
      <c r="I43" s="282"/>
      <c r="J43" s="282"/>
      <c r="K43" s="282"/>
      <c r="L43" s="282"/>
      <c r="M43" s="26"/>
      <c r="N43" s="26"/>
      <c r="O43" s="26"/>
      <c r="P43" s="26"/>
      <c r="Q43" s="26"/>
      <c r="R43" s="26"/>
      <c r="S43" s="26"/>
      <c r="T43" s="26"/>
      <c r="U43" s="26"/>
      <c r="V43" s="26"/>
    </row>
    <row r="44" spans="1:22" ht="12" x14ac:dyDescent="0.25">
      <c r="A44" s="27"/>
      <c r="B44" s="27"/>
      <c r="C44" s="39"/>
      <c r="D44" s="97"/>
      <c r="E44" s="26"/>
      <c r="F44" s="26"/>
      <c r="G44" s="26"/>
      <c r="H44" s="26"/>
      <c r="I44" s="26"/>
      <c r="J44" s="26"/>
      <c r="K44" s="26"/>
      <c r="L44" s="26"/>
      <c r="M44" s="26"/>
      <c r="N44" s="26"/>
      <c r="O44" s="26"/>
      <c r="P44" s="26"/>
      <c r="Q44" s="26"/>
      <c r="R44" s="26"/>
      <c r="S44" s="26"/>
      <c r="T44" s="26"/>
      <c r="U44" s="26"/>
      <c r="V44" s="26"/>
    </row>
    <row r="45" spans="1:22" ht="15.5" x14ac:dyDescent="0.35">
      <c r="A45" s="117" t="s">
        <v>154</v>
      </c>
      <c r="B45" s="117"/>
      <c r="C45" s="117"/>
      <c r="D45" s="117"/>
      <c r="E45" s="117"/>
      <c r="F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mergeCells count="1">
    <mergeCell ref="C43:L43"/>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topLeftCell="E1" zoomScale="70" zoomScaleNormal="70" zoomScaleSheetLayoutView="80" workbookViewId="0">
      <pane ySplit="8" topLeftCell="A9" activePane="bottomLeft" state="frozen"/>
      <selection activeCell="A9" sqref="A9"/>
      <selection pane="bottomLeft" activeCell="N20" sqref="N20"/>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RM6116 Network Services 3</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4" t="str">
        <f>HYPERLINK("#'Contents'!A1","Click for Contents")</f>
        <v>Click for Contents</v>
      </c>
      <c r="E6" s="254"/>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1.5"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445</v>
      </c>
      <c r="E131" s="132">
        <v>0</v>
      </c>
      <c r="F131" s="132">
        <v>0</v>
      </c>
      <c r="G131" s="132">
        <v>0</v>
      </c>
      <c r="I131" s="13" t="s">
        <v>445</v>
      </c>
      <c r="J131" s="132">
        <v>0</v>
      </c>
      <c r="K131" s="132">
        <v>0</v>
      </c>
      <c r="L131" s="132">
        <v>0</v>
      </c>
      <c r="M131" s="27"/>
      <c r="N131" s="13" t="s">
        <v>445</v>
      </c>
      <c r="O131" s="149">
        <f t="shared" ref="O131:O133" si="107">J131/J$17</f>
        <v>0</v>
      </c>
      <c r="P131" s="149">
        <f t="shared" ref="P131:P133" si="108">K131/K$17</f>
        <v>0</v>
      </c>
      <c r="Q131" s="149">
        <f t="shared" ref="Q131:Q133" si="109">L131/L$17</f>
        <v>0</v>
      </c>
      <c r="S131" s="13" t="s">
        <v>445</v>
      </c>
      <c r="T131" s="132">
        <v>0</v>
      </c>
      <c r="U131" s="132">
        <v>0</v>
      </c>
      <c r="V131" s="132">
        <v>0</v>
      </c>
      <c r="X131" s="13" t="s">
        <v>445</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30"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RM6116 Network Services 3</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4" t="str">
        <f>HYPERLINK("#'Contents'!A1","Click for Contents")</f>
        <v>Click for Contents</v>
      </c>
      <c r="E7" s="254"/>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RM6116 Network Services 3</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54" t="str">
        <f>HYPERLINK("#'Contents'!A1","Click for Contents")</f>
        <v>Click for Contents</v>
      </c>
      <c r="E6" s="254"/>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455</v>
      </c>
      <c r="E13" s="25"/>
      <c r="F13" s="25"/>
      <c r="G13" s="25"/>
      <c r="H13" s="25"/>
      <c r="I13" s="25"/>
    </row>
    <row r="14" spans="1:9" x14ac:dyDescent="0.35">
      <c r="A14" s="97"/>
      <c r="B14" s="25"/>
      <c r="C14" s="25"/>
      <c r="D14" s="146" t="s">
        <v>449</v>
      </c>
      <c r="E14" s="146"/>
      <c r="F14" s="146"/>
      <c r="G14" s="146"/>
      <c r="H14" s="146"/>
      <c r="I14" s="25"/>
    </row>
    <row r="15" spans="1:9" s="27" customFormat="1" x14ac:dyDescent="0.35">
      <c r="A15" s="97"/>
      <c r="B15" s="25"/>
      <c r="C15" s="25"/>
      <c r="D15" s="15" t="s">
        <v>265</v>
      </c>
      <c r="E15" s="283" t="s">
        <v>451</v>
      </c>
      <c r="F15" s="284"/>
      <c r="G15" s="285"/>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450</v>
      </c>
      <c r="E18" s="283"/>
      <c r="F18" s="284"/>
      <c r="G18" s="285"/>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363</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376</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332</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333</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339</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339</v>
      </c>
      <c r="E127" s="132">
        <v>0</v>
      </c>
      <c r="F127" s="132">
        <v>0</v>
      </c>
      <c r="G127" s="132">
        <v>0</v>
      </c>
    </row>
    <row r="128" spans="1:9" ht="11.5" x14ac:dyDescent="0.25">
      <c r="A128" s="144">
        <f t="shared" si="8"/>
        <v>0</v>
      </c>
      <c r="C128" s="27"/>
      <c r="D128" s="13" t="s">
        <v>334</v>
      </c>
      <c r="E128" s="132">
        <v>0</v>
      </c>
      <c r="F128" s="132">
        <v>0</v>
      </c>
      <c r="G128" s="132">
        <v>0</v>
      </c>
      <c r="H128" s="27"/>
    </row>
    <row r="129" spans="1:9" ht="11.5" x14ac:dyDescent="0.25">
      <c r="A129" s="144"/>
      <c r="C129" s="27"/>
      <c r="D129" s="14" t="s">
        <v>336</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445</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0</v>
      </c>
      <c r="F152" s="49">
        <f>'RAG Thresholds'!$D$27</f>
        <v>0</v>
      </c>
      <c r="G152" s="49">
        <f>'RAG Thresholds'!$D$27</f>
        <v>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t="e">
        <f>E26/E152</f>
        <v>#DIV/0!</v>
      </c>
      <c r="F156" s="150" t="e">
        <f t="shared" ref="F156:G156" si="12">F26/F152</f>
        <v>#DIV/0!</v>
      </c>
      <c r="G156" s="150" t="e">
        <f t="shared" si="12"/>
        <v>#DIV/0!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6000000}">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D1" zoomScale="90" zoomScaleNormal="90" workbookViewId="0">
      <pane ySplit="8" topLeftCell="A13" activePane="bottomLeft" state="frozen"/>
      <selection activeCell="A9" sqref="A9"/>
      <selection pane="bottomLeft" activeCell="G24" sqref="G24"/>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9.1992187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RM6116 Network Services 3</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4" t="str">
        <f>HYPERLINK("#'Contents'!A1","Click for Contents")</f>
        <v>Click for Contents</v>
      </c>
      <c r="D6" s="254"/>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471</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4" t="s">
        <v>472</v>
      </c>
      <c r="H12" s="236" t="s">
        <v>477</v>
      </c>
      <c r="I12" s="196"/>
    </row>
    <row r="13" spans="1:10" ht="14.5" x14ac:dyDescent="0.35">
      <c r="A13" s="31"/>
      <c r="B13" s="31"/>
      <c r="C13" s="31" t="s">
        <v>46</v>
      </c>
      <c r="D13" s="105"/>
      <c r="E13" s="197"/>
      <c r="G13" s="244" t="s">
        <v>473</v>
      </c>
      <c r="H13" s="286" t="s">
        <v>478</v>
      </c>
      <c r="I13" s="287"/>
    </row>
    <row r="14" spans="1:10" ht="14.5" x14ac:dyDescent="0.35">
      <c r="A14" s="31"/>
      <c r="B14" s="31"/>
      <c r="C14" s="31" t="s">
        <v>47</v>
      </c>
      <c r="D14" s="95"/>
      <c r="E14" s="197"/>
      <c r="G14" s="197"/>
      <c r="H14" s="197"/>
      <c r="I14" s="197"/>
    </row>
    <row r="15" spans="1:10" ht="15" thickBot="1" x14ac:dyDescent="0.4">
      <c r="A15" s="31"/>
      <c r="B15" s="31"/>
      <c r="C15" s="31" t="s">
        <v>53</v>
      </c>
      <c r="D15" s="95"/>
      <c r="E15" s="198"/>
      <c r="G15" s="245" t="s">
        <v>474</v>
      </c>
      <c r="H15" s="197" t="s">
        <v>475</v>
      </c>
      <c r="I15" s="197"/>
    </row>
    <row r="16" spans="1:10" ht="14.5" x14ac:dyDescent="0.35">
      <c r="A16" s="31"/>
      <c r="B16" s="31"/>
      <c r="C16" s="31" t="s">
        <v>45</v>
      </c>
      <c r="D16" s="132"/>
      <c r="E16" s="198"/>
      <c r="G16" s="248" t="s">
        <v>483</v>
      </c>
      <c r="H16" s="246" t="b">
        <v>0</v>
      </c>
      <c r="I16" s="197"/>
    </row>
    <row r="17" spans="1:9" ht="14.5" x14ac:dyDescent="0.35">
      <c r="A17" s="31"/>
      <c r="B17" s="31"/>
      <c r="C17" s="31" t="s">
        <v>54</v>
      </c>
      <c r="D17" s="96"/>
      <c r="E17" s="198"/>
      <c r="G17" s="249" t="s">
        <v>484</v>
      </c>
      <c r="H17" s="246" t="b">
        <v>0</v>
      </c>
      <c r="I17" s="197"/>
    </row>
    <row r="18" spans="1:9" ht="14.5" x14ac:dyDescent="0.35">
      <c r="A18" s="31"/>
      <c r="B18" s="31"/>
      <c r="C18" s="31" t="s">
        <v>90</v>
      </c>
      <c r="D18" s="31"/>
      <c r="E18" s="195"/>
      <c r="G18" s="249" t="s">
        <v>485</v>
      </c>
      <c r="H18" s="246" t="b">
        <v>0</v>
      </c>
      <c r="I18" s="197"/>
    </row>
    <row r="19" spans="1:9" ht="14.5" x14ac:dyDescent="0.35">
      <c r="A19" s="31"/>
      <c r="B19" s="31"/>
      <c r="C19" s="32">
        <v>1</v>
      </c>
      <c r="D19" s="95"/>
      <c r="E19" s="198"/>
      <c r="G19" s="249" t="s">
        <v>486</v>
      </c>
      <c r="H19" s="246" t="b">
        <v>0</v>
      </c>
      <c r="I19" s="197"/>
    </row>
    <row r="20" spans="1:9" ht="14.5" x14ac:dyDescent="0.35">
      <c r="A20" s="31"/>
      <c r="B20" s="31"/>
      <c r="C20" s="32">
        <v>2</v>
      </c>
      <c r="D20" s="95"/>
      <c r="E20" s="198"/>
      <c r="G20" s="249" t="s">
        <v>487</v>
      </c>
      <c r="H20" s="246" t="b">
        <v>0</v>
      </c>
      <c r="I20" s="197"/>
    </row>
    <row r="21" spans="1:9" ht="14.5" x14ac:dyDescent="0.35">
      <c r="A21" s="31"/>
      <c r="B21" s="31"/>
      <c r="C21" s="32">
        <v>3</v>
      </c>
      <c r="D21" s="95"/>
      <c r="E21" s="198"/>
      <c r="G21" s="249" t="s">
        <v>488</v>
      </c>
      <c r="H21" s="246" t="b">
        <v>0</v>
      </c>
      <c r="I21" s="197"/>
    </row>
    <row r="22" spans="1:9" ht="14.5" x14ac:dyDescent="0.35">
      <c r="A22" s="31"/>
      <c r="B22" s="31"/>
      <c r="C22" s="32">
        <v>4</v>
      </c>
      <c r="D22" s="95"/>
      <c r="E22" s="198"/>
      <c r="G22" s="249" t="s">
        <v>489</v>
      </c>
      <c r="H22" s="246" t="b">
        <v>0</v>
      </c>
      <c r="I22" s="197"/>
    </row>
    <row r="23" spans="1:9" ht="14.5" x14ac:dyDescent="0.35">
      <c r="A23" s="31"/>
      <c r="B23" s="31"/>
      <c r="C23" s="32">
        <v>5</v>
      </c>
      <c r="D23" s="95"/>
      <c r="E23" s="198"/>
      <c r="G23" s="249" t="s">
        <v>490</v>
      </c>
      <c r="H23" s="246" t="b">
        <v>0</v>
      </c>
      <c r="I23" s="197"/>
    </row>
    <row r="24" spans="1:9" ht="14.5" x14ac:dyDescent="0.35">
      <c r="A24" s="31"/>
      <c r="B24" s="31"/>
      <c r="C24" s="31" t="s">
        <v>55</v>
      </c>
      <c r="D24" s="95"/>
      <c r="E24" s="198"/>
      <c r="G24" s="253" t="s">
        <v>491</v>
      </c>
      <c r="H24" s="246" t="b">
        <v>0</v>
      </c>
      <c r="I24" s="197"/>
    </row>
    <row r="25" spans="1:9" s="27" customFormat="1" ht="14.5" x14ac:dyDescent="0.35">
      <c r="A25" s="31"/>
      <c r="B25" s="31"/>
      <c r="C25" s="31" t="s">
        <v>132</v>
      </c>
      <c r="D25" s="190"/>
      <c r="E25" s="203"/>
      <c r="F25" s="219"/>
      <c r="G25" s="249" t="s">
        <v>492</v>
      </c>
      <c r="H25" s="246" t="b">
        <v>0</v>
      </c>
      <c r="I25" s="197"/>
    </row>
    <row r="26" spans="1:9" ht="14.5" x14ac:dyDescent="0.35">
      <c r="A26" s="31"/>
      <c r="B26" s="31"/>
      <c r="C26" s="31" t="s">
        <v>56</v>
      </c>
      <c r="D26" s="31"/>
      <c r="E26" s="195"/>
      <c r="G26" s="249" t="s">
        <v>493</v>
      </c>
      <c r="H26" s="246" t="b">
        <v>0</v>
      </c>
      <c r="I26" s="197"/>
    </row>
    <row r="27" spans="1:9" ht="14.5" x14ac:dyDescent="0.35">
      <c r="A27" s="31"/>
      <c r="B27" s="31"/>
      <c r="C27" s="32">
        <v>1</v>
      </c>
      <c r="D27" s="95"/>
      <c r="E27" s="198"/>
      <c r="G27" s="249" t="s">
        <v>494</v>
      </c>
      <c r="H27" s="246" t="b">
        <v>0</v>
      </c>
      <c r="I27" s="197"/>
    </row>
    <row r="28" spans="1:9" x14ac:dyDescent="0.25">
      <c r="A28" s="31"/>
      <c r="B28" s="31"/>
      <c r="C28" s="33">
        <v>2</v>
      </c>
      <c r="D28" s="95"/>
      <c r="E28" s="198"/>
      <c r="G28" s="31"/>
      <c r="H28" s="31"/>
      <c r="I28" s="31"/>
    </row>
    <row r="29" spans="1:9" ht="14.5" x14ac:dyDescent="0.35">
      <c r="A29" s="31"/>
      <c r="B29" s="31"/>
      <c r="C29" s="33">
        <v>3</v>
      </c>
      <c r="D29" s="95"/>
      <c r="E29" s="198"/>
      <c r="G29" s="213" t="s">
        <v>476</v>
      </c>
      <c r="H29" s="31"/>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5" x14ac:dyDescent="0.25">
      <c r="A65" s="31"/>
      <c r="B65" s="31"/>
      <c r="C65" s="31" t="s">
        <v>54</v>
      </c>
      <c r="D65" s="96"/>
      <c r="E65" s="198"/>
    </row>
    <row r="66" spans="1:5" x14ac:dyDescent="0.25">
      <c r="A66" s="31"/>
      <c r="B66" s="31"/>
      <c r="C66" s="31" t="s">
        <v>90</v>
      </c>
      <c r="D66" s="31"/>
      <c r="E66" s="195"/>
    </row>
    <row r="67" spans="1:5" x14ac:dyDescent="0.25">
      <c r="A67" s="31"/>
      <c r="B67" s="31"/>
      <c r="C67" s="32">
        <v>1</v>
      </c>
      <c r="D67" s="95"/>
      <c r="E67" s="198"/>
    </row>
    <row r="68" spans="1:5" x14ac:dyDescent="0.25">
      <c r="A68" s="31"/>
      <c r="B68" s="31"/>
      <c r="C68" s="32">
        <v>2</v>
      </c>
      <c r="D68" s="95"/>
      <c r="E68" s="198"/>
    </row>
    <row r="69" spans="1:5" x14ac:dyDescent="0.25">
      <c r="A69" s="31"/>
      <c r="B69" s="31"/>
      <c r="C69" s="32">
        <v>3</v>
      </c>
      <c r="D69" s="95"/>
      <c r="E69" s="198"/>
    </row>
    <row r="70" spans="1:5" x14ac:dyDescent="0.25">
      <c r="A70" s="31"/>
      <c r="B70" s="31"/>
      <c r="C70" s="32">
        <v>4</v>
      </c>
      <c r="D70" s="95"/>
      <c r="E70" s="198"/>
    </row>
    <row r="71" spans="1:5" x14ac:dyDescent="0.25">
      <c r="A71" s="31"/>
      <c r="B71" s="31"/>
      <c r="C71" s="32">
        <v>5</v>
      </c>
      <c r="D71" s="95"/>
      <c r="E71" s="198"/>
    </row>
    <row r="72" spans="1:5" x14ac:dyDescent="0.25">
      <c r="A72" s="31"/>
      <c r="B72" s="31"/>
      <c r="C72" s="31" t="s">
        <v>55</v>
      </c>
      <c r="D72" s="95"/>
      <c r="E72" s="198"/>
    </row>
    <row r="73" spans="1:5" x14ac:dyDescent="0.25">
      <c r="A73" s="31"/>
      <c r="B73" s="31"/>
      <c r="C73" s="31" t="s">
        <v>132</v>
      </c>
      <c r="D73" s="95"/>
      <c r="E73" s="198"/>
    </row>
    <row r="74" spans="1:5" x14ac:dyDescent="0.25">
      <c r="A74" s="31"/>
      <c r="B74" s="31"/>
      <c r="C74" s="31" t="s">
        <v>56</v>
      </c>
      <c r="D74" s="31"/>
      <c r="E74" s="195"/>
    </row>
    <row r="75" spans="1:5" x14ac:dyDescent="0.25">
      <c r="A75" s="31"/>
      <c r="B75" s="31"/>
      <c r="C75" s="32">
        <v>1</v>
      </c>
      <c r="D75" s="95"/>
      <c r="E75" s="198"/>
    </row>
    <row r="76" spans="1:5" x14ac:dyDescent="0.25">
      <c r="A76" s="31"/>
      <c r="B76" s="31"/>
      <c r="C76" s="33">
        <v>2</v>
      </c>
      <c r="D76" s="95"/>
      <c r="E76" s="198"/>
    </row>
    <row r="77" spans="1:5" x14ac:dyDescent="0.25">
      <c r="A77" s="31"/>
      <c r="B77" s="31"/>
      <c r="C77" s="33">
        <v>3</v>
      </c>
      <c r="D77" s="95"/>
      <c r="E77" s="198"/>
    </row>
    <row r="78" spans="1:5" x14ac:dyDescent="0.25">
      <c r="A78" s="31"/>
      <c r="B78" s="31"/>
      <c r="C78" s="33">
        <v>4</v>
      </c>
      <c r="D78" s="95"/>
      <c r="E78" s="198"/>
    </row>
    <row r="79" spans="1:5" x14ac:dyDescent="0.25">
      <c r="A79" s="31"/>
      <c r="B79" s="31"/>
      <c r="C79" s="33">
        <v>5</v>
      </c>
      <c r="D79" s="95"/>
      <c r="E79" s="198"/>
    </row>
    <row r="80" spans="1:5"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G85" s="117"/>
      <c r="H85" s="117"/>
      <c r="I85" s="117"/>
      <c r="J85" s="117"/>
    </row>
  </sheetData>
  <protectedRanges>
    <protectedRange sqref="D12:D17 D36:D41 D60:D65 E15:E17 D43:E49 D27:E31 E39:E41 D51:E55 E63:E65 D75:E79 E33 E57 E81 D67:E73 D19:E25 F16 J16" name="Ancillary Inputs"/>
    <protectedRange sqref="H13:I13 H12 H16:H27"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146050</xdr:rowOff>
                  </from>
                  <to>
                    <xdr:col>7</xdr:col>
                    <xdr:colOff>730250</xdr:colOff>
                    <xdr:row>20</xdr:row>
                    <xdr:rowOff>25400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19</xdr:row>
                    <xdr:rowOff>158750</xdr:rowOff>
                  </from>
                  <to>
                    <xdr:col>7</xdr:col>
                    <xdr:colOff>730250</xdr:colOff>
                    <xdr:row>21</xdr:row>
                    <xdr:rowOff>25400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20</xdr:row>
                    <xdr:rowOff>152400</xdr:rowOff>
                  </from>
                  <to>
                    <xdr:col>7</xdr:col>
                    <xdr:colOff>730250</xdr:colOff>
                    <xdr:row>22</xdr:row>
                    <xdr:rowOff>25400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21</xdr:row>
                    <xdr:rowOff>152400</xdr:rowOff>
                  </from>
                  <to>
                    <xdr:col>7</xdr:col>
                    <xdr:colOff>730250</xdr:colOff>
                    <xdr:row>23</xdr:row>
                    <xdr:rowOff>25400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22</xdr:row>
                    <xdr:rowOff>146050</xdr:rowOff>
                  </from>
                  <to>
                    <xdr:col>7</xdr:col>
                    <xdr:colOff>730250</xdr:colOff>
                    <xdr:row>24</xdr:row>
                    <xdr:rowOff>25400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7</xdr:col>
                    <xdr:colOff>457200</xdr:colOff>
                    <xdr:row>23</xdr:row>
                    <xdr:rowOff>158750</xdr:rowOff>
                  </from>
                  <to>
                    <xdr:col>7</xdr:col>
                    <xdr:colOff>730250</xdr:colOff>
                    <xdr:row>25</xdr:row>
                    <xdr:rowOff>25400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7</xdr:col>
                    <xdr:colOff>457200</xdr:colOff>
                    <xdr:row>24</xdr:row>
                    <xdr:rowOff>152400</xdr:rowOff>
                  </from>
                  <to>
                    <xdr:col>7</xdr:col>
                    <xdr:colOff>730250</xdr:colOff>
                    <xdr:row>26</xdr:row>
                    <xdr:rowOff>25400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7</xdr:col>
                    <xdr:colOff>457200</xdr:colOff>
                    <xdr:row>25</xdr:row>
                    <xdr:rowOff>152400</xdr:rowOff>
                  </from>
                  <to>
                    <xdr:col>7</xdr:col>
                    <xdr:colOff>730250</xdr:colOff>
                    <xdr:row>27</xdr:row>
                    <xdr:rowOff>25400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RM6116 Network Services 3</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4" t="str">
        <f>HYPERLINK("#'Contents'!A1","Click for Contents")</f>
        <v>Click for Contents</v>
      </c>
      <c r="D6" s="254"/>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8" t="s">
        <v>1</v>
      </c>
      <c r="D10" s="288"/>
      <c r="E10" s="288"/>
      <c r="F10" s="288"/>
      <c r="G10" s="289"/>
      <c r="H10" s="300" t="str">
        <f>CHOOSE('Bidder Instructions'!$E$39,'1.1b Lead Financial Input'!D$18,'1.1a Lead Financial Input'!D$18)</f>
        <v>Lead Bidder Name</v>
      </c>
      <c r="I10" s="301"/>
      <c r="J10" s="301"/>
      <c r="K10" s="301"/>
      <c r="L10" s="301"/>
      <c r="M10" s="301"/>
      <c r="N10" s="301"/>
      <c r="O10" s="301"/>
      <c r="P10" s="301"/>
      <c r="Q10" s="301"/>
      <c r="R10" s="302"/>
    </row>
    <row r="11" spans="1:19" ht="15.5" x14ac:dyDescent="0.35">
      <c r="A11" s="3"/>
      <c r="B11" s="3"/>
      <c r="C11" s="288" t="s">
        <v>0</v>
      </c>
      <c r="D11" s="288"/>
      <c r="E11" s="288"/>
      <c r="F11" s="288"/>
      <c r="G11" s="289"/>
      <c r="H11" s="300">
        <f>'2.1 Lead Ancillary Input '!D12</f>
        <v>0</v>
      </c>
      <c r="I11" s="301"/>
      <c r="J11" s="301"/>
      <c r="K11" s="301"/>
      <c r="L11" s="301"/>
      <c r="M11" s="301"/>
      <c r="N11" s="301"/>
      <c r="O11" s="301"/>
      <c r="P11" s="301"/>
      <c r="Q11" s="301"/>
      <c r="R11" s="302"/>
    </row>
    <row r="12" spans="1:19" ht="15.5" x14ac:dyDescent="0.35">
      <c r="A12" s="3"/>
      <c r="B12" s="3"/>
      <c r="C12" s="288" t="s">
        <v>46</v>
      </c>
      <c r="D12" s="288"/>
      <c r="E12" s="288"/>
      <c r="F12" s="288"/>
      <c r="G12" s="289"/>
      <c r="H12" s="300">
        <f>'2.1 Lead Ancillary Input '!D13</f>
        <v>0</v>
      </c>
      <c r="I12" s="301"/>
      <c r="J12" s="301"/>
      <c r="K12" s="301"/>
      <c r="L12" s="301"/>
      <c r="M12" s="301"/>
      <c r="N12" s="301"/>
      <c r="O12" s="301"/>
      <c r="P12" s="301"/>
      <c r="Q12" s="301"/>
      <c r="R12" s="302"/>
    </row>
    <row r="13" spans="1:19" ht="15.5" x14ac:dyDescent="0.35">
      <c r="A13" s="3"/>
      <c r="B13" s="3"/>
      <c r="C13" s="288" t="s">
        <v>47</v>
      </c>
      <c r="D13" s="288"/>
      <c r="E13" s="288"/>
      <c r="F13" s="288"/>
      <c r="G13" s="289"/>
      <c r="H13" s="300">
        <f>'2.1 Lead Ancillary Input '!D14</f>
        <v>0</v>
      </c>
      <c r="I13" s="301"/>
      <c r="J13" s="301"/>
      <c r="K13" s="301"/>
      <c r="L13" s="301"/>
      <c r="M13" s="301"/>
      <c r="N13" s="301"/>
      <c r="O13" s="301"/>
      <c r="P13" s="301"/>
      <c r="Q13" s="301"/>
      <c r="R13" s="302"/>
    </row>
    <row r="14" spans="1:19" ht="15.5" x14ac:dyDescent="0.35">
      <c r="A14" s="3"/>
      <c r="B14" s="3"/>
      <c r="C14" s="288" t="s">
        <v>64</v>
      </c>
      <c r="D14" s="288"/>
      <c r="E14" s="288"/>
      <c r="F14" s="288"/>
      <c r="G14" s="289"/>
      <c r="H14" s="303" t="str">
        <f>CHOOSE('Bidder Instructions'!$E$39,'1.1b Lead Financial Input'!M$21,'1.1a Lead Financial Input'!G$21)</f>
        <v>31/XX/20XX</v>
      </c>
      <c r="I14" s="304"/>
      <c r="J14" s="304"/>
      <c r="K14" s="304"/>
      <c r="L14" s="304"/>
      <c r="M14" s="304"/>
      <c r="N14" s="304"/>
      <c r="O14" s="304"/>
      <c r="P14" s="304"/>
      <c r="Q14" s="304"/>
      <c r="R14" s="305"/>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90" t="s">
        <v>3</v>
      </c>
      <c r="D18" s="291"/>
      <c r="E18" s="7" t="s">
        <v>58</v>
      </c>
      <c r="F18" s="7"/>
      <c r="G18" s="7" t="s">
        <v>57</v>
      </c>
      <c r="H18" s="155" t="s">
        <v>59</v>
      </c>
      <c r="I18" s="155"/>
      <c r="J18" s="155" t="s">
        <v>60</v>
      </c>
      <c r="K18" s="155" t="s">
        <v>61</v>
      </c>
      <c r="L18" s="155"/>
      <c r="M18" s="155" t="s">
        <v>62</v>
      </c>
      <c r="N18" s="294" t="s">
        <v>400</v>
      </c>
      <c r="O18" s="295"/>
      <c r="P18" s="295"/>
      <c r="Q18" s="295"/>
      <c r="R18" s="296"/>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7"/>
      <c r="O19" s="298"/>
      <c r="P19" s="298"/>
      <c r="Q19" s="298"/>
      <c r="R19" s="299"/>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2"/>
      <c r="O20" s="293"/>
      <c r="P20" s="293"/>
      <c r="Q20" s="293"/>
      <c r="R20" s="287"/>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92"/>
      <c r="O21" s="293"/>
      <c r="P21" s="293"/>
      <c r="Q21" s="293"/>
      <c r="R21" s="287"/>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2"/>
      <c r="O22" s="293"/>
      <c r="P22" s="293"/>
      <c r="Q22" s="293"/>
      <c r="R22" s="287"/>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6"/>
      <c r="O23" s="307"/>
      <c r="P23" s="307"/>
      <c r="Q23" s="307"/>
      <c r="R23" s="308"/>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6"/>
      <c r="O24" s="307"/>
      <c r="P24" s="307"/>
      <c r="Q24" s="307"/>
      <c r="R24" s="308"/>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6"/>
      <c r="O25" s="307"/>
      <c r="P25" s="307"/>
      <c r="Q25" s="307"/>
      <c r="R25" s="308"/>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2"/>
      <c r="O26" s="293"/>
      <c r="P26" s="293"/>
      <c r="Q26" s="293"/>
      <c r="R26" s="287"/>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2"/>
      <c r="O27" s="293"/>
      <c r="P27" s="293"/>
      <c r="Q27" s="293"/>
      <c r="R27" s="287"/>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RM6116 Network Services 3</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4" t="str">
        <f>HYPERLINK("#'Contents'!A1","Click for Contents")</f>
        <v>Click for Contents</v>
      </c>
      <c r="D6" s="254"/>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88" t="s">
        <v>1</v>
      </c>
      <c r="D10" s="288"/>
      <c r="E10" s="288"/>
      <c r="F10" s="288"/>
      <c r="G10" s="289"/>
      <c r="H10" s="311" t="str">
        <f>CHOOSE('Bidder Instructions'!$E$39,'1.1b Lead Financial Input'!Z$18,'1.1a Lead Financial Input'!N$18)</f>
        <v>Immediate Parent Name</v>
      </c>
      <c r="I10" s="311"/>
      <c r="J10" s="311"/>
      <c r="K10" s="311"/>
      <c r="L10" s="311"/>
      <c r="M10" s="311"/>
      <c r="N10" s="311"/>
      <c r="O10" s="311"/>
      <c r="P10" s="311"/>
      <c r="Q10" s="311"/>
      <c r="R10" s="311"/>
    </row>
    <row r="11" spans="1:19" ht="15.5" x14ac:dyDescent="0.35">
      <c r="A11" s="3"/>
      <c r="B11" s="3"/>
      <c r="C11" s="288" t="s">
        <v>0</v>
      </c>
      <c r="D11" s="288"/>
      <c r="E11" s="288"/>
      <c r="F11" s="288"/>
      <c r="G11" s="289"/>
      <c r="H11" s="311">
        <f>'2.1 Lead Ancillary Input '!D36</f>
        <v>0</v>
      </c>
      <c r="I11" s="311"/>
      <c r="J11" s="311"/>
      <c r="K11" s="311"/>
      <c r="L11" s="311"/>
      <c r="M11" s="311"/>
      <c r="N11" s="311"/>
      <c r="O11" s="311"/>
      <c r="P11" s="311"/>
      <c r="Q11" s="311"/>
      <c r="R11" s="311"/>
    </row>
    <row r="12" spans="1:19" ht="15.5" x14ac:dyDescent="0.35">
      <c r="A12" s="3"/>
      <c r="B12" s="3"/>
      <c r="C12" s="288" t="s">
        <v>46</v>
      </c>
      <c r="D12" s="288"/>
      <c r="E12" s="288"/>
      <c r="F12" s="288"/>
      <c r="G12" s="289"/>
      <c r="H12" s="311">
        <f>'2.1 Lead Ancillary Input '!D37</f>
        <v>0</v>
      </c>
      <c r="I12" s="311"/>
      <c r="J12" s="311"/>
      <c r="K12" s="311"/>
      <c r="L12" s="311"/>
      <c r="M12" s="311"/>
      <c r="N12" s="311"/>
      <c r="O12" s="311"/>
      <c r="P12" s="311"/>
      <c r="Q12" s="311"/>
      <c r="R12" s="311"/>
    </row>
    <row r="13" spans="1:19" ht="15.5" x14ac:dyDescent="0.35">
      <c r="A13" s="3"/>
      <c r="B13" s="3"/>
      <c r="C13" s="288" t="s">
        <v>47</v>
      </c>
      <c r="D13" s="288"/>
      <c r="E13" s="288"/>
      <c r="F13" s="288"/>
      <c r="G13" s="289"/>
      <c r="H13" s="311">
        <f>'2.1 Lead Ancillary Input '!D38</f>
        <v>0</v>
      </c>
      <c r="I13" s="311"/>
      <c r="J13" s="311"/>
      <c r="K13" s="311"/>
      <c r="L13" s="311"/>
      <c r="M13" s="311"/>
      <c r="N13" s="311"/>
      <c r="O13" s="311"/>
      <c r="P13" s="311"/>
      <c r="Q13" s="311"/>
      <c r="R13" s="311"/>
    </row>
    <row r="14" spans="1:19" ht="15.5" x14ac:dyDescent="0.35">
      <c r="A14" s="3"/>
      <c r="B14" s="3"/>
      <c r="C14" s="288" t="s">
        <v>64</v>
      </c>
      <c r="D14" s="288"/>
      <c r="E14" s="288"/>
      <c r="F14" s="288"/>
      <c r="G14" s="289"/>
      <c r="H14" s="312" t="str">
        <f>CHOOSE('Bidder Instructions'!$E$39,'1.1b Lead Financial Input'!AC$21,'1.1a Lead Financial Input'!Q$21)</f>
        <v>31/XX/20XX</v>
      </c>
      <c r="I14" s="312"/>
      <c r="J14" s="312"/>
      <c r="K14" s="312"/>
      <c r="L14" s="312"/>
      <c r="M14" s="312"/>
      <c r="N14" s="312"/>
      <c r="O14" s="312"/>
      <c r="P14" s="312"/>
      <c r="Q14" s="312"/>
      <c r="R14" s="31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90" t="s">
        <v>3</v>
      </c>
      <c r="D18" s="291"/>
      <c r="E18" s="7" t="s">
        <v>58</v>
      </c>
      <c r="F18" s="7"/>
      <c r="G18" s="7" t="s">
        <v>57</v>
      </c>
      <c r="H18" s="155" t="s">
        <v>59</v>
      </c>
      <c r="I18" s="155"/>
      <c r="J18" s="155" t="s">
        <v>60</v>
      </c>
      <c r="K18" s="155" t="s">
        <v>61</v>
      </c>
      <c r="L18" s="155"/>
      <c r="M18" s="155" t="s">
        <v>62</v>
      </c>
      <c r="N18" s="309" t="s">
        <v>400</v>
      </c>
      <c r="O18" s="309"/>
      <c r="P18" s="309"/>
      <c r="Q18" s="309"/>
      <c r="R18" s="309"/>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10"/>
      <c r="O19" s="310"/>
      <c r="P19" s="310"/>
      <c r="Q19" s="310"/>
      <c r="R19" s="310"/>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10"/>
      <c r="O20" s="310"/>
      <c r="P20" s="310"/>
      <c r="Q20" s="310"/>
      <c r="R20" s="310"/>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10"/>
      <c r="O21" s="310"/>
      <c r="P21" s="310"/>
      <c r="Q21" s="310"/>
      <c r="R21" s="310"/>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10"/>
      <c r="O22" s="310"/>
      <c r="P22" s="310"/>
      <c r="Q22" s="310"/>
      <c r="R22" s="310"/>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7"/>
      <c r="O23" s="307"/>
      <c r="P23" s="307"/>
      <c r="Q23" s="307"/>
      <c r="R23" s="308"/>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7"/>
      <c r="O24" s="307"/>
      <c r="P24" s="307"/>
      <c r="Q24" s="307"/>
      <c r="R24" s="308"/>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7"/>
      <c r="O25" s="307"/>
      <c r="P25" s="307"/>
      <c r="Q25" s="307"/>
      <c r="R25" s="308"/>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10"/>
      <c r="O26" s="310"/>
      <c r="P26" s="310"/>
      <c r="Q26" s="310"/>
      <c r="R26" s="310"/>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10"/>
      <c r="O27" s="310"/>
      <c r="P27" s="310"/>
      <c r="Q27" s="310"/>
      <c r="R27" s="31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RM6116 Network Services 3</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4" t="str">
        <f>HYPERLINK("#'Contents'!A1","Click for Contents")</f>
        <v>Click for Contents</v>
      </c>
      <c r="D6" s="254"/>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8" t="s">
        <v>1</v>
      </c>
      <c r="D10" s="288"/>
      <c r="E10" s="288"/>
      <c r="F10" s="288"/>
      <c r="G10" s="289"/>
      <c r="H10" s="311" t="str">
        <f>CHOOSE('Bidder Instructions'!$E$39,'1.1b Lead Financial Input'!AP$18,'1.1a Lead Financial Input'!X$18)</f>
        <v>Ultimate Parent Name</v>
      </c>
      <c r="I10" s="311"/>
      <c r="J10" s="311"/>
      <c r="K10" s="311"/>
      <c r="L10" s="311"/>
      <c r="M10" s="311"/>
      <c r="N10" s="311"/>
      <c r="O10" s="311"/>
      <c r="P10" s="311"/>
      <c r="Q10" s="311"/>
      <c r="R10" s="311"/>
    </row>
    <row r="11" spans="1:19" ht="15.5" x14ac:dyDescent="0.35">
      <c r="A11" s="3"/>
      <c r="B11" s="3"/>
      <c r="C11" s="288" t="s">
        <v>0</v>
      </c>
      <c r="D11" s="288"/>
      <c r="E11" s="288"/>
      <c r="F11" s="288"/>
      <c r="G11" s="289"/>
      <c r="H11" s="311">
        <f>'2.1 Lead Ancillary Input '!D60</f>
        <v>0</v>
      </c>
      <c r="I11" s="311"/>
      <c r="J11" s="311"/>
      <c r="K11" s="311"/>
      <c r="L11" s="311"/>
      <c r="M11" s="311"/>
      <c r="N11" s="311"/>
      <c r="O11" s="311"/>
      <c r="P11" s="311"/>
      <c r="Q11" s="311"/>
      <c r="R11" s="311"/>
    </row>
    <row r="12" spans="1:19" ht="15.5" x14ac:dyDescent="0.35">
      <c r="A12" s="3"/>
      <c r="B12" s="3"/>
      <c r="C12" s="288" t="s">
        <v>46</v>
      </c>
      <c r="D12" s="288"/>
      <c r="E12" s="288"/>
      <c r="F12" s="288"/>
      <c r="G12" s="289"/>
      <c r="H12" s="311">
        <f>'2.1 Lead Ancillary Input '!D61</f>
        <v>0</v>
      </c>
      <c r="I12" s="311"/>
      <c r="J12" s="311"/>
      <c r="K12" s="311"/>
      <c r="L12" s="311"/>
      <c r="M12" s="311"/>
      <c r="N12" s="311"/>
      <c r="O12" s="311"/>
      <c r="P12" s="311"/>
      <c r="Q12" s="311"/>
      <c r="R12" s="311"/>
    </row>
    <row r="13" spans="1:19" ht="15.5" x14ac:dyDescent="0.35">
      <c r="A13" s="3"/>
      <c r="B13" s="3"/>
      <c r="C13" s="288" t="s">
        <v>47</v>
      </c>
      <c r="D13" s="288"/>
      <c r="E13" s="288"/>
      <c r="F13" s="288"/>
      <c r="G13" s="289"/>
      <c r="H13" s="311">
        <f>'2.1 Lead Ancillary Input '!D62</f>
        <v>0</v>
      </c>
      <c r="I13" s="311"/>
      <c r="J13" s="311"/>
      <c r="K13" s="311"/>
      <c r="L13" s="311"/>
      <c r="M13" s="311"/>
      <c r="N13" s="311"/>
      <c r="O13" s="311"/>
      <c r="P13" s="311"/>
      <c r="Q13" s="311"/>
      <c r="R13" s="311"/>
    </row>
    <row r="14" spans="1:19" ht="15.5" x14ac:dyDescent="0.35">
      <c r="A14" s="3"/>
      <c r="B14" s="3"/>
      <c r="C14" s="288" t="s">
        <v>64</v>
      </c>
      <c r="D14" s="288"/>
      <c r="E14" s="288"/>
      <c r="F14" s="288"/>
      <c r="G14" s="289"/>
      <c r="H14" s="312" t="str">
        <f>CHOOSE('Bidder Instructions'!$E$39,'1.1b Lead Financial Input'!AS$21,'1.1a Lead Financial Input'!AA$21)</f>
        <v>31/XX/20XX</v>
      </c>
      <c r="I14" s="312"/>
      <c r="J14" s="312"/>
      <c r="K14" s="312"/>
      <c r="L14" s="312"/>
      <c r="M14" s="312"/>
      <c r="N14" s="312"/>
      <c r="O14" s="312"/>
      <c r="P14" s="312"/>
      <c r="Q14" s="312"/>
      <c r="R14" s="312"/>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9" t="s">
        <v>400</v>
      </c>
      <c r="O18" s="309"/>
      <c r="P18" s="309"/>
      <c r="Q18" s="309"/>
      <c r="R18" s="309"/>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10"/>
      <c r="O19" s="310"/>
      <c r="P19" s="310"/>
      <c r="Q19" s="310"/>
      <c r="R19" s="310"/>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10"/>
      <c r="O20" s="310"/>
      <c r="P20" s="310"/>
      <c r="Q20" s="310"/>
      <c r="R20" s="310"/>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10"/>
      <c r="O21" s="310"/>
      <c r="P21" s="310"/>
      <c r="Q21" s="310"/>
      <c r="R21" s="310"/>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10"/>
      <c r="O22" s="310"/>
      <c r="P22" s="310"/>
      <c r="Q22" s="310"/>
      <c r="R22" s="310"/>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7"/>
      <c r="O23" s="307"/>
      <c r="P23" s="307"/>
      <c r="Q23" s="307"/>
      <c r="R23" s="308"/>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7"/>
      <c r="O24" s="307"/>
      <c r="P24" s="307"/>
      <c r="Q24" s="307"/>
      <c r="R24" s="308"/>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7"/>
      <c r="O25" s="307"/>
      <c r="P25" s="307"/>
      <c r="Q25" s="307"/>
      <c r="R25" s="308"/>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10"/>
      <c r="O26" s="310"/>
      <c r="P26" s="310"/>
      <c r="Q26" s="310"/>
      <c r="R26" s="310"/>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10"/>
      <c r="O27" s="310"/>
      <c r="P27" s="310"/>
      <c r="Q27" s="310"/>
      <c r="R27" s="31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RM6116 Network Services 3</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4" t="str">
        <f>HYPERLINK("#'Contents'!A1","Click for Contents")</f>
        <v>Click for Contents</v>
      </c>
      <c r="D6" s="254"/>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4" t="s">
        <v>1</v>
      </c>
      <c r="D10" s="314"/>
      <c r="E10" s="314"/>
      <c r="F10" s="314"/>
      <c r="G10" s="314"/>
      <c r="H10" s="311" t="e">
        <f>'1.2a Alternative Guarantor'!E15:G15</f>
        <v>#VALUE!</v>
      </c>
      <c r="I10" s="311"/>
      <c r="J10" s="311"/>
      <c r="K10" s="311"/>
      <c r="L10" s="311"/>
      <c r="M10" s="311"/>
      <c r="N10" s="311"/>
      <c r="O10" s="311"/>
      <c r="P10" s="311"/>
      <c r="Q10" s="311"/>
      <c r="R10" s="311"/>
    </row>
    <row r="11" spans="1:19" ht="15.5" x14ac:dyDescent="0.35">
      <c r="A11" s="3"/>
      <c r="B11" s="3"/>
      <c r="C11" s="314" t="s">
        <v>46</v>
      </c>
      <c r="D11" s="314"/>
      <c r="E11" s="314"/>
      <c r="F11" s="314"/>
      <c r="G11" s="314"/>
      <c r="H11" s="311">
        <f>'1.2a Alternative Guarantor'!E16</f>
        <v>0</v>
      </c>
      <c r="I11" s="311"/>
      <c r="J11" s="311"/>
      <c r="K11" s="311"/>
      <c r="L11" s="311"/>
      <c r="M11" s="311"/>
      <c r="N11" s="311"/>
      <c r="O11" s="311"/>
      <c r="P11" s="311"/>
      <c r="Q11" s="311"/>
      <c r="R11" s="311"/>
    </row>
    <row r="12" spans="1:19" ht="15.5" x14ac:dyDescent="0.35">
      <c r="A12" s="3"/>
      <c r="B12" s="3"/>
      <c r="C12" s="314" t="s">
        <v>47</v>
      </c>
      <c r="D12" s="314"/>
      <c r="E12" s="314"/>
      <c r="F12" s="314"/>
      <c r="G12" s="314"/>
      <c r="H12" s="311">
        <f>'1.2a Alternative Guarantor'!E17</f>
        <v>0</v>
      </c>
      <c r="I12" s="311"/>
      <c r="J12" s="311"/>
      <c r="K12" s="311"/>
      <c r="L12" s="311"/>
      <c r="M12" s="311"/>
      <c r="N12" s="311"/>
      <c r="O12" s="311"/>
      <c r="P12" s="311"/>
      <c r="Q12" s="311"/>
      <c r="R12" s="311"/>
    </row>
    <row r="13" spans="1:19" ht="15.5" x14ac:dyDescent="0.35">
      <c r="A13" s="3"/>
      <c r="B13" s="3"/>
      <c r="C13" s="314" t="s">
        <v>64</v>
      </c>
      <c r="D13" s="314"/>
      <c r="E13" s="314"/>
      <c r="F13" s="314"/>
      <c r="G13" s="314"/>
      <c r="H13" s="312" t="str">
        <f>'1.2a Alternative Guarantor'!G21</f>
        <v>31/XX/20XX</v>
      </c>
      <c r="I13" s="312"/>
      <c r="J13" s="312"/>
      <c r="K13" s="312"/>
      <c r="L13" s="312"/>
      <c r="M13" s="312"/>
      <c r="N13" s="312"/>
      <c r="O13" s="312"/>
      <c r="P13" s="312"/>
      <c r="Q13" s="312"/>
      <c r="R13" s="312"/>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399</v>
      </c>
      <c r="D16" s="3"/>
      <c r="E16" s="5"/>
      <c r="F16" s="5"/>
      <c r="G16" s="5"/>
      <c r="H16" s="4"/>
      <c r="I16" s="4"/>
      <c r="J16" s="4"/>
      <c r="K16" s="4"/>
      <c r="L16" s="4"/>
      <c r="M16" s="4"/>
      <c r="N16" s="4"/>
      <c r="O16" s="6"/>
      <c r="P16" s="6"/>
      <c r="Q16" s="4"/>
      <c r="R16" s="4"/>
    </row>
    <row r="17" spans="1:18" ht="15.5" customHeight="1" x14ac:dyDescent="0.35">
      <c r="A17" s="8"/>
      <c r="B17" s="8"/>
      <c r="C17" s="313" t="s">
        <v>3</v>
      </c>
      <c r="D17" s="313"/>
      <c r="E17" s="7" t="s">
        <v>58</v>
      </c>
      <c r="F17" s="7"/>
      <c r="G17" s="7" t="s">
        <v>57</v>
      </c>
      <c r="H17" s="155" t="s">
        <v>59</v>
      </c>
      <c r="I17" s="155"/>
      <c r="J17" s="155" t="s">
        <v>60</v>
      </c>
      <c r="K17" s="155" t="s">
        <v>61</v>
      </c>
      <c r="L17" s="155"/>
      <c r="M17" s="155" t="s">
        <v>62</v>
      </c>
      <c r="N17" s="309" t="s">
        <v>400</v>
      </c>
      <c r="O17" s="309"/>
      <c r="P17" s="309"/>
      <c r="Q17" s="309"/>
      <c r="R17" s="309"/>
    </row>
    <row r="18" spans="1:18" ht="141" customHeight="1" x14ac:dyDescent="0.3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10"/>
      <c r="O18" s="310"/>
      <c r="P18" s="310"/>
      <c r="Q18" s="310"/>
      <c r="R18" s="310"/>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10"/>
      <c r="O19" s="310"/>
      <c r="P19" s="310"/>
      <c r="Q19" s="310"/>
      <c r="R19" s="310"/>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10"/>
      <c r="O20" s="310"/>
      <c r="P20" s="310"/>
      <c r="Q20" s="310"/>
      <c r="R20" s="310"/>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10"/>
      <c r="O21" s="310"/>
      <c r="P21" s="310"/>
      <c r="Q21" s="310"/>
      <c r="R21" s="310"/>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7"/>
      <c r="O22" s="307"/>
      <c r="P22" s="307"/>
      <c r="Q22" s="307"/>
      <c r="R22" s="308"/>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7"/>
      <c r="O23" s="307"/>
      <c r="P23" s="307"/>
      <c r="Q23" s="307"/>
      <c r="R23" s="308"/>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7"/>
      <c r="O24" s="307"/>
      <c r="P24" s="307"/>
      <c r="Q24" s="307"/>
      <c r="R24" s="308"/>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10"/>
      <c r="O25" s="310"/>
      <c r="P25" s="310"/>
      <c r="Q25" s="310"/>
      <c r="R25" s="310"/>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10"/>
      <c r="O26" s="310"/>
      <c r="P26" s="310"/>
      <c r="Q26" s="310"/>
      <c r="R26" s="310"/>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RM6116 Network Services 3</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388</v>
      </c>
      <c r="F10" s="179"/>
      <c r="G10" s="179"/>
      <c r="H10" s="176"/>
      <c r="I10" s="77"/>
    </row>
    <row r="11" spans="1:18" ht="15.5" x14ac:dyDescent="0.25">
      <c r="A11" s="27"/>
      <c r="B11" s="27"/>
      <c r="C11" s="27"/>
      <c r="E11" s="177" t="s">
        <v>391</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392</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5" t="s">
        <v>161</v>
      </c>
      <c r="I18" s="315"/>
    </row>
    <row r="19" spans="1:16383" ht="15.5" x14ac:dyDescent="0.35">
      <c r="A19" s="27"/>
      <c r="B19" s="27"/>
      <c r="C19" s="27"/>
      <c r="E19" s="117" t="s">
        <v>168</v>
      </c>
      <c r="F19" s="117" t="s">
        <v>162</v>
      </c>
      <c r="G19" s="117" t="s">
        <v>301</v>
      </c>
      <c r="H19" s="172" t="s">
        <v>420</v>
      </c>
      <c r="I19" s="172" t="s">
        <v>375</v>
      </c>
    </row>
    <row r="20" spans="1:16383" ht="125" customHeight="1" x14ac:dyDescent="0.25">
      <c r="A20" s="27"/>
      <c r="B20" s="27"/>
      <c r="C20" s="27"/>
      <c r="E20" s="173">
        <v>1</v>
      </c>
      <c r="F20" s="174" t="s">
        <v>163</v>
      </c>
      <c r="G20" s="174"/>
      <c r="H20" s="175" t="s">
        <v>355</v>
      </c>
      <c r="I20" s="175" t="s">
        <v>303</v>
      </c>
    </row>
    <row r="21" spans="1:16383" ht="125" customHeight="1" x14ac:dyDescent="0.25">
      <c r="A21" s="27"/>
      <c r="B21" s="27"/>
      <c r="C21" s="27"/>
      <c r="E21" s="173">
        <v>2</v>
      </c>
      <c r="F21" s="174" t="s">
        <v>67</v>
      </c>
      <c r="G21" s="174"/>
      <c r="H21" s="175" t="s">
        <v>377</v>
      </c>
      <c r="I21" s="175" t="s">
        <v>302</v>
      </c>
    </row>
    <row r="22" spans="1:16383" ht="321.5" customHeight="1" x14ac:dyDescent="0.25">
      <c r="A22" s="27"/>
      <c r="B22" s="27"/>
      <c r="C22" s="27"/>
      <c r="E22" s="173" t="s">
        <v>164</v>
      </c>
      <c r="F22" s="174" t="s">
        <v>249</v>
      </c>
      <c r="G22" s="174"/>
      <c r="H22" s="175" t="s">
        <v>354</v>
      </c>
      <c r="I22" s="175" t="s">
        <v>337</v>
      </c>
    </row>
    <row r="23" spans="1:16383" ht="362.5" customHeight="1" x14ac:dyDescent="0.25">
      <c r="A23" s="27"/>
      <c r="B23" s="27"/>
      <c r="C23" s="27"/>
      <c r="E23" s="173" t="s">
        <v>165</v>
      </c>
      <c r="F23" s="174" t="s">
        <v>76</v>
      </c>
      <c r="G23" s="174"/>
      <c r="H23" s="175" t="s">
        <v>378</v>
      </c>
      <c r="I23" s="175" t="s">
        <v>338</v>
      </c>
    </row>
    <row r="24" spans="1:16383" ht="372" x14ac:dyDescent="0.25">
      <c r="A24" s="27"/>
      <c r="B24" s="27"/>
      <c r="C24" s="27"/>
      <c r="E24" s="173">
        <v>4</v>
      </c>
      <c r="F24" s="174" t="s">
        <v>80</v>
      </c>
      <c r="G24" s="174"/>
      <c r="H24" s="175" t="s">
        <v>379</v>
      </c>
      <c r="I24" s="175" t="s">
        <v>356</v>
      </c>
    </row>
    <row r="25" spans="1:16383" ht="143" customHeight="1" x14ac:dyDescent="0.25">
      <c r="A25" s="27"/>
      <c r="B25" s="27"/>
      <c r="C25" s="27"/>
      <c r="E25" s="173">
        <v>5</v>
      </c>
      <c r="F25" s="174" t="s">
        <v>74</v>
      </c>
      <c r="G25" s="174"/>
      <c r="H25" s="175" t="s">
        <v>380</v>
      </c>
      <c r="I25" s="175" t="s">
        <v>357</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RM6116 Network Services 3</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4" t="str">
        <f>HYPERLINK("#'Contents'!A1","Click for Contents")</f>
        <v>Click for Contents</v>
      </c>
      <c r="D6" s="254"/>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393</v>
      </c>
      <c r="E11" s="90"/>
      <c r="F11" s="90"/>
      <c r="G11" s="90"/>
    </row>
    <row r="12" spans="1:8" x14ac:dyDescent="0.25">
      <c r="A12" s="80"/>
      <c r="B12" s="80"/>
      <c r="C12" s="80"/>
      <c r="D12" s="80"/>
      <c r="E12" s="80"/>
      <c r="F12" s="80"/>
      <c r="G12" s="80"/>
    </row>
    <row r="13" spans="1:8" ht="15.5" x14ac:dyDescent="0.35">
      <c r="A13" s="80"/>
      <c r="B13" s="80"/>
      <c r="C13" s="80"/>
      <c r="D13" s="316" t="s">
        <v>404</v>
      </c>
      <c r="E13" s="316"/>
      <c r="F13" s="316"/>
      <c r="G13" s="316"/>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341</v>
      </c>
      <c r="F17" s="205" t="s">
        <v>495</v>
      </c>
      <c r="G17" s="97" t="s">
        <v>340</v>
      </c>
      <c r="H17"/>
    </row>
    <row r="18" spans="1:8" ht="12" x14ac:dyDescent="0.25">
      <c r="A18" s="80"/>
      <c r="B18" s="80"/>
      <c r="C18" s="80"/>
      <c r="D18" s="80"/>
      <c r="E18" s="93" t="s">
        <v>252</v>
      </c>
      <c r="F18" s="206" t="s">
        <v>464</v>
      </c>
      <c r="G18" s="97" t="s">
        <v>394</v>
      </c>
      <c r="H18"/>
    </row>
    <row r="19" spans="1:8" ht="12" x14ac:dyDescent="0.25">
      <c r="A19" s="80"/>
      <c r="B19" s="80"/>
      <c r="C19" s="80"/>
      <c r="D19" s="80"/>
      <c r="E19" s="93" t="s">
        <v>322</v>
      </c>
      <c r="F19" s="207" t="s">
        <v>465</v>
      </c>
      <c r="G19" s="125" t="s">
        <v>440</v>
      </c>
      <c r="H19"/>
    </row>
    <row r="20" spans="1:8" ht="12" x14ac:dyDescent="0.25">
      <c r="A20" s="80"/>
      <c r="B20" s="80"/>
      <c r="C20" s="80"/>
      <c r="D20" s="80"/>
      <c r="E20" s="93" t="s">
        <v>253</v>
      </c>
      <c r="F20" s="208"/>
      <c r="G20" s="125" t="s">
        <v>441</v>
      </c>
      <c r="H20"/>
    </row>
    <row r="21" spans="1:8" ht="12" x14ac:dyDescent="0.25">
      <c r="A21" s="80"/>
      <c r="B21" s="80"/>
      <c r="C21" s="80"/>
      <c r="D21" s="80"/>
      <c r="E21" s="91" t="s">
        <v>323</v>
      </c>
      <c r="F21" s="207" t="s">
        <v>466</v>
      </c>
      <c r="G21" s="125" t="s">
        <v>442</v>
      </c>
      <c r="H21"/>
    </row>
    <row r="22" spans="1:8" ht="12" x14ac:dyDescent="0.25">
      <c r="A22" s="80"/>
      <c r="B22" s="80"/>
      <c r="C22" s="80"/>
      <c r="D22" s="80"/>
      <c r="E22" s="93" t="s">
        <v>254</v>
      </c>
      <c r="F22" s="205" t="s">
        <v>255</v>
      </c>
      <c r="G22" s="125" t="s">
        <v>364</v>
      </c>
      <c r="H22"/>
    </row>
    <row r="23" spans="1:8" ht="12" x14ac:dyDescent="0.25">
      <c r="A23" s="80"/>
      <c r="B23" s="80"/>
      <c r="C23" s="80"/>
      <c r="D23" s="80"/>
      <c r="E23" s="80"/>
      <c r="F23" s="209" t="s">
        <v>401</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44287</v>
      </c>
      <c r="G26" s="97" t="s">
        <v>342</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413</v>
      </c>
      <c r="D1" s="81"/>
      <c r="E1" s="81"/>
      <c r="F1" s="83"/>
      <c r="G1" s="83"/>
      <c r="H1" s="83"/>
    </row>
    <row r="2" spans="1:8" ht="13" x14ac:dyDescent="0.25">
      <c r="A2" s="81"/>
      <c r="B2" s="81"/>
      <c r="C2" s="84" t="str">
        <f>cstProjectName</f>
        <v>RM6116 Network Services 3</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4" t="str">
        <f>HYPERLINK("#'Contents'!A1","Click for Contents")</f>
        <v>Click for Contents</v>
      </c>
      <c r="D6" s="254"/>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393</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7" t="s">
        <v>414</v>
      </c>
      <c r="E13" s="317"/>
      <c r="F13" s="317"/>
      <c r="G13" s="317"/>
    </row>
    <row r="14" spans="1:8" s="27" customFormat="1" x14ac:dyDescent="0.25">
      <c r="A14" s="80"/>
      <c r="B14" s="80"/>
      <c r="C14" s="80"/>
      <c r="D14" s="80"/>
      <c r="E14" s="80"/>
      <c r="F14" s="80"/>
      <c r="G14" s="80"/>
    </row>
    <row r="15" spans="1:8" ht="15.5" x14ac:dyDescent="0.35">
      <c r="A15" s="90"/>
      <c r="B15" s="90"/>
      <c r="C15" s="90"/>
      <c r="D15" s="90" t="s">
        <v>405</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406</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443</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402</v>
      </c>
      <c r="G28" s="80"/>
    </row>
    <row r="29" spans="1:7" ht="15.5" x14ac:dyDescent="0.35">
      <c r="A29" s="90"/>
      <c r="B29" s="90"/>
      <c r="C29" s="90"/>
      <c r="D29" s="90" t="s">
        <v>407</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369</v>
      </c>
      <c r="F31" s="61"/>
      <c r="G31" s="80"/>
    </row>
    <row r="32" spans="1:7" ht="12" outlineLevel="1" x14ac:dyDescent="0.3">
      <c r="A32" s="80"/>
      <c r="B32" s="80"/>
      <c r="C32" s="80"/>
      <c r="D32" s="61"/>
      <c r="E32" s="61"/>
      <c r="F32" s="207" t="s">
        <v>372</v>
      </c>
      <c r="G32" s="80"/>
    </row>
    <row r="33" spans="1:7" ht="12" outlineLevel="1" x14ac:dyDescent="0.3">
      <c r="A33" s="80"/>
      <c r="B33" s="80"/>
      <c r="C33" s="80"/>
      <c r="D33" s="61"/>
      <c r="E33" s="61"/>
      <c r="F33" s="207" t="s">
        <v>419</v>
      </c>
      <c r="G33" s="80"/>
    </row>
    <row r="34" spans="1:7" ht="12" outlineLevel="1" x14ac:dyDescent="0.3">
      <c r="A34" s="80"/>
      <c r="B34" s="80"/>
      <c r="C34" s="80"/>
      <c r="D34" s="61"/>
      <c r="E34" s="61"/>
      <c r="F34" s="125" t="s">
        <v>403</v>
      </c>
      <c r="G34" s="80"/>
    </row>
    <row r="35" spans="1:7" x14ac:dyDescent="0.25">
      <c r="A35" s="80"/>
      <c r="B35" s="80"/>
      <c r="C35" s="80"/>
      <c r="D35" s="80"/>
      <c r="E35" s="80"/>
      <c r="G35" s="80"/>
    </row>
    <row r="36" spans="1:7" ht="15.5" x14ac:dyDescent="0.35">
      <c r="A36" s="90"/>
      <c r="B36" s="90"/>
      <c r="C36" s="90"/>
      <c r="D36" s="90" t="s">
        <v>408</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402</v>
      </c>
      <c r="G40" s="80"/>
    </row>
    <row r="41" spans="1:7" ht="15.5" x14ac:dyDescent="0.35">
      <c r="A41" s="90"/>
      <c r="B41" s="90"/>
      <c r="C41" s="90"/>
      <c r="D41" s="90" t="s">
        <v>409</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345</v>
      </c>
      <c r="F43" s="129" t="s">
        <v>344</v>
      </c>
      <c r="G43" s="80"/>
    </row>
    <row r="44" spans="1:7" ht="12" x14ac:dyDescent="0.25">
      <c r="A44" s="80"/>
      <c r="B44" s="80"/>
      <c r="C44" s="80"/>
      <c r="D44" s="80"/>
      <c r="E44" s="91" t="s">
        <v>257</v>
      </c>
      <c r="F44" s="127">
        <v>1000</v>
      </c>
      <c r="G44" s="97" t="s">
        <v>343</v>
      </c>
    </row>
    <row r="45" spans="1:7" ht="12" x14ac:dyDescent="0.25">
      <c r="A45" s="80"/>
      <c r="B45" s="80"/>
      <c r="C45" s="80"/>
      <c r="D45" s="80"/>
      <c r="E45" s="91" t="s">
        <v>258</v>
      </c>
      <c r="F45" s="127">
        <v>1000000</v>
      </c>
      <c r="G45" s="97" t="s">
        <v>343</v>
      </c>
    </row>
    <row r="46" spans="1:7" ht="12" x14ac:dyDescent="0.25">
      <c r="A46" s="80"/>
      <c r="B46" s="80"/>
      <c r="C46" s="80"/>
      <c r="D46" s="80"/>
      <c r="E46" s="91" t="s">
        <v>259</v>
      </c>
      <c r="F46" s="127">
        <v>7</v>
      </c>
      <c r="G46" s="97" t="s">
        <v>346</v>
      </c>
    </row>
    <row r="47" spans="1:7" ht="12" x14ac:dyDescent="0.25">
      <c r="A47" s="80"/>
      <c r="B47" s="80"/>
      <c r="C47" s="80"/>
      <c r="D47" s="80"/>
      <c r="E47" s="91" t="s">
        <v>260</v>
      </c>
      <c r="F47" s="127">
        <v>52</v>
      </c>
      <c r="G47" s="97" t="s">
        <v>347</v>
      </c>
    </row>
    <row r="48" spans="1:7" ht="12" x14ac:dyDescent="0.25">
      <c r="A48" s="80"/>
      <c r="B48" s="80"/>
      <c r="C48" s="80"/>
      <c r="D48" s="80"/>
      <c r="E48" s="91" t="s">
        <v>261</v>
      </c>
      <c r="F48" s="127">
        <v>3</v>
      </c>
      <c r="G48" s="97" t="s">
        <v>348</v>
      </c>
    </row>
    <row r="49" spans="1:7" ht="12" x14ac:dyDescent="0.25">
      <c r="A49" s="80"/>
      <c r="B49" s="80"/>
      <c r="C49" s="80"/>
      <c r="D49" s="80"/>
      <c r="E49" s="91" t="s">
        <v>262</v>
      </c>
      <c r="F49" s="127">
        <v>12</v>
      </c>
      <c r="G49" s="97" t="s">
        <v>349</v>
      </c>
    </row>
    <row r="50" spans="1:7" ht="12" x14ac:dyDescent="0.25">
      <c r="A50" s="80"/>
      <c r="B50" s="80"/>
      <c r="C50" s="80"/>
      <c r="D50" s="80"/>
      <c r="E50" s="91" t="s">
        <v>294</v>
      </c>
      <c r="F50" s="127">
        <v>365</v>
      </c>
      <c r="G50" s="97" t="s">
        <v>350</v>
      </c>
    </row>
    <row r="51" spans="1:7" ht="12" x14ac:dyDescent="0.25">
      <c r="A51" s="80"/>
      <c r="B51" s="80"/>
      <c r="C51" s="80"/>
      <c r="D51" s="80"/>
      <c r="E51" s="80"/>
      <c r="F51" s="125" t="s">
        <v>370</v>
      </c>
      <c r="G51" s="80"/>
    </row>
    <row r="52" spans="1:7" ht="15.5" x14ac:dyDescent="0.35">
      <c r="A52" s="90"/>
      <c r="B52" s="90"/>
      <c r="C52" s="90"/>
      <c r="D52" s="90" t="s">
        <v>410</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351</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352</v>
      </c>
    </row>
    <row r="57" spans="1:7" ht="12" x14ac:dyDescent="0.3">
      <c r="A57" s="80"/>
      <c r="B57" s="80"/>
      <c r="C57" s="80"/>
      <c r="D57" s="80"/>
      <c r="E57" s="93"/>
      <c r="F57" s="125" t="s">
        <v>370</v>
      </c>
      <c r="G57" s="99"/>
    </row>
    <row r="58" spans="1:7" ht="15.5" x14ac:dyDescent="0.35">
      <c r="A58" s="90"/>
      <c r="B58" s="90"/>
      <c r="C58" s="90"/>
      <c r="D58" s="90" t="s">
        <v>411</v>
      </c>
      <c r="E58" s="90"/>
      <c r="F58" s="90"/>
      <c r="G58" s="90"/>
    </row>
    <row r="59" spans="1:7" x14ac:dyDescent="0.25">
      <c r="A59" s="80"/>
      <c r="B59" s="80"/>
      <c r="C59" s="80"/>
      <c r="D59" s="80"/>
      <c r="E59" s="80"/>
      <c r="F59" s="80"/>
      <c r="G59" s="80"/>
    </row>
    <row r="60" spans="1:7" s="27" customFormat="1" x14ac:dyDescent="0.25">
      <c r="A60" s="80"/>
      <c r="B60" s="80"/>
      <c r="C60" s="80"/>
      <c r="D60" s="80"/>
      <c r="E60" s="80" t="s">
        <v>353</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421</v>
      </c>
      <c r="G63" s="231" t="s">
        <v>276</v>
      </c>
    </row>
    <row r="64" spans="1:7" x14ac:dyDescent="0.25">
      <c r="A64" s="80"/>
      <c r="B64" s="80"/>
      <c r="C64" s="80"/>
      <c r="D64" s="80"/>
      <c r="E64" s="104" t="s">
        <v>258</v>
      </c>
      <c r="F64" s="207" t="s">
        <v>422</v>
      </c>
      <c r="G64" s="231" t="s">
        <v>269</v>
      </c>
    </row>
    <row r="65" spans="1:8" x14ac:dyDescent="0.25">
      <c r="A65" s="80"/>
      <c r="B65" s="80"/>
      <c r="C65" s="80"/>
      <c r="D65" s="80"/>
      <c r="E65" s="104" t="s">
        <v>259</v>
      </c>
      <c r="F65" s="207" t="s">
        <v>423</v>
      </c>
      <c r="G65" s="231" t="s">
        <v>268</v>
      </c>
    </row>
    <row r="66" spans="1:8" x14ac:dyDescent="0.25">
      <c r="A66" s="80"/>
      <c r="B66" s="80"/>
      <c r="C66" s="80"/>
      <c r="D66" s="80"/>
      <c r="E66" s="104" t="s">
        <v>260</v>
      </c>
      <c r="F66" s="207" t="s">
        <v>424</v>
      </c>
      <c r="G66" s="231" t="s">
        <v>277</v>
      </c>
    </row>
    <row r="67" spans="1:8" x14ac:dyDescent="0.25">
      <c r="A67" s="80"/>
      <c r="B67" s="80"/>
      <c r="C67" s="80"/>
      <c r="D67" s="80"/>
      <c r="E67" s="104" t="s">
        <v>261</v>
      </c>
      <c r="F67" s="207" t="s">
        <v>425</v>
      </c>
      <c r="G67" s="231" t="s">
        <v>270</v>
      </c>
    </row>
    <row r="68" spans="1:8" x14ac:dyDescent="0.25">
      <c r="A68" s="80"/>
      <c r="B68" s="80"/>
      <c r="C68" s="80"/>
      <c r="D68" s="80"/>
      <c r="E68" s="104" t="s">
        <v>262</v>
      </c>
      <c r="F68" s="207" t="s">
        <v>426</v>
      </c>
      <c r="G68" s="231" t="s">
        <v>271</v>
      </c>
    </row>
    <row r="69" spans="1:8" x14ac:dyDescent="0.25">
      <c r="A69" s="80"/>
      <c r="B69" s="80"/>
      <c r="C69" s="80"/>
      <c r="D69" s="80"/>
      <c r="E69" s="104" t="s">
        <v>294</v>
      </c>
      <c r="F69" s="207" t="s">
        <v>427</v>
      </c>
      <c r="G69" s="231" t="s">
        <v>295</v>
      </c>
    </row>
    <row r="70" spans="1:8" x14ac:dyDescent="0.25">
      <c r="A70" s="80"/>
      <c r="B70" s="80"/>
      <c r="C70" s="80"/>
      <c r="D70" s="80"/>
      <c r="E70" s="104" t="s">
        <v>272</v>
      </c>
      <c r="F70" s="207" t="s">
        <v>428</v>
      </c>
      <c r="G70" s="231" t="s">
        <v>273</v>
      </c>
    </row>
    <row r="71" spans="1:8" x14ac:dyDescent="0.25">
      <c r="A71" s="80"/>
      <c r="B71" s="80"/>
      <c r="C71" s="80"/>
      <c r="D71" s="80"/>
      <c r="E71" s="104" t="s">
        <v>274</v>
      </c>
      <c r="F71" s="207" t="s">
        <v>429</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430</v>
      </c>
      <c r="G73" s="231" t="s">
        <v>281</v>
      </c>
    </row>
    <row r="74" spans="1:8" x14ac:dyDescent="0.25">
      <c r="A74" s="80"/>
      <c r="B74" s="80"/>
      <c r="C74" s="80"/>
      <c r="D74" s="80"/>
      <c r="E74" s="106" t="s">
        <v>282</v>
      </c>
      <c r="F74" s="107"/>
      <c r="G74" s="108"/>
    </row>
    <row r="75" spans="1:8" ht="12" x14ac:dyDescent="0.25">
      <c r="A75" s="80"/>
      <c r="B75" s="80"/>
      <c r="C75" s="80"/>
      <c r="D75" s="80"/>
      <c r="E75" s="80"/>
      <c r="F75" s="125" t="s">
        <v>401</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purl.org/dc/dcmitype/"/>
    <ds:schemaRef ds:uri="http://schemas.microsoft.com/office/infopath/2007/PartnerControls"/>
    <ds:schemaRef ds:uri="cc793e0e-7ede-4355-8289-18a94c370c4a"/>
    <ds:schemaRef ds:uri="http://purl.org/dc/elements/1.1/"/>
    <ds:schemaRef ds:uri="http://schemas.microsoft.com/office/2006/metadata/properties"/>
    <ds:schemaRef ds:uri="http://schemas.microsoft.com/office/2006/documentManagement/types"/>
    <ds:schemaRef ds:uri="885439bf-a03e-4994-a2bc-2a223ebc4d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James Ferris</cp:lastModifiedBy>
  <cp:lastPrinted>2018-12-06T08:37:15Z</cp:lastPrinted>
  <dcterms:created xsi:type="dcterms:W3CDTF">2016-11-14T11:09:32Z</dcterms:created>
  <dcterms:modified xsi:type="dcterms:W3CDTF">2022-11-30T10:13:23Z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