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showInkAnnotation="0" codeName="ThisWorkbook"/>
  <mc:AlternateContent xmlns:mc="http://schemas.openxmlformats.org/markup-compatibility/2006">
    <mc:Choice Requires="x15">
      <x15ac:absPath xmlns:x15ac="http://schemas.microsoft.com/office/spreadsheetml/2010/11/ac" url="C:\Users\alison.jones\Desktop\"/>
    </mc:Choice>
  </mc:AlternateContent>
  <xr:revisionPtr revIDLastSave="0" documentId="8_{F39ABD2F-1BA4-4878-BB2C-1C4E24C22E84}" xr6:coauthVersionLast="36" xr6:coauthVersionMax="36" xr10:uidLastSave="{00000000-0000-0000-0000-000000000000}"/>
  <bookViews>
    <workbookView xWindow="0" yWindow="0" windowWidth="19200" windowHeight="6930" tabRatio="888" activeTab="1" xr2:uid="{00000000-000D-0000-FFFF-FFFF00000000}"/>
  </bookViews>
  <sheets>
    <sheet name="CoverPage" sheetId="55" r:id="rId1"/>
    <sheet name="Contents" sheetId="58" r:id="rId2"/>
    <sheet name="Authority Instructions" sheetId="60" r:id="rId3"/>
    <sheet name="Bidder Instructions" sheetId="26" r:id="rId4"/>
    <sheet name="Authority RAG Thresholds" sheetId="35" r:id="rId5"/>
    <sheet name="1.1a Lead Financial Input" sheetId="27" r:id="rId6"/>
    <sheet name="1.1b Lead Financial Input" sheetId="48" r:id="rId7"/>
    <sheet name="1.2a Subcontractor Input" sheetId="40" state="hidden" r:id="rId8"/>
    <sheet name="1.2b Subcontractor Input" sheetId="49" state="hidden" r:id="rId9"/>
    <sheet name="2.1 Lead Ancillary Input " sheetId="36" r:id="rId10"/>
    <sheet name="2.2 Subcontractor Ancillary Inp" sheetId="46" state="hidden" r:id="rId11"/>
    <sheet name="3.1 Lead Bidder Assessment" sheetId="3" r:id="rId12"/>
    <sheet name="3.2 Immediate Parent Assmt" sheetId="37" r:id="rId13"/>
    <sheet name="3.3 Ultimate Parent Assmt" sheetId="38" r:id="rId14"/>
    <sheet name="3.4 Subcontractor #1 Assmt" sheetId="41" state="hidden" r:id="rId15"/>
    <sheet name="3.5 Subcontractor #2 Assmt" sheetId="44" state="hidden" r:id="rId16"/>
    <sheet name="3.6 Subcontractor #3 Assmt" sheetId="45" state="hidden" r:id="rId17"/>
    <sheet name="Metric Definitions" sheetId="47" state="hidden" r:id="rId18"/>
    <sheet name="Admin&gt;&gt;" sheetId="56" state="hidden" r:id="rId19"/>
    <sheet name="Setup" sheetId="61" state="hidden" r:id="rId20"/>
    <sheet name="SysConfig" sheetId="57" state="hidden" r:id="rId21"/>
  </sheets>
  <externalReferences>
    <externalReference r:id="rId22"/>
  </externalReference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Instructions'!$C$9:$U$65</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91029"/>
</workbook>
</file>

<file path=xl/calcChain.xml><?xml version="1.0" encoding="utf-8"?>
<calcChain xmlns="http://schemas.openxmlformats.org/spreadsheetml/2006/main">
  <c r="G30" i="35" l="1"/>
  <c r="G31" i="35"/>
  <c r="G32" i="35"/>
  <c r="G29" i="35"/>
  <c r="G20" i="36"/>
  <c r="G19" i="36"/>
  <c r="G18" i="36"/>
  <c r="G17" i="36"/>
  <c r="F26" i="35" l="1" a="1"/>
  <c r="F26" i="35" s="1"/>
  <c r="R173" i="40"/>
  <c r="Q173" i="40"/>
  <c r="P173" i="40"/>
  <c r="M173" i="40"/>
  <c r="L173" i="40"/>
  <c r="K173" i="40"/>
  <c r="H173" i="40"/>
  <c r="G173" i="40"/>
  <c r="F173" i="40"/>
  <c r="H173" i="27"/>
  <c r="G173" i="27"/>
  <c r="F173" i="27"/>
  <c r="I64" i="48" l="1"/>
  <c r="J64" i="48"/>
  <c r="I76" i="48"/>
  <c r="J76" i="48"/>
  <c r="I88" i="48"/>
  <c r="J88" i="48"/>
  <c r="I90" i="48"/>
  <c r="J90" i="48"/>
  <c r="O18" i="27"/>
  <c r="Y18" i="27"/>
  <c r="P21" i="27"/>
  <c r="P144" i="27" s="1"/>
  <c r="Q21" i="27"/>
  <c r="R21" i="27"/>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Z28" i="27" s="1"/>
  <c r="AA26" i="27"/>
  <c r="AB26" i="27"/>
  <c r="P27" i="27"/>
  <c r="Q27" i="27"/>
  <c r="R27" i="27"/>
  <c r="Z27" i="27"/>
  <c r="AA27" i="27"/>
  <c r="AB27" i="27"/>
  <c r="F28" i="27"/>
  <c r="G28" i="27"/>
  <c r="G34" i="27" s="1"/>
  <c r="G43" i="27" s="1"/>
  <c r="G47" i="27" s="1"/>
  <c r="G50" i="27" s="1"/>
  <c r="H28" i="27"/>
  <c r="H34" i="27" s="1"/>
  <c r="H43" i="27" s="1"/>
  <c r="H47" i="27" s="1"/>
  <c r="H50" i="27" s="1"/>
  <c r="K28" i="27"/>
  <c r="K34" i="27" s="1"/>
  <c r="K43" i="27" s="1"/>
  <c r="K47" i="27" s="1"/>
  <c r="K50" i="27" s="1"/>
  <c r="L28" i="27"/>
  <c r="M28" i="27"/>
  <c r="M34" i="27" s="1"/>
  <c r="M43" i="27" s="1"/>
  <c r="M47" i="27" s="1"/>
  <c r="M50" i="27" s="1"/>
  <c r="U28" i="27"/>
  <c r="U34" i="27" s="1"/>
  <c r="U43" i="27" s="1"/>
  <c r="U47" i="27" s="1"/>
  <c r="U50" i="27" s="1"/>
  <c r="V28" i="27"/>
  <c r="V34" i="27" s="1"/>
  <c r="V43" i="27" s="1"/>
  <c r="V47" i="27" s="1"/>
  <c r="V50" i="27" s="1"/>
  <c r="W28" i="27"/>
  <c r="AA28" i="27"/>
  <c r="P29" i="27"/>
  <c r="Q29" i="27"/>
  <c r="R29" i="27"/>
  <c r="Z29" i="27"/>
  <c r="AA29" i="27"/>
  <c r="AB29" i="27"/>
  <c r="P30" i="27"/>
  <c r="Q30" i="27"/>
  <c r="R30" i="27"/>
  <c r="Z30" i="27"/>
  <c r="AA30" i="27"/>
  <c r="AB30" i="27"/>
  <c r="P31" i="27"/>
  <c r="Q31" i="27"/>
  <c r="R31" i="27"/>
  <c r="Z31" i="27"/>
  <c r="AA31" i="27"/>
  <c r="AA34" i="27" s="1"/>
  <c r="AA43" i="27" s="1"/>
  <c r="AB31" i="27"/>
  <c r="P32" i="27"/>
  <c r="Q32" i="27"/>
  <c r="R32" i="27"/>
  <c r="Z32" i="27"/>
  <c r="AA32" i="27"/>
  <c r="AB32" i="27"/>
  <c r="P33" i="27"/>
  <c r="Q33" i="27"/>
  <c r="R33" i="27"/>
  <c r="Z33" i="27"/>
  <c r="AA33" i="27"/>
  <c r="AB33" i="27"/>
  <c r="F34" i="27"/>
  <c r="F43" i="27" s="1"/>
  <c r="F47" i="27" s="1"/>
  <c r="F50" i="27" s="1"/>
  <c r="L34" i="27"/>
  <c r="L43" i="27" s="1"/>
  <c r="L47" i="27" s="1"/>
  <c r="L50" i="27" s="1"/>
  <c r="W34" i="27"/>
  <c r="W43" i="27" s="1"/>
  <c r="W47" i="27" s="1"/>
  <c r="W50" i="27" s="1"/>
  <c r="P36" i="27"/>
  <c r="Q36" i="27"/>
  <c r="R36" i="27"/>
  <c r="Z36" i="27"/>
  <c r="AA36" i="27"/>
  <c r="AB36" i="27"/>
  <c r="P37" i="27"/>
  <c r="Q37" i="27"/>
  <c r="R37" i="27"/>
  <c r="Z37" i="27"/>
  <c r="AA37" i="27"/>
  <c r="AB37" i="27"/>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P55" i="27"/>
  <c r="Q55" i="27"/>
  <c r="R55" i="27"/>
  <c r="U55" i="27"/>
  <c r="V55" i="27"/>
  <c r="W55" i="27"/>
  <c r="P56" i="27"/>
  <c r="Q56" i="27"/>
  <c r="R56" i="27"/>
  <c r="Z56" i="27"/>
  <c r="AA56" i="27"/>
  <c r="AB56" i="27"/>
  <c r="P57" i="27"/>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H73" i="27"/>
  <c r="K73" i="27"/>
  <c r="L73" i="27"/>
  <c r="M73" i="27"/>
  <c r="U73" i="27"/>
  <c r="U142" i="27" s="1"/>
  <c r="V73" i="27"/>
  <c r="W73" i="27"/>
  <c r="W142" i="27" s="1"/>
  <c r="P75" i="27"/>
  <c r="Q75" i="27"/>
  <c r="R75" i="27"/>
  <c r="Z75" i="27"/>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K91" i="27"/>
  <c r="L91" i="27"/>
  <c r="M91" i="27"/>
  <c r="U91" i="27"/>
  <c r="V91" i="27"/>
  <c r="V111" i="27" s="1"/>
  <c r="W91" i="27"/>
  <c r="P93" i="27"/>
  <c r="Q93" i="27"/>
  <c r="R93" i="27"/>
  <c r="Z93" i="27"/>
  <c r="AA93" i="27"/>
  <c r="AA109" i="27" s="1"/>
  <c r="AB93" i="27"/>
  <c r="P94" i="27"/>
  <c r="Q94" i="27"/>
  <c r="R94" i="27"/>
  <c r="Z94" i="27"/>
  <c r="AA94" i="27"/>
  <c r="AB94" i="27"/>
  <c r="P95" i="27"/>
  <c r="Q95" i="27"/>
  <c r="R95" i="27"/>
  <c r="Z95" i="27"/>
  <c r="AA95" i="27"/>
  <c r="AB95" i="27"/>
  <c r="P96" i="27"/>
  <c r="Q96" i="27"/>
  <c r="R96" i="27"/>
  <c r="Z96" i="27"/>
  <c r="AA96" i="27"/>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G111" i="27" s="1"/>
  <c r="H109" i="27"/>
  <c r="K109" i="27"/>
  <c r="L109" i="27"/>
  <c r="M109" i="27"/>
  <c r="M111" i="27" s="1"/>
  <c r="U109" i="27"/>
  <c r="U111" i="27" s="1"/>
  <c r="V109" i="27"/>
  <c r="W109" i="27"/>
  <c r="P115" i="27"/>
  <c r="Q115" i="27"/>
  <c r="R115" i="27"/>
  <c r="Z115" i="27"/>
  <c r="AA115" i="27"/>
  <c r="AB115" i="27"/>
  <c r="P116" i="27"/>
  <c r="Q116" i="27"/>
  <c r="R116" i="27"/>
  <c r="Z116" i="27"/>
  <c r="AA116" i="27"/>
  <c r="AB116" i="27"/>
  <c r="P117" i="27"/>
  <c r="Q117" i="27"/>
  <c r="R117" i="27"/>
  <c r="Z117" i="27"/>
  <c r="AA117" i="27"/>
  <c r="AB117" i="27"/>
  <c r="P118" i="27"/>
  <c r="Q118" i="27"/>
  <c r="R118" i="27"/>
  <c r="Z118" i="27"/>
  <c r="AA118" i="27"/>
  <c r="AB118" i="27"/>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G129" i="27"/>
  <c r="H129" i="27"/>
  <c r="K129" i="27"/>
  <c r="L129" i="27"/>
  <c r="M129" i="27"/>
  <c r="U129" i="27"/>
  <c r="V129" i="27"/>
  <c r="W129" i="27"/>
  <c r="P131" i="27"/>
  <c r="Q131" i="27"/>
  <c r="R131" i="27"/>
  <c r="Z131" i="27"/>
  <c r="AA131" i="27"/>
  <c r="AB131" i="27"/>
  <c r="P132" i="27"/>
  <c r="Q132" i="27"/>
  <c r="R132" i="27"/>
  <c r="Z132" i="27"/>
  <c r="AA132" i="27"/>
  <c r="AB132" i="27"/>
  <c r="P133" i="27"/>
  <c r="Q133" i="27"/>
  <c r="R133" i="27"/>
  <c r="Z133" i="27"/>
  <c r="AA133" i="27"/>
  <c r="AB133" i="27"/>
  <c r="F134" i="27"/>
  <c r="G134" i="27"/>
  <c r="G136" i="27" s="1"/>
  <c r="H134" i="27"/>
  <c r="H136" i="27" s="1"/>
  <c r="K134" i="27"/>
  <c r="K136" i="27" s="1"/>
  <c r="L134" i="27"/>
  <c r="M134" i="27"/>
  <c r="U134" i="27"/>
  <c r="V134" i="27"/>
  <c r="W134" i="27"/>
  <c r="W136" i="27" s="1"/>
  <c r="F136" i="27"/>
  <c r="P138" i="27"/>
  <c r="Q138" i="27"/>
  <c r="R138" i="27"/>
  <c r="Z138" i="27"/>
  <c r="AA138" i="27"/>
  <c r="AB138" i="27"/>
  <c r="P139" i="27"/>
  <c r="Q139" i="27"/>
  <c r="R139" i="27"/>
  <c r="Z139" i="27"/>
  <c r="AA139" i="27"/>
  <c r="AB139" i="27"/>
  <c r="F144" i="27"/>
  <c r="G144" i="27"/>
  <c r="H144" i="27"/>
  <c r="K144" i="27"/>
  <c r="L144" i="27"/>
  <c r="M144" i="27"/>
  <c r="Q144" i="27"/>
  <c r="R144" i="27"/>
  <c r="U144" i="27"/>
  <c r="V144" i="27"/>
  <c r="W144" i="27"/>
  <c r="P145" i="27"/>
  <c r="P147" i="27" s="1"/>
  <c r="Q145" i="27"/>
  <c r="Q147" i="27" s="1"/>
  <c r="R145" i="27"/>
  <c r="Z145" i="27"/>
  <c r="AA145" i="27"/>
  <c r="AB145" i="27"/>
  <c r="P146" i="27"/>
  <c r="Q146" i="27"/>
  <c r="R146" i="27"/>
  <c r="Z146" i="27"/>
  <c r="AA146" i="27"/>
  <c r="AA147" i="27" s="1"/>
  <c r="AB146" i="27"/>
  <c r="AB147" i="27" s="1"/>
  <c r="F147" i="27"/>
  <c r="G147" i="27"/>
  <c r="H147" i="27"/>
  <c r="K147" i="27"/>
  <c r="L147" i="27"/>
  <c r="M147" i="27"/>
  <c r="U147" i="27"/>
  <c r="V147" i="27"/>
  <c r="W147" i="27"/>
  <c r="P149" i="27"/>
  <c r="Q149" i="27"/>
  <c r="R149" i="27"/>
  <c r="Z149" i="27"/>
  <c r="AA149" i="27"/>
  <c r="AB149" i="27"/>
  <c r="F151" i="27"/>
  <c r="G151" i="27"/>
  <c r="H151" i="27"/>
  <c r="K151" i="27"/>
  <c r="L151" i="27"/>
  <c r="M151" i="27"/>
  <c r="U151" i="27"/>
  <c r="V151" i="27"/>
  <c r="W151" i="27"/>
  <c r="F152" i="27"/>
  <c r="G152" i="27"/>
  <c r="H152" i="27"/>
  <c r="K152" i="27"/>
  <c r="L152" i="27"/>
  <c r="M152" i="27"/>
  <c r="P152" i="27"/>
  <c r="Q152" i="27"/>
  <c r="R152" i="27"/>
  <c r="U152" i="27"/>
  <c r="V152" i="27"/>
  <c r="W152" i="27"/>
  <c r="Z152" i="27"/>
  <c r="AA152" i="27"/>
  <c r="AB152" i="27"/>
  <c r="Z129" i="27" l="1"/>
  <c r="P134" i="27"/>
  <c r="AB144" i="27"/>
  <c r="K113" i="27"/>
  <c r="Z91" i="27"/>
  <c r="Z111" i="27" s="1"/>
  <c r="AB173" i="27"/>
  <c r="V136" i="27"/>
  <c r="H111" i="27"/>
  <c r="P61" i="27"/>
  <c r="Z147" i="27"/>
  <c r="U136" i="27"/>
  <c r="R134" i="27"/>
  <c r="AB61" i="27"/>
  <c r="AB142" i="27" s="1"/>
  <c r="R147" i="27"/>
  <c r="M136" i="27"/>
  <c r="U113" i="27"/>
  <c r="R173" i="27"/>
  <c r="Q173" i="27"/>
  <c r="R129" i="27"/>
  <c r="Z109" i="27"/>
  <c r="AB134" i="27"/>
  <c r="AB129" i="27"/>
  <c r="AB136" i="27" s="1"/>
  <c r="Z151" i="27"/>
  <c r="W113" i="27"/>
  <c r="P91" i="27"/>
  <c r="AA91" i="27"/>
  <c r="AA111" i="27" s="1"/>
  <c r="G142" i="27"/>
  <c r="Z73" i="27"/>
  <c r="AA129" i="27"/>
  <c r="AB91" i="27"/>
  <c r="AB111" i="27" s="1"/>
  <c r="AA47" i="27"/>
  <c r="AA50" i="27" s="1"/>
  <c r="Z34" i="27"/>
  <c r="Z43" i="27" s="1"/>
  <c r="Z47" i="27" s="1"/>
  <c r="Z50" i="27" s="1"/>
  <c r="AA134" i="27"/>
  <c r="Q109" i="27"/>
  <c r="AB109" i="27"/>
  <c r="Q91" i="27"/>
  <c r="Q134" i="27"/>
  <c r="Z134" i="27"/>
  <c r="Z136" i="27" s="1"/>
  <c r="F111" i="27"/>
  <c r="R109" i="27"/>
  <c r="P109" i="27"/>
  <c r="R91" i="27"/>
  <c r="V113" i="27"/>
  <c r="K142" i="27"/>
  <c r="AB73" i="27"/>
  <c r="R61" i="27"/>
  <c r="R113" i="27" s="1"/>
  <c r="AA61" i="27"/>
  <c r="AA173" i="27"/>
  <c r="P173" i="27"/>
  <c r="AB28" i="27"/>
  <c r="AB34" i="27" s="1"/>
  <c r="AB43" i="27" s="1"/>
  <c r="AB47" i="27" s="1"/>
  <c r="AB50" i="27" s="1"/>
  <c r="Q28" i="27"/>
  <c r="Q34" i="27" s="1"/>
  <c r="Q43" i="27" s="1"/>
  <c r="Q47" i="27" s="1"/>
  <c r="J92" i="48"/>
  <c r="L136" i="27"/>
  <c r="P151" i="27"/>
  <c r="AA151" i="27"/>
  <c r="R151" i="27"/>
  <c r="P129" i="27"/>
  <c r="P136" i="27" s="1"/>
  <c r="H113" i="27"/>
  <c r="AA73" i="27"/>
  <c r="P73" i="27"/>
  <c r="P142" i="27" s="1"/>
  <c r="R73" i="27"/>
  <c r="M142" i="27"/>
  <c r="Q61" i="27"/>
  <c r="Z61" i="27"/>
  <c r="Z113" i="27" s="1"/>
  <c r="Z173" i="27"/>
  <c r="R28" i="27"/>
  <c r="R34" i="27" s="1"/>
  <c r="R43" i="27" s="1"/>
  <c r="R47" i="27" s="1"/>
  <c r="R50" i="27" s="1"/>
  <c r="P28" i="27"/>
  <c r="P34" i="27" s="1"/>
  <c r="P43" i="27" s="1"/>
  <c r="P47" i="27" s="1"/>
  <c r="P50" i="27" s="1"/>
  <c r="I92" i="48"/>
  <c r="Q73" i="27"/>
  <c r="G113" i="27"/>
  <c r="F142" i="27"/>
  <c r="Q50" i="27"/>
  <c r="Q129" i="27"/>
  <c r="L142" i="27"/>
  <c r="AA136" i="27"/>
  <c r="P111" i="27"/>
  <c r="Z144" i="27"/>
  <c r="V142" i="27"/>
  <c r="H142" i="27"/>
  <c r="F113" i="27"/>
  <c r="M113" i="27"/>
  <c r="L111" i="27"/>
  <c r="Q151" i="27"/>
  <c r="L113" i="27"/>
  <c r="W111" i="27"/>
  <c r="K111" i="27"/>
  <c r="AB151" i="27"/>
  <c r="AA144" i="27"/>
  <c r="B8" i="61"/>
  <c r="I30" i="58" s="1"/>
  <c r="A8" i="61"/>
  <c r="H30" i="58" s="1"/>
  <c r="C6" i="61"/>
  <c r="C4" i="61"/>
  <c r="C3" i="61"/>
  <c r="C2" i="61"/>
  <c r="R142" i="27" l="1"/>
  <c r="Z142" i="27"/>
  <c r="R136" i="27"/>
  <c r="R111" i="27"/>
  <c r="Q136" i="27"/>
  <c r="AB113" i="27"/>
  <c r="P113" i="27"/>
  <c r="Q113" i="27"/>
  <c r="AA113" i="27"/>
  <c r="Q111" i="27"/>
  <c r="AA142"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Q90" i="49" l="1"/>
  <c r="G90" i="48"/>
  <c r="AC90" i="49"/>
  <c r="R90" i="48"/>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V90" i="48" s="1"/>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AB142" i="48" l="1"/>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Y105" i="48"/>
  <c r="V114" i="48"/>
  <c r="Y43" i="48"/>
  <c r="Y114" i="48"/>
  <c r="S114" i="48"/>
  <c r="Y92" i="48"/>
  <c r="Y90" i="48"/>
  <c r="AC39" i="48" l="1"/>
  <c r="AD137" i="48"/>
  <c r="AD149" i="48" s="1"/>
  <c r="AD151" i="48"/>
  <c r="AC137" i="48"/>
  <c r="AC149" i="48" s="1"/>
  <c r="AB39" i="48"/>
  <c r="AC138" i="48"/>
  <c r="AC150" i="48" s="1"/>
  <c r="AD139" i="48"/>
  <c r="AB139" i="48"/>
  <c r="AD138" i="48"/>
  <c r="AD150" i="48" s="1"/>
  <c r="AB138" i="48"/>
  <c r="AB150" i="48" s="1"/>
  <c r="Y50" i="48"/>
  <c r="Y53" i="48" s="1"/>
  <c r="A124" i="48"/>
  <c r="A116" i="48"/>
  <c r="A124" i="49"/>
  <c r="A116" i="49"/>
  <c r="A138"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AB137" i="48"/>
  <c r="AB151" i="48"/>
  <c r="AC139" i="48"/>
  <c r="AC151" i="48"/>
  <c r="K32" i="48"/>
  <c r="K135" i="48" s="1"/>
  <c r="K147" i="48" s="1"/>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V64" i="49"/>
  <c r="H49" i="49"/>
  <c r="G50" i="49"/>
  <c r="G53" i="49" s="1"/>
  <c r="K136" i="48"/>
  <c r="K148" i="48" s="1"/>
  <c r="AD136" i="48"/>
  <c r="AD148" i="48" s="1"/>
  <c r="K88" i="48"/>
  <c r="AI129" i="48"/>
  <c r="AI88" i="48"/>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K39" i="48" l="1"/>
  <c r="AI90" i="48"/>
  <c r="K43" i="48"/>
  <c r="K50" i="48" s="1"/>
  <c r="K151" i="48"/>
  <c r="S114" i="49"/>
  <c r="H114" i="49"/>
  <c r="AJ114" i="49"/>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K154" i="49" s="1"/>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S135" i="49"/>
  <c r="S147" i="49" s="1"/>
  <c r="S134" i="49"/>
  <c r="S146" i="49" s="1"/>
  <c r="Y105" i="49"/>
  <c r="V134" i="49"/>
  <c r="V146" i="49" s="1"/>
  <c r="V135" i="49"/>
  <c r="V147" i="49" s="1"/>
  <c r="S140" i="49"/>
  <c r="S152" i="49" s="1"/>
  <c r="N140" i="49"/>
  <c r="N152" i="49" s="1"/>
  <c r="A8" i="49"/>
  <c r="H20" i="58" s="1"/>
  <c r="AG39" i="49"/>
  <c r="AD39" i="49"/>
  <c r="AD151" i="49" s="1"/>
  <c r="AJ39" i="49"/>
  <c r="S39" i="49"/>
  <c r="S151" i="49" s="1"/>
  <c r="Y39" i="49"/>
  <c r="V39" i="49"/>
  <c r="H154" i="49"/>
  <c r="H39" i="49"/>
  <c r="H135" i="49"/>
  <c r="N39" i="49"/>
  <c r="K39" i="49"/>
  <c r="N39" i="48"/>
  <c r="N151" i="48" s="1"/>
  <c r="AB90" i="48"/>
  <c r="H135" i="48"/>
  <c r="AT39" i="48"/>
  <c r="AT151" i="48" s="1"/>
  <c r="AR39" i="48"/>
  <c r="AC105" i="48"/>
  <c r="H39" i="48"/>
  <c r="H151" i="48" s="1"/>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K43" i="49" l="1"/>
  <c r="K151" i="49"/>
  <c r="N43" i="49"/>
  <c r="N151" i="49"/>
  <c r="V43" i="49"/>
  <c r="V151" i="49"/>
  <c r="AR138" i="48"/>
  <c r="AR151" i="48"/>
  <c r="Y43" i="49"/>
  <c r="Y151" i="49"/>
  <c r="AG43" i="49"/>
  <c r="AG151" i="49"/>
  <c r="AJ43" i="49"/>
  <c r="AJ151" i="49"/>
  <c r="AS39" i="48"/>
  <c r="AS137" i="48" s="1"/>
  <c r="AS149" i="48" s="1"/>
  <c r="H138" i="49"/>
  <c r="H151" i="49"/>
  <c r="AR137" i="48"/>
  <c r="AR149" i="48" s="1"/>
  <c r="AT139" i="48"/>
  <c r="K139" i="48"/>
  <c r="K138" i="48"/>
  <c r="K150" i="48" s="1"/>
  <c r="K137" i="48"/>
  <c r="K149" i="48" s="1"/>
  <c r="N139" i="48"/>
  <c r="N138" i="48"/>
  <c r="N150" i="48" s="1"/>
  <c r="N137" i="48"/>
  <c r="N149" i="48" s="1"/>
  <c r="H137" i="48"/>
  <c r="H149" i="48" s="1"/>
  <c r="H138" i="48"/>
  <c r="H150" i="48" s="1"/>
  <c r="AT137" i="48"/>
  <c r="AT149" i="48" s="1"/>
  <c r="AR139" i="48"/>
  <c r="AR150" i="48"/>
  <c r="AT138" i="48"/>
  <c r="AT150" i="48" s="1"/>
  <c r="Z157" i="27"/>
  <c r="Z169" i="27" s="1"/>
  <c r="Z156" i="27"/>
  <c r="Z168" i="27" s="1"/>
  <c r="AA157" i="27"/>
  <c r="AA169" i="27" s="1"/>
  <c r="AA156" i="27"/>
  <c r="AA168" i="27" s="1"/>
  <c r="AB156" i="27"/>
  <c r="AB168" i="27" s="1"/>
  <c r="AB157" i="27"/>
  <c r="AB169" i="27" s="1"/>
  <c r="V139" i="49"/>
  <c r="V138" i="49"/>
  <c r="V150" i="49" s="1"/>
  <c r="V137" i="49"/>
  <c r="V149" i="49" s="1"/>
  <c r="Y139" i="49"/>
  <c r="Y138" i="49"/>
  <c r="Y150" i="49" s="1"/>
  <c r="Y137" i="49"/>
  <c r="Y149" i="49" s="1"/>
  <c r="S139" i="49"/>
  <c r="S138" i="49"/>
  <c r="S150" i="49" s="1"/>
  <c r="S137" i="49"/>
  <c r="S149" i="49" s="1"/>
  <c r="K139" i="49"/>
  <c r="K138" i="49"/>
  <c r="K150" i="49" s="1"/>
  <c r="K137" i="49"/>
  <c r="K149" i="49" s="1"/>
  <c r="AJ139" i="49"/>
  <c r="AJ137" i="49"/>
  <c r="AJ149" i="49" s="1"/>
  <c r="AJ138" i="49"/>
  <c r="AJ150" i="49" s="1"/>
  <c r="AG139" i="49"/>
  <c r="AG137" i="49"/>
  <c r="AG149" i="49" s="1"/>
  <c r="AG138" i="49"/>
  <c r="AG150" i="49" s="1"/>
  <c r="N139" i="49"/>
  <c r="N137" i="49"/>
  <c r="N149" i="49" s="1"/>
  <c r="N138" i="49"/>
  <c r="N150" i="49" s="1"/>
  <c r="AD139" i="49"/>
  <c r="AD137" i="49"/>
  <c r="AD149" i="49" s="1"/>
  <c r="AD138" i="49"/>
  <c r="AD150" i="49" s="1"/>
  <c r="H150" i="49"/>
  <c r="H137" i="49"/>
  <c r="H149" i="49" s="1"/>
  <c r="B120" i="49"/>
  <c r="B8" i="49" s="1"/>
  <c r="I20" i="58" s="1"/>
  <c r="H139" i="49"/>
  <c r="A37" i="27"/>
  <c r="A53" i="27"/>
  <c r="H139" i="48"/>
  <c r="K53" i="48"/>
  <c r="N43" i="48"/>
  <c r="N50" i="48" s="1"/>
  <c r="N53" i="48" s="1"/>
  <c r="A52" i="27"/>
  <c r="A31" i="27"/>
  <c r="A41" i="27"/>
  <c r="A26" i="27"/>
  <c r="A33" i="27"/>
  <c r="A49" i="27"/>
  <c r="A27" i="27"/>
  <c r="A38" i="27"/>
  <c r="AD50" i="48"/>
  <c r="AD53" i="48" s="1"/>
  <c r="AS138" i="48" l="1"/>
  <c r="AS150" i="48" s="1"/>
  <c r="AS139" i="48"/>
  <c r="AS151" i="48"/>
  <c r="A8" i="27"/>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2"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60" i="40"/>
  <c r="Q172" i="40" s="1"/>
  <c r="Q159" i="40"/>
  <c r="Q171" i="40" s="1"/>
  <c r="M162" i="40"/>
  <c r="M142" i="40"/>
  <c r="K170" i="40"/>
  <c r="H21" i="44" s="1"/>
  <c r="E21" i="44"/>
  <c r="R161" i="40"/>
  <c r="R160" i="40"/>
  <c r="R172" i="40" s="1"/>
  <c r="R159" i="40"/>
  <c r="R171" i="40" s="1"/>
  <c r="P162" i="40"/>
  <c r="P142" i="40"/>
  <c r="L170" i="40"/>
  <c r="I21" i="44" s="1"/>
  <c r="F21" i="44"/>
  <c r="F161" i="40"/>
  <c r="F160" i="40"/>
  <c r="F172" i="40" s="1"/>
  <c r="G161" i="40"/>
  <c r="G160" i="40"/>
  <c r="G172" i="40" s="1"/>
  <c r="G159" i="40"/>
  <c r="G171" i="40" s="1"/>
  <c r="Q162" i="40"/>
  <c r="Q142" i="40"/>
  <c r="M170" i="40"/>
  <c r="J21" i="44" s="1"/>
  <c r="G21" i="44"/>
  <c r="H161" i="40"/>
  <c r="H160" i="40"/>
  <c r="H172" i="40" s="1"/>
  <c r="H159" i="40"/>
  <c r="H171" i="40" s="1"/>
  <c r="F162" i="40"/>
  <c r="F142" i="40"/>
  <c r="R162" i="40"/>
  <c r="R142" i="40"/>
  <c r="P170" i="40"/>
  <c r="H21" i="45" s="1"/>
  <c r="E21" i="45"/>
  <c r="K161" i="40"/>
  <c r="K160" i="40"/>
  <c r="K172" i="40" s="1"/>
  <c r="K159" i="40"/>
  <c r="K171" i="40" s="1"/>
  <c r="G162" i="40"/>
  <c r="G142" i="40"/>
  <c r="Q170" i="40"/>
  <c r="I21" i="45" s="1"/>
  <c r="F21" i="45"/>
  <c r="L161" i="40"/>
  <c r="L160" i="40"/>
  <c r="L172" i="40" s="1"/>
  <c r="L159" i="40"/>
  <c r="L171" i="40" s="1"/>
  <c r="H162" i="40"/>
  <c r="H142" i="40"/>
  <c r="F170" i="40"/>
  <c r="H21" i="41" s="1"/>
  <c r="E21" i="41"/>
  <c r="R170" i="40"/>
  <c r="J21" i="45" s="1"/>
  <c r="G21" i="45"/>
  <c r="M161" i="40"/>
  <c r="M160" i="40"/>
  <c r="M172" i="40" s="1"/>
  <c r="M159" i="40"/>
  <c r="M171" i="40" s="1"/>
  <c r="K162" i="40"/>
  <c r="K142" i="40"/>
  <c r="G170" i="40"/>
  <c r="I21" i="41" s="1"/>
  <c r="F21" i="41"/>
  <c r="P161" i="40"/>
  <c r="P160" i="40"/>
  <c r="P172" i="40" s="1"/>
  <c r="P159" i="40"/>
  <c r="P171" i="40" s="1"/>
  <c r="L162" i="40"/>
  <c r="L142" i="40"/>
  <c r="H170" i="40"/>
  <c r="J21" i="41" s="1"/>
  <c r="G21" i="41"/>
  <c r="F159" i="40"/>
  <c r="F171" i="40" s="1"/>
  <c r="J21" i="3"/>
  <c r="I21" i="3"/>
  <c r="J21" i="37"/>
  <c r="G21" i="37"/>
  <c r="E21" i="38"/>
  <c r="E21" i="37"/>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F174" i="40" l="1"/>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J24" i="38" s="1"/>
  <c r="AA161" i="27"/>
  <c r="G161" i="27"/>
  <c r="Z161" i="27"/>
  <c r="R161" i="27"/>
  <c r="J24" i="37" s="1"/>
  <c r="F161" i="27"/>
  <c r="Q161" i="27"/>
  <c r="I24" i="37" s="1"/>
  <c r="H161" i="27"/>
  <c r="P161" i="27"/>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gudixon</author>
  </authors>
  <commentList>
    <comment ref="M22" authorId="0" shapeId="0" xr:uid="{00000000-0006-0000-0400-000001000000}">
      <text>
        <r>
          <rPr>
            <sz val="9"/>
            <color indexed="81"/>
            <rFont val="Tahoma"/>
            <family val="2"/>
          </rPr>
          <t>This ratio is binary and cannot be Amber.</t>
        </r>
      </text>
    </comment>
    <comment ref="F26" authorId="1" shapeId="0" xr:uid="{00000000-0006-0000-0400-000002000000}">
      <text>
        <r>
          <rPr>
            <sz val="9"/>
            <color rgb="FF000000"/>
            <rFont val="Tahoma"/>
            <family val="2"/>
          </rPr>
          <t>Authority to confirm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K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xr:uid="{00000000-0006-0000-0500-00000C000000}">
      <text>
        <r>
          <rPr>
            <sz val="9"/>
            <color rgb="FF000000"/>
            <rFont val="Tahoma"/>
            <family val="2"/>
          </rPr>
          <t>Enter Y or N</t>
        </r>
      </text>
    </comment>
    <comment ref="E52" authorId="1" shapeId="0" xr:uid="{00000000-0006-0000-05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xr:uid="{00000000-0006-0000-0500-00000E000000}">
      <text>
        <r>
          <rPr>
            <sz val="9"/>
            <color rgb="FF000000"/>
            <rFont val="Tahoma"/>
            <family val="2"/>
          </rPr>
          <t>Must enter all liabilities as a positive</t>
        </r>
      </text>
    </comment>
    <comment ref="J93" authorId="2" shapeId="0" xr:uid="{00000000-0006-0000-0500-00000F000000}">
      <text>
        <r>
          <rPr>
            <sz val="9"/>
            <color rgb="FF000000"/>
            <rFont val="Tahoma"/>
            <family val="2"/>
          </rPr>
          <t>Must enter all liabilities as a positive</t>
        </r>
      </text>
    </comment>
    <comment ref="O93" authorId="2" shapeId="0" xr:uid="{00000000-0006-0000-0500-000010000000}">
      <text>
        <r>
          <rPr>
            <sz val="9"/>
            <color rgb="FF000000"/>
            <rFont val="Tahoma"/>
            <family val="2"/>
          </rPr>
          <t>Must enter all liabilities as a positive</t>
        </r>
      </text>
    </comment>
    <comment ref="T93" authorId="2" shapeId="0" xr:uid="{00000000-0006-0000-0500-000011000000}">
      <text>
        <r>
          <rPr>
            <sz val="9"/>
            <color rgb="FF000000"/>
            <rFont val="Tahoma"/>
            <family val="2"/>
          </rPr>
          <t>Must enter all liabilities as a positive</t>
        </r>
      </text>
    </comment>
    <comment ref="Y93" authorId="2" shapeId="0" xr:uid="{00000000-0006-0000-0500-000012000000}">
      <text>
        <r>
          <rPr>
            <sz val="9"/>
            <color rgb="FF000000"/>
            <rFont val="Tahoma"/>
            <family val="2"/>
          </rPr>
          <t>Must enter all liabilities as a positive</t>
        </r>
      </text>
    </comment>
    <comment ref="E138" authorId="1" shapeId="0" xr:uid="{00000000-0006-0000-0500-000013000000}">
      <text>
        <r>
          <rPr>
            <sz val="9"/>
            <color rgb="FF000000"/>
            <rFont val="Tahoma"/>
            <family val="2"/>
          </rPr>
          <t>Enter as positive value</t>
        </r>
      </text>
    </comment>
    <comment ref="E146" authorId="1" shapeId="0" xr:uid="{00000000-0006-0000-0500-000014000000}">
      <text>
        <r>
          <rPr>
            <b/>
            <sz val="9"/>
            <color rgb="FF000000"/>
            <rFont val="Tahoma"/>
            <family val="2"/>
          </rPr>
          <t>Enter figure as a negative</t>
        </r>
        <r>
          <rPr>
            <sz val="9"/>
            <color rgb="FF000000"/>
            <rFont val="Tahoma"/>
            <family val="2"/>
          </rPr>
          <t xml:space="preserve">
</t>
        </r>
      </text>
    </comment>
    <comment ref="E149" authorId="0" shapeId="0" xr:uid="{00000000-0006-0000-05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xr:uid="{00000000-0006-0000-05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xr:uid="{00000000-0006-0000-05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xr:uid="{00000000-0006-0000-05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xr:uid="{00000000-0006-0000-05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xr:uid="{00000000-0006-0000-05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xr:uid="{00000000-0006-0000-05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xr:uid="{00000000-0006-0000-05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xr:uid="{00000000-0006-0000-05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xr:uid="{00000000-0006-0000-05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S14" authorId="0" shapeId="0" xr:uid="{00000000-0006-0000-06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xr:uid="{00000000-0006-0000-06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xr:uid="{00000000-0006-0000-06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xr:uid="{00000000-0006-0000-06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xr:uid="{00000000-0006-0000-06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xr:uid="{00000000-0006-0000-06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6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xr:uid="{00000000-0006-0000-06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xr:uid="{00000000-0006-0000-06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xr:uid="{00000000-0006-0000-06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xr:uid="{00000000-0006-0000-06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xr:uid="{00000000-0006-0000-0600-00000C000000}">
      <text>
        <r>
          <rPr>
            <sz val="9"/>
            <color indexed="81"/>
            <rFont val="Tahoma"/>
            <family val="2"/>
          </rPr>
          <t>Please note adjusting this line item will not pro-rate the ratios below.</t>
        </r>
      </text>
    </comment>
    <comment ref="AL22" authorId="0" shapeId="0" xr:uid="{00000000-0006-0000-0600-00000D000000}">
      <text>
        <r>
          <rPr>
            <sz val="9"/>
            <color indexed="81"/>
            <rFont val="Tahoma"/>
            <family val="2"/>
          </rPr>
          <t>Please note adjusting this line item will not pro-rate the ratios below.</t>
        </r>
      </text>
    </comment>
    <comment ref="E23" authorId="1" shapeId="0" xr:uid="{00000000-0006-0000-0600-00000E000000}">
      <text>
        <r>
          <rPr>
            <sz val="9"/>
            <color rgb="FF000000"/>
            <rFont val="Tahoma"/>
            <family val="2"/>
          </rPr>
          <t>Enter Y or N</t>
        </r>
      </text>
    </comment>
    <comment ref="E55" authorId="1" shapeId="0" xr:uid="{00000000-0006-0000-06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xr:uid="{00000000-0006-0000-0600-000010000000}">
      <text>
        <r>
          <rPr>
            <sz val="9"/>
            <color rgb="FF000000"/>
            <rFont val="Tahoma"/>
            <family val="2"/>
          </rPr>
          <t>Must enter all liabilities as a positive</t>
        </r>
      </text>
    </comment>
    <comment ref="P78" authorId="2" shapeId="0" xr:uid="{00000000-0006-0000-0600-000011000000}">
      <text>
        <r>
          <rPr>
            <sz val="9"/>
            <color rgb="FF000000"/>
            <rFont val="Tahoma"/>
            <family val="2"/>
          </rPr>
          <t>Must enter all liabilities as a positive</t>
        </r>
      </text>
    </comment>
    <comment ref="AA78" authorId="2" shapeId="0" xr:uid="{00000000-0006-0000-0600-000012000000}">
      <text>
        <r>
          <rPr>
            <sz val="9"/>
            <color rgb="FF000000"/>
            <rFont val="Tahoma"/>
            <family val="2"/>
          </rPr>
          <t>Must enter all liabilities as a positive</t>
        </r>
      </text>
    </comment>
    <comment ref="AF78" authorId="2" shapeId="0" xr:uid="{00000000-0006-0000-0600-000013000000}">
      <text>
        <r>
          <rPr>
            <sz val="9"/>
            <color rgb="FF000000"/>
            <rFont val="Tahoma"/>
            <family val="2"/>
          </rPr>
          <t>Must enter all liabilities as a positive</t>
        </r>
      </text>
    </comment>
    <comment ref="AQ78" authorId="2" shapeId="0" xr:uid="{00000000-0006-0000-0600-000014000000}">
      <text>
        <r>
          <rPr>
            <sz val="9"/>
            <color rgb="FF000000"/>
            <rFont val="Tahoma"/>
            <family val="2"/>
          </rPr>
          <t>Must enter all liabilities as a positive</t>
        </r>
      </text>
    </comment>
    <comment ref="E116" authorId="1" shapeId="0" xr:uid="{00000000-0006-0000-0600-000015000000}">
      <text>
        <r>
          <rPr>
            <sz val="9"/>
            <color rgb="FF000000"/>
            <rFont val="Tahoma"/>
            <family val="2"/>
          </rPr>
          <t>Enter as positive value</t>
        </r>
      </text>
    </comment>
    <comment ref="P116" authorId="1" shapeId="0" xr:uid="{00000000-0006-0000-0600-000016000000}">
      <text>
        <r>
          <rPr>
            <sz val="9"/>
            <color rgb="FF000000"/>
            <rFont val="Tahoma"/>
            <family val="2"/>
          </rPr>
          <t>Enter as positive value</t>
        </r>
      </text>
    </comment>
    <comment ref="AA116" authorId="1" shapeId="0" xr:uid="{00000000-0006-0000-0600-000017000000}">
      <text>
        <r>
          <rPr>
            <sz val="9"/>
            <color rgb="FF000000"/>
            <rFont val="Tahoma"/>
            <family val="2"/>
          </rPr>
          <t>Enter as positive value</t>
        </r>
      </text>
    </comment>
    <comment ref="AF116" authorId="1" shapeId="0" xr:uid="{00000000-0006-0000-0600-000018000000}">
      <text>
        <r>
          <rPr>
            <sz val="9"/>
            <color rgb="FF000000"/>
            <rFont val="Tahoma"/>
            <family val="2"/>
          </rPr>
          <t>Enter as positive value</t>
        </r>
      </text>
    </comment>
    <comment ref="AQ116" authorId="1" shapeId="0" xr:uid="{00000000-0006-0000-0600-000019000000}">
      <text>
        <r>
          <rPr>
            <sz val="9"/>
            <color rgb="FF000000"/>
            <rFont val="Tahoma"/>
            <family val="2"/>
          </rPr>
          <t>Enter as positive value</t>
        </r>
      </text>
    </comment>
    <comment ref="E124" authorId="1" shapeId="0" xr:uid="{00000000-0006-0000-0600-00001A000000}">
      <text>
        <r>
          <rPr>
            <b/>
            <sz val="9"/>
            <color rgb="FF000000"/>
            <rFont val="Tahoma"/>
            <family val="2"/>
          </rPr>
          <t>Enter figure as a negative</t>
        </r>
        <r>
          <rPr>
            <sz val="9"/>
            <color rgb="FF000000"/>
            <rFont val="Tahoma"/>
            <family val="2"/>
          </rPr>
          <t xml:space="preserve">
</t>
        </r>
      </text>
    </comment>
    <comment ref="P124" authorId="1" shapeId="0" xr:uid="{00000000-0006-0000-0600-00001B000000}">
      <text>
        <r>
          <rPr>
            <b/>
            <sz val="9"/>
            <color rgb="FF000000"/>
            <rFont val="Tahoma"/>
            <family val="2"/>
          </rPr>
          <t>Enter figure as a negative</t>
        </r>
        <r>
          <rPr>
            <sz val="9"/>
            <color rgb="FF000000"/>
            <rFont val="Tahoma"/>
            <family val="2"/>
          </rPr>
          <t xml:space="preserve">
</t>
        </r>
      </text>
    </comment>
    <comment ref="AA124" authorId="1" shapeId="0" xr:uid="{00000000-0006-0000-0600-00001C000000}">
      <text>
        <r>
          <rPr>
            <b/>
            <sz val="9"/>
            <color rgb="FF000000"/>
            <rFont val="Tahoma"/>
            <family val="2"/>
          </rPr>
          <t>Enter figure as a negative</t>
        </r>
        <r>
          <rPr>
            <sz val="9"/>
            <color rgb="FF000000"/>
            <rFont val="Tahoma"/>
            <family val="2"/>
          </rPr>
          <t xml:space="preserve">
</t>
        </r>
      </text>
    </comment>
    <comment ref="AF124" authorId="1" shapeId="0" xr:uid="{00000000-0006-0000-0600-00001D000000}">
      <text>
        <r>
          <rPr>
            <b/>
            <sz val="9"/>
            <color rgb="FF000000"/>
            <rFont val="Tahoma"/>
            <family val="2"/>
          </rPr>
          <t>Enter figure as a negative</t>
        </r>
        <r>
          <rPr>
            <sz val="9"/>
            <color rgb="FF000000"/>
            <rFont val="Tahoma"/>
            <family val="2"/>
          </rPr>
          <t xml:space="preserve">
</t>
        </r>
      </text>
    </comment>
    <comment ref="AQ124" authorId="1" shapeId="0" xr:uid="{00000000-0006-0000-0600-00001E000000}">
      <text>
        <r>
          <rPr>
            <b/>
            <sz val="9"/>
            <color rgb="FF000000"/>
            <rFont val="Tahoma"/>
            <family val="2"/>
          </rPr>
          <t>Enter figure as a negative</t>
        </r>
        <r>
          <rPr>
            <sz val="9"/>
            <color rgb="FF000000"/>
            <rFont val="Tahoma"/>
            <family val="2"/>
          </rPr>
          <t xml:space="preserve">
</t>
        </r>
      </text>
    </comment>
    <comment ref="E127" authorId="0" shapeId="0" xr:uid="{00000000-0006-0000-06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xr:uid="{00000000-0006-0000-06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xr:uid="{00000000-0006-0000-06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xr:uid="{00000000-0006-0000-06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xr:uid="{00000000-0006-0000-06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xr:uid="{00000000-0006-0000-06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xr:uid="{00000000-0006-0000-06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xr:uid="{00000000-0006-0000-06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xr:uid="{00000000-0006-0000-06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xr:uid="{00000000-0006-0000-06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E21" authorId="0" shapeId="0" xr:uid="{00000000-0006-0000-07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xr:uid="{00000000-0006-0000-07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xr:uid="{00000000-0006-0000-07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xr:uid="{00000000-0006-0000-0700-000004000000}">
      <text>
        <r>
          <rPr>
            <sz val="9"/>
            <color indexed="81"/>
            <rFont val="Tahoma"/>
            <family val="2"/>
          </rPr>
          <t>Please note adjusting this line item will not pro-rate the ratios below.</t>
        </r>
      </text>
    </comment>
    <comment ref="G22" authorId="1" shapeId="0" xr:uid="{00000000-0006-0000-0700-000005000000}">
      <text>
        <r>
          <rPr>
            <sz val="9"/>
            <color rgb="FF000000"/>
            <rFont val="Tahoma"/>
            <family val="2"/>
          </rPr>
          <t>Please note adjusting this line item will not pro-rate the ratios below.</t>
        </r>
      </text>
    </comment>
    <comment ref="H22" authorId="1" shapeId="0" xr:uid="{00000000-0006-0000-0700-000006000000}">
      <text>
        <r>
          <rPr>
            <sz val="9"/>
            <color indexed="81"/>
            <rFont val="Tahoma"/>
            <family val="2"/>
          </rPr>
          <t>Please note adjusting this line item will not pro-rate the ratios below.</t>
        </r>
      </text>
    </comment>
    <comment ref="K22" authorId="1" shapeId="0" xr:uid="{00000000-0006-0000-0700-000007000000}">
      <text>
        <r>
          <rPr>
            <sz val="9"/>
            <color indexed="81"/>
            <rFont val="Tahoma"/>
            <family val="2"/>
          </rPr>
          <t>Please note adjusting this line item will not pro-rate the ratios below.</t>
        </r>
      </text>
    </comment>
    <comment ref="L22" authorId="1" shapeId="0" xr:uid="{00000000-0006-0000-0700-000008000000}">
      <text>
        <r>
          <rPr>
            <sz val="9"/>
            <color indexed="81"/>
            <rFont val="Tahoma"/>
            <family val="2"/>
          </rPr>
          <t>Please note adjusting this line item will not pro-rate the ratios below.</t>
        </r>
      </text>
    </comment>
    <comment ref="M22" authorId="1" shapeId="0" xr:uid="{00000000-0006-0000-0700-000009000000}">
      <text>
        <r>
          <rPr>
            <sz val="9"/>
            <color indexed="81"/>
            <rFont val="Tahoma"/>
            <family val="2"/>
          </rPr>
          <t>Please note adjusting this line item will not pro-rate the ratios below.</t>
        </r>
      </text>
    </comment>
    <comment ref="P22" authorId="1" shapeId="0" xr:uid="{00000000-0006-0000-0700-00000A000000}">
      <text>
        <r>
          <rPr>
            <sz val="9"/>
            <color indexed="81"/>
            <rFont val="Tahoma"/>
            <family val="2"/>
          </rPr>
          <t>Please note adjusting this line item will not pro-rate the ratios below.</t>
        </r>
      </text>
    </comment>
    <comment ref="Q22" authorId="1" shapeId="0" xr:uid="{00000000-0006-0000-0700-00000B000000}">
      <text>
        <r>
          <rPr>
            <sz val="9"/>
            <color indexed="81"/>
            <rFont val="Tahoma"/>
            <family val="2"/>
          </rPr>
          <t>Please note adjusting this line item will not pro-rate the ratios below.</t>
        </r>
      </text>
    </comment>
    <comment ref="R22" authorId="1" shapeId="0" xr:uid="{00000000-0006-0000-0700-00000C000000}">
      <text>
        <r>
          <rPr>
            <sz val="9"/>
            <color indexed="81"/>
            <rFont val="Tahoma"/>
            <family val="2"/>
          </rPr>
          <t>Please note adjusting this line item will not pro-rate the ratios below.</t>
        </r>
      </text>
    </comment>
    <comment ref="E23" authorId="0" shapeId="0" xr:uid="{00000000-0006-0000-0700-00000D000000}">
      <text>
        <r>
          <rPr>
            <sz val="9"/>
            <color indexed="81"/>
            <rFont val="Tahoma"/>
            <family val="2"/>
          </rPr>
          <t>Enter Y or N</t>
        </r>
      </text>
    </comment>
    <comment ref="E52" authorId="0" shapeId="0" xr:uid="{00000000-0006-0000-0700-00000E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xr:uid="{00000000-0006-0000-0700-00000F000000}">
      <text>
        <r>
          <rPr>
            <sz val="9"/>
            <color rgb="FF000000"/>
            <rFont val="Tahoma"/>
            <family val="2"/>
          </rPr>
          <t>Must enter all liabilities as a positive</t>
        </r>
      </text>
    </comment>
    <comment ref="J93" authorId="2" shapeId="0" xr:uid="{00000000-0006-0000-0700-000010000000}">
      <text>
        <r>
          <rPr>
            <sz val="9"/>
            <color rgb="FF000000"/>
            <rFont val="Tahoma"/>
            <family val="2"/>
          </rPr>
          <t>Must enter all liabilities as a positive</t>
        </r>
      </text>
    </comment>
    <comment ref="O93" authorId="2" shapeId="0" xr:uid="{00000000-0006-0000-0700-000011000000}">
      <text>
        <r>
          <rPr>
            <sz val="9"/>
            <color rgb="FF000000"/>
            <rFont val="Tahoma"/>
            <family val="2"/>
          </rPr>
          <t>Must enter all liabilities as a positive</t>
        </r>
      </text>
    </comment>
    <comment ref="E138" authorId="0" shapeId="0" xr:uid="{00000000-0006-0000-0700-000012000000}">
      <text>
        <r>
          <rPr>
            <sz val="9"/>
            <color indexed="81"/>
            <rFont val="Tahoma"/>
            <family val="2"/>
          </rPr>
          <t>Enter as positive value</t>
        </r>
      </text>
    </comment>
    <comment ref="E146" authorId="0" shapeId="0" xr:uid="{00000000-0006-0000-0700-000013000000}">
      <text>
        <r>
          <rPr>
            <b/>
            <sz val="9"/>
            <color indexed="81"/>
            <rFont val="Tahoma"/>
            <family val="2"/>
          </rPr>
          <t>Enter figure as a negative</t>
        </r>
        <r>
          <rPr>
            <sz val="9"/>
            <color indexed="81"/>
            <rFont val="Tahoma"/>
            <family val="2"/>
          </rPr>
          <t xml:space="preserve">
</t>
        </r>
      </text>
    </comment>
    <comment ref="E149" authorId="1" shapeId="0" xr:uid="{00000000-0006-0000-0700-000014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xr:uid="{00000000-0006-0000-0700-000015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xr:uid="{00000000-0006-0000-0700-000016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xr:uid="{00000000-0006-0000-0700-000017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xr:uid="{00000000-0006-0000-0700-000018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xr:uid="{00000000-0006-0000-0700-000019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E21" authorId="0" shapeId="0" xr:uid="{00000000-0006-0000-08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xr:uid="{00000000-0006-0000-08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xr:uid="{00000000-0006-0000-08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xr:uid="{00000000-0006-0000-0800-000004000000}">
      <text>
        <r>
          <rPr>
            <sz val="9"/>
            <color rgb="FF000000"/>
            <rFont val="Tahoma"/>
            <family val="2"/>
          </rPr>
          <t>Enter Y or N</t>
        </r>
      </text>
    </comment>
    <comment ref="E55" authorId="0" shapeId="0" xr:uid="{00000000-0006-0000-0800-000005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xr:uid="{00000000-0006-0000-0800-000006000000}">
      <text>
        <r>
          <rPr>
            <sz val="9"/>
            <color rgb="FF000000"/>
            <rFont val="Tahoma"/>
            <family val="2"/>
          </rPr>
          <t>Must enter all liabilities as a positive</t>
        </r>
      </text>
    </comment>
    <comment ref="P78" authorId="1" shapeId="0" xr:uid="{00000000-0006-0000-0800-000007000000}">
      <text>
        <r>
          <rPr>
            <sz val="9"/>
            <color rgb="FF000000"/>
            <rFont val="Tahoma"/>
            <family val="2"/>
          </rPr>
          <t>Must enter all liabilities as a positive</t>
        </r>
      </text>
    </comment>
    <comment ref="AA78" authorId="1" shapeId="0" xr:uid="{00000000-0006-0000-0800-000008000000}">
      <text>
        <r>
          <rPr>
            <sz val="9"/>
            <color rgb="FF000000"/>
            <rFont val="Tahoma"/>
            <family val="2"/>
          </rPr>
          <t>Must enter all liabilities as a positive</t>
        </r>
      </text>
    </comment>
    <comment ref="E116" authorId="0" shapeId="0" xr:uid="{00000000-0006-0000-0800-000009000000}">
      <text>
        <r>
          <rPr>
            <sz val="9"/>
            <color rgb="FF000000"/>
            <rFont val="Tahoma"/>
            <family val="2"/>
          </rPr>
          <t>Enter as positive value</t>
        </r>
      </text>
    </comment>
    <comment ref="P116" authorId="0" shapeId="0" xr:uid="{00000000-0006-0000-0800-00000A000000}">
      <text>
        <r>
          <rPr>
            <sz val="9"/>
            <color rgb="FF000000"/>
            <rFont val="Tahoma"/>
            <family val="2"/>
          </rPr>
          <t>Enter as positive value</t>
        </r>
      </text>
    </comment>
    <comment ref="AA116" authorId="0" shapeId="0" xr:uid="{00000000-0006-0000-0800-00000B000000}">
      <text>
        <r>
          <rPr>
            <sz val="9"/>
            <color rgb="FF000000"/>
            <rFont val="Tahoma"/>
            <family val="2"/>
          </rPr>
          <t>Enter as positive value</t>
        </r>
      </text>
    </comment>
    <comment ref="E124" authorId="0" shapeId="0" xr:uid="{00000000-0006-0000-0800-00000C000000}">
      <text>
        <r>
          <rPr>
            <b/>
            <sz val="9"/>
            <color rgb="FF000000"/>
            <rFont val="Tahoma"/>
            <family val="2"/>
          </rPr>
          <t>Enter figure as a negative</t>
        </r>
        <r>
          <rPr>
            <sz val="9"/>
            <color rgb="FF000000"/>
            <rFont val="Tahoma"/>
            <family val="2"/>
          </rPr>
          <t xml:space="preserve">
</t>
        </r>
      </text>
    </comment>
    <comment ref="P124" authorId="0" shapeId="0" xr:uid="{00000000-0006-0000-0800-00000D000000}">
      <text>
        <r>
          <rPr>
            <b/>
            <sz val="9"/>
            <color rgb="FF000000"/>
            <rFont val="Tahoma"/>
            <family val="2"/>
          </rPr>
          <t>Enter figure as a negative</t>
        </r>
        <r>
          <rPr>
            <sz val="9"/>
            <color rgb="FF000000"/>
            <rFont val="Tahoma"/>
            <family val="2"/>
          </rPr>
          <t xml:space="preserve">
</t>
        </r>
      </text>
    </comment>
    <comment ref="AA124" authorId="0" shapeId="0" xr:uid="{00000000-0006-0000-0800-00000E000000}">
      <text>
        <r>
          <rPr>
            <b/>
            <sz val="9"/>
            <color rgb="FF000000"/>
            <rFont val="Tahoma"/>
            <family val="2"/>
          </rPr>
          <t>Enter figure as a negative</t>
        </r>
        <r>
          <rPr>
            <sz val="9"/>
            <color rgb="FF000000"/>
            <rFont val="Tahoma"/>
            <family val="2"/>
          </rPr>
          <t xml:space="preserve">
</t>
        </r>
      </text>
    </comment>
    <comment ref="E127" authorId="2" shapeId="0" xr:uid="{00000000-0006-0000-0800-00000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xr:uid="{00000000-0006-0000-0800-00001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xr:uid="{00000000-0006-0000-0800-00001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xr:uid="{00000000-0006-0000-0800-000012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xr:uid="{00000000-0006-0000-0800-000013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xr:uid="{00000000-0006-0000-0800-00001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<sst xmlns="http://schemas.openxmlformats.org/spreadsheetml/2006/main" count="2843" uniqueCount="533">
  <si>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</si>
  <si>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</si>
  <si>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</si>
  <si>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</si>
  <si>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</si>
  <si>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</si>
  <si>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</si>
  <si>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</si>
  <si>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</si>
  <si>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</si>
  <si>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</si>
  <si>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</si>
  <si>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</si>
  <si>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</si>
  <si>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</si>
  <si>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</si>
  <si>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</si>
  <si>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</si>
  <si>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</si>
  <si>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</si>
  <si>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</si>
  <si>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</si>
  <si>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</si>
  <si>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</si>
  <si>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</si>
  <si>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</si>
  <si>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</si>
  <si>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</si>
  <si>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</si>
  <si>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</si>
  <si>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</si>
  <si>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</si>
  <si>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</si>
  <si>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</si>
  <si>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</si>
  <si>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</si>
  <si>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</si>
  <si>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</si>
  <si>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</si>
  <si>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</si>
  <si>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</si>
  <si>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</si>
  <si>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</si>
  <si>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</si>
  <si>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</si>
  <si>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</si>
  <si>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</si>
  <si>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</si>
  <si>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</si>
  <si>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</si>
  <si>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</si>
  <si>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</si>
  <si>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</si>
  <si>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</si>
  <si>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</si>
  <si>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</si>
  <si>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</si>
  <si>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</si>
  <si>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</si>
  <si>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</si>
  <si>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</si>
  <si>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</si>
  <si>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</si>
  <si>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</si>
  <si>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</si>
  <si>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</si>
  <si>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</si>
  <si>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</si>
  <si>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</si>
  <si>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</si>
  <si>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</si>
  <si>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</si>
  <si>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</si>
  <si>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</si>
  <si>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</si>
  <si>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</si>
  <si>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</si>
  <si>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</si>
  <si>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</si>
  <si>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</si>
  <si>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</si>
  <si>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</si>
  <si>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</si>
  <si>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</si>
  <si>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</si>
  <si>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</si>
  <si>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</si>
  <si>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</si>
  <si>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</si>
  <si>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</si>
  <si>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</si>
  <si>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</si>
  <si>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</si>
  <si>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</si>
  <si>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</si>
  <si>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</si>
  <si>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</si>
  <si>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</si>
  <si>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</si>
  <si>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</si>
  <si>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</si>
  <si>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</si>
  <si>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</si>
  <si>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</si>
  <si>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</si>
  <si>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</si>
  <si>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</si>
  <si>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</si>
  <si>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</si>
  <si>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</si>
  <si>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</si>
  <si>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</si>
  <si>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</si>
  <si>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</si>
  <si>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</si>
  <si>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</si>
  <si>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</si>
  <si>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</si>
  <si>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</si>
  <si>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</si>
  <si>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</si>
  <si>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</si>
  <si>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</si>
  <si>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</si>
  <si>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</si>
  <si>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</si>
  <si>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</si>
  <si>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</si>
  <si>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</si>
  <si>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</si>
  <si>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</si>
  <si>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</si>
  <si>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</si>
  <si>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</si>
  <si>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</si>
  <si>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</si>
  <si>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</si>
  <si>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</si>
  <si>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</si>
  <si>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</si>
  <si>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</si>
  <si>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</si>
  <si>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</si>
  <si>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</si>
  <si>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</si>
  <si>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</si>
  <si>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</si>
  <si>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</si>
  <si>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</si>
  <si>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</si>
  <si>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</si>
  <si>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</si>
  <si>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</si>
  <si>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</si>
  <si>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</si>
  <si>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</si>
  <si>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</si>
  <si>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</si>
  <si>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</si>
  <si>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</si>
  <si>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</si>
  <si>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</si>
  <si>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</si>
  <si>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</si>
  <si>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</si>
  <si>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</si>
  <si>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</si>
  <si>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</si>
  <si>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</si>
  <si>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</si>
  <si>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</si>
  <si>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</si>
  <si>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</si>
  <si>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</si>
  <si>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</si>
  <si>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</si>
  <si>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</si>
  <si>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</si>
  <si>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</si>
  <si>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</si>
  <si>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</si>
  <si>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</si>
  <si>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</si>
  <si>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</si>
  <si>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</si>
  <si>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</si>
  <si>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</si>
  <si>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</si>
  <si>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</si>
  <si>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</si>
  <si>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</si>
  <si>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</si>
  <si>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</si>
  <si>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</si>
  <si>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</si>
  <si>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</si>
  <si>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</si>
  <si>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</si>
  <si>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</si>
  <si>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</si>
  <si>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</si>
  <si>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</si>
  <si>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</si>
  <si>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</si>
  <si>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</si>
  <si>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</si>
  <si>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</si>
  <si>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</si>
  <si>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</si>
  <si>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</si>
  <si>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</si>
  <si>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</si>
  <si>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</si>
  <si>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</si>
  <si>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</si>
  <si>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</si>
  <si>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</si>
  <si>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</si>
  <si>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</si>
  <si>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</si>
  <si>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</si>
  <si>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</si>
  <si>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</si>
  <si>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</si>
  <si>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</si>
  <si>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</si>
  <si>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</si>
  <si>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</si>
  <si>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</si>
  <si>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</si>
  <si>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</si>
  <si>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</si>
  <si>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</si>
  <si>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</si>
  <si>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</si>
  <si>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</si>
  <si>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</si>
  <si>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</si>
  <si>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</si>
  <si>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</si>
  <si>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</si>
  <si>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</si>
  <si>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</si>
  <si>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</si>
  <si>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</si>
  <si>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</si>
  <si>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</si>
  <si>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</si>
  <si>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</si>
  <si>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</si>
  <si>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</si>
  <si>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</si>
  <si>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</si>
  <si>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</si>
  <si>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</si>
  <si>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</si>
  <si>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</si>
  <si>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</si>
  <si>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</si>
  <si>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</si>
  <si>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</si>
  <si>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</si>
  <si>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</si>
  <si>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</si>
  <si>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</si>
  <si>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</si>
  <si>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</si>
  <si>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</si>
  <si>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</si>
  <si>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</si>
  <si>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</si>
  <si>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</si>
  <si>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</si>
  <si>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</si>
  <si>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</si>
  <si>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</si>
  <si>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</si>
  <si>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</si>
  <si>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</si>
  <si>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</si>
  <si>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</si>
  <si>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</si>
  <si>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</si>
  <si>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</si>
  <si>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</si>
  <si>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</si>
  <si>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</si>
  <si>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</si>
  <si>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</si>
  <si>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</si>
  <si>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</si>
  <si>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</si>
  <si>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</si>
  <si>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</si>
  <si>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</si>
  <si>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</si>
  <si>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</si>
  <si>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</si>
  <si>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</si>
  <si>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</si>
  <si>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</si>
  <si>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</si>
  <si>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</si>
  <si>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</si>
  <si>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</si>
  <si>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</si>
  <si>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</si>
  <si>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</si>
  <si>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</si>
  <si>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</si>
  <si>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</si>
  <si>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</si>
  <si>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</si>
  <si>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</si>
  <si>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</si>
  <si>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</si>
  <si>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</si>
  <si>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</si>
  <si>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</si>
  <si>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</si>
  <si>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</si>
  <si>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</si>
  <si>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</si>
  <si>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</si>
  <si>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</si>
  <si>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</si>
  <si>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</si>
  <si>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</si>
  <si>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</si>
  <si>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</si>
  <si>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</si>
  <si>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</si>
  <si>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</si>
  <si>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</si>
  <si>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</si>
  <si>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</si>
  <si>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</si>
  <si>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</si>
  <si>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</si>
  <si>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</si>
  <si>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</si>
  <si>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</si>
  <si>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</si>
  <si>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</si>
  <si>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</si>
  <si>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</si>
  <si>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</si>
  <si>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</si>
  <si>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</si>
  <si>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</si>
  <si>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</si>
  <si>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</si>
  <si>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</si>
  <si>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</si>
  <si>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</si>
  <si>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</si>
  <si>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</si>
  <si>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</si>
  <si>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</si>
  <si>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</si>
  <si>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</si>
  <si>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</si>
  <si>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</si>
  <si>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</si>
  <si>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</si>
  <si>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</si>
  <si>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</si>
  <si>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</si>
  <si>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</si>
  <si>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</si>
  <si>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</si>
  <si>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</si>
  <si>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</si>
  <si>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</si>
  <si>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</si>
  <si>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</si>
  <si>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</si>
  <si>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</si>
  <si>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</si>
  <si>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</si>
  <si>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</si>
  <si>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</si>
  <si>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</si>
  <si>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</si>
  <si>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</si>
  <si>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</si>
  <si>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</si>
  <si>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</si>
  <si>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</si>
  <si>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</si>
  <si>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</si>
  <si>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</si>
  <si>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</si>
  <si>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</si>
  <si>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</si>
  <si>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</si>
  <si>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</si>
  <si>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</si>
  <si>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</si>
  <si>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</si>
  <si>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</si>
  <si>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</si>
  <si>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</si>
  <si>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</si>
  <si>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</si>
  <si>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</si>
  <si>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</si>
  <si>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</si>
  <si>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</si>
  <si>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</si>
  <si>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</si>
  <si>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</si>
  <si>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</si>
  <si>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</si>
  <si>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</si>
  <si>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</si>
  <si>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</si>
  <si>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</si>
  <si>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</si>
  <si>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</si>
  <si>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</si>
  <si>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</si>
  <si>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</si>
  <si>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</si>
  <si>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Contracting Authorities should refer to Appendix II in the Assessing and Monitoring the Economic and Financial Standing of Bidders and Suppliers Guidance Note for further information. </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</si>
  <si>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</si>
  <si>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</si>
  <si>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</si>
  <si>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</si>
  <si>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CONTRACTING AUTHORITIES TO COMPLETE IN LINE WITH PROCUREMENT DOCUMENTS AND LOCK THE ABOVE CELLS AFTER THRESHOLDS HAVE BEEN SET.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</si>
  <si>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</si>
  <si>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</si>
  <si>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</si>
  <si>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</si>
  <si>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</si>
  <si>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</si>
  <si>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</si>
  <si>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 xml:space="preserve">This tab sets out instructions to the Contracting Authority about how to prepare the FVRA tool for use in a procurement exercise. Additional guidance can be found within the Assessing and Monitoring the Economic and Financial Standing of Bidders and Suppliers Guidance Note (see link on right hand side).  </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</si>
  <si>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</si>
  <si>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</si>
  <si>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</si>
  <si>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The Financial Viability Risk Assessment tool ('FVRA') should be completed by the Bidder and include information on the prospective Lead Bidder, Immediate Parent organisation, Ultimate Parent organisation, including any other guarantor, and all relevant subcontractors as defined in the Contracting Authority's procurement documentation.</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</si>
  <si>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</si>
  <si>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</si>
  <si>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</si>
  <si>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</si>
  <si>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</si>
  <si>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Ancillary information input sheet for subcontractors.</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</si>
  <si>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</si>
  <si>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</si>
  <si>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</si>
  <si>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</si>
  <si>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</si>
  <si>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</si>
  <si>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</si>
  <si>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</si>
  <si>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</si>
  <si>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</si>
  <si>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</si>
  <si>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</si>
  <si>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</si>
  <si>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</si>
  <si>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</si>
  <si>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</si>
  <si>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</si>
  <si>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</si>
  <si>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</si>
  <si>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</si>
  <si>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</si>
  <si>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</si>
  <si>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Input sheet for subcontractor which is a Private Limited Company/Publicly Listed Company.</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</si>
  <si>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</si>
  <si>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</si>
  <si>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</si>
  <si>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</si>
  <si>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</si>
  <si>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(i) the Lead Bidder (ii) Any Subcontractors (where there are no subcontractors select 'None'). </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</si>
  <si>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</si>
  <si>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</si>
  <si>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</si>
  <si>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</si>
  <si>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</si>
  <si>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</si>
  <si>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</si>
  <si>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</si>
  <si>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</si>
  <si>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</si>
  <si>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</si>
  <si>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</si>
  <si>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</si>
  <si>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</si>
  <si>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</si>
  <si>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Input sheet for subcontractor which is a Not-for-profit/Voluntary organisation.</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</si>
  <si>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</si>
  <si>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</si>
  <si>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</si>
  <si>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</si>
  <si>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Ratio commentary and supplementary information sheet for subcontractor 2.</t>
  </si>
  <si>
    <t>Ratio commentary and supplementary information sheet for subcontractor 3.</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</si>
  <si>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</si>
  <si>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Please select the relevant sub Company/Organisation type in the drop down set out in the section named "Company/Organisation Selection Dropdown"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</si>
  <si>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</si>
  <si>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</si>
  <si>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</si>
  <si>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</si>
  <si>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</si>
  <si>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</si>
  <si>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</si>
  <si>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</si>
  <si>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</si>
  <si>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</si>
  <si>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</si>
  <si>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</si>
  <si>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</si>
  <si>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</si>
  <si>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</si>
  <si>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Commercial Agreement Information</t>
  </si>
  <si>
    <t>Commercial Agreement Refernce</t>
  </si>
  <si>
    <t>RM 6257</t>
  </si>
  <si>
    <t>Commercial Agreement Name</t>
  </si>
  <si>
    <t>Security Services - physical, technical &amp; support services</t>
  </si>
  <si>
    <t>Lot Title</t>
  </si>
  <si>
    <t>Bidder Allocation</t>
  </si>
  <si>
    <t>Lot Details</t>
  </si>
  <si>
    <r>
      <t xml:space="preserve">Allocation
</t>
    </r>
    <r>
      <rPr>
        <b/>
        <sz val="8"/>
        <color theme="1"/>
        <rFont val="Arial"/>
        <family val="2"/>
      </rPr>
      <t>(Entered in tab 2.1)</t>
    </r>
  </si>
  <si>
    <r>
      <t xml:space="preserve">Approx Annual Value </t>
    </r>
    <r>
      <rPr>
        <b/>
        <sz val="8"/>
        <color theme="1"/>
        <rFont val="Arial"/>
        <family val="2"/>
      </rPr>
      <t>(£000's)</t>
    </r>
  </si>
  <si>
    <t xml:space="preserve">Lot 1: </t>
  </si>
  <si>
    <t xml:space="preserve">Lot 2: </t>
  </si>
  <si>
    <t xml:space="preserve">Lot 3: </t>
  </si>
  <si>
    <t xml:space="preserve">Lot 4: </t>
  </si>
  <si>
    <t>RM 6257 Security Services - physical, technical &amp; support services</t>
  </si>
  <si>
    <t>Crown Commercial Services</t>
  </si>
  <si>
    <t>Cabinet Office/CCS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</si>
</sst>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 numFmtId="179" formatCode="_-* #,##0_-;\-* #,##0_-;_-* &quot;-&quot;??_-;_-@_-"/>
  </numFmts>
  <fonts count="74"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9"/>
      <color rgb="FFFFFFCC"/>
      <name val="Arial"/>
      <family val="2"/>
    </font>
    <font>
      <b/>
      <sz val="8"/>
      <color theme="1"/>
      <name val="Arial"/>
      <family val="2"/>
    </font>
    <font>
      <sz val="10"/>
      <color theme="1"/>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1">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xf numFmtId="43" fontId="20" fillId="0" borderId="0" applyFont="0" applyFill="0" applyBorder="0" applyAlignment="0" applyProtection="0"/>
  </cellStyleXfs>
  <cellXfs count="319">
    <xf numFmtId="0" fontId="0" fillId="0" borderId="0" xfId="0"/>
    <xf numFmtId="0" fontId="17" fillId="5" borderId="0" xfId="0" applyFont="1" applyFill="1"/>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9" fillId="5" borderId="0" xfId="0" applyFont="1" applyFill="1" applyBorder="1" applyAlignment="1">
      <alignment vertical="center"/>
    </xf>
    <xf numFmtId="0" fontId="17" fillId="5" borderId="0" xfId="0" applyFont="1" applyFill="1" applyBorder="1"/>
    <xf numFmtId="0" fontId="17" fillId="5" borderId="0" xfId="0" applyFont="1" applyFill="1" applyBorder="1" applyAlignment="1">
      <alignment vertical="center"/>
    </xf>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0" fillId="0" borderId="0" xfId="0" applyBorder="1" applyAlignment="1">
      <alignment vertical="center" wrapText="1"/>
    </xf>
    <xf numFmtId="0" fontId="13" fillId="0" borderId="1" xfId="0" applyFont="1" applyBorder="1" applyAlignment="1">
      <alignment horizontal="center" vertical="center"/>
    </xf>
    <xf numFmtId="0" fontId="38" fillId="5" borderId="0" xfId="0" applyFont="1" applyFill="1" applyBorder="1"/>
    <xf numFmtId="0" fontId="37" fillId="11"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40" fillId="0" borderId="0" xfId="0" applyFont="1"/>
    <xf numFmtId="0" fontId="18" fillId="5" borderId="0" xfId="0" applyFont="1" applyFill="1" applyBorder="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38" fillId="20" borderId="0" xfId="0" applyFont="1" applyFill="1" applyBorder="1" applyAlignment="1">
      <alignment horizontal="center" vertical="center" wrapText="1"/>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177" fontId="38" fillId="9" borderId="13" xfId="33" applyFont="1" applyAlignment="1">
      <alignment horizontal="center" vertical="center"/>
      <protection locked="0"/>
    </xf>
    <xf numFmtId="0" fontId="38" fillId="19" borderId="0" xfId="46" applyFont="1" applyAlignment="1">
      <alignment horizontal="center" vertical="center"/>
    </xf>
    <xf numFmtId="0" fontId="17" fillId="0" borderId="0" xfId="0" applyFont="1" applyAlignment="1">
      <alignment horizontal="center"/>
    </xf>
    <xf numFmtId="171" fontId="38" fillId="9" borderId="13" xfId="23" applyFont="1" applyAlignment="1">
      <alignment horizontal="center" vertical="center"/>
      <protection locked="0"/>
    </xf>
    <xf numFmtId="0" fontId="17" fillId="0" borderId="0" xfId="8" applyFont="1"/>
    <xf numFmtId="170" fontId="38" fillId="9" borderId="13" xfId="22" applyFont="1">
      <alignment vertical="center"/>
      <protection locked="0"/>
    </xf>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xf>
    <xf numFmtId="49" fontId="17" fillId="5" borderId="31" xfId="0" applyNumberFormat="1" applyFont="1" applyFill="1" applyBorder="1" applyAlignment="1">
      <alignment horizontal="right" vertical="center"/>
    </xf>
    <xf numFmtId="49" fontId="17" fillId="5" borderId="0" xfId="0" applyNumberFormat="1" applyFont="1" applyFill="1" applyBorder="1" applyAlignment="1">
      <alignment horizontal="right" vertical="center"/>
    </xf>
    <xf numFmtId="49" fontId="17" fillId="5" borderId="0" xfId="0" applyNumberFormat="1" applyFont="1" applyFill="1" applyBorder="1" applyAlignment="1">
      <alignment horizontal="right" vertical="top"/>
    </xf>
    <xf numFmtId="49" fontId="17" fillId="5" borderId="31" xfId="0" applyNumberFormat="1" applyFont="1" applyFill="1" applyBorder="1" applyAlignment="1">
      <alignment horizontal="right"/>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17" fillId="5" borderId="0" xfId="0" applyFont="1" applyFill="1" applyBorder="1" applyAlignment="1">
      <alignment horizontal="left" vertical="center" wrapText="1"/>
    </xf>
    <xf numFmtId="0" fontId="0" fillId="0" borderId="0" xfId="0"/>
    <xf numFmtId="49" fontId="17" fillId="5" borderId="0" xfId="0" applyNumberFormat="1" applyFont="1" applyFill="1" applyBorder="1" applyAlignment="1">
      <alignment horizontal="right"/>
    </xf>
    <xf numFmtId="0" fontId="62" fillId="5" borderId="0" xfId="0" applyFont="1" applyFill="1" applyBorder="1" applyAlignment="1">
      <alignment vertical="center" wrapText="1"/>
    </xf>
    <xf numFmtId="0" fontId="66" fillId="0" borderId="0" xfId="0" applyFont="1" applyAlignment="1">
      <alignment vertical="center" wrapText="1"/>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15" fontId="13" fillId="9" borderId="13" xfId="20" applyAlignment="1">
      <alignment horizontal="center" vertical="center"/>
      <protection locked="0"/>
    </xf>
    <xf numFmtId="0" fontId="13" fillId="9" borderId="13" xfId="18" applyAlignment="1">
      <alignment horizontal="left" vertical="center"/>
      <protection locked="0"/>
    </xf>
    <xf numFmtId="0" fontId="13" fillId="16" borderId="13" xfId="19" applyAlignment="1">
      <alignment horizontal="left" vertical="center"/>
      <protection locked="0"/>
    </xf>
    <xf numFmtId="0" fontId="38" fillId="5" borderId="0" xfId="0" applyFont="1" applyFill="1" applyBorder="1" applyAlignment="1">
      <alignment vertical="center" wrapText="1"/>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1" fillId="5" borderId="0" xfId="0" applyFont="1" applyFill="1" applyAlignment="1">
      <alignment wrapText="1"/>
    </xf>
    <xf numFmtId="0" fontId="13" fillId="9" borderId="13" xfId="18" applyAlignment="1">
      <alignment horizontal="center" vertical="center" wrapText="1"/>
      <protection locked="0"/>
    </xf>
    <xf numFmtId="0" fontId="16" fillId="5" borderId="0" xfId="0" applyFont="1" applyFill="1" applyProtection="1"/>
    <xf numFmtId="0" fontId="0" fillId="5" borderId="0" xfId="0" applyFont="1" applyFill="1" applyProtection="1"/>
    <xf numFmtId="0" fontId="71" fillId="9" borderId="13" xfId="18" applyFont="1" applyAlignment="1">
      <alignment horizontal="left" vertical="center" wrapText="1"/>
      <protection locked="0"/>
    </xf>
    <xf numFmtId="9" fontId="38" fillId="9" borderId="13" xfId="1" applyFont="1" applyFill="1" applyBorder="1" applyAlignment="1" applyProtection="1">
      <alignment horizontal="center" vertical="center"/>
      <protection locked="0"/>
    </xf>
    <xf numFmtId="0" fontId="56" fillId="0" borderId="7" xfId="0" applyFont="1" applyBorder="1" applyAlignment="1">
      <alignment vertical="center"/>
    </xf>
    <xf numFmtId="0" fontId="56" fillId="0" borderId="7" xfId="0" applyFont="1" applyBorder="1" applyAlignment="1">
      <alignment horizontal="center" vertical="center" wrapText="1"/>
    </xf>
    <xf numFmtId="0" fontId="73" fillId="5" borderId="2" xfId="0" applyFont="1" applyFill="1" applyBorder="1"/>
    <xf numFmtId="0" fontId="73" fillId="0" borderId="2" xfId="0" applyFont="1" applyBorder="1" applyAlignment="1">
      <alignment horizontal="center"/>
    </xf>
    <xf numFmtId="179" fontId="73" fillId="0" borderId="2" xfId="50" applyNumberFormat="1" applyFont="1" applyBorder="1" applyAlignment="1">
      <alignment vertical="center"/>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5" borderId="0" xfId="0" applyFont="1" applyFill="1" applyBorder="1" applyAlignment="1">
      <alignment vertical="center" wrapText="1"/>
    </xf>
    <xf numFmtId="0" fontId="0" fillId="0" borderId="0" xfId="0" applyFont="1" applyAlignment="1">
      <alignment wrapText="1"/>
    </xf>
    <xf numFmtId="0" fontId="38" fillId="5" borderId="0" xfId="0" applyFont="1" applyFill="1" applyBorder="1" applyAlignment="1">
      <alignment vertical="center" wrapText="1"/>
    </xf>
    <xf numFmtId="0" fontId="24" fillId="0" borderId="0" xfId="0" applyFont="1" applyAlignment="1">
      <alignment vertical="center" wrapText="1"/>
    </xf>
    <xf numFmtId="0" fontId="38" fillId="5" borderId="0" xfId="0" applyFont="1" applyFill="1" applyBorder="1" applyAlignment="1">
      <alignment horizontal="left" vertical="center" wrapText="1" indent="1"/>
    </xf>
    <xf numFmtId="0" fontId="24" fillId="0" borderId="0" xfId="0" applyFont="1" applyAlignment="1">
      <alignment horizontal="left" vertical="center" wrapText="1" indent="1"/>
    </xf>
    <xf numFmtId="0" fontId="69" fillId="0" borderId="0" xfId="0" applyFont="1" applyAlignment="1">
      <alignment horizontal="left" vertical="center" wrapText="1" indent="1"/>
    </xf>
    <xf numFmtId="0" fontId="17" fillId="12" borderId="8" xfId="0" applyFont="1" applyFill="1" applyBorder="1" applyAlignment="1">
      <alignment vertical="center" wrapText="1"/>
    </xf>
    <xf numFmtId="0" fontId="0" fillId="0" borderId="9" xfId="0" applyBorder="1" applyAlignment="1">
      <alignment vertical="center" wrapText="1"/>
    </xf>
    <xf numFmtId="0" fontId="0" fillId="0" borderId="0" xfId="0" applyAlignment="1">
      <alignment vertical="center" wrapText="1"/>
    </xf>
    <xf numFmtId="0" fontId="17" fillId="5" borderId="0"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24" fillId="0" borderId="0" xfId="0" applyFont="1" applyAlignment="1">
      <alignment horizontal="left" wrapText="1"/>
    </xf>
    <xf numFmtId="0" fontId="17" fillId="5" borderId="0" xfId="0" applyFont="1" applyFill="1" applyBorder="1" applyAlignment="1">
      <alignment horizontal="left" vertical="center" wrapText="1" indent="1"/>
    </xf>
    <xf numFmtId="0" fontId="0" fillId="0" borderId="0" xfId="0" applyAlignment="1">
      <alignment horizontal="left" wrapText="1" indent="1"/>
    </xf>
    <xf numFmtId="0" fontId="18" fillId="5" borderId="0" xfId="0" applyFont="1" applyFill="1" applyAlignment="1">
      <alignment vertical="top" wrapText="1"/>
    </xf>
    <xf numFmtId="0" fontId="0" fillId="0" borderId="0" xfId="0" applyAlignment="1">
      <alignment vertical="top" wrapText="1"/>
    </xf>
    <xf numFmtId="0" fontId="17" fillId="0" borderId="0" xfId="0" applyFont="1" applyAlignment="1">
      <alignment horizontal="left" wrapText="1" indent="1"/>
    </xf>
    <xf numFmtId="0" fontId="0" fillId="0" borderId="0" xfId="0" applyFont="1" applyAlignment="1">
      <alignment vertical="center" wrapText="1"/>
    </xf>
    <xf numFmtId="0" fontId="17" fillId="0" borderId="0" xfId="0" applyFont="1" applyAlignment="1">
      <alignment wrapText="1"/>
    </xf>
    <xf numFmtId="0" fontId="0" fillId="0" borderId="0" xfId="0" applyAlignment="1">
      <alignment wrapText="1"/>
    </xf>
    <xf numFmtId="0" fontId="36" fillId="11" borderId="0" xfId="0" applyFont="1" applyFill="1" applyBorder="1" applyAlignment="1">
      <alignment vertical="center" wrapText="1"/>
    </xf>
    <xf numFmtId="0" fontId="0" fillId="0" borderId="0" xfId="0" applyBorder="1" applyAlignment="1">
      <alignment wrapText="1"/>
    </xf>
    <xf numFmtId="0" fontId="35" fillId="20" borderId="0" xfId="0" applyFont="1" applyFill="1" applyBorder="1" applyAlignment="1">
      <alignment vertical="center" wrapText="1"/>
    </xf>
    <xf numFmtId="0" fontId="0" fillId="20" borderId="0" xfId="0" applyFill="1" applyBorder="1" applyAlignment="1">
      <alignment wrapText="1"/>
    </xf>
    <xf numFmtId="0" fontId="36" fillId="10" borderId="0" xfId="0" applyFont="1" applyFill="1" applyBorder="1" applyAlignment="1">
      <alignment vertical="center" wrapText="1"/>
    </xf>
    <xf numFmtId="0" fontId="54" fillId="0" borderId="0" xfId="21" applyAlignment="1">
      <alignment horizontal="left" vertical="center" wrapTex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59" fillId="0" borderId="32" xfId="37" applyFont="1" applyBorder="1" applyAlignment="1">
      <alignment horizontal="center" vertical="center"/>
    </xf>
    <xf numFmtId="0" fontId="59" fillId="0" borderId="27" xfId="37" applyFont="1" applyBorder="1" applyAlignment="1">
      <alignment horizontal="center" vertical="center"/>
    </xf>
    <xf numFmtId="0" fontId="59" fillId="0" borderId="28" xfId="37" applyFont="1" applyBorder="1" applyAlignment="1">
      <alignment horizontal="center" vertical="center"/>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15" fontId="59" fillId="0" borderId="32" xfId="39" applyFont="1" applyBorder="1" applyAlignment="1">
      <alignment horizontal="center" vertical="center"/>
    </xf>
    <xf numFmtId="15" fontId="59" fillId="0" borderId="27" xfId="39" applyFont="1" applyBorder="1" applyAlignment="1">
      <alignment horizontal="center" vertical="center"/>
    </xf>
    <xf numFmtId="15" fontId="59" fillId="0" borderId="28" xfId="39" applyFont="1" applyBorder="1" applyAlignment="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59" fillId="0" borderId="13" xfId="37" applyFont="1" applyAlignment="1">
      <alignment horizontal="center" vertical="center"/>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15" fontId="59" fillId="0" borderId="13" xfId="39" applyFont="1" applyAlignment="1">
      <alignment horizontal="center" vertical="center"/>
    </xf>
    <xf numFmtId="0" fontId="18" fillId="0" borderId="0" xfId="6" applyFont="1">
      <alignment vertical="center"/>
    </xf>
    <xf numFmtId="0" fontId="8" fillId="3" borderId="2" xfId="0" applyFont="1" applyFill="1" applyBorder="1" applyAlignment="1" applyProtection="1">
      <alignment horizont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AB7B2"/>
      <color rgb="FF0070C0"/>
      <color rgb="FFFF5353"/>
      <color rgb="FFA6A6A6"/>
      <color rgb="FFFFFFCC"/>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alcChain" Target="calcChain.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sharedStrings" Target="sharedStrings.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ustomXml" Target="../customXml/item3.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tyles" Target="style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99203792"/>
        <c:axId val="499202160"/>
      </c:barChart>
      <c:catAx>
        <c:axId val="4992037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2160"/>
        <c:crosses val="autoZero"/>
        <c:auto val="1"/>
        <c:lblAlgn val="ctr"/>
        <c:lblOffset val="100"/>
        <c:noMultiLvlLbl val="0"/>
      </c:catAx>
      <c:valAx>
        <c:axId val="4992021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3792"/>
        <c:crosses val="autoZero"/>
        <c:crossBetween val="between"/>
      </c:valAx>
      <c:spPr>
        <a:noFill/>
        <a:ln>
          <a:noFill/>
        </a:ln>
        <a:effectLst/>
      </c:spPr>
    </c:plotArea>
    <c:plotVisOnly val="1"/>
    <c:dispBlanksAs val="gap"/>
    <c:showDLblsOverMax val="0"/>
  </c:chart>
  <c:spPr>
    <a:solidFill>
      <a:srgbClr val="5AB7B2"/>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9344D2C0-555E-4847-BC6B-5157C7C1A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0.029</cdr:x>
      <cdr:y>0.21036</cdr:y>
    </cdr:from>
    <cdr:to>
      <cdr:x>0.5183</cdr:x>
      <cdr:y>0.33913</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269509" y="1276069"/>
          <a:ext cx="4547266" cy="78111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2000" b="1" i="0">
              <a:solidFill>
                <a:schemeClr val="bg1"/>
              </a:solidFill>
              <a:effectLst/>
              <a:latin typeface="+mn-lt"/>
              <a:ea typeface="+mn-ea"/>
              <a:cs typeface="+mn-cs"/>
            </a:rPr>
            <a:t>CCS Financial Viability Risk Assessment </a:t>
          </a:r>
          <a:r>
            <a:rPr lang="en-US" sz="2400" b="1" i="0">
              <a:solidFill>
                <a:schemeClr val="bg1"/>
              </a:solidFill>
              <a:effectLst/>
              <a:latin typeface="+mn-lt"/>
              <a:ea typeface="+mn-ea"/>
              <a:cs typeface="+mn-cs"/>
            </a:rPr>
            <a:t>Template</a:t>
          </a:r>
          <a:endParaRPr lang="en-GB" sz="2400" b="1">
            <a:solidFill>
              <a:schemeClr val="bg1"/>
            </a:solidFill>
            <a:effectLst/>
          </a:endParaRPr>
        </a:p>
      </cdr:txBody>
    </cdr:sp>
  </cdr:relSizeAnchor>
  <cdr:relSizeAnchor xmlns:cdr="http://schemas.openxmlformats.org/drawingml/2006/chartDrawing">
    <cdr:from>
      <cdr:x>0.04111</cdr:x>
      <cdr:y>0.80239</cdr:y>
    </cdr:from>
    <cdr:to>
      <cdr:x>0.59162</cdr:x>
      <cdr:y>0.87955</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052" y="4867392"/>
          <a:ext cx="5116116" cy="4680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200" b="0" i="0">
              <a:solidFill>
                <a:schemeClr val="tx1"/>
              </a:solidFill>
              <a:effectLst/>
              <a:latin typeface="+mn-lt"/>
              <a:ea typeface="+mn-ea"/>
              <a:cs typeface="+mn-cs"/>
            </a:rPr>
            <a:t>CCS Financial</a:t>
          </a:r>
          <a:r>
            <a:rPr lang="en-GB" sz="1200" b="0" i="0" baseline="0">
              <a:solidFill>
                <a:schemeClr val="tx1"/>
              </a:solidFill>
              <a:effectLst/>
              <a:latin typeface="+mn-lt"/>
              <a:ea typeface="+mn-ea"/>
              <a:cs typeface="+mn-cs"/>
            </a:rPr>
            <a:t> Viability Risk Assessment Tool (FVRA) v1.1</a:t>
          </a:r>
          <a:endParaRPr lang="en-GB" sz="1200">
            <a:effectLst/>
          </a:endParaRPr>
        </a:p>
        <a:p xmlns:a="http://schemas.openxmlformats.org/drawingml/2006/main">
          <a:pPr rtl="0"/>
          <a:r>
            <a:rPr lang="en-GB" sz="1200" b="0" i="0">
              <a:solidFill>
                <a:schemeClr val="tx1"/>
              </a:solidFill>
              <a:effectLst/>
              <a:latin typeface="+mn-lt"/>
              <a:ea typeface="+mn-ea"/>
              <a:cs typeface="+mn-cs"/>
            </a:rPr>
            <a:t>Adapted from The Sourcing</a:t>
          </a:r>
          <a:r>
            <a:rPr lang="en-GB" sz="1200" b="0" i="0" baseline="0">
              <a:solidFill>
                <a:schemeClr val="tx1"/>
              </a:solidFill>
              <a:effectLst/>
              <a:latin typeface="+mn-lt"/>
              <a:ea typeface="+mn-ea"/>
              <a:cs typeface="+mn-cs"/>
            </a:rPr>
            <a:t> Prgramme FVRA </a:t>
          </a:r>
          <a:r>
            <a:rPr lang="en-GB" sz="1200" b="0" i="0">
              <a:solidFill>
                <a:schemeClr val="tx1"/>
              </a:solidFill>
              <a:effectLst/>
              <a:latin typeface="+mn-lt"/>
              <a:ea typeface="+mn-ea"/>
              <a:cs typeface="+mn-cs"/>
            </a:rPr>
            <a:t>Version: v4.3.1</a:t>
          </a:r>
          <a:endParaRPr lang="en-GB" sz="1200">
            <a:effectLst/>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0.51688</cdr:x>
      <cdr:y>0.53334</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85587" y="2553047"/>
          <a:ext cx="4518001" cy="6822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ysClr val="windowText" lastClr="000000"/>
              </a:solidFill>
              <a:effectLst/>
              <a:latin typeface="Arial"/>
              <a:cs typeface="Arial"/>
            </a:rPr>
            <a:pPr rtl="0"/>
            <a:t>RM 6257 Security Services - physical, technical &amp; support services</a:t>
          </a:fld>
          <a:endParaRPr lang="en-US" sz="20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0.85675</cdr:x>
      <cdr:y>0.78301</cdr:y>
    </cdr:from>
    <cdr:to>
      <cdr:x>0.9711</cdr:x>
      <cdr:y>0.92855</cdr:y>
    </cdr:to>
    <cdr:pic>
      <cdr:nvPicPr>
        <cdr:cNvPr id="16" name="Google Shape;269;p37" descr="Image">
          <a:extLst xmlns:a="http://schemas.openxmlformats.org/drawingml/2006/main">
            <a:ext uri="{FF2B5EF4-FFF2-40B4-BE49-F238E27FC236}">
              <a16:creationId xmlns:a16="http://schemas.microsoft.com/office/drawing/2014/main" id="{D50D3A90-3491-4398-AEE1-307139AC6766}"/>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a:stretch xmlns:a="http://schemas.openxmlformats.org/drawingml/2006/main"/>
      </cdr:blipFill>
      <cdr:spPr>
        <a:xfrm xmlns:a="http://schemas.openxmlformats.org/drawingml/2006/main">
          <a:off x="7962153" y="4749801"/>
          <a:ext cx="1062701" cy="882863"/>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0.03135</cdr:x>
      <cdr:y>0.06404</cdr:y>
    </cdr:from>
    <cdr:to>
      <cdr:x>0.36334</cdr:x>
      <cdr:y>0.1133</cdr:y>
    </cdr:to>
    <cdr:sp macro="" textlink="">
      <cdr:nvSpPr>
        <cdr:cNvPr id="17" name="TextBox 16"/>
        <cdr:cNvSpPr txBox="1"/>
      </cdr:nvSpPr>
      <cdr:spPr>
        <a:xfrm xmlns:a="http://schemas.openxmlformats.org/drawingml/2006/main">
          <a:off x="291353" y="388471"/>
          <a:ext cx="3085353" cy="298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0.02251</cdr:x>
      <cdr:y>0.03941</cdr:y>
    </cdr:from>
    <cdr:to>
      <cdr:x>0.3754</cdr:x>
      <cdr:y>0.09729</cdr:y>
    </cdr:to>
    <cdr:sp macro="" textlink="">
      <cdr:nvSpPr>
        <cdr:cNvPr id="18" name="TextBox 17"/>
        <cdr:cNvSpPr txBox="1"/>
      </cdr:nvSpPr>
      <cdr:spPr>
        <a:xfrm xmlns:a="http://schemas.openxmlformats.org/drawingml/2006/main">
          <a:off x="209176" y="239059"/>
          <a:ext cx="3279589" cy="351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u="sng">
              <a:solidFill>
                <a:schemeClr val="bg1"/>
              </a:solidFill>
            </a:rPr>
            <a:t>Power to your Procurement</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DC0E4E8A-B1F7-4AC1-8A7A-319591DC88F7}"/>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7CF6EEC2-497A-4E87-8A41-90410692CF56}"/>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BBB4FC73-ECAD-4115-91C9-154879D440AA}"/>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A60816D4-5008-4E06-B323-E267F2A6A1B3}"/>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D082336F-F168-481E-9674-965D1D75FE53}"/>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B0AF5728-3A29-49F5-9D11-8D12F76FC199}"/>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FAE85A4C-F5BC-4FFA-B61A-A6096881F6D4}"/>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CC047EBC-72F7-430A-A9D6-09DE06D0DEF8}"/>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E6BE32E5-37B5-4DE1-88F2-F1788C185525}"/>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8243E143-DB4E-45C6-8B6A-481E107FF794}"/>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9F3E57D2-C8F7-43F2-A31E-C839ADC18A7B}"/>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63A5FC2B-4A61-441E-A55F-F1E59CE9741F}"/>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C621C808-B892-41F8-9636-9E03544799B3}"/>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C1A4801D-9F72-4A7D-AADB-692CCB632216}"/>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AE6ECD97-1909-4634-B090-2158D26AFE32}"/>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E7C17FC1-7519-453C-A0DD-DACC26699F13}"/>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C7223FA9-E591-4064-8A1A-57B3B05D5AB4}"/>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EDB944B2-0522-4B1E-9C01-0D6A3189EB67}"/>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DB5B72D9-C12A-434A-8704-FFA68B192367}"/>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2B596180-1F1A-4EB6-B475-F9A276685613}"/>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536F481A-2F69-4C38-9703-8882D2CB82A3}"/>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D94A046-CF11-4F4E-B605-6EF63E16020C}"/>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22D55C61-5B72-4AD5-AC89-88B3047B4A1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1BDE3CF9-BB6E-4D86-A164-4520178B0E65}"/>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CB2DA09B-8EE4-44A3-9BBE-02F2C4C52F9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7C0F38F-B9E5-45E5-BB13-043D88628AE5}"/>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3F20616D-9DFF-4EB3-8C7D-261DDF8A2E33}"/>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2655395A-D34B-074A-908F-ECA2B8E586D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107E81EB-593F-494C-AC0E-EC2934E53BDE}"/>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E45923-A093-4911-8641-D57898A2F914}"/>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508000</xdr:colOff>
          <xdr:row>15</xdr:row>
          <xdr:rowOff>190500</xdr:rowOff>
        </xdr:from>
        <xdr:to>
          <xdr:col>7</xdr:col>
          <xdr:colOff>787400</xdr:colOff>
          <xdr:row>17</xdr:row>
          <xdr:rowOff>12700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900-000001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16</xdr:row>
          <xdr:rowOff>177800</xdr:rowOff>
        </xdr:from>
        <xdr:to>
          <xdr:col>7</xdr:col>
          <xdr:colOff>787400</xdr:colOff>
          <xdr:row>18</xdr:row>
          <xdr:rowOff>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900-000002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17</xdr:row>
          <xdr:rowOff>177800</xdr:rowOff>
        </xdr:from>
        <xdr:to>
          <xdr:col>7</xdr:col>
          <xdr:colOff>787400</xdr:colOff>
          <xdr:row>19</xdr:row>
          <xdr:rowOff>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900-000003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18</xdr:row>
          <xdr:rowOff>177800</xdr:rowOff>
        </xdr:from>
        <xdr:to>
          <xdr:col>7</xdr:col>
          <xdr:colOff>787400</xdr:colOff>
          <xdr:row>19</xdr:row>
          <xdr:rowOff>177800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900-000004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CC003930-2DA9-4772-B43B-1417A11E040D}"/>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994004BE-DF73-4AC4-A76A-1915A76D808B}"/>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D68EE7BA-5941-487F-A4CB-AFEE33711445}"/>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5A9B6C2A-11F5-4EB8-9A56-16F759D79788}"/>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9942B07F-0F83-4792-ABFD-B72B5AFDAFFD}"/>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4793BF12-757C-4FC5-AA65-6A0F544C4889}"/>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27C23A48-784A-4CB5-AB1F-9B37932F63B4}"/>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12BB1B21-A836-4E8F-AAF7-9243C9FEBD13}"/>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ison.jones/Downloads/FVRA%20-%20RM6257%20v1%20(G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Contents"/>
      <sheetName val="Authority Instructions"/>
      <sheetName val="Bidder Instructions"/>
      <sheetName val="Authority RAG Thresholds"/>
      <sheetName val="1.1a Lead Financial Input"/>
      <sheetName val="1.1b Lead Financial Input"/>
      <sheetName val="1.2a Subcontractor Input"/>
      <sheetName val="1.2b Subcontractor Input"/>
      <sheetName val="2.1 Lead Ancillary Input "/>
      <sheetName val="2.2 Subcontractor Ancillary Inp"/>
      <sheetName val="3.1 Lead Bidder Assessment"/>
      <sheetName val="3.2 Immediate Parent Assmt"/>
      <sheetName val="3.3 Ultimate Parent Assmt"/>
      <sheetName val="3.4 Subcontractor #1 Assmt"/>
      <sheetName val="3.5 Subcontractor #2 Assmt"/>
      <sheetName val="3.6 Subcontractor #3 Assmt"/>
      <sheetName val="Metric Definitions"/>
      <sheetName val="Admin&gt;&gt;"/>
      <sheetName val="Setup"/>
      <sheetName val="SysConfig"/>
    </sheetNames>
    <sheetDataSet>
      <sheetData sheetId="0" refreshError="1"/>
      <sheetData sheetId="1"/>
      <sheetData sheetId="2"/>
      <sheetData sheetId="3"/>
      <sheetData sheetId="4">
        <row r="29">
          <cell r="F29" t="str">
            <v xml:space="preserve">Lot 1: </v>
          </cell>
        </row>
        <row r="30">
          <cell r="F30" t="str">
            <v xml:space="preserve">Lot 2: </v>
          </cell>
        </row>
        <row r="31">
          <cell r="F31" t="str">
            <v xml:space="preserve">Lot 3: </v>
          </cell>
        </row>
        <row r="32">
          <cell r="F32" t="str">
            <v xml:space="preserve">Lot 4: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tabSelected="1" zoomScale="80" zoomScaleNormal="80" workbookViewId="0">
      <pane ySplit="9" topLeftCell="A10" activePane="bottomLeft" state="frozen"/>
      <selection activeCell="A9" sqref="A9"/>
      <selection pane="bottomLeft" activeCell="F18" sqref="F18"/>
    </sheetView>
  </sheetViews>
  <sheetFormatPr defaultColWidth="0" defaultRowHeight="11.5" customHeight="1" zeroHeight="1" x14ac:dyDescent="0.25"/>
  <cols>
    <col min="1" max="2" width="5.69921875" customWidth="1"/>
    <col min="3" max="3" width="2.19921875" bestFit="1" customWidth="1"/>
    <col min="4" max="4" width="3" customWidth="1"/>
    <col min="5" max="5" width="38.69921875" customWidth="1"/>
    <col min="6" max="6" width="4.69921875" customWidth="1"/>
    <col min="7" max="7" width="110" bestFit="1"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6257 Security Services - physical, technical &amp; support services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4" t="str">
        <f>HYPERLINK("#'Contents'!A1",sysChkWord)</f>
        <v>All Checks OK</v>
      </c>
      <c r="D5" s="254"/>
      <c r="E5" s="254"/>
      <c r="F5" s="113"/>
      <c r="G5" s="109"/>
      <c r="H5" s="109"/>
      <c r="I5" s="109"/>
      <c r="J5" s="109"/>
      <c r="K5" s="109"/>
    </row>
    <row r="6" spans="1:11" ht="12.5" x14ac:dyDescent="0.25">
      <c r="A6" s="109"/>
      <c r="B6" s="114"/>
      <c r="C6" s="253" t="str">
        <f>HYPERLINK("#'Contents'!A1","Click for Contents")</f>
        <v>Click for Contents</v>
      </c>
      <c r="D6" s="253"/>
      <c r="E6" s="253"/>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SUM(A9:A76)</f>
        <v>0</v>
      </c>
      <c r="B8" s="115">
        <f>SUM(B9:B76)</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289</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290</v>
      </c>
      <c r="F12" s="118" t="s">
        <v>291</v>
      </c>
      <c r="G12" s="118" t="s">
        <v>292</v>
      </c>
      <c r="H12" s="119" t="s">
        <v>156</v>
      </c>
      <c r="I12" s="119" t="s">
        <v>157</v>
      </c>
    </row>
    <row r="13" spans="1:11" x14ac:dyDescent="0.25">
      <c r="A13" s="91"/>
      <c r="B13" s="91"/>
      <c r="C13" s="91"/>
      <c r="D13" s="91"/>
      <c r="E13" s="91" t="s">
        <v>289</v>
      </c>
      <c r="F13" s="120" t="s">
        <v>291</v>
      </c>
      <c r="G13" s="91" t="s">
        <v>316</v>
      </c>
      <c r="H13" s="121">
        <f>A8</f>
        <v>0</v>
      </c>
      <c r="I13" s="121">
        <f>B8</f>
        <v>0</v>
      </c>
    </row>
    <row r="14" spans="1:11" s="225" customFormat="1" x14ac:dyDescent="0.25">
      <c r="A14" s="91"/>
      <c r="B14" s="91"/>
      <c r="C14" s="91"/>
      <c r="D14" s="91"/>
      <c r="E14" s="91" t="s">
        <v>487</v>
      </c>
      <c r="F14" s="120" t="s">
        <v>291</v>
      </c>
      <c r="G14" s="91" t="s">
        <v>488</v>
      </c>
      <c r="H14" s="121">
        <f>'Authority Instructions'!A8</f>
        <v>0</v>
      </c>
      <c r="I14" s="121">
        <f>'Authority Instructions'!B8</f>
        <v>0</v>
      </c>
    </row>
    <row r="15" spans="1:11" x14ac:dyDescent="0.25">
      <c r="A15" s="91"/>
      <c r="B15" s="91"/>
      <c r="C15" s="91"/>
      <c r="D15" s="91"/>
      <c r="E15" s="91" t="s">
        <v>388</v>
      </c>
      <c r="F15" s="120" t="s">
        <v>291</v>
      </c>
      <c r="G15" s="91" t="s">
        <v>389</v>
      </c>
      <c r="H15" s="121">
        <f>'Bidder Instructions'!A8</f>
        <v>0</v>
      </c>
      <c r="I15" s="121">
        <f>'Bidder Instructions'!B8</f>
        <v>0</v>
      </c>
    </row>
    <row r="16" spans="1:11" x14ac:dyDescent="0.25">
      <c r="A16" s="91"/>
      <c r="B16" s="91"/>
      <c r="C16" s="91"/>
      <c r="D16" s="91"/>
      <c r="E16" s="91" t="s">
        <v>81</v>
      </c>
      <c r="F16" s="120" t="s">
        <v>291</v>
      </c>
      <c r="G16" s="93" t="s">
        <v>445</v>
      </c>
      <c r="H16" s="121">
        <f>'Authority RAG Thresholds'!A8</f>
        <v>0</v>
      </c>
      <c r="I16" s="121">
        <f>'Authority RAG Thresholds'!B8</f>
        <v>0</v>
      </c>
    </row>
    <row r="17" spans="1:9" x14ac:dyDescent="0.25">
      <c r="A17" s="91"/>
      <c r="B17" s="91"/>
      <c r="C17" s="91"/>
      <c r="D17" s="91"/>
      <c r="E17" s="91" t="s">
        <v>162</v>
      </c>
      <c r="F17" s="120" t="s">
        <v>291</v>
      </c>
      <c r="G17" s="93" t="s">
        <v>469</v>
      </c>
      <c r="H17" s="121">
        <f>'1.1a Lead Financial Input'!A8</f>
        <v>0</v>
      </c>
      <c r="I17" s="121">
        <f>'1.1a Lead Financial Input'!B8</f>
        <v>0</v>
      </c>
    </row>
    <row r="18" spans="1:9" x14ac:dyDescent="0.25">
      <c r="A18" s="91"/>
      <c r="B18" s="91"/>
      <c r="C18" s="91"/>
      <c r="D18" s="91"/>
      <c r="E18" s="91" t="s">
        <v>163</v>
      </c>
      <c r="F18" s="120" t="s">
        <v>291</v>
      </c>
      <c r="G18" s="93" t="s">
        <v>491</v>
      </c>
      <c r="H18" s="121">
        <f>'1.1b Lead Financial Input'!A8</f>
        <v>0</v>
      </c>
      <c r="I18" s="121">
        <f>'1.1b Lead Financial Input'!B8</f>
        <v>0</v>
      </c>
    </row>
    <row r="19" spans="1:9" hidden="1" x14ac:dyDescent="0.25">
      <c r="A19" s="91"/>
      <c r="B19" s="91"/>
      <c r="C19" s="91"/>
      <c r="D19" s="91"/>
      <c r="E19" s="91" t="s">
        <v>335</v>
      </c>
      <c r="F19" s="120" t="s">
        <v>291</v>
      </c>
      <c r="G19" s="91" t="s">
        <v>470</v>
      </c>
      <c r="H19" s="121">
        <f>'1.2a Subcontractor Input'!A8</f>
        <v>0</v>
      </c>
      <c r="I19" s="121">
        <f>'1.2a Subcontractor Input'!B8</f>
        <v>0</v>
      </c>
    </row>
    <row r="20" spans="1:9" hidden="1" x14ac:dyDescent="0.25">
      <c r="A20" s="91"/>
      <c r="B20" s="91"/>
      <c r="C20" s="91"/>
      <c r="D20" s="91"/>
      <c r="E20" s="91" t="s">
        <v>336</v>
      </c>
      <c r="F20" s="120" t="s">
        <v>291</v>
      </c>
      <c r="G20" s="93" t="s">
        <v>492</v>
      </c>
      <c r="H20" s="121">
        <f>'1.2b Subcontractor Input'!A8</f>
        <v>0</v>
      </c>
      <c r="I20" s="121">
        <f>'1.2b Subcontractor Input'!B8</f>
        <v>0</v>
      </c>
    </row>
    <row r="21" spans="1:9" x14ac:dyDescent="0.25">
      <c r="A21" s="91"/>
      <c r="B21" s="91"/>
      <c r="C21" s="91"/>
      <c r="D21" s="91"/>
      <c r="E21" s="91" t="s">
        <v>296</v>
      </c>
      <c r="F21" s="120" t="s">
        <v>291</v>
      </c>
      <c r="G21" s="93" t="s">
        <v>446</v>
      </c>
      <c r="H21" s="121">
        <f>'2.1 Lead Ancillary Input '!A8</f>
        <v>0</v>
      </c>
      <c r="I21" s="121">
        <f>'2.1 Lead Ancillary Input '!B8</f>
        <v>0</v>
      </c>
    </row>
    <row r="22" spans="1:9" hidden="1" x14ac:dyDescent="0.25">
      <c r="A22" s="91"/>
      <c r="B22" s="91"/>
      <c r="C22" s="91"/>
      <c r="D22" s="91"/>
      <c r="E22" s="91" t="s">
        <v>341</v>
      </c>
      <c r="F22" s="120" t="s">
        <v>291</v>
      </c>
      <c r="G22" s="93" t="s">
        <v>447</v>
      </c>
      <c r="H22" s="121">
        <f>'2.2 Subcontractor Ancillary Inp'!A8</f>
        <v>0</v>
      </c>
      <c r="I22" s="121">
        <f>'2.2 Subcontractor Ancillary Inp'!B8</f>
        <v>0</v>
      </c>
    </row>
    <row r="23" spans="1:9" x14ac:dyDescent="0.25">
      <c r="A23" s="91"/>
      <c r="B23" s="91"/>
      <c r="C23" s="91"/>
      <c r="D23" s="91"/>
      <c r="E23" s="91" t="s">
        <v>390</v>
      </c>
      <c r="F23" s="120" t="s">
        <v>291</v>
      </c>
      <c r="G23" s="93" t="s">
        <v>493</v>
      </c>
      <c r="H23" s="121">
        <f>'3.1 Lead Bidder Assessment'!A8</f>
        <v>0</v>
      </c>
      <c r="I23" s="121">
        <f>'3.1 Lead Bidder Assessment'!B8</f>
        <v>0</v>
      </c>
    </row>
    <row r="24" spans="1:9" x14ac:dyDescent="0.25">
      <c r="A24" s="91"/>
      <c r="B24" s="91"/>
      <c r="C24" s="91"/>
      <c r="D24" s="91"/>
      <c r="E24" s="91" t="s">
        <v>297</v>
      </c>
      <c r="F24" s="120" t="s">
        <v>291</v>
      </c>
      <c r="G24" s="93" t="s">
        <v>494</v>
      </c>
      <c r="H24" s="121">
        <f>'3.2 Immediate Parent Assmt'!A8</f>
        <v>0</v>
      </c>
      <c r="I24" s="121">
        <f>'3.2 Immediate Parent Assmt'!B8</f>
        <v>0</v>
      </c>
    </row>
    <row r="25" spans="1:9" x14ac:dyDescent="0.25">
      <c r="A25" s="91"/>
      <c r="B25" s="91"/>
      <c r="C25" s="91"/>
      <c r="D25" s="91"/>
      <c r="E25" s="91" t="s">
        <v>298</v>
      </c>
      <c r="F25" s="120" t="s">
        <v>291</v>
      </c>
      <c r="G25" s="93" t="s">
        <v>495</v>
      </c>
      <c r="H25" s="121">
        <f>'3.3 Ultimate Parent Assmt'!A8</f>
        <v>0</v>
      </c>
      <c r="I25" s="121">
        <f>'3.3 Ultimate Parent Assmt'!B8</f>
        <v>0</v>
      </c>
    </row>
    <row r="26" spans="1:9" hidden="1" x14ac:dyDescent="0.25">
      <c r="A26" s="91"/>
      <c r="B26" s="91"/>
      <c r="C26" s="91"/>
      <c r="D26" s="91"/>
      <c r="E26" s="91" t="s">
        <v>337</v>
      </c>
      <c r="F26" s="120" t="s">
        <v>291</v>
      </c>
      <c r="G26" s="93" t="s">
        <v>496</v>
      </c>
      <c r="H26" s="121">
        <f>'3.4 Subcontractor #1 Assmt'!A8</f>
        <v>0</v>
      </c>
      <c r="I26" s="121">
        <f>'3.4 Subcontractor #1 Assmt'!B8</f>
        <v>0</v>
      </c>
    </row>
    <row r="27" spans="1:9" hidden="1" x14ac:dyDescent="0.25">
      <c r="A27" s="91"/>
      <c r="B27" s="91"/>
      <c r="C27" s="91"/>
      <c r="D27" s="91"/>
      <c r="E27" s="91" t="s">
        <v>338</v>
      </c>
      <c r="F27" s="120" t="s">
        <v>291</v>
      </c>
      <c r="G27" s="93" t="s">
        <v>497</v>
      </c>
      <c r="H27" s="121">
        <f>'3.5 Subcontractor #2 Assmt'!A8</f>
        <v>0</v>
      </c>
      <c r="I27" s="121">
        <f>'3.5 Subcontractor #2 Assmt'!B8</f>
        <v>0</v>
      </c>
    </row>
    <row r="28" spans="1:9" hidden="1" x14ac:dyDescent="0.25">
      <c r="A28" s="91"/>
      <c r="B28" s="91"/>
      <c r="C28" s="91"/>
      <c r="D28" s="91"/>
      <c r="E28" s="91" t="s">
        <v>339</v>
      </c>
      <c r="F28" s="120" t="s">
        <v>291</v>
      </c>
      <c r="G28" s="93" t="s">
        <v>498</v>
      </c>
      <c r="H28" s="121">
        <f>'3.6 Subcontractor #3 Assmt'!A8</f>
        <v>0</v>
      </c>
      <c r="I28" s="121">
        <f>'3.6 Subcontractor #3 Assmt'!B8</f>
        <v>0</v>
      </c>
    </row>
    <row r="29" spans="1:9" hidden="1" x14ac:dyDescent="0.25">
      <c r="A29" s="91"/>
      <c r="B29" s="91"/>
      <c r="C29" s="91"/>
      <c r="D29" s="91"/>
      <c r="E29" s="91" t="s">
        <v>299</v>
      </c>
      <c r="F29" s="120" t="s">
        <v>291</v>
      </c>
      <c r="G29" s="93" t="s">
        <v>317</v>
      </c>
      <c r="H29" s="121">
        <f>'Metric Definitions'!A8</f>
        <v>0</v>
      </c>
      <c r="I29" s="121">
        <f>'Metric Definitions'!B8</f>
        <v>0</v>
      </c>
    </row>
    <row r="30" spans="1:9" s="225" customFormat="1" hidden="1" x14ac:dyDescent="0.25">
      <c r="A30" s="91"/>
      <c r="B30" s="91"/>
      <c r="C30" s="91"/>
      <c r="D30" s="91"/>
      <c r="E30" s="93" t="s">
        <v>465</v>
      </c>
      <c r="F30" s="120" t="s">
        <v>291</v>
      </c>
      <c r="G30" s="93" t="s">
        <v>472</v>
      </c>
      <c r="H30" s="121">
        <f>Setup!A8</f>
        <v>0</v>
      </c>
      <c r="I30" s="121">
        <f>Setup!B8</f>
        <v>0</v>
      </c>
    </row>
    <row r="31" spans="1:9" hidden="1" x14ac:dyDescent="0.25">
      <c r="A31" s="91"/>
      <c r="B31" s="91"/>
      <c r="C31" s="91"/>
      <c r="D31" s="91"/>
      <c r="E31" s="91" t="s">
        <v>293</v>
      </c>
      <c r="F31" s="120" t="s">
        <v>291</v>
      </c>
      <c r="G31" s="93" t="s">
        <v>473</v>
      </c>
      <c r="H31" s="121">
        <f>SysConfig!A8</f>
        <v>0</v>
      </c>
      <c r="I31" s="121">
        <f>SysConfig!B8</f>
        <v>0</v>
      </c>
    </row>
    <row r="32" spans="1:9" x14ac:dyDescent="0.25">
      <c r="A32" s="91"/>
      <c r="B32" s="91"/>
      <c r="C32" s="91"/>
      <c r="D32" s="91"/>
      <c r="E32" s="122" t="s">
        <v>287</v>
      </c>
      <c r="F32" s="123"/>
      <c r="G32" s="123"/>
      <c r="H32" s="123"/>
      <c r="I32" s="123"/>
    </row>
    <row r="33" spans="1:10" x14ac:dyDescent="0.25">
      <c r="A33" s="91"/>
      <c r="B33" s="91"/>
      <c r="C33" s="91"/>
      <c r="D33" s="91"/>
      <c r="E33" s="91"/>
      <c r="F33" s="91"/>
      <c r="G33" s="91"/>
      <c r="H33" s="91"/>
      <c r="I33" s="91"/>
    </row>
    <row r="34" spans="1:10" ht="12" x14ac:dyDescent="0.25">
      <c r="A34" s="91"/>
      <c r="B34" s="91"/>
      <c r="C34" s="91"/>
      <c r="D34" s="91"/>
      <c r="E34" s="124" t="s">
        <v>294</v>
      </c>
      <c r="F34" s="91"/>
      <c r="G34" s="125" t="s">
        <v>295</v>
      </c>
      <c r="H34" s="121">
        <f>IFERROR(SUM(H12:H32),1)</f>
        <v>0</v>
      </c>
      <c r="I34" s="98">
        <f>IFERROR(SUM(I12:I32),1)</f>
        <v>0</v>
      </c>
    </row>
    <row r="35" spans="1:10" x14ac:dyDescent="0.25">
      <c r="A35" s="91"/>
      <c r="B35" s="91"/>
      <c r="C35" s="91"/>
      <c r="D35" s="91"/>
      <c r="E35" s="91"/>
      <c r="F35" s="91"/>
      <c r="G35" s="91"/>
      <c r="H35" s="91"/>
      <c r="I35" s="91"/>
    </row>
    <row r="36" spans="1:10" ht="15.5" x14ac:dyDescent="0.35">
      <c r="A36" s="117"/>
      <c r="B36" s="117"/>
      <c r="C36" s="117"/>
      <c r="D36" s="117" t="s">
        <v>315</v>
      </c>
      <c r="E36" s="117"/>
      <c r="F36" s="117"/>
      <c r="G36" s="117"/>
      <c r="H36" s="117"/>
      <c r="I36" s="117"/>
      <c r="J36" s="117"/>
    </row>
    <row r="37" spans="1:10" x14ac:dyDescent="0.25">
      <c r="A37" s="91"/>
      <c r="B37" s="91"/>
      <c r="C37" s="91"/>
      <c r="D37" s="91"/>
      <c r="E37" s="91"/>
      <c r="F37" s="91"/>
      <c r="G37" s="91"/>
      <c r="H37" s="91"/>
      <c r="I37" s="91"/>
      <c r="J37" s="91"/>
    </row>
    <row r="38" spans="1:10" s="27" customFormat="1" x14ac:dyDescent="0.25">
      <c r="A38" s="91"/>
      <c r="B38" s="91"/>
      <c r="C38" s="91"/>
      <c r="D38" s="91"/>
      <c r="E38" s="93" t="s">
        <v>448</v>
      </c>
      <c r="F38" s="91"/>
      <c r="G38" s="91"/>
      <c r="H38" s="91"/>
      <c r="I38" s="91"/>
      <c r="J38" s="91"/>
    </row>
    <row r="39" spans="1:10" x14ac:dyDescent="0.25">
      <c r="A39" s="91"/>
      <c r="B39" s="91"/>
      <c r="C39" s="91"/>
      <c r="D39" s="91"/>
      <c r="E39" s="93"/>
      <c r="F39" s="91"/>
      <c r="G39" s="91"/>
      <c r="H39" s="91"/>
      <c r="I39" s="91"/>
      <c r="J39" s="91"/>
    </row>
    <row r="40" spans="1:10" s="27" customFormat="1" x14ac:dyDescent="0.25">
      <c r="A40" s="91"/>
      <c r="B40" s="91"/>
      <c r="C40" s="91"/>
      <c r="D40" s="91"/>
      <c r="E40" s="93"/>
      <c r="F40" s="91"/>
      <c r="G40" s="91"/>
      <c r="H40" s="91"/>
      <c r="I40" s="91"/>
      <c r="J40" s="91"/>
    </row>
    <row r="41" spans="1:10" s="27" customFormat="1" x14ac:dyDescent="0.25">
      <c r="A41" s="91"/>
      <c r="B41" s="91"/>
      <c r="C41" s="91"/>
      <c r="D41" s="91"/>
      <c r="E41" s="93"/>
      <c r="F41" s="91"/>
      <c r="G41" s="91"/>
      <c r="H41" s="91"/>
      <c r="I41" s="91"/>
      <c r="J41" s="91"/>
    </row>
    <row r="42" spans="1:10" x14ac:dyDescent="0.25">
      <c r="A42" s="91"/>
      <c r="B42" s="91"/>
      <c r="C42" s="91"/>
      <c r="D42" s="91"/>
      <c r="E42" s="91"/>
      <c r="F42" s="91"/>
      <c r="G42" s="91"/>
      <c r="H42" s="91"/>
      <c r="I42" s="91"/>
      <c r="J42" s="91"/>
    </row>
    <row r="43" spans="1:10" x14ac:dyDescent="0.25">
      <c r="A43" s="91"/>
      <c r="B43" s="91"/>
      <c r="C43" s="91"/>
      <c r="D43" s="91"/>
      <c r="E43" s="91"/>
      <c r="F43" s="91"/>
      <c r="G43" s="91"/>
      <c r="H43" s="91"/>
      <c r="I43" s="91"/>
      <c r="J43" s="91"/>
    </row>
    <row r="44" spans="1:10" x14ac:dyDescent="0.25">
      <c r="A44" s="27"/>
      <c r="B44" s="91"/>
      <c r="C44" s="91"/>
      <c r="D44" s="91"/>
      <c r="E44" s="91"/>
      <c r="F44" s="91"/>
      <c r="G44" s="91"/>
      <c r="H44" s="91"/>
      <c r="I44" s="91"/>
      <c r="J44" s="91"/>
    </row>
    <row r="45" spans="1:10" x14ac:dyDescent="0.25">
      <c r="A45" s="91"/>
      <c r="B45" s="91"/>
      <c r="C45" s="91"/>
      <c r="D45" s="91"/>
      <c r="E45" s="91"/>
      <c r="F45" s="91"/>
      <c r="G45" s="91"/>
      <c r="H45" s="91"/>
      <c r="I45" s="91"/>
      <c r="J45" s="91"/>
    </row>
    <row r="46" spans="1:10" x14ac:dyDescent="0.25">
      <c r="A46" s="91"/>
      <c r="B46" s="91"/>
      <c r="C46" s="91"/>
      <c r="D46" s="91"/>
      <c r="E46" s="91"/>
      <c r="F46" s="91"/>
      <c r="G46" s="91"/>
      <c r="H46" s="91"/>
      <c r="I46" s="91"/>
      <c r="J46" s="147"/>
    </row>
    <row r="47" spans="1:10" x14ac:dyDescent="0.25">
      <c r="A47" s="91"/>
      <c r="B47" s="91"/>
      <c r="C47" s="91"/>
      <c r="D47" s="91"/>
      <c r="E47" s="91"/>
      <c r="F47" s="91"/>
      <c r="G47" s="91"/>
      <c r="H47" s="91"/>
      <c r="I47" s="91"/>
      <c r="J47" s="91"/>
    </row>
    <row r="48" spans="1:10" x14ac:dyDescent="0.25">
      <c r="A48" s="91"/>
      <c r="B48" s="91"/>
      <c r="C48" s="91"/>
      <c r="D48" s="91"/>
      <c r="E48" s="91"/>
      <c r="F48" s="91"/>
      <c r="G48" s="91"/>
      <c r="H48" s="91"/>
      <c r="I48" s="91"/>
      <c r="J48" s="91"/>
    </row>
    <row r="49" spans="1:10" x14ac:dyDescent="0.25">
      <c r="A49" s="91"/>
      <c r="B49" s="91"/>
      <c r="C49" s="91"/>
      <c r="D49" s="91"/>
      <c r="E49" s="91"/>
      <c r="F49" s="91"/>
      <c r="G49" s="91"/>
      <c r="H49" s="91"/>
      <c r="I49" s="91"/>
      <c r="J49" s="91"/>
    </row>
    <row r="50" spans="1:10" x14ac:dyDescent="0.25">
      <c r="A50" s="91"/>
      <c r="B50" s="91"/>
      <c r="C50" s="91"/>
      <c r="D50" s="91"/>
      <c r="E50" s="91"/>
      <c r="F50" s="91"/>
      <c r="G50" s="91"/>
      <c r="H50" s="91"/>
      <c r="I50" s="91"/>
      <c r="J50" s="91"/>
    </row>
    <row r="51" spans="1:10" x14ac:dyDescent="0.25">
      <c r="A51" s="91"/>
      <c r="B51" s="91"/>
      <c r="C51" s="91"/>
      <c r="D51" s="91"/>
      <c r="E51" s="91"/>
      <c r="F51" s="91"/>
      <c r="G51" s="91"/>
      <c r="H51" s="91"/>
      <c r="I51" s="91"/>
      <c r="J51" s="91"/>
    </row>
    <row r="52" spans="1:10" x14ac:dyDescent="0.25">
      <c r="A52" s="91"/>
      <c r="B52" s="91"/>
      <c r="C52" s="91"/>
      <c r="D52" s="91"/>
      <c r="E52" s="91"/>
      <c r="F52" s="91"/>
      <c r="G52" s="91"/>
      <c r="H52" s="91"/>
      <c r="I52" s="91"/>
      <c r="J52" s="91"/>
    </row>
    <row r="53" spans="1:10" x14ac:dyDescent="0.25">
      <c r="A53" s="91"/>
      <c r="B53" s="91"/>
      <c r="C53" s="91"/>
      <c r="D53" s="91"/>
      <c r="E53" s="91"/>
      <c r="F53" s="91"/>
      <c r="G53" s="91"/>
      <c r="H53" s="91"/>
      <c r="I53" s="91"/>
      <c r="J53" s="91"/>
    </row>
    <row r="54" spans="1:10" x14ac:dyDescent="0.25">
      <c r="A54" s="91"/>
      <c r="B54" s="91"/>
      <c r="C54" s="91"/>
      <c r="D54" s="91"/>
      <c r="E54" s="91"/>
      <c r="F54" s="91"/>
      <c r="G54" s="91"/>
      <c r="H54" s="91"/>
      <c r="I54" s="91"/>
      <c r="J54" s="91"/>
    </row>
    <row r="55" spans="1:10" x14ac:dyDescent="0.25">
      <c r="A55" s="91"/>
      <c r="B55" s="91"/>
      <c r="C55" s="91"/>
      <c r="D55" s="91"/>
      <c r="E55" s="91"/>
      <c r="F55" s="91"/>
      <c r="G55" s="91"/>
      <c r="H55" s="91"/>
      <c r="I55" s="91"/>
      <c r="J55" s="91"/>
    </row>
    <row r="56" spans="1:10" x14ac:dyDescent="0.25">
      <c r="A56" s="91"/>
      <c r="B56" s="91"/>
      <c r="C56" s="91"/>
      <c r="D56" s="91"/>
      <c r="E56" s="91"/>
      <c r="F56" s="91"/>
      <c r="G56" s="91"/>
      <c r="H56" s="91"/>
      <c r="I56" s="91"/>
      <c r="J56" s="91"/>
    </row>
    <row r="57" spans="1:10" x14ac:dyDescent="0.25">
      <c r="A57" s="91"/>
      <c r="B57" s="91"/>
      <c r="C57" s="91"/>
      <c r="D57" s="91"/>
      <c r="E57" s="91"/>
      <c r="F57" s="91"/>
      <c r="G57" s="91"/>
      <c r="H57" s="91"/>
      <c r="I57" s="91"/>
      <c r="J57" s="91"/>
    </row>
    <row r="58" spans="1:10" x14ac:dyDescent="0.25">
      <c r="A58" s="91"/>
      <c r="B58" s="91"/>
      <c r="C58" s="91"/>
      <c r="D58" s="91"/>
      <c r="E58" s="91"/>
      <c r="F58" s="91"/>
      <c r="G58" s="91"/>
      <c r="H58" s="91"/>
      <c r="I58" s="91"/>
      <c r="J58" s="91"/>
    </row>
    <row r="59" spans="1:10" x14ac:dyDescent="0.25">
      <c r="A59" s="91"/>
      <c r="B59" s="91"/>
      <c r="C59" s="91"/>
      <c r="D59" s="91"/>
      <c r="E59" s="91"/>
      <c r="F59" s="91"/>
      <c r="G59" s="91"/>
      <c r="H59" s="91"/>
      <c r="I59" s="91"/>
      <c r="J59" s="91"/>
    </row>
    <row r="60" spans="1:10" x14ac:dyDescent="0.25">
      <c r="A60" s="91"/>
      <c r="B60" s="91"/>
      <c r="C60" s="91"/>
      <c r="D60" s="91"/>
      <c r="E60" s="91"/>
      <c r="F60" s="91"/>
      <c r="G60" s="91"/>
      <c r="H60" s="91"/>
      <c r="I60" s="91"/>
      <c r="J60" s="91"/>
    </row>
    <row r="61" spans="1:10" x14ac:dyDescent="0.25">
      <c r="A61" s="91"/>
      <c r="B61" s="91"/>
      <c r="C61" s="91"/>
      <c r="D61" s="91"/>
      <c r="E61" s="91"/>
      <c r="F61" s="91"/>
      <c r="G61" s="91"/>
      <c r="H61" s="91"/>
      <c r="I61" s="91"/>
      <c r="J61" s="91"/>
    </row>
    <row r="62" spans="1:10" x14ac:dyDescent="0.25">
      <c r="A62" s="91"/>
      <c r="B62" s="91"/>
      <c r="C62" s="91"/>
      <c r="D62" s="91"/>
      <c r="E62" s="91"/>
      <c r="F62" s="91"/>
      <c r="G62" s="91"/>
      <c r="H62" s="91"/>
      <c r="I62" s="91"/>
      <c r="J62" s="91"/>
    </row>
    <row r="63" spans="1:10" x14ac:dyDescent="0.25">
      <c r="A63" s="91"/>
      <c r="B63" s="91"/>
      <c r="C63" s="91"/>
      <c r="D63" s="91"/>
      <c r="E63" s="91"/>
      <c r="F63" s="91"/>
      <c r="G63" s="91"/>
      <c r="H63" s="91"/>
      <c r="I63" s="91"/>
      <c r="J63" s="91"/>
    </row>
    <row r="64" spans="1:10" x14ac:dyDescent="0.25">
      <c r="A64" s="91"/>
      <c r="B64" s="91"/>
      <c r="C64" s="91"/>
      <c r="D64" s="91"/>
      <c r="E64" s="91"/>
      <c r="F64" s="91"/>
      <c r="G64" s="91"/>
      <c r="H64" s="91"/>
      <c r="I64" s="91"/>
      <c r="J64" s="91"/>
    </row>
    <row r="65" spans="1:11" x14ac:dyDescent="0.25">
      <c r="A65" s="91"/>
      <c r="B65" s="91"/>
      <c r="C65" s="91"/>
      <c r="D65" s="91"/>
      <c r="E65" s="91"/>
      <c r="F65" s="91"/>
      <c r="G65" s="91"/>
      <c r="H65" s="91"/>
      <c r="I65" s="91"/>
      <c r="J65" s="91"/>
    </row>
    <row r="66" spans="1:11" x14ac:dyDescent="0.25">
      <c r="A66" s="91"/>
      <c r="B66" s="91"/>
      <c r="C66" s="91"/>
      <c r="D66" s="91"/>
      <c r="E66" s="91"/>
      <c r="F66" s="91"/>
      <c r="G66" s="91"/>
      <c r="H66" s="91"/>
      <c r="I66" s="91"/>
      <c r="J66" s="91"/>
    </row>
    <row r="67" spans="1:11" x14ac:dyDescent="0.25">
      <c r="A67" s="91"/>
      <c r="B67" s="91"/>
      <c r="C67" s="91"/>
      <c r="D67" s="91"/>
      <c r="E67" s="91"/>
      <c r="F67" s="91"/>
      <c r="G67" s="91"/>
      <c r="H67" s="91"/>
      <c r="I67" s="91"/>
      <c r="J67" s="91"/>
    </row>
    <row r="68" spans="1:1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x14ac:dyDescent="0.25">
      <c r="A71" s="91"/>
      <c r="B71" s="91"/>
      <c r="C71" s="91"/>
      <c r="D71" s="91"/>
      <c r="E71" s="91"/>
      <c r="F71" s="91"/>
      <c r="G71" s="91"/>
      <c r="H71" s="91"/>
      <c r="I71" s="91"/>
      <c r="J71" s="91"/>
    </row>
    <row r="72" spans="1:11" x14ac:dyDescent="0.25">
      <c r="A72" s="91"/>
      <c r="B72" s="91"/>
      <c r="C72" s="91"/>
      <c r="D72" s="91"/>
      <c r="E72" s="91"/>
      <c r="F72" s="91"/>
      <c r="G72" s="91"/>
      <c r="H72" s="91"/>
      <c r="I72" s="91"/>
      <c r="J72" s="91"/>
    </row>
    <row r="73" spans="1:11" x14ac:dyDescent="0.25">
      <c r="A73" s="91"/>
      <c r="B73" s="91"/>
      <c r="C73" s="91"/>
      <c r="D73" s="91"/>
      <c r="E73" s="91"/>
      <c r="F73" s="91"/>
      <c r="G73" s="91"/>
      <c r="H73" s="91"/>
      <c r="I73" s="91"/>
      <c r="J73" s="91"/>
    </row>
    <row r="74" spans="1:11" x14ac:dyDescent="0.25">
      <c r="A74" s="91"/>
      <c r="B74" s="91"/>
      <c r="C74" s="91"/>
      <c r="D74" s="91"/>
      <c r="E74" s="91"/>
      <c r="F74" s="91"/>
      <c r="G74" s="91"/>
      <c r="H74" s="91"/>
      <c r="I74" s="91"/>
      <c r="J74" s="91"/>
    </row>
    <row r="75" spans="1:11" s="27" customFormat="1" x14ac:dyDescent="0.25">
      <c r="A75" s="91"/>
      <c r="B75" s="91"/>
      <c r="C75" s="91"/>
      <c r="D75" s="91"/>
      <c r="E75" s="91"/>
      <c r="F75" s="91"/>
      <c r="G75" s="91"/>
      <c r="H75" s="91"/>
      <c r="I75" s="91"/>
      <c r="J75" s="91"/>
    </row>
    <row r="76" spans="1:11" ht="15.5" x14ac:dyDescent="0.35">
      <c r="A76" s="117"/>
      <c r="B76" s="117"/>
      <c r="C76" s="117"/>
      <c r="D76" s="117" t="s">
        <v>288</v>
      </c>
      <c r="E76" s="117"/>
      <c r="F76" s="117"/>
      <c r="G76" s="117"/>
      <c r="H76" s="117"/>
      <c r="I76" s="117"/>
      <c r="J76" s="117"/>
      <c r="K76" s="117"/>
    </row>
    <row r="77" spans="1:11" ht="11.5" customHeight="1" x14ac:dyDescent="0.25"/>
    <row r="78" spans="1:11" ht="11.5"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xr:uid="{00000000-0004-0000-0100-000000000000}"/>
    <hyperlink ref="F16" location="'Authority RAG Thresholds'!A1" display="Link" xr:uid="{00000000-0004-0000-0100-000001000000}"/>
    <hyperlink ref="F17" location="'1.1a Lead Financial Input'!A1" display="Link" xr:uid="{00000000-0004-0000-0100-000002000000}"/>
    <hyperlink ref="F18" location="'1.1b Lead Financial Input'!A1" display="Link" xr:uid="{00000000-0004-0000-0100-000003000000}"/>
    <hyperlink ref="F19" location="'1.2a Subcontractor Input'!Print_Area" display="Link" xr:uid="{00000000-0004-0000-0100-000004000000}"/>
    <hyperlink ref="F20" location="'1.2b Subcontractor Input'!A1" display="Link" xr:uid="{00000000-0004-0000-0100-000005000000}"/>
    <hyperlink ref="F21" location="'2.1 Lead Ancillary Input '!A1" display="Link" xr:uid="{00000000-0004-0000-0100-000006000000}"/>
    <hyperlink ref="F22" location="'2.2 Subcontractor Ancillary Inp'!A1" display="Link" xr:uid="{00000000-0004-0000-0100-000007000000}"/>
    <hyperlink ref="F23" location="'3.1 Lead Bidder Assessment'!A1" display="Link" xr:uid="{00000000-0004-0000-0100-000008000000}"/>
    <hyperlink ref="F24" location="'3.2 Immediate Parent Assmt'!C1" display="Link" xr:uid="{00000000-0004-0000-0100-000009000000}"/>
    <hyperlink ref="F25" location="'3.3 Ultimate Parent Assmt'!A1" display="Link" xr:uid="{00000000-0004-0000-0100-00000A000000}"/>
    <hyperlink ref="F15" location="'Bidder Instructions'!A1" display="Link" xr:uid="{00000000-0004-0000-0100-00000B000000}"/>
    <hyperlink ref="F26" location="'3.4 Subcontractor #1 Assmt'!A1" display="Link" xr:uid="{00000000-0004-0000-0100-00000C000000}"/>
    <hyperlink ref="F27" location="'3.5 Subcontractor #2 Assmt'!A1" display="Link" xr:uid="{00000000-0004-0000-0100-00000D000000}"/>
    <hyperlink ref="F28" location="'3.6 Subcontractor #3 Assmt'!A1" display="Link" xr:uid="{00000000-0004-0000-0100-00000E000000}"/>
    <hyperlink ref="F29" location="'Metric Definitions'!A1" display="Link" xr:uid="{00000000-0004-0000-0100-00000F000000}"/>
    <hyperlink ref="F31" location="SysConfig!A1" display="Link" xr:uid="{00000000-0004-0000-0100-000010000000}"/>
    <hyperlink ref="F30" location="Setup!A1" display="Link" xr:uid="{00000000-0004-0000-0100-000011000000}"/>
    <hyperlink ref="F14" location="'Authority Instructions'!C1" display="Link" xr:uid="{00000000-0004-0000-0100-000012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5" customHeight="1" zeroHeight="1" x14ac:dyDescent="0.25"/>
  <cols>
    <col min="1" max="2" width="4.3984375" customWidth="1"/>
    <col min="3" max="3" width="43.19921875" customWidth="1"/>
    <col min="4" max="4" width="25.3984375" customWidth="1"/>
    <col min="5" max="5" width="54.69921875" style="193" customWidth="1"/>
    <col min="6" max="6" width="9.19921875" customWidth="1"/>
    <col min="7" max="16384" width="9.19921875" hidden="1"/>
  </cols>
  <sheetData>
    <row r="1" spans="1:6" ht="11.5" x14ac:dyDescent="0.25">
      <c r="A1" s="109"/>
      <c r="B1" s="109"/>
      <c r="C1" s="110"/>
      <c r="D1" s="109"/>
      <c r="E1" s="195"/>
      <c r="F1" s="109"/>
    </row>
    <row r="2" spans="1:6" ht="13" x14ac:dyDescent="0.25">
      <c r="A2" s="109"/>
      <c r="B2" s="109"/>
      <c r="C2" s="111" t="str">
        <f>cstProjectName</f>
        <v>RM 6257 Security Services - physical, technical &amp; support services</v>
      </c>
      <c r="D2" s="109"/>
      <c r="E2" s="195"/>
      <c r="F2" s="109"/>
    </row>
    <row r="3" spans="1:6" ht="12.5" x14ac:dyDescent="0.25">
      <c r="A3" s="109"/>
      <c r="B3" s="109"/>
      <c r="C3" s="112" t="str">
        <f ca="1">MID(CELL("filename",A1),FIND("]",CELL("filename",A1))+1,256)&amp;" Sheet"</f>
        <v>2.2 Subcontractor Ancillary Inp Sheet</v>
      </c>
      <c r="D3" s="109"/>
      <c r="E3" s="195"/>
      <c r="F3" s="109"/>
    </row>
    <row r="4" spans="1:6" ht="11.5" x14ac:dyDescent="0.25">
      <c r="A4" s="109"/>
      <c r="B4" s="109"/>
      <c r="C4" s="110" t="str">
        <f>IF(ISBLANK(cstProtectiveMarking),"",cstProtectiveMarking)</f>
        <v>OFFICIAL</v>
      </c>
      <c r="D4" s="109"/>
      <c r="E4" s="195"/>
      <c r="F4" s="109"/>
    </row>
    <row r="5" spans="1:6" ht="11.5" x14ac:dyDescent="0.25">
      <c r="A5" s="109"/>
      <c r="B5" s="109"/>
      <c r="C5" s="113" t="str">
        <f>HYPERLINK("#'Contents'!A1",sysChkWord)</f>
        <v>All Checks OK</v>
      </c>
      <c r="D5" s="109"/>
      <c r="E5" s="195"/>
      <c r="F5" s="109"/>
    </row>
    <row r="6" spans="1:6" ht="12.5" x14ac:dyDescent="0.25">
      <c r="A6" s="109"/>
      <c r="B6" s="114"/>
      <c r="C6" s="253" t="str">
        <f>HYPERLINK("#'Contents'!A1","Click for Contents")</f>
        <v>Click for Contents</v>
      </c>
      <c r="D6" s="253"/>
      <c r="E6" s="196"/>
      <c r="F6" s="113"/>
    </row>
    <row r="7" spans="1:6" ht="11.5" x14ac:dyDescent="0.25">
      <c r="A7" s="109"/>
      <c r="B7" s="109"/>
      <c r="C7" s="109"/>
      <c r="D7" s="109"/>
      <c r="E7" s="195"/>
      <c r="F7" s="109"/>
    </row>
    <row r="8" spans="1:6" ht="11.5" x14ac:dyDescent="0.25">
      <c r="A8" s="83">
        <f>SUM(A9:A85)</f>
        <v>0</v>
      </c>
      <c r="B8" s="83">
        <f>SUM(B9:B85)</f>
        <v>0</v>
      </c>
      <c r="C8" s="116"/>
      <c r="D8" s="116"/>
      <c r="E8" s="197"/>
      <c r="F8" s="116"/>
    </row>
    <row r="9" spans="1:6" ht="11.5" x14ac:dyDescent="0.25">
      <c r="A9" s="31"/>
      <c r="B9" s="31"/>
      <c r="C9" s="31"/>
      <c r="D9" s="31"/>
      <c r="E9" s="198"/>
    </row>
    <row r="10" spans="1:6" ht="11.5" x14ac:dyDescent="0.25">
      <c r="A10" s="31"/>
      <c r="B10" s="31"/>
      <c r="C10" s="147" t="s">
        <v>51</v>
      </c>
      <c r="D10" s="147"/>
      <c r="E10" s="199"/>
    </row>
    <row r="11" spans="1:6" ht="11.5" x14ac:dyDescent="0.25">
      <c r="A11" s="31"/>
      <c r="B11" s="31"/>
      <c r="C11" s="147" t="str">
        <f>CHOOSE('Bidder Instructions'!$H$40,'1.2a Subcontractor Input'!E$16,'1.2b Subcontractor Input'!E$16,"No sub-contractor selected, do not fill out below")</f>
        <v>Subcontractor #1 Ltd</v>
      </c>
      <c r="D11" s="147" t="s">
        <v>52</v>
      </c>
      <c r="E11" s="199" t="s">
        <v>53</v>
      </c>
    </row>
    <row r="12" spans="1:6" x14ac:dyDescent="0.35">
      <c r="A12" s="31"/>
      <c r="B12" s="31"/>
      <c r="C12" s="31" t="s">
        <v>0</v>
      </c>
      <c r="D12" s="95"/>
      <c r="E12" s="200"/>
    </row>
    <row r="13" spans="1:6" x14ac:dyDescent="0.35">
      <c r="A13" s="31"/>
      <c r="B13" s="31"/>
      <c r="C13" s="31" t="s">
        <v>46</v>
      </c>
      <c r="D13" s="105"/>
      <c r="E13" s="200"/>
    </row>
    <row r="14" spans="1:6" x14ac:dyDescent="0.35">
      <c r="A14" s="31"/>
      <c r="B14" s="31"/>
      <c r="C14" s="31" t="s">
        <v>47</v>
      </c>
      <c r="D14" s="95"/>
      <c r="E14" s="200"/>
    </row>
    <row r="15" spans="1:6" ht="14.75" customHeight="1" x14ac:dyDescent="0.25">
      <c r="A15" s="31"/>
      <c r="B15" s="31"/>
      <c r="C15" s="31" t="s">
        <v>54</v>
      </c>
      <c r="D15" s="95"/>
      <c r="E15" s="201"/>
    </row>
    <row r="16" spans="1:6" ht="11.5" x14ac:dyDescent="0.25">
      <c r="A16" s="31"/>
      <c r="B16" s="31"/>
      <c r="C16" s="31" t="s">
        <v>45</v>
      </c>
      <c r="D16" s="132"/>
      <c r="E16" s="201"/>
    </row>
    <row r="17" spans="1:5" ht="11.5" x14ac:dyDescent="0.25">
      <c r="A17" s="31"/>
      <c r="B17" s="31"/>
      <c r="C17" s="31" t="s">
        <v>55</v>
      </c>
      <c r="D17" s="96"/>
      <c r="E17" s="201"/>
    </row>
    <row r="18" spans="1:5" ht="11.5" x14ac:dyDescent="0.25">
      <c r="A18" s="31"/>
      <c r="B18" s="31"/>
      <c r="C18" s="31" t="s">
        <v>92</v>
      </c>
      <c r="D18" s="31"/>
      <c r="E18" s="198"/>
    </row>
    <row r="19" spans="1:5" ht="11.5" x14ac:dyDescent="0.25">
      <c r="A19" s="31"/>
      <c r="B19" s="31"/>
      <c r="C19" s="32">
        <v>1</v>
      </c>
      <c r="D19" s="95"/>
      <c r="E19" s="201"/>
    </row>
    <row r="20" spans="1:5" ht="11.5" x14ac:dyDescent="0.25">
      <c r="A20" s="31"/>
      <c r="B20" s="31"/>
      <c r="C20" s="32">
        <v>2</v>
      </c>
      <c r="D20" s="95"/>
      <c r="E20" s="201"/>
    </row>
    <row r="21" spans="1:5" ht="11.5" x14ac:dyDescent="0.25">
      <c r="A21" s="31"/>
      <c r="B21" s="31"/>
      <c r="C21" s="32">
        <v>3</v>
      </c>
      <c r="D21" s="95"/>
      <c r="E21" s="201"/>
    </row>
    <row r="22" spans="1:5" ht="11.5" x14ac:dyDescent="0.25">
      <c r="A22" s="31"/>
      <c r="B22" s="31"/>
      <c r="C22" s="32">
        <v>4</v>
      </c>
      <c r="D22" s="95"/>
      <c r="E22" s="201"/>
    </row>
    <row r="23" spans="1:5" ht="11.5" x14ac:dyDescent="0.25">
      <c r="A23" s="31"/>
      <c r="B23" s="31"/>
      <c r="C23" s="32">
        <v>5</v>
      </c>
      <c r="D23" s="95"/>
      <c r="E23" s="201"/>
    </row>
    <row r="24" spans="1:5" ht="11.5" x14ac:dyDescent="0.25">
      <c r="A24" s="31"/>
      <c r="B24" s="31"/>
      <c r="C24" s="31" t="s">
        <v>56</v>
      </c>
      <c r="D24" s="95"/>
      <c r="E24" s="201"/>
    </row>
    <row r="25" spans="1:5" s="27" customFormat="1" ht="11.5" x14ac:dyDescent="0.25">
      <c r="A25" s="31"/>
      <c r="B25" s="31"/>
      <c r="C25" s="31" t="s">
        <v>136</v>
      </c>
      <c r="D25" s="192"/>
      <c r="E25" s="206"/>
    </row>
    <row r="26" spans="1:5" ht="11.5" x14ac:dyDescent="0.25">
      <c r="A26" s="31"/>
      <c r="B26" s="31"/>
      <c r="C26" s="31" t="s">
        <v>57</v>
      </c>
      <c r="D26" s="31"/>
      <c r="E26" s="198"/>
    </row>
    <row r="27" spans="1:5" ht="11.5" x14ac:dyDescent="0.25">
      <c r="A27" s="31"/>
      <c r="B27" s="31"/>
      <c r="C27" s="32">
        <v>1</v>
      </c>
      <c r="D27" s="95"/>
      <c r="E27" s="201"/>
    </row>
    <row r="28" spans="1:5" ht="11.5" x14ac:dyDescent="0.25">
      <c r="A28" s="31"/>
      <c r="B28" s="31"/>
      <c r="C28" s="33">
        <v>2</v>
      </c>
      <c r="D28" s="95"/>
      <c r="E28" s="201"/>
    </row>
    <row r="29" spans="1:5" ht="11.5" x14ac:dyDescent="0.25">
      <c r="A29" s="31"/>
      <c r="B29" s="31"/>
      <c r="C29" s="33">
        <v>3</v>
      </c>
      <c r="D29" s="95"/>
      <c r="E29" s="201"/>
    </row>
    <row r="30" spans="1:5" ht="11.5" x14ac:dyDescent="0.25">
      <c r="A30" s="31"/>
      <c r="B30" s="31"/>
      <c r="C30" s="33">
        <v>4</v>
      </c>
      <c r="D30" s="95"/>
      <c r="E30" s="201"/>
    </row>
    <row r="31" spans="1:5" ht="11.5" x14ac:dyDescent="0.25">
      <c r="A31" s="31"/>
      <c r="B31" s="31"/>
      <c r="C31" s="33">
        <v>5</v>
      </c>
      <c r="D31" s="95"/>
      <c r="E31" s="201"/>
    </row>
    <row r="32" spans="1:5" x14ac:dyDescent="0.35">
      <c r="A32" s="31"/>
      <c r="B32" s="31"/>
      <c r="C32" s="31"/>
      <c r="D32" s="30"/>
      <c r="E32" s="198"/>
    </row>
    <row r="33" spans="1:5" x14ac:dyDescent="0.35">
      <c r="A33" s="31"/>
      <c r="B33" s="31"/>
      <c r="C33" s="31" t="s">
        <v>137</v>
      </c>
      <c r="D33" s="30"/>
      <c r="E33" s="201"/>
    </row>
    <row r="34" spans="1:5" ht="11.5" x14ac:dyDescent="0.25">
      <c r="A34" s="31"/>
      <c r="B34" s="31"/>
      <c r="C34" s="31"/>
      <c r="D34" s="31"/>
      <c r="E34" s="198"/>
    </row>
    <row r="35" spans="1:5" ht="11.5" x14ac:dyDescent="0.25">
      <c r="A35" s="31"/>
      <c r="B35" s="31"/>
      <c r="C35" s="147" t="str">
        <f>CHOOSE('Bidder Instructions'!$H$40,'1.2a Subcontractor Input'!J$16,'1.2b Subcontractor Input'!P$16,"No sub-contractor selected, do not fill out below")</f>
        <v>Subcontractor #2 Ltd</v>
      </c>
      <c r="D35" s="147" t="s">
        <v>52</v>
      </c>
      <c r="E35" s="199" t="s">
        <v>53</v>
      </c>
    </row>
    <row r="36" spans="1:5" x14ac:dyDescent="0.35">
      <c r="A36" s="31"/>
      <c r="B36" s="31"/>
      <c r="C36" s="31" t="s">
        <v>0</v>
      </c>
      <c r="D36" s="95"/>
      <c r="E36" s="200"/>
    </row>
    <row r="37" spans="1:5" x14ac:dyDescent="0.35">
      <c r="A37" s="31"/>
      <c r="B37" s="31"/>
      <c r="C37" s="31" t="s">
        <v>46</v>
      </c>
      <c r="D37" s="105"/>
      <c r="E37" s="200"/>
    </row>
    <row r="38" spans="1:5" x14ac:dyDescent="0.35">
      <c r="A38" s="31"/>
      <c r="B38" s="31"/>
      <c r="C38" s="31" t="s">
        <v>47</v>
      </c>
      <c r="D38" s="95"/>
      <c r="E38" s="200"/>
    </row>
    <row r="39" spans="1:5" ht="11.5" x14ac:dyDescent="0.25">
      <c r="A39" s="31"/>
      <c r="B39" s="31"/>
      <c r="C39" s="31" t="s">
        <v>54</v>
      </c>
      <c r="D39" s="95"/>
      <c r="E39" s="201"/>
    </row>
    <row r="40" spans="1:5" ht="11.5" x14ac:dyDescent="0.25">
      <c r="A40" s="31"/>
      <c r="B40" s="31"/>
      <c r="C40" s="31" t="s">
        <v>45</v>
      </c>
      <c r="D40" s="132"/>
      <c r="E40" s="201"/>
    </row>
    <row r="41" spans="1:5" ht="11.5" x14ac:dyDescent="0.25">
      <c r="A41" s="31"/>
      <c r="B41" s="31"/>
      <c r="C41" s="31" t="s">
        <v>55</v>
      </c>
      <c r="D41" s="96"/>
      <c r="E41" s="201"/>
    </row>
    <row r="42" spans="1:5" ht="11.5" x14ac:dyDescent="0.25">
      <c r="A42" s="31"/>
      <c r="B42" s="31"/>
      <c r="C42" s="31" t="s">
        <v>92</v>
      </c>
      <c r="D42" s="31"/>
      <c r="E42" s="198"/>
    </row>
    <row r="43" spans="1:5" ht="11.5" x14ac:dyDescent="0.25">
      <c r="A43" s="31"/>
      <c r="B43" s="31"/>
      <c r="C43" s="32">
        <v>1</v>
      </c>
      <c r="D43" s="95"/>
      <c r="E43" s="201"/>
    </row>
    <row r="44" spans="1:5" ht="11.5" x14ac:dyDescent="0.25">
      <c r="A44" s="31"/>
      <c r="B44" s="31"/>
      <c r="C44" s="32">
        <v>2</v>
      </c>
      <c r="D44" s="95"/>
      <c r="E44" s="201"/>
    </row>
    <row r="45" spans="1:5" ht="11.5" x14ac:dyDescent="0.25">
      <c r="A45" s="31"/>
      <c r="B45" s="31"/>
      <c r="C45" s="32">
        <v>3</v>
      </c>
      <c r="D45" s="95"/>
      <c r="E45" s="201"/>
    </row>
    <row r="46" spans="1:5" ht="11.5" x14ac:dyDescent="0.25">
      <c r="A46" s="31"/>
      <c r="B46" s="31"/>
      <c r="C46" s="32">
        <v>4</v>
      </c>
      <c r="D46" s="95"/>
      <c r="E46" s="201"/>
    </row>
    <row r="47" spans="1:5" ht="11.5" x14ac:dyDescent="0.25">
      <c r="A47" s="31"/>
      <c r="B47" s="31"/>
      <c r="C47" s="32">
        <v>5</v>
      </c>
      <c r="D47" s="95"/>
      <c r="E47" s="201"/>
    </row>
    <row r="48" spans="1:5" ht="11.5" x14ac:dyDescent="0.25">
      <c r="A48" s="31"/>
      <c r="B48" s="31"/>
      <c r="C48" s="31" t="s">
        <v>56</v>
      </c>
      <c r="D48" s="95"/>
      <c r="E48" s="201"/>
    </row>
    <row r="49" spans="1:5" s="27" customFormat="1" ht="11.5" x14ac:dyDescent="0.25">
      <c r="A49" s="31"/>
      <c r="B49" s="31"/>
      <c r="C49" s="31" t="s">
        <v>136</v>
      </c>
      <c r="D49" s="192"/>
      <c r="E49" s="206"/>
    </row>
    <row r="50" spans="1:5" ht="11.5" x14ac:dyDescent="0.25">
      <c r="A50" s="31"/>
      <c r="B50" s="31"/>
      <c r="C50" s="31" t="s">
        <v>57</v>
      </c>
      <c r="D50" s="31"/>
      <c r="E50" s="198"/>
    </row>
    <row r="51" spans="1:5" ht="11.5" x14ac:dyDescent="0.25">
      <c r="A51" s="31"/>
      <c r="B51" s="31"/>
      <c r="C51" s="32">
        <v>1</v>
      </c>
      <c r="D51" s="95"/>
      <c r="E51" s="201"/>
    </row>
    <row r="52" spans="1:5" ht="11.5" x14ac:dyDescent="0.25">
      <c r="A52" s="31"/>
      <c r="B52" s="31"/>
      <c r="C52" s="33">
        <v>2</v>
      </c>
      <c r="D52" s="95"/>
      <c r="E52" s="201"/>
    </row>
    <row r="53" spans="1:5" ht="11.5" x14ac:dyDescent="0.25">
      <c r="A53" s="31"/>
      <c r="B53" s="31"/>
      <c r="C53" s="33">
        <v>3</v>
      </c>
      <c r="D53" s="95"/>
      <c r="E53" s="201"/>
    </row>
    <row r="54" spans="1:5" ht="11.5" x14ac:dyDescent="0.25">
      <c r="A54" s="31"/>
      <c r="B54" s="31"/>
      <c r="C54" s="33">
        <v>4</v>
      </c>
      <c r="D54" s="95"/>
      <c r="E54" s="201"/>
    </row>
    <row r="55" spans="1:5" ht="11.5" x14ac:dyDescent="0.25">
      <c r="A55" s="31"/>
      <c r="B55" s="31"/>
      <c r="C55" s="33">
        <v>5</v>
      </c>
      <c r="D55" s="95"/>
      <c r="E55" s="201"/>
    </row>
    <row r="56" spans="1:5" x14ac:dyDescent="0.35">
      <c r="A56" s="31"/>
      <c r="B56" s="31"/>
      <c r="C56" s="31"/>
      <c r="D56" s="30"/>
      <c r="E56" s="198"/>
    </row>
    <row r="57" spans="1:5" x14ac:dyDescent="0.35">
      <c r="A57" s="31"/>
      <c r="B57" s="31"/>
      <c r="C57" s="31" t="s">
        <v>137</v>
      </c>
      <c r="D57" s="30"/>
      <c r="E57" s="201"/>
    </row>
    <row r="58" spans="1:5" ht="11.5" x14ac:dyDescent="0.25">
      <c r="A58" s="31"/>
      <c r="B58" s="31"/>
      <c r="C58" s="31"/>
      <c r="D58" s="31"/>
      <c r="E58" s="198"/>
    </row>
    <row r="59" spans="1:5" ht="11.5" x14ac:dyDescent="0.25">
      <c r="A59" s="31"/>
      <c r="B59" s="31"/>
      <c r="C59" s="147" t="str">
        <f>CHOOSE('Bidder Instructions'!$H$40,'1.2a Subcontractor Input'!O$16,'1.2b Subcontractor Input'!AA$16,"No sub-contractor selected, do not fill out below")</f>
        <v>Subcontractor #3 Ltd</v>
      </c>
      <c r="D59" s="147" t="s">
        <v>52</v>
      </c>
      <c r="E59" s="199" t="s">
        <v>53</v>
      </c>
    </row>
    <row r="60" spans="1:5" x14ac:dyDescent="0.35">
      <c r="A60" s="31"/>
      <c r="B60" s="31"/>
      <c r="C60" s="31" t="s">
        <v>0</v>
      </c>
      <c r="D60" s="95"/>
      <c r="E60" s="200"/>
    </row>
    <row r="61" spans="1:5" x14ac:dyDescent="0.35">
      <c r="A61" s="31"/>
      <c r="B61" s="31"/>
      <c r="C61" s="31" t="s">
        <v>46</v>
      </c>
      <c r="D61" s="105"/>
      <c r="E61" s="200"/>
    </row>
    <row r="62" spans="1:5" x14ac:dyDescent="0.35">
      <c r="A62" s="31"/>
      <c r="B62" s="31"/>
      <c r="C62" s="31" t="s">
        <v>47</v>
      </c>
      <c r="D62" s="95"/>
      <c r="E62" s="200"/>
    </row>
    <row r="63" spans="1:5" ht="11.5" x14ac:dyDescent="0.25">
      <c r="A63" s="31"/>
      <c r="B63" s="31"/>
      <c r="C63" s="31" t="s">
        <v>54</v>
      </c>
      <c r="D63" s="95"/>
      <c r="E63" s="201"/>
    </row>
    <row r="64" spans="1:5" ht="11.5" x14ac:dyDescent="0.25">
      <c r="A64" s="31"/>
      <c r="B64" s="31"/>
      <c r="C64" s="31" t="s">
        <v>45</v>
      </c>
      <c r="D64" s="132"/>
      <c r="E64" s="201"/>
    </row>
    <row r="65" spans="1:5" ht="11.5" x14ac:dyDescent="0.25">
      <c r="A65" s="31"/>
      <c r="B65" s="31"/>
      <c r="C65" s="31" t="s">
        <v>55</v>
      </c>
      <c r="D65" s="96"/>
      <c r="E65" s="201"/>
    </row>
    <row r="66" spans="1:5" ht="11.5" x14ac:dyDescent="0.25">
      <c r="A66" s="31"/>
      <c r="B66" s="31"/>
      <c r="C66" s="31" t="s">
        <v>92</v>
      </c>
      <c r="D66" s="31"/>
      <c r="E66" s="198"/>
    </row>
    <row r="67" spans="1:5" ht="11.5" x14ac:dyDescent="0.25">
      <c r="A67" s="31"/>
      <c r="B67" s="31"/>
      <c r="C67" s="32">
        <v>1</v>
      </c>
      <c r="D67" s="95"/>
      <c r="E67" s="201"/>
    </row>
    <row r="68" spans="1:5" ht="11.5" x14ac:dyDescent="0.25">
      <c r="A68" s="31"/>
      <c r="B68" s="31"/>
      <c r="C68" s="32">
        <v>2</v>
      </c>
      <c r="D68" s="95"/>
      <c r="E68" s="201"/>
    </row>
    <row r="69" spans="1:5" ht="11.5" x14ac:dyDescent="0.25">
      <c r="A69" s="31"/>
      <c r="B69" s="31"/>
      <c r="C69" s="32">
        <v>3</v>
      </c>
      <c r="D69" s="95"/>
      <c r="E69" s="201"/>
    </row>
    <row r="70" spans="1:5" ht="11.5" x14ac:dyDescent="0.25">
      <c r="A70" s="31"/>
      <c r="B70" s="31"/>
      <c r="C70" s="32">
        <v>4</v>
      </c>
      <c r="D70" s="95"/>
      <c r="E70" s="201"/>
    </row>
    <row r="71" spans="1:5" ht="11.5" x14ac:dyDescent="0.25">
      <c r="A71" s="31"/>
      <c r="B71" s="31"/>
      <c r="C71" s="32">
        <v>5</v>
      </c>
      <c r="D71" s="95"/>
      <c r="E71" s="201"/>
    </row>
    <row r="72" spans="1:5" ht="11.5" x14ac:dyDescent="0.25">
      <c r="A72" s="31"/>
      <c r="B72" s="31"/>
      <c r="C72" s="31" t="s">
        <v>56</v>
      </c>
      <c r="D72" s="95"/>
      <c r="E72" s="201"/>
    </row>
    <row r="73" spans="1:5" s="27" customFormat="1" ht="11.5" x14ac:dyDescent="0.25">
      <c r="A73" s="31"/>
      <c r="B73" s="31"/>
      <c r="C73" s="31" t="s">
        <v>136</v>
      </c>
      <c r="D73" s="192"/>
      <c r="E73" s="206"/>
    </row>
    <row r="74" spans="1:5" ht="11.5" x14ac:dyDescent="0.25">
      <c r="A74" s="31"/>
      <c r="B74" s="31"/>
      <c r="C74" s="31" t="s">
        <v>57</v>
      </c>
      <c r="D74" s="31"/>
      <c r="E74" s="198"/>
    </row>
    <row r="75" spans="1:5" ht="11.5" x14ac:dyDescent="0.25">
      <c r="A75" s="31"/>
      <c r="B75" s="31"/>
      <c r="C75" s="32">
        <v>1</v>
      </c>
      <c r="D75" s="95"/>
      <c r="E75" s="201"/>
    </row>
    <row r="76" spans="1:5" ht="11.5" x14ac:dyDescent="0.25">
      <c r="A76" s="31"/>
      <c r="B76" s="31"/>
      <c r="C76" s="33">
        <v>2</v>
      </c>
      <c r="D76" s="95"/>
      <c r="E76" s="201"/>
    </row>
    <row r="77" spans="1:5" ht="11.5" x14ac:dyDescent="0.25">
      <c r="A77" s="31"/>
      <c r="B77" s="31"/>
      <c r="C77" s="33">
        <v>3</v>
      </c>
      <c r="D77" s="95"/>
      <c r="E77" s="201"/>
    </row>
    <row r="78" spans="1:5" ht="11.5" x14ac:dyDescent="0.25">
      <c r="A78" s="31"/>
      <c r="B78" s="31"/>
      <c r="C78" s="33">
        <v>4</v>
      </c>
      <c r="D78" s="95"/>
      <c r="E78" s="201"/>
    </row>
    <row r="79" spans="1:5" ht="11.5" x14ac:dyDescent="0.25">
      <c r="A79" s="31"/>
      <c r="B79" s="31"/>
      <c r="C79" s="33">
        <v>5</v>
      </c>
      <c r="D79" s="95"/>
      <c r="E79" s="201"/>
    </row>
    <row r="80" spans="1:5" x14ac:dyDescent="0.35">
      <c r="A80" s="31"/>
      <c r="B80" s="31"/>
      <c r="C80" s="31"/>
      <c r="D80" s="30"/>
      <c r="E80" s="198"/>
    </row>
    <row r="81" spans="1:6" x14ac:dyDescent="0.35">
      <c r="A81" s="31"/>
      <c r="B81" s="31"/>
      <c r="C81" s="31" t="s">
        <v>137</v>
      </c>
      <c r="D81" s="30"/>
      <c r="E81" s="201"/>
    </row>
    <row r="82" spans="1:6" ht="11.5" x14ac:dyDescent="0.25">
      <c r="A82" s="31"/>
      <c r="B82" s="31"/>
      <c r="C82" s="31"/>
      <c r="D82" s="31"/>
      <c r="E82" s="198"/>
    </row>
    <row r="83" spans="1:6" ht="11.5" x14ac:dyDescent="0.25">
      <c r="A83" s="31"/>
      <c r="B83" s="31"/>
      <c r="C83" s="31"/>
      <c r="D83" s="31"/>
      <c r="E83" s="198"/>
    </row>
    <row r="84" spans="1:6" ht="11.5" x14ac:dyDescent="0.25">
      <c r="A84" s="31"/>
      <c r="B84" s="31"/>
      <c r="C84" s="31"/>
      <c r="D84" s="31"/>
      <c r="E84" s="198"/>
    </row>
    <row r="85" spans="1:6" ht="15.5" x14ac:dyDescent="0.35">
      <c r="A85" s="117" t="s">
        <v>158</v>
      </c>
      <c r="B85" s="117"/>
      <c r="C85" s="117"/>
      <c r="D85" s="117"/>
      <c r="E85" s="202"/>
      <c r="F85" s="117"/>
    </row>
    <row r="86" spans="1:6" ht="14.5" customHeight="1" x14ac:dyDescent="0.25"/>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289" t="str">
        <f>CHOOSE('Bidder Instructions'!$E$40,'1.1b Lead Financial Input'!E$18,'1.1a Lead Financial Input'!E$18)</f>
        <v>Lead Bidder Name</v>
      </c>
      <c r="I10" s="290"/>
      <c r="J10" s="290"/>
      <c r="K10" s="290"/>
      <c r="L10" s="290"/>
      <c r="M10" s="290"/>
      <c r="N10" s="290"/>
      <c r="O10" s="290"/>
      <c r="P10" s="290"/>
      <c r="Q10" s="290"/>
      <c r="R10" s="291"/>
    </row>
    <row r="11" spans="1:19" ht="15.5" x14ac:dyDescent="0.35">
      <c r="A11" s="3"/>
      <c r="B11" s="3"/>
      <c r="C11" s="292" t="s">
        <v>0</v>
      </c>
      <c r="D11" s="292"/>
      <c r="E11" s="292"/>
      <c r="F11" s="292"/>
      <c r="G11" s="293"/>
      <c r="H11" s="289">
        <f>'2.1 Lead Ancillary Input '!D12</f>
        <v>0</v>
      </c>
      <c r="I11" s="290"/>
      <c r="J11" s="290"/>
      <c r="K11" s="290"/>
      <c r="L11" s="290"/>
      <c r="M11" s="290"/>
      <c r="N11" s="290"/>
      <c r="O11" s="290"/>
      <c r="P11" s="290"/>
      <c r="Q11" s="290"/>
      <c r="R11" s="291"/>
    </row>
    <row r="12" spans="1:19" ht="15.5" x14ac:dyDescent="0.35">
      <c r="A12" s="3"/>
      <c r="B12" s="3"/>
      <c r="C12" s="292" t="s">
        <v>46</v>
      </c>
      <c r="D12" s="292"/>
      <c r="E12" s="292"/>
      <c r="F12" s="292"/>
      <c r="G12" s="293"/>
      <c r="H12" s="289">
        <f>'2.1 Lead Ancillary Input '!D13</f>
        <v>0</v>
      </c>
      <c r="I12" s="290"/>
      <c r="J12" s="290"/>
      <c r="K12" s="290"/>
      <c r="L12" s="290"/>
      <c r="M12" s="290"/>
      <c r="N12" s="290"/>
      <c r="O12" s="290"/>
      <c r="P12" s="290"/>
      <c r="Q12" s="290"/>
      <c r="R12" s="291"/>
    </row>
    <row r="13" spans="1:19" ht="15.5" x14ac:dyDescent="0.35">
      <c r="A13" s="3"/>
      <c r="B13" s="3"/>
      <c r="C13" s="292" t="s">
        <v>47</v>
      </c>
      <c r="D13" s="292"/>
      <c r="E13" s="292"/>
      <c r="F13" s="292"/>
      <c r="G13" s="293"/>
      <c r="H13" s="289">
        <f>'2.1 Lead Ancillary Input '!D14</f>
        <v>0</v>
      </c>
      <c r="I13" s="290"/>
      <c r="J13" s="290"/>
      <c r="K13" s="290"/>
      <c r="L13" s="290"/>
      <c r="M13" s="290"/>
      <c r="N13" s="290"/>
      <c r="O13" s="290"/>
      <c r="P13" s="290"/>
      <c r="Q13" s="290"/>
      <c r="R13" s="291"/>
    </row>
    <row r="14" spans="1:19" ht="15.5" x14ac:dyDescent="0.35">
      <c r="A14" s="3"/>
      <c r="B14" s="3"/>
      <c r="C14" s="292" t="s">
        <v>65</v>
      </c>
      <c r="D14" s="292"/>
      <c r="E14" s="292"/>
      <c r="F14" s="292"/>
      <c r="G14" s="293"/>
      <c r="H14" s="304" t="str">
        <f>CHOOSE('Bidder Instructions'!$E$40,'1.1b Lead Financial Input'!N$21,'1.1a Lead Financial Input'!H$21)</f>
        <v>31/XX/20XX</v>
      </c>
      <c r="I14" s="305"/>
      <c r="J14" s="305"/>
      <c r="K14" s="305"/>
      <c r="L14" s="305"/>
      <c r="M14" s="305"/>
      <c r="N14" s="305"/>
      <c r="O14" s="305"/>
      <c r="P14" s="305"/>
      <c r="Q14" s="305"/>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4" t="s">
        <v>3</v>
      </c>
      <c r="D18" s="295"/>
      <c r="E18" s="7" t="s">
        <v>59</v>
      </c>
      <c r="F18" s="7"/>
      <c r="G18" s="7" t="s">
        <v>58</v>
      </c>
      <c r="H18" s="157" t="s">
        <v>60</v>
      </c>
      <c r="I18" s="157"/>
      <c r="J18" s="157" t="s">
        <v>61</v>
      </c>
      <c r="K18" s="157" t="s">
        <v>62</v>
      </c>
      <c r="L18" s="157"/>
      <c r="M18" s="157" t="s">
        <v>63</v>
      </c>
      <c r="N18" s="298" t="s">
        <v>453</v>
      </c>
      <c r="O18" s="299"/>
      <c r="P18" s="299"/>
      <c r="Q18" s="299"/>
      <c r="R18" s="300"/>
    </row>
    <row r="19" spans="1:18" ht="141" customHeight="1" x14ac:dyDescent="0.35">
      <c r="A19" s="3"/>
      <c r="B19" s="3"/>
      <c r="C19" s="167">
        <v>1</v>
      </c>
      <c r="D19" s="167" t="s">
        <v>167</v>
      </c>
      <c r="E19" s="168" t="e">
        <f>CHOOSE('Bidder Instructions'!$E$40,'1.1b Lead Financial Input'!H134,'1.1a Lead Financial Input'!F156)</f>
        <v>#DIV/0!</v>
      </c>
      <c r="F19" s="168" t="e">
        <f>CHOOSE('Bidder Instructions'!$E$40,'1.1b Lead Financial Input'!K134,'1.1a Lead Financial Input'!G156)</f>
        <v>#DIV/0!</v>
      </c>
      <c r="G19" s="168" t="e">
        <f>CHOOSE('Bidder Instructions'!$E$40,'1.1b Lead Financial Input'!N134,'1.1a Lead Financial Input'!H156)</f>
        <v>#DIV/0!</v>
      </c>
      <c r="H19" s="230" t="e">
        <f>CHOOSE('Bidder Instructions'!$E$40,'1.1b Lead Financial Input'!H146,'1.1a Lead Financial Input'!F168)</f>
        <v>#DIV/0!</v>
      </c>
      <c r="I19" s="230" t="e">
        <f>CHOOSE('Bidder Instructions'!$E$40,'1.1b Lead Financial Input'!K146,'1.1a Lead Financial Input'!G168)</f>
        <v>#DIV/0!</v>
      </c>
      <c r="J19" s="230" t="e">
        <f>CHOOSE('Bidder Instructions'!$E$40,'1.1b Lead Financial Input'!N146,'1.1a Lead Financial Input'!H168)</f>
        <v>#DIV/0!</v>
      </c>
      <c r="K19" s="9"/>
      <c r="L19" s="9"/>
      <c r="M19" s="9"/>
      <c r="N19" s="301"/>
      <c r="O19" s="302"/>
      <c r="P19" s="302"/>
      <c r="Q19" s="302"/>
      <c r="R19" s="303"/>
    </row>
    <row r="20" spans="1:18" ht="141" customHeight="1" x14ac:dyDescent="0.35">
      <c r="A20" s="3"/>
      <c r="B20" s="3"/>
      <c r="C20" s="167">
        <v>2</v>
      </c>
      <c r="D20" s="167" t="s">
        <v>68</v>
      </c>
      <c r="E20" s="169">
        <f>CHOOSE('Bidder Instructions'!$E$40,'1.1b Lead Financial Input'!H135,'1.1a Lead Financial Input'!F157)</f>
        <v>0</v>
      </c>
      <c r="F20" s="169">
        <f>CHOOSE('Bidder Instructions'!$E$40,'1.1b Lead Financial Input'!K135,'1.1a Lead Financial Input'!G157)</f>
        <v>0</v>
      </c>
      <c r="G20" s="169">
        <f>CHOOSE('Bidder Instructions'!$E$40,'1.1b Lead Financial Input'!N135,'1.1a Lead Financial Input'!H157)</f>
        <v>0</v>
      </c>
      <c r="H20" s="230" t="str">
        <f>CHOOSE('Bidder Instructions'!$E$40,'1.1b Lead Financial Input'!H147,'1.1a Lead Financial Input'!F169)</f>
        <v>R</v>
      </c>
      <c r="I20" s="230" t="str">
        <f>CHOOSE('Bidder Instructions'!$E$40,'1.1b Lead Financial Input'!K147,'1.1a Lead Financial Input'!G169)</f>
        <v>R</v>
      </c>
      <c r="J20" s="230" t="str">
        <f>CHOOSE('Bidder Instructions'!$E$40,'1.1b Lead Financial Input'!N147,'1.1a Lead Financial Input'!H169)</f>
        <v>R</v>
      </c>
      <c r="K20" s="9"/>
      <c r="L20" s="9"/>
      <c r="M20" s="9"/>
      <c r="N20" s="296"/>
      <c r="O20" s="297"/>
      <c r="P20" s="297"/>
      <c r="Q20" s="297"/>
      <c r="R20" s="288"/>
    </row>
    <row r="21" spans="1:18" ht="141" customHeight="1" x14ac:dyDescent="0.35">
      <c r="A21" s="3"/>
      <c r="B21" s="3"/>
      <c r="C21" s="167" t="s">
        <v>69</v>
      </c>
      <c r="D21" s="167" t="s">
        <v>253</v>
      </c>
      <c r="E21" s="169" t="str">
        <f>CHOOSE('Bidder Instructions'!$E$40,'1.1b Lead Financial Input'!H136,'1.1a Lead Financial Input'!F158)</f>
        <v>N/A</v>
      </c>
      <c r="F21" s="169" t="str">
        <f>CHOOSE('Bidder Instructions'!$E$40,'1.1b Lead Financial Input'!K136,'1.1a Lead Financial Input'!G158)</f>
        <v>N/A</v>
      </c>
      <c r="G21" s="169" t="str">
        <f>CHOOSE('Bidder Instructions'!$E$40,'1.1b Lead Financial Input'!N136,'1.1a Lead Financial Input'!H158)</f>
        <v>N/A</v>
      </c>
      <c r="H21" s="230" t="str">
        <f>CHOOSE('Bidder Instructions'!$E$40,'1.1b Lead Financial Input'!H148,'1.1a Lead Financial Input'!F170)</f>
        <v>N/A</v>
      </c>
      <c r="I21" s="230" t="str">
        <f>CHOOSE('Bidder Instructions'!$E$40,'1.1b Lead Financial Input'!K148,'1.1a Lead Financial Input'!G170)</f>
        <v>N/A</v>
      </c>
      <c r="J21" s="230" t="str">
        <f>CHOOSE('Bidder Instructions'!$E$40,'1.1b Lead Financial Input'!N148,'1.1a Lead Financial Input'!H170)</f>
        <v>N/A</v>
      </c>
      <c r="K21" s="9"/>
      <c r="L21" s="9"/>
      <c r="M21" s="9"/>
      <c r="N21" s="296"/>
      <c r="O21" s="297"/>
      <c r="P21" s="297"/>
      <c r="Q21" s="297"/>
      <c r="R21" s="288"/>
    </row>
    <row r="22" spans="1:18" ht="141" customHeight="1" x14ac:dyDescent="0.35">
      <c r="A22" s="3"/>
      <c r="B22" s="3"/>
      <c r="C22" s="167" t="s">
        <v>72</v>
      </c>
      <c r="D22" s="167" t="s">
        <v>77</v>
      </c>
      <c r="E22" s="168" t="e">
        <f>CHOOSE('Bidder Instructions'!$E$40,'1.1b Lead Financial Input'!H137,'1.1a Lead Financial Input'!F159)</f>
        <v>#DIV/0!</v>
      </c>
      <c r="F22" s="168" t="e">
        <f>CHOOSE('Bidder Instructions'!$E$40,'1.1b Lead Financial Input'!K137,'1.1a Lead Financial Input'!G159)</f>
        <v>#DIV/0!</v>
      </c>
      <c r="G22" s="168" t="e">
        <f>CHOOSE('Bidder Instructions'!$E$40,'1.1b Lead Financial Input'!N137,'1.1a Lead Financial Input'!H159)</f>
        <v>#DIV/0!</v>
      </c>
      <c r="H22" s="230" t="e">
        <f>CHOOSE('Bidder Instructions'!$E$40,'1.1b Lead Financial Input'!H149,'1.1a Lead Financial Input'!F171)</f>
        <v>#DIV/0!</v>
      </c>
      <c r="I22" s="230" t="e">
        <f>CHOOSE('Bidder Instructions'!$E$40,'1.1b Lead Financial Input'!K149,'1.1a Lead Financial Input'!G171)</f>
        <v>#DIV/0!</v>
      </c>
      <c r="J22" s="230" t="e">
        <f>CHOOSE('Bidder Instructions'!$E$40,'1.1b Lead Financial Input'!N149,'1.1a Lead Financial Input'!H171)</f>
        <v>#DIV/0!</v>
      </c>
      <c r="K22" s="9"/>
      <c r="L22" s="9"/>
      <c r="M22" s="9"/>
      <c r="N22" s="296"/>
      <c r="O22" s="297"/>
      <c r="P22" s="297"/>
      <c r="Q22" s="297"/>
      <c r="R22" s="288"/>
    </row>
    <row r="23" spans="1:18" ht="141" customHeight="1" x14ac:dyDescent="0.35">
      <c r="A23" s="3"/>
      <c r="B23" s="3"/>
      <c r="C23" s="167">
        <v>4</v>
      </c>
      <c r="D23" s="167" t="s">
        <v>82</v>
      </c>
      <c r="E23" s="168" t="e">
        <f>CHOOSE('Bidder Instructions'!$E$40,'1.1b Lead Financial Input'!H138,'1.1a Lead Financial Input'!F160)</f>
        <v>#DIV/0!</v>
      </c>
      <c r="F23" s="168" t="e">
        <f>CHOOSE('Bidder Instructions'!$E$40,'1.1b Lead Financial Input'!K138,'1.1a Lead Financial Input'!G160)</f>
        <v>#DIV/0!</v>
      </c>
      <c r="G23" s="168" t="e">
        <f>CHOOSE('Bidder Instructions'!$E$40,'1.1b Lead Financial Input'!N138,'1.1a Lead Financial Input'!H160)</f>
        <v>#DIV/0!</v>
      </c>
      <c r="H23" s="230" t="e">
        <f>CHOOSE('Bidder Instructions'!$E$40,'1.1b Lead Financial Input'!H150,'1.1a Lead Financial Input'!F172)</f>
        <v>#DIV/0!</v>
      </c>
      <c r="I23" s="230" t="e">
        <f>CHOOSE('Bidder Instructions'!$E$40,'1.1b Lead Financial Input'!K150,'1.1a Lead Financial Input'!G172)</f>
        <v>#DIV/0!</v>
      </c>
      <c r="J23" s="230" t="e">
        <f>CHOOSE('Bidder Instructions'!$E$40,'1.1b Lead Financial Input'!N150,'1.1a Lead Financial Input'!H172)</f>
        <v>#DIV/0!</v>
      </c>
      <c r="K23" s="9"/>
      <c r="L23" s="9"/>
      <c r="M23" s="9"/>
      <c r="N23" s="307"/>
      <c r="O23" s="308"/>
      <c r="P23" s="308"/>
      <c r="Q23" s="308"/>
      <c r="R23" s="309"/>
    </row>
    <row r="24" spans="1:18" ht="141" customHeight="1" x14ac:dyDescent="0.35">
      <c r="A24" s="3"/>
      <c r="B24" s="3"/>
      <c r="C24" s="167">
        <v>5</v>
      </c>
      <c r="D24" s="167" t="s">
        <v>75</v>
      </c>
      <c r="E24" s="168" t="e">
        <f>CHOOSE('Bidder Instructions'!$E$40,'1.1b Lead Financial Input'!H139,'1.1a Lead Financial Input'!F161)</f>
        <v>#DIV/0!</v>
      </c>
      <c r="F24" s="168" t="e">
        <f>CHOOSE('Bidder Instructions'!$E$40,'1.1b Lead Financial Input'!K139,'1.1a Lead Financial Input'!G161)</f>
        <v>#DIV/0!</v>
      </c>
      <c r="G24" s="168" t="e">
        <f>CHOOSE('Bidder Instructions'!$E$40,'1.1b Lead Financial Input'!N139,'1.1a Lead Financial Input'!H161)</f>
        <v>#DIV/0!</v>
      </c>
      <c r="H24" s="230" t="str">
        <f>CHOOSE('Bidder Instructions'!$E$40,'1.1b Lead Financial Input'!H151,'1.1a Lead Financial Input'!F173)</f>
        <v>G</v>
      </c>
      <c r="I24" s="230" t="str">
        <f>CHOOSE('Bidder Instructions'!$E$40,'1.1b Lead Financial Input'!K151,'1.1a Lead Financial Input'!G173)</f>
        <v>G</v>
      </c>
      <c r="J24" s="230" t="str">
        <f>CHOOSE('Bidder Instructions'!$E$40,'1.1b Lead Financial Input'!N151,'1.1a Lead Financial Input'!H173)</f>
        <v>G</v>
      </c>
      <c r="K24" s="9"/>
      <c r="L24" s="9"/>
      <c r="M24" s="9"/>
      <c r="N24" s="307"/>
      <c r="O24" s="308"/>
      <c r="P24" s="308"/>
      <c r="Q24" s="308"/>
      <c r="R24" s="309"/>
    </row>
    <row r="25" spans="1:18" ht="141" customHeight="1" x14ac:dyDescent="0.35">
      <c r="A25" s="3"/>
      <c r="B25" s="3"/>
      <c r="C25" s="167">
        <v>6</v>
      </c>
      <c r="D25" s="167" t="s">
        <v>78</v>
      </c>
      <c r="E25" s="168" t="e">
        <f>CHOOSE('Bidder Instructions'!$E$40,'1.1b Lead Financial Input'!H140,'1.1a Lead Financial Input'!F162)</f>
        <v>#DIV/0!</v>
      </c>
      <c r="F25" s="168" t="e">
        <f>CHOOSE('Bidder Instructions'!$E$40,'1.1b Lead Financial Input'!K140,'1.1a Lead Financial Input'!G162)</f>
        <v>#DIV/0!</v>
      </c>
      <c r="G25" s="168" t="e">
        <f>CHOOSE('Bidder Instructions'!$E$40,'1.1b Lead Financial Input'!N140,'1.1a Lead Financial Input'!H162)</f>
        <v>#DIV/0!</v>
      </c>
      <c r="H25" s="230" t="e">
        <f>CHOOSE('Bidder Instructions'!$E$40,'1.1b Lead Financial Input'!H152,'1.1a Lead Financial Input'!F174)</f>
        <v>#DIV/0!</v>
      </c>
      <c r="I25" s="230" t="e">
        <f>CHOOSE('Bidder Instructions'!$E$40,'1.1b Lead Financial Input'!K152,'1.1a Lead Financial Input'!G174)</f>
        <v>#DIV/0!</v>
      </c>
      <c r="J25" s="230" t="e">
        <f>CHOOSE('Bidder Instructions'!$E$40,'1.1b Lead Financial Input'!N152,'1.1a Lead Financial Input'!H174)</f>
        <v>#DIV/0!</v>
      </c>
      <c r="K25" s="9"/>
      <c r="L25" s="9"/>
      <c r="M25" s="9"/>
      <c r="N25" s="307"/>
      <c r="O25" s="308"/>
      <c r="P25" s="308"/>
      <c r="Q25" s="308"/>
      <c r="R25" s="309"/>
    </row>
    <row r="26" spans="1:18" ht="141" customHeight="1" x14ac:dyDescent="0.35">
      <c r="A26" s="3"/>
      <c r="B26" s="3"/>
      <c r="C26" s="167">
        <v>7</v>
      </c>
      <c r="D26" s="167" t="s">
        <v>79</v>
      </c>
      <c r="E26" s="168">
        <f>CHOOSE('Bidder Instructions'!$E$40,'1.1b Lead Financial Input'!H141,'1.1a Lead Financial Input'!F163)</f>
        <v>0</v>
      </c>
      <c r="F26" s="168">
        <f>CHOOSE('Bidder Instructions'!$E$40,'1.1b Lead Financial Input'!K141,'1.1a Lead Financial Input'!G163)</f>
        <v>0</v>
      </c>
      <c r="G26" s="168">
        <f>CHOOSE('Bidder Instructions'!$E$40,'1.1b Lead Financial Input'!N141,'1.1a Lead Financial Input'!H163)</f>
        <v>0</v>
      </c>
      <c r="H26" s="230" t="str">
        <f>CHOOSE('Bidder Instructions'!$E$40,'1.1b Lead Financial Input'!H153,'1.1a Lead Financial Input'!F175)</f>
        <v>R</v>
      </c>
      <c r="I26" s="230" t="str">
        <f>CHOOSE('Bidder Instructions'!$E$40,'1.1b Lead Financial Input'!K153,'1.1a Lead Financial Input'!G175)</f>
        <v>R</v>
      </c>
      <c r="J26" s="230" t="str">
        <f>CHOOSE('Bidder Instructions'!$E$40,'1.1b Lead Financial Input'!N153,'1.1a Lead Financial Input'!H175)</f>
        <v>R</v>
      </c>
      <c r="K26" s="9"/>
      <c r="L26" s="9"/>
      <c r="M26" s="9"/>
      <c r="N26" s="296"/>
      <c r="O26" s="297"/>
      <c r="P26" s="297"/>
      <c r="Q26" s="297"/>
      <c r="R26" s="288"/>
    </row>
    <row r="27" spans="1:18" ht="141" customHeight="1" x14ac:dyDescent="0.35">
      <c r="A27" s="3"/>
      <c r="B27" s="3"/>
      <c r="C27" s="167">
        <v>8</v>
      </c>
      <c r="D27" s="167" t="s">
        <v>80</v>
      </c>
      <c r="E27" s="169" t="e">
        <f>CHOOSE('Bidder Instructions'!$E$40,'1.1b Lead Financial Input'!H142,'1.1a Lead Financial Input'!F164)</f>
        <v>#DIV/0!</v>
      </c>
      <c r="F27" s="169" t="e">
        <f>CHOOSE('Bidder Instructions'!$E$40,'1.1b Lead Financial Input'!K142,'1.1a Lead Financial Input'!G164)</f>
        <v>#DIV/0!</v>
      </c>
      <c r="G27" s="169" t="e">
        <f>CHOOSE('Bidder Instructions'!$E$40,'1.1b Lead Financial Input'!N142,'1.1a Lead Financial Input'!H164)</f>
        <v>#DIV/0!</v>
      </c>
      <c r="H27" s="230" t="e">
        <f>CHOOSE('Bidder Instructions'!$E$40,'1.1b Lead Financial Input'!H154,'1.1a Lead Financial Input'!F176)</f>
        <v>#DIV/0!</v>
      </c>
      <c r="I27" s="230" t="e">
        <f>CHOOSE('Bidder Instructions'!$E$40,'1.1b Lead Financial Input'!K154,'1.1a Lead Financial Input'!G176)</f>
        <v>#DIV/0!</v>
      </c>
      <c r="J27" s="230" t="e">
        <f>CHOOSE('Bidder Instructions'!$E$40,'1.1b Lead Financial Input'!N154,'1.1a Lead Financial Input'!H176)</f>
        <v>#DIV/0!</v>
      </c>
      <c r="K27" s="10"/>
      <c r="L27" s="10"/>
      <c r="M27" s="10"/>
      <c r="N27" s="296"/>
      <c r="O27" s="297"/>
      <c r="P27" s="297"/>
      <c r="Q27" s="297"/>
      <c r="R27" s="28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1"/>
    <pageSetUpPr fitToPage="1"/>
  </sheetPr>
  <dimension ref="A1:S35"/>
  <sheetViews>
    <sheetView showGridLines="0" topLeftCell="C1"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41" t="s">
        <v>103</v>
      </c>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310" t="str">
        <f>CHOOSE('Bidder Instructions'!$E$40,'1.1b Lead Financial Input'!AA$18,'1.1a Lead Financial Input'!O$18)</f>
        <v>Immediate Parent Name</v>
      </c>
      <c r="I10" s="310"/>
      <c r="J10" s="310"/>
      <c r="K10" s="310"/>
      <c r="L10" s="310"/>
      <c r="M10" s="310"/>
      <c r="N10" s="310"/>
      <c r="O10" s="310"/>
      <c r="P10" s="310"/>
      <c r="Q10" s="310"/>
      <c r="R10" s="310"/>
    </row>
    <row r="11" spans="1:19" ht="15.5" x14ac:dyDescent="0.35">
      <c r="A11" s="3"/>
      <c r="B11" s="3"/>
      <c r="C11" s="292" t="s">
        <v>0</v>
      </c>
      <c r="D11" s="292"/>
      <c r="E11" s="292"/>
      <c r="F11" s="292"/>
      <c r="G11" s="293"/>
      <c r="H11" s="310">
        <f>'2.1 Lead Ancillary Input '!D36</f>
        <v>0</v>
      </c>
      <c r="I11" s="310"/>
      <c r="J11" s="310"/>
      <c r="K11" s="310"/>
      <c r="L11" s="310"/>
      <c r="M11" s="310"/>
      <c r="N11" s="310"/>
      <c r="O11" s="310"/>
      <c r="P11" s="310"/>
      <c r="Q11" s="310"/>
      <c r="R11" s="310"/>
    </row>
    <row r="12" spans="1:19" ht="15.5" x14ac:dyDescent="0.35">
      <c r="A12" s="3"/>
      <c r="B12" s="3"/>
      <c r="C12" s="292" t="s">
        <v>46</v>
      </c>
      <c r="D12" s="292"/>
      <c r="E12" s="292"/>
      <c r="F12" s="292"/>
      <c r="G12" s="293"/>
      <c r="H12" s="310">
        <f>'2.1 Lead Ancillary Input '!D37</f>
        <v>0</v>
      </c>
      <c r="I12" s="310"/>
      <c r="J12" s="310"/>
      <c r="K12" s="310"/>
      <c r="L12" s="310"/>
      <c r="M12" s="310"/>
      <c r="N12" s="310"/>
      <c r="O12" s="310"/>
      <c r="P12" s="310"/>
      <c r="Q12" s="310"/>
      <c r="R12" s="310"/>
    </row>
    <row r="13" spans="1:19" ht="15.5" x14ac:dyDescent="0.35">
      <c r="A13" s="3"/>
      <c r="B13" s="3"/>
      <c r="C13" s="292" t="s">
        <v>47</v>
      </c>
      <c r="D13" s="292"/>
      <c r="E13" s="292"/>
      <c r="F13" s="292"/>
      <c r="G13" s="293"/>
      <c r="H13" s="310">
        <f>'2.1 Lead Ancillary Input '!D38</f>
        <v>0</v>
      </c>
      <c r="I13" s="310"/>
      <c r="J13" s="310"/>
      <c r="K13" s="310"/>
      <c r="L13" s="310"/>
      <c r="M13" s="310"/>
      <c r="N13" s="310"/>
      <c r="O13" s="310"/>
      <c r="P13" s="310"/>
      <c r="Q13" s="310"/>
      <c r="R13" s="310"/>
    </row>
    <row r="14" spans="1:19" ht="15.5" x14ac:dyDescent="0.35">
      <c r="A14" s="3"/>
      <c r="B14" s="3"/>
      <c r="C14" s="292" t="s">
        <v>65</v>
      </c>
      <c r="D14" s="292"/>
      <c r="E14" s="292"/>
      <c r="F14" s="292"/>
      <c r="G14" s="293"/>
      <c r="H14" s="313" t="str">
        <f>CHOOSE('Bidder Instructions'!$E$40,'1.1b Lead Financial Input'!AD$21,'1.1a Lead Financial Input'!R$21)</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4" t="s">
        <v>3</v>
      </c>
      <c r="D18" s="295"/>
      <c r="E18" s="7" t="s">
        <v>59</v>
      </c>
      <c r="F18" s="7"/>
      <c r="G18" s="7" t="s">
        <v>58</v>
      </c>
      <c r="H18" s="157" t="s">
        <v>60</v>
      </c>
      <c r="I18" s="157"/>
      <c r="J18" s="157" t="s">
        <v>61</v>
      </c>
      <c r="K18" s="157" t="s">
        <v>62</v>
      </c>
      <c r="L18" s="157"/>
      <c r="M18" s="157" t="s">
        <v>63</v>
      </c>
      <c r="N18" s="311" t="s">
        <v>453</v>
      </c>
      <c r="O18" s="311"/>
      <c r="P18" s="311"/>
      <c r="Q18" s="311"/>
      <c r="R18" s="311"/>
    </row>
    <row r="19" spans="1:18" ht="141" customHeight="1" x14ac:dyDescent="0.35">
      <c r="A19" s="3"/>
      <c r="B19" s="3"/>
      <c r="C19" s="167">
        <v>1</v>
      </c>
      <c r="D19" s="167" t="s">
        <v>167</v>
      </c>
      <c r="E19" s="168" t="e">
        <f>CHOOSE('Bidder Instructions'!$E$40,'1.1b Lead Financial Input'!AB134,'1.1a Lead Financial Input'!P156)</f>
        <v>#DIV/0!</v>
      </c>
      <c r="F19" s="168" t="e">
        <f>CHOOSE('Bidder Instructions'!$E$40,'1.1b Lead Financial Input'!AC134,'1.1a Lead Financial Input'!Q156)</f>
        <v>#DIV/0!</v>
      </c>
      <c r="G19" s="168" t="e">
        <f>CHOOSE('Bidder Instructions'!$E$40,'1.1b Lead Financial Input'!AD134,'1.1a Lead Financial Input'!R156)</f>
        <v>#DIV/0!</v>
      </c>
      <c r="H19" s="230" t="e">
        <f>CHOOSE('Bidder Instructions'!$E$40,'1.1b Lead Financial Input'!AB146,'1.1a Lead Financial Input'!P168)</f>
        <v>#DIV/0!</v>
      </c>
      <c r="I19" s="230" t="e">
        <f>CHOOSE('Bidder Instructions'!$E$40,'1.1b Lead Financial Input'!AC146,'1.1a Lead Financial Input'!Q168)</f>
        <v>#DIV/0!</v>
      </c>
      <c r="J19" s="230" t="e">
        <f>CHOOSE('Bidder Instructions'!$E$40,'1.1b Lead Financial Input'!AD146,'1.1a Lead Financial Input'!R168)</f>
        <v>#DIV/0!</v>
      </c>
      <c r="K19" s="9"/>
      <c r="L19" s="9"/>
      <c r="M19" s="9"/>
      <c r="N19" s="312"/>
      <c r="O19" s="312"/>
      <c r="P19" s="312"/>
      <c r="Q19" s="312"/>
      <c r="R19" s="312"/>
    </row>
    <row r="20" spans="1:18" ht="141" customHeight="1" x14ac:dyDescent="0.35">
      <c r="A20" s="3"/>
      <c r="B20" s="3"/>
      <c r="C20" s="167">
        <v>2</v>
      </c>
      <c r="D20" s="167" t="s">
        <v>68</v>
      </c>
      <c r="E20" s="169">
        <f>CHOOSE('Bidder Instructions'!$E$40,'1.1b Lead Financial Input'!AB135,'1.1a Lead Financial Input'!P157)</f>
        <v>0</v>
      </c>
      <c r="F20" s="169">
        <f>CHOOSE('Bidder Instructions'!$E$40,'1.1b Lead Financial Input'!AC135,'1.1a Lead Financial Input'!Q157)</f>
        <v>0</v>
      </c>
      <c r="G20" s="169">
        <f>CHOOSE('Bidder Instructions'!$E$40,'1.1b Lead Financial Input'!AD135,'1.1a Lead Financial Input'!R157)</f>
        <v>0</v>
      </c>
      <c r="H20" s="230" t="str">
        <f>CHOOSE('Bidder Instructions'!$E$40,'1.1b Lead Financial Input'!AB147,'1.1a Lead Financial Input'!P169)</f>
        <v>R</v>
      </c>
      <c r="I20" s="230" t="str">
        <f>CHOOSE('Bidder Instructions'!$E$40,'1.1b Lead Financial Input'!AC147,'1.1a Lead Financial Input'!Q169)</f>
        <v>R</v>
      </c>
      <c r="J20" s="230" t="str">
        <f>CHOOSE('Bidder Instructions'!$E$40,'1.1b Lead Financial Input'!AD147,'1.1a Lead Financial Input'!R169)</f>
        <v>R</v>
      </c>
      <c r="K20" s="9"/>
      <c r="L20" s="9"/>
      <c r="M20" s="9"/>
      <c r="N20" s="312"/>
      <c r="O20" s="312"/>
      <c r="P20" s="312"/>
      <c r="Q20" s="312"/>
      <c r="R20" s="312"/>
    </row>
    <row r="21" spans="1:18" ht="141" customHeight="1" x14ac:dyDescent="0.35">
      <c r="A21" s="3"/>
      <c r="B21" s="3"/>
      <c r="C21" s="167" t="s">
        <v>69</v>
      </c>
      <c r="D21" s="167" t="s">
        <v>253</v>
      </c>
      <c r="E21" s="169" t="str">
        <f>CHOOSE('Bidder Instructions'!$E$40,'1.1b Lead Financial Input'!AB136,'1.1a Lead Financial Input'!P158)</f>
        <v>N/A</v>
      </c>
      <c r="F21" s="169" t="str">
        <f>CHOOSE('Bidder Instructions'!$E$40,'1.1b Lead Financial Input'!AC136,'1.1a Lead Financial Input'!Q158)</f>
        <v>N/A</v>
      </c>
      <c r="G21" s="169" t="str">
        <f>CHOOSE('Bidder Instructions'!$E$40,'1.1b Lead Financial Input'!AD136,'1.1a Lead Financial Input'!R158)</f>
        <v>N/A</v>
      </c>
      <c r="H21" s="230" t="str">
        <f>CHOOSE('Bidder Instructions'!$E$40,'1.1b Lead Financial Input'!AB148,'1.1a Lead Financial Input'!P170)</f>
        <v>N/A</v>
      </c>
      <c r="I21" s="230" t="str">
        <f>CHOOSE('Bidder Instructions'!$E$40,'1.1b Lead Financial Input'!AC148,'1.1a Lead Financial Input'!Q170)</f>
        <v>N/A</v>
      </c>
      <c r="J21" s="230" t="str">
        <f>CHOOSE('Bidder Instructions'!$E$40,'1.1b Lead Financial Input'!AD148,'1.1a Lead Financial Input'!R170)</f>
        <v>N/A</v>
      </c>
      <c r="K21" s="9"/>
      <c r="L21" s="9"/>
      <c r="M21" s="9"/>
      <c r="N21" s="312"/>
      <c r="O21" s="312"/>
      <c r="P21" s="312"/>
      <c r="Q21" s="312"/>
      <c r="R21" s="312"/>
    </row>
    <row r="22" spans="1:18" ht="141" customHeight="1" x14ac:dyDescent="0.35">
      <c r="A22" s="3"/>
      <c r="B22" s="3"/>
      <c r="C22" s="167" t="s">
        <v>72</v>
      </c>
      <c r="D22" s="167" t="s">
        <v>73</v>
      </c>
      <c r="E22" s="168" t="e">
        <f>CHOOSE('Bidder Instructions'!$E$40,'1.1b Lead Financial Input'!AB137,'1.1a Lead Financial Input'!P159)</f>
        <v>#DIV/0!</v>
      </c>
      <c r="F22" s="168" t="e">
        <f>CHOOSE('Bidder Instructions'!$E$40,'1.1b Lead Financial Input'!AC137,'1.1a Lead Financial Input'!Q159)</f>
        <v>#DIV/0!</v>
      </c>
      <c r="G22" s="168" t="e">
        <f>CHOOSE('Bidder Instructions'!$E$40,'1.1b Lead Financial Input'!AD137,'1.1a Lead Financial Input'!R159)</f>
        <v>#DIV/0!</v>
      </c>
      <c r="H22" s="230" t="e">
        <f>CHOOSE('Bidder Instructions'!$E$40,'1.1b Lead Financial Input'!AB149,'1.1a Lead Financial Input'!P171)</f>
        <v>#DIV/0!</v>
      </c>
      <c r="I22" s="230" t="e">
        <f>CHOOSE('Bidder Instructions'!$E$40,'1.1b Lead Financial Input'!AC149,'1.1a Lead Financial Input'!Q171)</f>
        <v>#DIV/0!</v>
      </c>
      <c r="J22" s="230" t="e">
        <f>CHOOSE('Bidder Instructions'!$E$40,'1.1b Lead Financial Input'!AD149,'1.1a Lead Financial Input'!R171)</f>
        <v>#DIV/0!</v>
      </c>
      <c r="K22" s="9"/>
      <c r="L22" s="9"/>
      <c r="M22" s="9"/>
      <c r="N22" s="312"/>
      <c r="O22" s="312"/>
      <c r="P22" s="312"/>
      <c r="Q22" s="312"/>
      <c r="R22" s="312"/>
    </row>
    <row r="23" spans="1:18" ht="141" customHeight="1" x14ac:dyDescent="0.35">
      <c r="A23" s="3"/>
      <c r="B23" s="3"/>
      <c r="C23" s="167">
        <v>4</v>
      </c>
      <c r="D23" s="167" t="s">
        <v>82</v>
      </c>
      <c r="E23" s="168" t="e">
        <f>CHOOSE('Bidder Instructions'!$E$40,'1.1b Lead Financial Input'!AB138,'1.1a Lead Financial Input'!P160)</f>
        <v>#DIV/0!</v>
      </c>
      <c r="F23" s="168" t="e">
        <f>CHOOSE('Bidder Instructions'!$E$40,'1.1b Lead Financial Input'!AC138,'1.1a Lead Financial Input'!Q160)</f>
        <v>#DIV/0!</v>
      </c>
      <c r="G23" s="168" t="e">
        <f>CHOOSE('Bidder Instructions'!$E$40,'1.1b Lead Financial Input'!AD138,'1.1a Lead Financial Input'!R160)</f>
        <v>#DIV/0!</v>
      </c>
      <c r="H23" s="230" t="e">
        <f>CHOOSE('Bidder Instructions'!$E$40,'1.1b Lead Financial Input'!AB150,'1.1a Lead Financial Input'!P172)</f>
        <v>#DIV/0!</v>
      </c>
      <c r="I23" s="230" t="e">
        <f>CHOOSE('Bidder Instructions'!$E$40,'1.1b Lead Financial Input'!AC150,'1.1a Lead Financial Input'!Q172)</f>
        <v>#DIV/0!</v>
      </c>
      <c r="J23" s="172" t="e">
        <f>CHOOSE('Bidder Instructions'!$E$40,'1.1b Lead Financial Input'!AD150,'1.1a Lead Financial Input'!R172)</f>
        <v>#DIV/0!</v>
      </c>
      <c r="K23" s="171"/>
      <c r="L23" s="9"/>
      <c r="M23" s="173"/>
      <c r="N23" s="308"/>
      <c r="O23" s="308"/>
      <c r="P23" s="308"/>
      <c r="Q23" s="308"/>
      <c r="R23" s="309"/>
    </row>
    <row r="24" spans="1:18" ht="141" customHeight="1" x14ac:dyDescent="0.35">
      <c r="A24" s="3"/>
      <c r="B24" s="3"/>
      <c r="C24" s="167">
        <v>5</v>
      </c>
      <c r="D24" s="167" t="s">
        <v>75</v>
      </c>
      <c r="E24" s="168" t="e">
        <f>CHOOSE('Bidder Instructions'!$E$40,'1.1b Lead Financial Input'!AB139,'1.1a Lead Financial Input'!P161)</f>
        <v>#DIV/0!</v>
      </c>
      <c r="F24" s="168" t="e">
        <f>CHOOSE('Bidder Instructions'!$E$40,'1.1b Lead Financial Input'!AC139,'1.1a Lead Financial Input'!Q161)</f>
        <v>#DIV/0!</v>
      </c>
      <c r="G24" s="168" t="e">
        <f>CHOOSE('Bidder Instructions'!$E$40,'1.1b Lead Financial Input'!AD139,'1.1a Lead Financial Input'!R161)</f>
        <v>#DIV/0!</v>
      </c>
      <c r="H24" s="230" t="str">
        <f>CHOOSE('Bidder Instructions'!$E$40,'1.1b Lead Financial Input'!AB151,'1.1a Lead Financial Input'!P173)</f>
        <v>G</v>
      </c>
      <c r="I24" s="230" t="str">
        <f>CHOOSE('Bidder Instructions'!$E$40,'1.1b Lead Financial Input'!AC151,'1.1a Lead Financial Input'!Q173)</f>
        <v>G</v>
      </c>
      <c r="J24" s="172" t="str">
        <f>CHOOSE('Bidder Instructions'!$E$40,'1.1b Lead Financial Input'!AD151,'1.1a Lead Financial Input'!R173)</f>
        <v>G</v>
      </c>
      <c r="K24" s="171"/>
      <c r="L24" s="9"/>
      <c r="M24" s="173"/>
      <c r="N24" s="308"/>
      <c r="O24" s="308"/>
      <c r="P24" s="308"/>
      <c r="Q24" s="308"/>
      <c r="R24" s="309"/>
    </row>
    <row r="25" spans="1:18" ht="141" customHeight="1" x14ac:dyDescent="0.35">
      <c r="A25" s="3"/>
      <c r="B25" s="3"/>
      <c r="C25" s="167">
        <v>6</v>
      </c>
      <c r="D25" s="167" t="s">
        <v>78</v>
      </c>
      <c r="E25" s="168" t="e">
        <f>CHOOSE('Bidder Instructions'!$E$40,'1.1b Lead Financial Input'!AB140,'1.1a Lead Financial Input'!P162)</f>
        <v>#DIV/0!</v>
      </c>
      <c r="F25" s="168" t="e">
        <f>CHOOSE('Bidder Instructions'!$E$40,'1.1b Lead Financial Input'!AC140,'1.1a Lead Financial Input'!Q162)</f>
        <v>#DIV/0!</v>
      </c>
      <c r="G25" s="168" t="e">
        <f>CHOOSE('Bidder Instructions'!$E$40,'1.1b Lead Financial Input'!AD140,'1.1a Lead Financial Input'!R162)</f>
        <v>#DIV/0!</v>
      </c>
      <c r="H25" s="230" t="e">
        <f>CHOOSE('Bidder Instructions'!$E$40,'1.1b Lead Financial Input'!AB152,'1.1a Lead Financial Input'!P174)</f>
        <v>#DIV/0!</v>
      </c>
      <c r="I25" s="230" t="e">
        <f>CHOOSE('Bidder Instructions'!$E$40,'1.1b Lead Financial Input'!AC152,'1.1a Lead Financial Input'!Q174)</f>
        <v>#DIV/0!</v>
      </c>
      <c r="J25" s="172" t="e">
        <f>CHOOSE('Bidder Instructions'!$E$40,'1.1b Lead Financial Input'!AD152,'1.1a Lead Financial Input'!R174)</f>
        <v>#DIV/0!</v>
      </c>
      <c r="K25" s="171"/>
      <c r="L25" s="9"/>
      <c r="M25" s="173"/>
      <c r="N25" s="308"/>
      <c r="O25" s="308"/>
      <c r="P25" s="308"/>
      <c r="Q25" s="308"/>
      <c r="R25" s="309"/>
    </row>
    <row r="26" spans="1:18" ht="141" customHeight="1" x14ac:dyDescent="0.35">
      <c r="A26" s="3"/>
      <c r="B26" s="3"/>
      <c r="C26" s="167">
        <v>7</v>
      </c>
      <c r="D26" s="167" t="s">
        <v>79</v>
      </c>
      <c r="E26" s="168">
        <f>CHOOSE('Bidder Instructions'!$E$40,'1.1b Lead Financial Input'!AB141,'1.1a Lead Financial Input'!P163)</f>
        <v>0</v>
      </c>
      <c r="F26" s="168">
        <f>CHOOSE('Bidder Instructions'!$E$40,'1.1b Lead Financial Input'!AC141,'1.1a Lead Financial Input'!Q163)</f>
        <v>0</v>
      </c>
      <c r="G26" s="168">
        <f>CHOOSE('Bidder Instructions'!$E$40,'1.1b Lead Financial Input'!AD141,'1.1a Lead Financial Input'!R163)</f>
        <v>0</v>
      </c>
      <c r="H26" s="230" t="str">
        <f>CHOOSE('Bidder Instructions'!$E$40,'1.1b Lead Financial Input'!AB153,'1.1a Lead Financial Input'!P175)</f>
        <v>R</v>
      </c>
      <c r="I26" s="230" t="str">
        <f>CHOOSE('Bidder Instructions'!$E$40,'1.1b Lead Financial Input'!AC153,'1.1a Lead Financial Input'!Q175)</f>
        <v>R</v>
      </c>
      <c r="J26" s="230" t="str">
        <f>CHOOSE('Bidder Instructions'!$E$40,'1.1b Lead Financial Input'!AD153,'1.1a Lead Financial Input'!R175)</f>
        <v>R</v>
      </c>
      <c r="K26" s="9"/>
      <c r="L26" s="9"/>
      <c r="M26" s="9"/>
      <c r="N26" s="312"/>
      <c r="O26" s="312"/>
      <c r="P26" s="312"/>
      <c r="Q26" s="312"/>
      <c r="R26" s="312"/>
    </row>
    <row r="27" spans="1:18" ht="141" customHeight="1" x14ac:dyDescent="0.35">
      <c r="A27" s="3"/>
      <c r="B27" s="3"/>
      <c r="C27" s="167">
        <v>8</v>
      </c>
      <c r="D27" s="167" t="s">
        <v>80</v>
      </c>
      <c r="E27" s="169" t="e">
        <f>CHOOSE('Bidder Instructions'!$E$40,'1.1b Lead Financial Input'!AB142,'1.1a Lead Financial Input'!P164)</f>
        <v>#DIV/0!</v>
      </c>
      <c r="F27" s="169" t="e">
        <f>CHOOSE('Bidder Instructions'!$E$40,'1.1b Lead Financial Input'!AC142,'1.1a Lead Financial Input'!Q164)</f>
        <v>#DIV/0!</v>
      </c>
      <c r="G27" s="169" t="e">
        <f>CHOOSE('Bidder Instructions'!$E$40,'1.1b Lead Financial Input'!AD142,'1.1a Lead Financial Input'!R164)</f>
        <v>#DIV/0!</v>
      </c>
      <c r="H27" s="230" t="e">
        <f>CHOOSE('Bidder Instructions'!$E$40,'1.1b Lead Financial Input'!AB154,'1.1a Lead Financial Input'!P176)</f>
        <v>#DIV/0!</v>
      </c>
      <c r="I27" s="230" t="e">
        <f>CHOOSE('Bidder Instructions'!$E$40,'1.1b Lead Financial Input'!AC154,'1.1a Lead Financial Input'!Q176)</f>
        <v>#DIV/0!</v>
      </c>
      <c r="J27" s="230" t="e">
        <f>CHOOSE('Bidder Instructions'!$E$40,'1.1b Lead Financial Input'!AD154,'1.1a Lead Financial Input'!R176)</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310" t="str">
        <f>CHOOSE('Bidder Instructions'!$E$40,'1.1b Lead Financial Input'!AQ$18,'1.1a Lead Financial Input'!Y$18)</f>
        <v>Ultimate Parent Name</v>
      </c>
      <c r="I10" s="310"/>
      <c r="J10" s="310"/>
      <c r="K10" s="310"/>
      <c r="L10" s="310"/>
      <c r="M10" s="310"/>
      <c r="N10" s="310"/>
      <c r="O10" s="310"/>
      <c r="P10" s="310"/>
      <c r="Q10" s="310"/>
      <c r="R10" s="310"/>
    </row>
    <row r="11" spans="1:19" ht="15.5" x14ac:dyDescent="0.35">
      <c r="A11" s="3"/>
      <c r="B11" s="3"/>
      <c r="C11" s="292" t="s">
        <v>0</v>
      </c>
      <c r="D11" s="292"/>
      <c r="E11" s="292"/>
      <c r="F11" s="292"/>
      <c r="G11" s="293"/>
      <c r="H11" s="310">
        <f>'2.1 Lead Ancillary Input '!D60</f>
        <v>0</v>
      </c>
      <c r="I11" s="310"/>
      <c r="J11" s="310"/>
      <c r="K11" s="310"/>
      <c r="L11" s="310"/>
      <c r="M11" s="310"/>
      <c r="N11" s="310"/>
      <c r="O11" s="310"/>
      <c r="P11" s="310"/>
      <c r="Q11" s="310"/>
      <c r="R11" s="310"/>
    </row>
    <row r="12" spans="1:19" ht="15.5" x14ac:dyDescent="0.35">
      <c r="A12" s="3"/>
      <c r="B12" s="3"/>
      <c r="C12" s="292" t="s">
        <v>46</v>
      </c>
      <c r="D12" s="292"/>
      <c r="E12" s="292"/>
      <c r="F12" s="292"/>
      <c r="G12" s="293"/>
      <c r="H12" s="310">
        <f>'2.1 Lead Ancillary Input '!D61</f>
        <v>0</v>
      </c>
      <c r="I12" s="310"/>
      <c r="J12" s="310"/>
      <c r="K12" s="310"/>
      <c r="L12" s="310"/>
      <c r="M12" s="310"/>
      <c r="N12" s="310"/>
      <c r="O12" s="310"/>
      <c r="P12" s="310"/>
      <c r="Q12" s="310"/>
      <c r="R12" s="310"/>
    </row>
    <row r="13" spans="1:19" ht="15.5" x14ac:dyDescent="0.35">
      <c r="A13" s="3"/>
      <c r="B13" s="3"/>
      <c r="C13" s="292" t="s">
        <v>47</v>
      </c>
      <c r="D13" s="292"/>
      <c r="E13" s="292"/>
      <c r="F13" s="292"/>
      <c r="G13" s="293"/>
      <c r="H13" s="310">
        <f>'2.1 Lead Ancillary Input '!D62</f>
        <v>0</v>
      </c>
      <c r="I13" s="310"/>
      <c r="J13" s="310"/>
      <c r="K13" s="310"/>
      <c r="L13" s="310"/>
      <c r="M13" s="310"/>
      <c r="N13" s="310"/>
      <c r="O13" s="310"/>
      <c r="P13" s="310"/>
      <c r="Q13" s="310"/>
      <c r="R13" s="310"/>
    </row>
    <row r="14" spans="1:19" ht="15.5" x14ac:dyDescent="0.35">
      <c r="A14" s="3"/>
      <c r="B14" s="3"/>
      <c r="C14" s="292" t="s">
        <v>65</v>
      </c>
      <c r="D14" s="292"/>
      <c r="E14" s="292"/>
      <c r="F14" s="292"/>
      <c r="G14" s="293"/>
      <c r="H14" s="313" t="str">
        <f>CHOOSE('Bidder Instructions'!$E$40,'1.1b Lead Financial Input'!AT$21,'1.1a Lead Financial Input'!AB$21)</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188" t="s">
        <v>3</v>
      </c>
      <c r="D18" s="188"/>
      <c r="E18" s="7" t="s">
        <v>59</v>
      </c>
      <c r="F18" s="7"/>
      <c r="G18" s="7" t="s">
        <v>58</v>
      </c>
      <c r="H18" s="157" t="s">
        <v>60</v>
      </c>
      <c r="I18" s="157"/>
      <c r="J18" s="157" t="s">
        <v>61</v>
      </c>
      <c r="K18" s="157" t="s">
        <v>62</v>
      </c>
      <c r="L18" s="157"/>
      <c r="M18" s="157" t="s">
        <v>63</v>
      </c>
      <c r="N18" s="311" t="s">
        <v>453</v>
      </c>
      <c r="O18" s="311"/>
      <c r="P18" s="311"/>
      <c r="Q18" s="311"/>
      <c r="R18" s="311"/>
    </row>
    <row r="19" spans="1:18" ht="141" customHeight="1" x14ac:dyDescent="0.35">
      <c r="A19" s="3"/>
      <c r="B19" s="3"/>
      <c r="C19" s="167">
        <v>1</v>
      </c>
      <c r="D19" s="167" t="s">
        <v>167</v>
      </c>
      <c r="E19" s="168" t="e">
        <f>CHOOSE('Bidder Instructions'!$E$40,'1.1b Lead Financial Input'!AR134,'1.1a Lead Financial Input'!Z156)</f>
        <v>#DIV/0!</v>
      </c>
      <c r="F19" s="168" t="e">
        <f>CHOOSE('Bidder Instructions'!$E$40,'1.1b Lead Financial Input'!AS134,'1.1a Lead Financial Input'!AA156)</f>
        <v>#DIV/0!</v>
      </c>
      <c r="G19" s="168" t="e">
        <f>CHOOSE('Bidder Instructions'!$E$40,'1.1b Lead Financial Input'!AT134,'1.1a Lead Financial Input'!AB156)</f>
        <v>#DIV/0!</v>
      </c>
      <c r="H19" s="170" t="e">
        <f>CHOOSE('Bidder Instructions'!$E$40,'1.1b Lead Financial Input'!AR146,'1.1a Lead Financial Input'!Z168)</f>
        <v>#DIV/0!</v>
      </c>
      <c r="I19" s="170" t="e">
        <f>CHOOSE('Bidder Instructions'!$E$40,'1.1b Lead Financial Input'!AS146,'1.1a Lead Financial Input'!AA168)</f>
        <v>#DIV/0!</v>
      </c>
      <c r="J19" s="170" t="e">
        <f>CHOOSE('Bidder Instructions'!$E$40,'1.1b Lead Financial Input'!AT146,'1.1a Lead Financial Input'!AB168)</f>
        <v>#DIV/0!</v>
      </c>
      <c r="K19" s="9"/>
      <c r="L19" s="9"/>
      <c r="M19" s="9"/>
      <c r="N19" s="312"/>
      <c r="O19" s="312"/>
      <c r="P19" s="312"/>
      <c r="Q19" s="312"/>
      <c r="R19" s="312"/>
    </row>
    <row r="20" spans="1:18" ht="141" customHeight="1" x14ac:dyDescent="0.35">
      <c r="A20" s="3"/>
      <c r="B20" s="3"/>
      <c r="C20" s="167">
        <v>2</v>
      </c>
      <c r="D20" s="167" t="s">
        <v>68</v>
      </c>
      <c r="E20" s="169">
        <f>CHOOSE('Bidder Instructions'!$E$40,'1.1b Lead Financial Input'!AR135,'1.1a Lead Financial Input'!Z157)</f>
        <v>0</v>
      </c>
      <c r="F20" s="169">
        <f>CHOOSE('Bidder Instructions'!$E$40,'1.1b Lead Financial Input'!AS135,'1.1a Lead Financial Input'!AA157)</f>
        <v>0</v>
      </c>
      <c r="G20" s="169">
        <f>CHOOSE('Bidder Instructions'!$E$40,'1.1b Lead Financial Input'!AT135,'1.1a Lead Financial Input'!AB157)</f>
        <v>0</v>
      </c>
      <c r="H20" s="170" t="str">
        <f>CHOOSE('Bidder Instructions'!$E$40,'1.1b Lead Financial Input'!AR147,'1.1a Lead Financial Input'!Z169)</f>
        <v>R</v>
      </c>
      <c r="I20" s="170" t="str">
        <f>CHOOSE('Bidder Instructions'!$E$40,'1.1b Lead Financial Input'!AS147,'1.1a Lead Financial Input'!AA169)</f>
        <v>R</v>
      </c>
      <c r="J20" s="170" t="str">
        <f>CHOOSE('Bidder Instructions'!$E$40,'1.1b Lead Financial Input'!AT147,'1.1a Lead Financial Input'!AB169)</f>
        <v>R</v>
      </c>
      <c r="K20" s="9"/>
      <c r="L20" s="9"/>
      <c r="M20" s="9"/>
      <c r="N20" s="312"/>
      <c r="O20" s="312"/>
      <c r="P20" s="312"/>
      <c r="Q20" s="312"/>
      <c r="R20" s="312"/>
    </row>
    <row r="21" spans="1:18" ht="141" customHeight="1" x14ac:dyDescent="0.35">
      <c r="A21" s="3"/>
      <c r="B21" s="3"/>
      <c r="C21" s="167" t="s">
        <v>69</v>
      </c>
      <c r="D21" s="167" t="s">
        <v>253</v>
      </c>
      <c r="E21" s="169" t="str">
        <f>CHOOSE('Bidder Instructions'!$E$40,'1.1b Lead Financial Input'!AR136,'1.1a Lead Financial Input'!Z158)</f>
        <v>N/A</v>
      </c>
      <c r="F21" s="169" t="str">
        <f>CHOOSE('Bidder Instructions'!$E$40,'1.1b Lead Financial Input'!AS136,'1.1a Lead Financial Input'!AA158)</f>
        <v>N/A</v>
      </c>
      <c r="G21" s="169" t="str">
        <f>CHOOSE('Bidder Instructions'!$E$40,'1.1b Lead Financial Input'!AT136,'1.1a Lead Financial Input'!AB158)</f>
        <v>N/A</v>
      </c>
      <c r="H21" s="170" t="str">
        <f>CHOOSE('Bidder Instructions'!$E$40,'1.1b Lead Financial Input'!AR148,'1.1a Lead Financial Input'!Z170)</f>
        <v>N/A</v>
      </c>
      <c r="I21" s="170" t="str">
        <f>CHOOSE('Bidder Instructions'!$E$40,'1.1b Lead Financial Input'!AS148,'1.1a Lead Financial Input'!AA170)</f>
        <v>N/A</v>
      </c>
      <c r="J21" s="170" t="str">
        <f>CHOOSE('Bidder Instructions'!$E$40,'1.1b Lead Financial Input'!AT148,'1.1a Lead Financial Input'!AB170)</f>
        <v>N/A</v>
      </c>
      <c r="K21" s="9"/>
      <c r="L21" s="9"/>
      <c r="M21" s="9"/>
      <c r="N21" s="312"/>
      <c r="O21" s="312"/>
      <c r="P21" s="312"/>
      <c r="Q21" s="312"/>
      <c r="R21" s="312"/>
    </row>
    <row r="22" spans="1:18" ht="141" customHeight="1" x14ac:dyDescent="0.35">
      <c r="A22" s="3"/>
      <c r="B22" s="3"/>
      <c r="C22" s="167" t="s">
        <v>72</v>
      </c>
      <c r="D22" s="167" t="s">
        <v>77</v>
      </c>
      <c r="E22" s="168" t="e">
        <f>CHOOSE('Bidder Instructions'!$E$40,'1.1b Lead Financial Input'!AR137,'1.1a Lead Financial Input'!Z159)</f>
        <v>#DIV/0!</v>
      </c>
      <c r="F22" s="168" t="e">
        <f>CHOOSE('Bidder Instructions'!$E$40,'1.1b Lead Financial Input'!AS137,'1.1a Lead Financial Input'!AA159)</f>
        <v>#DIV/0!</v>
      </c>
      <c r="G22" s="168" t="e">
        <f>CHOOSE('Bidder Instructions'!$E$40,'1.1b Lead Financial Input'!AT137,'1.1a Lead Financial Input'!AB159)</f>
        <v>#DIV/0!</v>
      </c>
      <c r="H22" s="170" t="e">
        <f>CHOOSE('Bidder Instructions'!$E$40,'1.1b Lead Financial Input'!AR149,'1.1a Lead Financial Input'!Z171)</f>
        <v>#DIV/0!</v>
      </c>
      <c r="I22" s="170" t="e">
        <f>CHOOSE('Bidder Instructions'!$E$40,'1.1b Lead Financial Input'!AS149,'1.1a Lead Financial Input'!AA171)</f>
        <v>#DIV/0!</v>
      </c>
      <c r="J22" s="170" t="e">
        <f>CHOOSE('Bidder Instructions'!$E$40,'1.1b Lead Financial Input'!AT149,'1.1a Lead Financial Input'!AB171)</f>
        <v>#DIV/0!</v>
      </c>
      <c r="K22" s="9"/>
      <c r="L22" s="9"/>
      <c r="M22" s="9"/>
      <c r="N22" s="312"/>
      <c r="O22" s="312"/>
      <c r="P22" s="312"/>
      <c r="Q22" s="312"/>
      <c r="R22" s="312"/>
    </row>
    <row r="23" spans="1:18" ht="141" customHeight="1" x14ac:dyDescent="0.35">
      <c r="A23" s="3"/>
      <c r="B23" s="3"/>
      <c r="C23" s="167">
        <v>4</v>
      </c>
      <c r="D23" s="167" t="s">
        <v>82</v>
      </c>
      <c r="E23" s="168" t="e">
        <f>CHOOSE('Bidder Instructions'!$E$40,'1.1b Lead Financial Input'!AR138,'1.1a Lead Financial Input'!Z160)</f>
        <v>#DIV/0!</v>
      </c>
      <c r="F23" s="168" t="e">
        <f>CHOOSE('Bidder Instructions'!$E$40,'1.1b Lead Financial Input'!AS138,'1.1a Lead Financial Input'!AA160)</f>
        <v>#DIV/0!</v>
      </c>
      <c r="G23" s="168" t="e">
        <f>CHOOSE('Bidder Instructions'!$E$40,'1.1b Lead Financial Input'!AT138,'1.1a Lead Financial Input'!AB160)</f>
        <v>#DIV/0!</v>
      </c>
      <c r="H23" s="170" t="e">
        <f>CHOOSE('Bidder Instructions'!$E$40,'1.1b Lead Financial Input'!AR150,'1.1a Lead Financial Input'!Z172)</f>
        <v>#DIV/0!</v>
      </c>
      <c r="I23" s="170" t="e">
        <f>CHOOSE('Bidder Instructions'!$E$40,'1.1b Lead Financial Input'!AS150,'1.1a Lead Financial Input'!AA172)</f>
        <v>#DIV/0!</v>
      </c>
      <c r="J23" s="172" t="e">
        <f>CHOOSE('Bidder Instructions'!$E$40,'1.1b Lead Financial Input'!AT150,'1.1a Lead Financial Input'!AB172)</f>
        <v>#DIV/0!</v>
      </c>
      <c r="K23" s="171"/>
      <c r="L23" s="9"/>
      <c r="M23" s="173"/>
      <c r="N23" s="308"/>
      <c r="O23" s="308"/>
      <c r="P23" s="308"/>
      <c r="Q23" s="308"/>
      <c r="R23" s="309"/>
    </row>
    <row r="24" spans="1:18" ht="141" customHeight="1" x14ac:dyDescent="0.35">
      <c r="A24" s="3"/>
      <c r="B24" s="3"/>
      <c r="C24" s="167">
        <v>5</v>
      </c>
      <c r="D24" s="167" t="s">
        <v>75</v>
      </c>
      <c r="E24" s="168" t="e">
        <f>CHOOSE('Bidder Instructions'!$E$40,'1.1b Lead Financial Input'!AR139,'1.1a Lead Financial Input'!Z161)</f>
        <v>#DIV/0!</v>
      </c>
      <c r="F24" s="168" t="e">
        <f>CHOOSE('Bidder Instructions'!$E$40,'1.1b Lead Financial Input'!AS139,'1.1a Lead Financial Input'!AA161)</f>
        <v>#DIV/0!</v>
      </c>
      <c r="G24" s="168" t="e">
        <f>CHOOSE('Bidder Instructions'!$E$40,'1.1b Lead Financial Input'!AT139,'1.1a Lead Financial Input'!AB161)</f>
        <v>#DIV/0!</v>
      </c>
      <c r="H24" s="170" t="str">
        <f>CHOOSE('Bidder Instructions'!$E$40,'1.1b Lead Financial Input'!AR151,'1.1a Lead Financial Input'!Z173)</f>
        <v>G</v>
      </c>
      <c r="I24" s="170" t="str">
        <f>CHOOSE('Bidder Instructions'!$E$40,'1.1b Lead Financial Input'!AS151,'1.1a Lead Financial Input'!AA173)</f>
        <v>G</v>
      </c>
      <c r="J24" s="172" t="str">
        <f>CHOOSE('Bidder Instructions'!$E$40,'1.1b Lead Financial Input'!AT151,'1.1a Lead Financial Input'!AB173)</f>
        <v>G</v>
      </c>
      <c r="K24" s="171"/>
      <c r="L24" s="9"/>
      <c r="M24" s="173"/>
      <c r="N24" s="308"/>
      <c r="O24" s="308"/>
      <c r="P24" s="308"/>
      <c r="Q24" s="308"/>
      <c r="R24" s="309"/>
    </row>
    <row r="25" spans="1:18" ht="141" customHeight="1" x14ac:dyDescent="0.35">
      <c r="A25" s="3"/>
      <c r="B25" s="3"/>
      <c r="C25" s="167">
        <v>6</v>
      </c>
      <c r="D25" s="167" t="s">
        <v>78</v>
      </c>
      <c r="E25" s="168" t="e">
        <f>CHOOSE('Bidder Instructions'!$E$40,'1.1b Lead Financial Input'!AR140,'1.1a Lead Financial Input'!Z162)</f>
        <v>#DIV/0!</v>
      </c>
      <c r="F25" s="168" t="e">
        <f>CHOOSE('Bidder Instructions'!$E$40,'1.1b Lead Financial Input'!AS140,'1.1a Lead Financial Input'!AA162)</f>
        <v>#DIV/0!</v>
      </c>
      <c r="G25" s="168" t="e">
        <f>CHOOSE('Bidder Instructions'!$E$40,'1.1b Lead Financial Input'!AT140,'1.1a Lead Financial Input'!AB162)</f>
        <v>#DIV/0!</v>
      </c>
      <c r="H25" s="170" t="e">
        <f>CHOOSE('Bidder Instructions'!$E$40,'1.1b Lead Financial Input'!AR152,'1.1a Lead Financial Input'!Z174)</f>
        <v>#DIV/0!</v>
      </c>
      <c r="I25" s="170" t="e">
        <f>CHOOSE('Bidder Instructions'!$E$40,'1.1b Lead Financial Input'!AS152,'1.1a Lead Financial Input'!AA174)</f>
        <v>#DIV/0!</v>
      </c>
      <c r="J25" s="172" t="e">
        <f>CHOOSE('Bidder Instructions'!$E$40,'1.1b Lead Financial Input'!AT152,'1.1a Lead Financial Input'!AB174)</f>
        <v>#DIV/0!</v>
      </c>
      <c r="K25" s="171"/>
      <c r="L25" s="9"/>
      <c r="M25" s="173"/>
      <c r="N25" s="308"/>
      <c r="O25" s="308"/>
      <c r="P25" s="308"/>
      <c r="Q25" s="308"/>
      <c r="R25" s="309"/>
    </row>
    <row r="26" spans="1:18" ht="141" customHeight="1" x14ac:dyDescent="0.35">
      <c r="A26" s="3"/>
      <c r="B26" s="3"/>
      <c r="C26" s="167">
        <v>7</v>
      </c>
      <c r="D26" s="167" t="s">
        <v>79</v>
      </c>
      <c r="E26" s="168">
        <f>CHOOSE('Bidder Instructions'!$E$40,'1.1b Lead Financial Input'!AR141,'1.1a Lead Financial Input'!Z163)</f>
        <v>0</v>
      </c>
      <c r="F26" s="168">
        <f>CHOOSE('Bidder Instructions'!$E$40,'1.1b Lead Financial Input'!AS141,'1.1a Lead Financial Input'!AA163)</f>
        <v>0</v>
      </c>
      <c r="G26" s="168">
        <f>CHOOSE('Bidder Instructions'!$E$40,'1.1b Lead Financial Input'!AT141,'1.1a Lead Financial Input'!AB163)</f>
        <v>0</v>
      </c>
      <c r="H26" s="170" t="str">
        <f>CHOOSE('Bidder Instructions'!$E$40,'1.1b Lead Financial Input'!AR153,'1.1a Lead Financial Input'!Z175)</f>
        <v>R</v>
      </c>
      <c r="I26" s="170" t="str">
        <f>CHOOSE('Bidder Instructions'!$E$40,'1.1b Lead Financial Input'!AS153,'1.1a Lead Financial Input'!AA175)</f>
        <v>R</v>
      </c>
      <c r="J26" s="170" t="str">
        <f>CHOOSE('Bidder Instructions'!$E$40,'1.1b Lead Financial Input'!AT153,'1.1a Lead Financial Input'!AB175)</f>
        <v>R</v>
      </c>
      <c r="K26" s="9"/>
      <c r="L26" s="9"/>
      <c r="M26" s="9"/>
      <c r="N26" s="312"/>
      <c r="O26" s="312"/>
      <c r="P26" s="312"/>
      <c r="Q26" s="312"/>
      <c r="R26" s="312"/>
    </row>
    <row r="27" spans="1:18" ht="141" customHeight="1" x14ac:dyDescent="0.35">
      <c r="A27" s="3"/>
      <c r="B27" s="3"/>
      <c r="C27" s="167">
        <v>8</v>
      </c>
      <c r="D27" s="167" t="s">
        <v>80</v>
      </c>
      <c r="E27" s="169" t="e">
        <f>CHOOSE('Bidder Instructions'!$E$40,'1.1b Lead Financial Input'!AR142,'1.1a Lead Financial Input'!Z164)</f>
        <v>#DIV/0!</v>
      </c>
      <c r="F27" s="169" t="e">
        <f>CHOOSE('Bidder Instructions'!$E$40,'1.1b Lead Financial Input'!AS142,'1.1a Lead Financial Input'!AA164)</f>
        <v>#DIV/0!</v>
      </c>
      <c r="G27" s="169" t="e">
        <f>CHOOSE('Bidder Instructions'!$E$40,'1.1b Lead Financial Input'!AT142,'1.1a Lead Financial Input'!AB164)</f>
        <v>#DIV/0!</v>
      </c>
      <c r="H27" s="230" t="e">
        <f>CHOOSE('Bidder Instructions'!$E$40,'1.1b Lead Financial Input'!AR154,'1.1a Lead Financial Input'!Z176)</f>
        <v>#DIV/0!</v>
      </c>
      <c r="I27" s="230" t="e">
        <f>CHOOSE('Bidder Instructions'!$E$40,'1.1b Lead Financial Input'!AS154,'1.1a Lead Financial Input'!AA176)</f>
        <v>#DIV/0!</v>
      </c>
      <c r="J27" s="230" t="e">
        <f>CHOOSE('Bidder Instructions'!$E$40,'1.1b Lead Financial Input'!AT154,'1.1a Lead Financial Input'!AB176)</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158</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Subcontractor #1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4" t="s">
        <v>1</v>
      </c>
      <c r="D10" s="314"/>
      <c r="E10" s="314"/>
      <c r="F10" s="314"/>
      <c r="G10" s="314"/>
      <c r="H10" s="310" t="str">
        <f>CHOOSE('Bidder Instructions'!$H$40,'1.2a Subcontractor Input'!E$16,'1.2b Subcontractor Input'!E$16,"No sub-contractor selected")</f>
        <v>Subcontractor #1 Ltd</v>
      </c>
      <c r="I10" s="310"/>
      <c r="J10" s="310"/>
      <c r="K10" s="310"/>
      <c r="L10" s="310"/>
      <c r="M10" s="310"/>
      <c r="N10" s="310"/>
      <c r="O10" s="310"/>
      <c r="P10" s="310"/>
      <c r="Q10" s="310"/>
      <c r="R10" s="310"/>
    </row>
    <row r="11" spans="1:19" ht="15.5" x14ac:dyDescent="0.35">
      <c r="A11" s="3"/>
      <c r="B11" s="3"/>
      <c r="C11" s="314" t="s">
        <v>0</v>
      </c>
      <c r="D11" s="314"/>
      <c r="E11" s="314"/>
      <c r="F11" s="314"/>
      <c r="G11" s="314"/>
      <c r="H11" s="310">
        <f>'2.2 Subcontractor Ancillary Inp'!D12</f>
        <v>0</v>
      </c>
      <c r="I11" s="310"/>
      <c r="J11" s="310"/>
      <c r="K11" s="310"/>
      <c r="L11" s="310"/>
      <c r="M11" s="310"/>
      <c r="N11" s="310"/>
      <c r="O11" s="310"/>
      <c r="P11" s="310"/>
      <c r="Q11" s="310"/>
      <c r="R11" s="310"/>
    </row>
    <row r="12" spans="1:19" ht="15.5" x14ac:dyDescent="0.35">
      <c r="A12" s="3"/>
      <c r="B12" s="3"/>
      <c r="C12" s="314" t="s">
        <v>46</v>
      </c>
      <c r="D12" s="314"/>
      <c r="E12" s="314"/>
      <c r="F12" s="314"/>
      <c r="G12" s="314"/>
      <c r="H12" s="310">
        <f>'2.2 Subcontractor Ancillary Inp'!D13</f>
        <v>0</v>
      </c>
      <c r="I12" s="310"/>
      <c r="J12" s="310"/>
      <c r="K12" s="310"/>
      <c r="L12" s="310"/>
      <c r="M12" s="310"/>
      <c r="N12" s="310"/>
      <c r="O12" s="310"/>
      <c r="P12" s="310"/>
      <c r="Q12" s="310"/>
      <c r="R12" s="310"/>
    </row>
    <row r="13" spans="1:19" ht="15.5" x14ac:dyDescent="0.35">
      <c r="A13" s="3"/>
      <c r="B13" s="3"/>
      <c r="C13" s="314" t="s">
        <v>47</v>
      </c>
      <c r="D13" s="314"/>
      <c r="E13" s="314"/>
      <c r="F13" s="314"/>
      <c r="G13" s="314"/>
      <c r="H13" s="310">
        <f>'2.2 Subcontractor Ancillary Inp'!D14</f>
        <v>0</v>
      </c>
      <c r="I13" s="310"/>
      <c r="J13" s="310"/>
      <c r="K13" s="310"/>
      <c r="L13" s="310"/>
      <c r="M13" s="310"/>
      <c r="N13" s="310"/>
      <c r="O13" s="310"/>
      <c r="P13" s="310"/>
      <c r="Q13" s="310"/>
      <c r="R13" s="310"/>
    </row>
    <row r="14" spans="1:19" ht="15.5" x14ac:dyDescent="0.35">
      <c r="A14" s="3"/>
      <c r="B14" s="3"/>
      <c r="C14" s="314" t="s">
        <v>65</v>
      </c>
      <c r="D14" s="314"/>
      <c r="E14" s="314"/>
      <c r="F14" s="314"/>
      <c r="G14" s="314"/>
      <c r="H14" s="313" t="str">
        <f>CHOOSE('Bidder Instructions'!$H$40,'1.2a Subcontractor Input'!H$21,'1.2b Subcontractor Input'!N$21,"No sub-contractor selected")</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15" t="s">
        <v>3</v>
      </c>
      <c r="D18" s="315"/>
      <c r="E18" s="7" t="s">
        <v>59</v>
      </c>
      <c r="F18" s="7"/>
      <c r="G18" s="7" t="s">
        <v>58</v>
      </c>
      <c r="H18" s="157" t="s">
        <v>60</v>
      </c>
      <c r="I18" s="157"/>
      <c r="J18" s="157" t="s">
        <v>61</v>
      </c>
      <c r="K18" s="157" t="s">
        <v>62</v>
      </c>
      <c r="L18" s="157"/>
      <c r="M18" s="157" t="s">
        <v>63</v>
      </c>
      <c r="N18" s="311" t="s">
        <v>453</v>
      </c>
      <c r="O18" s="311"/>
      <c r="P18" s="311"/>
      <c r="Q18" s="311"/>
      <c r="R18" s="311"/>
    </row>
    <row r="19" spans="1:18" ht="141" customHeight="1" x14ac:dyDescent="0.35">
      <c r="A19" s="3"/>
      <c r="B19" s="3"/>
      <c r="C19" s="167">
        <v>1</v>
      </c>
      <c r="D19" s="167" t="s">
        <v>167</v>
      </c>
      <c r="E19" s="168" t="e">
        <f>CHOOSE('Bidder Instructions'!$H$40,'1.2a Subcontractor Input'!F156,'1.2b Subcontractor Input'!H134,"")</f>
        <v>#DIV/0!</v>
      </c>
      <c r="F19" s="168" t="e">
        <f>CHOOSE('Bidder Instructions'!$H$40,'1.2a Subcontractor Input'!G156,'1.2b Subcontractor Input'!K134,"")</f>
        <v>#DIV/0!</v>
      </c>
      <c r="G19" s="168" t="e">
        <f>CHOOSE('Bidder Instructions'!$H$40,'1.2a Subcontractor Input'!H156,'1.2b Subcontractor Input'!N134,"")</f>
        <v>#DIV/0!</v>
      </c>
      <c r="H19" s="230" t="e">
        <f>CHOOSE('Bidder Instructions'!$H$40,'1.2a Subcontractor Input'!F168,'1.2b Subcontractor Input'!H146,"")</f>
        <v>#DIV/0!</v>
      </c>
      <c r="I19" s="230" t="e">
        <f>CHOOSE('Bidder Instructions'!$H$40,'1.2a Subcontractor Input'!G168,'1.2b Subcontractor Input'!K146,"")</f>
        <v>#DIV/0!</v>
      </c>
      <c r="J19" s="230" t="e">
        <f>CHOOSE('Bidder Instructions'!$H$40,'1.2a Subcontractor Input'!H168,'1.2b Subcontractor Input'!N146,"")</f>
        <v>#DIV/0!</v>
      </c>
      <c r="K19" s="9"/>
      <c r="L19" s="9"/>
      <c r="M19" s="9"/>
      <c r="N19" s="312"/>
      <c r="O19" s="312"/>
      <c r="P19" s="312"/>
      <c r="Q19" s="312"/>
      <c r="R19" s="312"/>
    </row>
    <row r="20" spans="1:18" ht="141" customHeight="1" x14ac:dyDescent="0.35">
      <c r="A20" s="3"/>
      <c r="B20" s="3"/>
      <c r="C20" s="167">
        <v>2</v>
      </c>
      <c r="D20" s="167" t="s">
        <v>68</v>
      </c>
      <c r="E20" s="169">
        <f>CHOOSE('Bidder Instructions'!$H$40,'1.2a Subcontractor Input'!F157,'1.2b Subcontractor Input'!H135,"")</f>
        <v>0</v>
      </c>
      <c r="F20" s="169">
        <f>CHOOSE('Bidder Instructions'!$H$40,'1.2a Subcontractor Input'!G157,'1.2b Subcontractor Input'!K135,"")</f>
        <v>0</v>
      </c>
      <c r="G20" s="169">
        <f>CHOOSE('Bidder Instructions'!$H$40,'1.2a Subcontractor Input'!H157,'1.2b Subcontractor Input'!N135,"")</f>
        <v>0</v>
      </c>
      <c r="H20" s="230" t="str">
        <f>CHOOSE('Bidder Instructions'!$H$40,'1.2a Subcontractor Input'!F169,'1.2b Subcontractor Input'!H147,"")</f>
        <v>R</v>
      </c>
      <c r="I20" s="230" t="str">
        <f>CHOOSE('Bidder Instructions'!$H$40,'1.2a Subcontractor Input'!G169,'1.2b Subcontractor Input'!K147,"")</f>
        <v>R</v>
      </c>
      <c r="J20" s="230" t="str">
        <f>CHOOSE('Bidder Instructions'!$H$40,'1.2a Subcontractor Input'!H169,'1.2b Subcontractor Input'!N147,"")</f>
        <v>R</v>
      </c>
      <c r="K20" s="9"/>
      <c r="L20" s="9"/>
      <c r="M20" s="9"/>
      <c r="N20" s="312"/>
      <c r="O20" s="312"/>
      <c r="P20" s="312"/>
      <c r="Q20" s="312"/>
      <c r="R20" s="312"/>
    </row>
    <row r="21" spans="1:18" ht="141" customHeight="1" x14ac:dyDescent="0.35">
      <c r="A21" s="3"/>
      <c r="B21" s="3"/>
      <c r="C21" s="167" t="s">
        <v>69</v>
      </c>
      <c r="D21" s="167" t="s">
        <v>253</v>
      </c>
      <c r="E21" s="169" t="str">
        <f>CHOOSE('Bidder Instructions'!$H$40,'1.2a Subcontractor Input'!F158,'1.2b Subcontractor Input'!H136,"")</f>
        <v>N/A</v>
      </c>
      <c r="F21" s="169" t="str">
        <f>CHOOSE('Bidder Instructions'!$H$40,'1.2a Subcontractor Input'!G158,'1.2b Subcontractor Input'!K136,"")</f>
        <v>N/A</v>
      </c>
      <c r="G21" s="169" t="str">
        <f>CHOOSE('Bidder Instructions'!$H$40,'1.2a Subcontractor Input'!H158,'1.2b Subcontractor Input'!N136,"")</f>
        <v>N/A</v>
      </c>
      <c r="H21" s="230" t="str">
        <f>CHOOSE('Bidder Instructions'!$H$40,'1.2a Subcontractor Input'!F170,'1.2b Subcontractor Input'!H148,"")</f>
        <v>N/A</v>
      </c>
      <c r="I21" s="230" t="str">
        <f>CHOOSE('Bidder Instructions'!$H$40,'1.2a Subcontractor Input'!G170,'1.2b Subcontractor Input'!K148,"")</f>
        <v>N/A</v>
      </c>
      <c r="J21" s="230" t="str">
        <f>CHOOSE('Bidder Instructions'!$H$40,'1.2a Subcontractor Input'!H170,'1.2b Subcontractor Input'!N148,"")</f>
        <v>N/A</v>
      </c>
      <c r="K21" s="9"/>
      <c r="L21" s="9"/>
      <c r="M21" s="9"/>
      <c r="N21" s="312"/>
      <c r="O21" s="312"/>
      <c r="P21" s="312"/>
      <c r="Q21" s="312"/>
      <c r="R21" s="312"/>
    </row>
    <row r="22" spans="1:18" ht="141" customHeight="1" x14ac:dyDescent="0.35">
      <c r="A22" s="3"/>
      <c r="B22" s="3"/>
      <c r="C22" s="167" t="s">
        <v>72</v>
      </c>
      <c r="D22" s="167" t="s">
        <v>73</v>
      </c>
      <c r="E22" s="168" t="e">
        <f>CHOOSE('Bidder Instructions'!$H$40,'1.2a Subcontractor Input'!F159,'1.2b Subcontractor Input'!H137,"")</f>
        <v>#DIV/0!</v>
      </c>
      <c r="F22" s="168" t="e">
        <f>CHOOSE('Bidder Instructions'!$H$40,'1.2a Subcontractor Input'!G159,'1.2b Subcontractor Input'!K137,"")</f>
        <v>#DIV/0!</v>
      </c>
      <c r="G22" s="168" t="e">
        <f>CHOOSE('Bidder Instructions'!$H$40,'1.2a Subcontractor Input'!H159,'1.2b Subcontractor Input'!N137,"")</f>
        <v>#DIV/0!</v>
      </c>
      <c r="H22" s="230" t="e">
        <f>CHOOSE('Bidder Instructions'!$H$40,'1.2a Subcontractor Input'!F171,'1.2b Subcontractor Input'!H149,"")</f>
        <v>#DIV/0!</v>
      </c>
      <c r="I22" s="230" t="e">
        <f>CHOOSE('Bidder Instructions'!$H$40,'1.2a Subcontractor Input'!G171,'1.2b Subcontractor Input'!K149,"")</f>
        <v>#DIV/0!</v>
      </c>
      <c r="J22" s="230" t="e">
        <f>CHOOSE('Bidder Instructions'!$H$40,'1.2a Subcontractor Input'!H171,'1.2b Subcontractor Input'!N149,"")</f>
        <v>#DIV/0!</v>
      </c>
      <c r="K22" s="9"/>
      <c r="L22" s="9"/>
      <c r="M22" s="9"/>
      <c r="N22" s="312"/>
      <c r="O22" s="312"/>
      <c r="P22" s="312"/>
      <c r="Q22" s="312"/>
      <c r="R22" s="312"/>
    </row>
    <row r="23" spans="1:18" ht="141" customHeight="1" x14ac:dyDescent="0.35">
      <c r="A23" s="3"/>
      <c r="B23" s="3"/>
      <c r="C23" s="167">
        <v>4</v>
      </c>
      <c r="D23" s="167" t="s">
        <v>82</v>
      </c>
      <c r="E23" s="168" t="e">
        <f>CHOOSE('Bidder Instructions'!$H$40,'1.2a Subcontractor Input'!F160,'1.2b Subcontractor Input'!H138,"")</f>
        <v>#DIV/0!</v>
      </c>
      <c r="F23" s="168" t="e">
        <f>CHOOSE('Bidder Instructions'!$H$40,'1.2a Subcontractor Input'!G160,'1.2b Subcontractor Input'!K138,"")</f>
        <v>#DIV/0!</v>
      </c>
      <c r="G23" s="168" t="e">
        <f>CHOOSE('Bidder Instructions'!$H$40,'1.2a Subcontractor Input'!H160,'1.2b Subcontractor Input'!N138,"")</f>
        <v>#DIV/0!</v>
      </c>
      <c r="H23" s="230" t="e">
        <f>CHOOSE('Bidder Instructions'!$H$40,'1.2a Subcontractor Input'!F172,'1.2b Subcontractor Input'!H150,"")</f>
        <v>#DIV/0!</v>
      </c>
      <c r="I23" s="230" t="e">
        <f>CHOOSE('Bidder Instructions'!$H$40,'1.2a Subcontractor Input'!G172,'1.2b Subcontractor Input'!K150,"")</f>
        <v>#DIV/0!</v>
      </c>
      <c r="J23" s="172" t="e">
        <f>CHOOSE('Bidder Instructions'!$H$40,'1.2a Subcontractor Input'!H172,'1.2b Subcontractor Input'!N150,"")</f>
        <v>#DIV/0!</v>
      </c>
      <c r="K23" s="171"/>
      <c r="L23" s="9"/>
      <c r="M23" s="173"/>
      <c r="N23" s="308"/>
      <c r="O23" s="308"/>
      <c r="P23" s="308"/>
      <c r="Q23" s="308"/>
      <c r="R23" s="309"/>
    </row>
    <row r="24" spans="1:18" ht="141" customHeight="1" x14ac:dyDescent="0.35">
      <c r="A24" s="3"/>
      <c r="B24" s="3"/>
      <c r="C24" s="167">
        <v>5</v>
      </c>
      <c r="D24" s="167" t="s">
        <v>75</v>
      </c>
      <c r="E24" s="168" t="e">
        <f>CHOOSE('Bidder Instructions'!$H$40,'1.2a Subcontractor Input'!F161,'1.2b Subcontractor Input'!H139,"")</f>
        <v>#DIV/0!</v>
      </c>
      <c r="F24" s="168" t="e">
        <f>CHOOSE('Bidder Instructions'!$H$40,'1.2a Subcontractor Input'!G161,'1.2b Subcontractor Input'!K139,"")</f>
        <v>#DIV/0!</v>
      </c>
      <c r="G24" s="168" t="e">
        <f>CHOOSE('Bidder Instructions'!$H$40,'1.2a Subcontractor Input'!H161,'1.2b Subcontractor Input'!N139,"")</f>
        <v>#DIV/0!</v>
      </c>
      <c r="H24" s="230" t="str">
        <f>CHOOSE('Bidder Instructions'!$H$40,'1.2a Subcontractor Input'!F173,'1.2b Subcontractor Input'!H151,"")</f>
        <v>G</v>
      </c>
      <c r="I24" s="230" t="str">
        <f>CHOOSE('Bidder Instructions'!$H$40,'1.2a Subcontractor Input'!G173,'1.2b Subcontractor Input'!K151,"")</f>
        <v>G</v>
      </c>
      <c r="J24" s="172" t="str">
        <f>CHOOSE('Bidder Instructions'!$H$40,'1.2a Subcontractor Input'!H173,'1.2b Subcontractor Input'!N151,"")</f>
        <v>G</v>
      </c>
      <c r="K24" s="171"/>
      <c r="L24" s="9"/>
      <c r="M24" s="173"/>
      <c r="N24" s="308"/>
      <c r="O24" s="308"/>
      <c r="P24" s="308"/>
      <c r="Q24" s="308"/>
      <c r="R24" s="309"/>
    </row>
    <row r="25" spans="1:18" ht="141" customHeight="1" x14ac:dyDescent="0.35">
      <c r="A25" s="3"/>
      <c r="B25" s="3"/>
      <c r="C25" s="167">
        <v>6</v>
      </c>
      <c r="D25" s="167" t="s">
        <v>78</v>
      </c>
      <c r="E25" s="168" t="e">
        <f>CHOOSE('Bidder Instructions'!$H$40,'1.2a Subcontractor Input'!F162,'1.2b Subcontractor Input'!H140,"")</f>
        <v>#DIV/0!</v>
      </c>
      <c r="F25" s="168" t="e">
        <f>CHOOSE('Bidder Instructions'!$H$40,'1.2a Subcontractor Input'!G162,'1.2b Subcontractor Input'!K140,"")</f>
        <v>#DIV/0!</v>
      </c>
      <c r="G25" s="168" t="e">
        <f>CHOOSE('Bidder Instructions'!$H$40,'1.2a Subcontractor Input'!H162,'1.2b Subcontractor Input'!N140,"")</f>
        <v>#DIV/0!</v>
      </c>
      <c r="H25" s="230" t="e">
        <f>CHOOSE('Bidder Instructions'!$H$40,'1.2a Subcontractor Input'!F174,'1.2b Subcontractor Input'!H152,"")</f>
        <v>#DIV/0!</v>
      </c>
      <c r="I25" s="230" t="e">
        <f>CHOOSE('Bidder Instructions'!$H$40,'1.2a Subcontractor Input'!G174,'1.2b Subcontractor Input'!K152,"")</f>
        <v>#DIV/0!</v>
      </c>
      <c r="J25" s="172" t="e">
        <f>CHOOSE('Bidder Instructions'!$H$40,'1.2a Subcontractor Input'!H174,'1.2b Subcontractor Input'!N152,"")</f>
        <v>#DIV/0!</v>
      </c>
      <c r="K25" s="171"/>
      <c r="L25" s="9"/>
      <c r="M25" s="173"/>
      <c r="N25" s="308"/>
      <c r="O25" s="308"/>
      <c r="P25" s="308"/>
      <c r="Q25" s="308"/>
      <c r="R25" s="309"/>
    </row>
    <row r="26" spans="1:18" ht="141" customHeight="1" x14ac:dyDescent="0.35">
      <c r="A26" s="3"/>
      <c r="B26" s="3"/>
      <c r="C26" s="167">
        <v>7</v>
      </c>
      <c r="D26" s="167" t="s">
        <v>79</v>
      </c>
      <c r="E26" s="168">
        <f>CHOOSE('Bidder Instructions'!$H$40,'1.2a Subcontractor Input'!F163,'1.2b Subcontractor Input'!H141,"")</f>
        <v>0</v>
      </c>
      <c r="F26" s="168">
        <f>CHOOSE('Bidder Instructions'!$H$40,'1.2a Subcontractor Input'!G163,'1.2b Subcontractor Input'!K141,"")</f>
        <v>0</v>
      </c>
      <c r="G26" s="168">
        <f>CHOOSE('Bidder Instructions'!$H$40,'1.2a Subcontractor Input'!H163,'1.2b Subcontractor Input'!N141,"")</f>
        <v>0</v>
      </c>
      <c r="H26" s="230" t="str">
        <f>CHOOSE('Bidder Instructions'!$H$40,'1.2a Subcontractor Input'!F175,'1.2b Subcontractor Input'!H153,"")</f>
        <v>R</v>
      </c>
      <c r="I26" s="230" t="str">
        <f>CHOOSE('Bidder Instructions'!$H$40,'1.2a Subcontractor Input'!G175,'1.2b Subcontractor Input'!K153,"")</f>
        <v>R</v>
      </c>
      <c r="J26" s="230" t="str">
        <f>CHOOSE('Bidder Instructions'!$H$40,'1.2a Subcontractor Input'!H175,'1.2b Subcontractor Input'!N153,"")</f>
        <v>R</v>
      </c>
      <c r="K26" s="9"/>
      <c r="L26" s="9"/>
      <c r="M26" s="9"/>
      <c r="N26" s="312"/>
      <c r="O26" s="312"/>
      <c r="P26" s="312"/>
      <c r="Q26" s="312"/>
      <c r="R26" s="312"/>
    </row>
    <row r="27" spans="1:18" ht="141" customHeight="1" x14ac:dyDescent="0.35">
      <c r="A27" s="3"/>
      <c r="B27" s="3"/>
      <c r="C27" s="167">
        <v>8</v>
      </c>
      <c r="D27" s="167" t="s">
        <v>80</v>
      </c>
      <c r="E27" s="169" t="e">
        <f>CHOOSE('Bidder Instructions'!$H$40,'1.2a Subcontractor Input'!F164,'1.2b Subcontractor Input'!H142,"")</f>
        <v>#DIV/0!</v>
      </c>
      <c r="F27" s="169" t="e">
        <f>CHOOSE('Bidder Instructions'!$H$40,'1.2a Subcontractor Input'!G164,'1.2b Subcontractor Input'!K142,"")</f>
        <v>#DIV/0!</v>
      </c>
      <c r="G27" s="169" t="e">
        <f>CHOOSE('Bidder Instructions'!$H$40,'1.2a Subcontractor Input'!H164,'1.2b Subcontractor Input'!N142,"")</f>
        <v>#DIV/0!</v>
      </c>
      <c r="H27" s="230" t="e">
        <f>CHOOSE('Bidder Instructions'!$H$40,'1.2a Subcontractor Input'!F176,'1.2b Subcontractor Input'!H154,"")</f>
        <v>#DIV/0!</v>
      </c>
      <c r="I27" s="230" t="e">
        <f>CHOOSE('Bidder Instructions'!$H$40,'1.2a Subcontractor Input'!G176,'1.2b Subcontractor Input'!K154,"")</f>
        <v>#DIV/0!</v>
      </c>
      <c r="J27" s="230" t="e">
        <f>CHOOSE('Bidder Instructions'!$H$40,'1.2a Subcontractor Input'!H176,'1.2b Subcontractor Input'!N154,"")</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9.19921875" customWidth="1"/>
    <col min="3" max="3" width="33.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3.5 Subcontractor #2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4" t="s">
        <v>1</v>
      </c>
      <c r="D10" s="314"/>
      <c r="E10" s="314"/>
      <c r="F10" s="314"/>
      <c r="G10" s="314"/>
      <c r="H10" s="310" t="str">
        <f>CHOOSE('Bidder Instructions'!$H$40,'1.2a Subcontractor Input'!J$16,'1.2b Subcontractor Input'!P$16,"No sub-contractor selected")</f>
        <v>Subcontractor #2 Ltd</v>
      </c>
      <c r="I10" s="310"/>
      <c r="J10" s="310"/>
      <c r="K10" s="310"/>
      <c r="L10" s="310"/>
      <c r="M10" s="310"/>
      <c r="N10" s="310"/>
      <c r="O10" s="310"/>
      <c r="P10" s="310"/>
      <c r="Q10" s="310"/>
      <c r="R10" s="310"/>
    </row>
    <row r="11" spans="1:19" ht="15.5" x14ac:dyDescent="0.35">
      <c r="A11" s="3"/>
      <c r="B11" s="3"/>
      <c r="C11" s="314" t="s">
        <v>0</v>
      </c>
      <c r="D11" s="314"/>
      <c r="E11" s="314"/>
      <c r="F11" s="314"/>
      <c r="G11" s="314"/>
      <c r="H11" s="310">
        <f>'2.2 Subcontractor Ancillary Inp'!D36</f>
        <v>0</v>
      </c>
      <c r="I11" s="310"/>
      <c r="J11" s="310"/>
      <c r="K11" s="310"/>
      <c r="L11" s="310"/>
      <c r="M11" s="310"/>
      <c r="N11" s="310"/>
      <c r="O11" s="310"/>
      <c r="P11" s="310"/>
      <c r="Q11" s="310"/>
      <c r="R11" s="310"/>
    </row>
    <row r="12" spans="1:19" ht="15.5" x14ac:dyDescent="0.35">
      <c r="A12" s="3"/>
      <c r="B12" s="3"/>
      <c r="C12" s="314" t="s">
        <v>46</v>
      </c>
      <c r="D12" s="314"/>
      <c r="E12" s="314"/>
      <c r="F12" s="314"/>
      <c r="G12" s="314"/>
      <c r="H12" s="310">
        <f>'2.2 Subcontractor Ancillary Inp'!D37</f>
        <v>0</v>
      </c>
      <c r="I12" s="310"/>
      <c r="J12" s="310"/>
      <c r="K12" s="310"/>
      <c r="L12" s="310"/>
      <c r="M12" s="310"/>
      <c r="N12" s="310"/>
      <c r="O12" s="310"/>
      <c r="P12" s="310"/>
      <c r="Q12" s="310"/>
      <c r="R12" s="310"/>
    </row>
    <row r="13" spans="1:19" ht="15.5" x14ac:dyDescent="0.35">
      <c r="A13" s="3"/>
      <c r="B13" s="3"/>
      <c r="C13" s="314" t="s">
        <v>47</v>
      </c>
      <c r="D13" s="314"/>
      <c r="E13" s="314"/>
      <c r="F13" s="314"/>
      <c r="G13" s="314"/>
      <c r="H13" s="310">
        <f>'2.2 Subcontractor Ancillary Inp'!D38</f>
        <v>0</v>
      </c>
      <c r="I13" s="310"/>
      <c r="J13" s="310"/>
      <c r="K13" s="310"/>
      <c r="L13" s="310"/>
      <c r="M13" s="310"/>
      <c r="N13" s="310"/>
      <c r="O13" s="310"/>
      <c r="P13" s="310"/>
      <c r="Q13" s="310"/>
      <c r="R13" s="310"/>
    </row>
    <row r="14" spans="1:19" ht="15.5" x14ac:dyDescent="0.35">
      <c r="A14" s="3"/>
      <c r="B14" s="3"/>
      <c r="C14" s="314" t="s">
        <v>65</v>
      </c>
      <c r="D14" s="314"/>
      <c r="E14" s="314"/>
      <c r="F14" s="314"/>
      <c r="G14" s="314"/>
      <c r="H14" s="313" t="str">
        <f>CHOOSE('Bidder Instructions'!$H$40,'1.2a Subcontractor Input'!M$21,'1.2b Subcontractor Input'!Y$21,"No sub-contractor selected")</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15" t="s">
        <v>3</v>
      </c>
      <c r="D18" s="315"/>
      <c r="E18" s="7" t="s">
        <v>59</v>
      </c>
      <c r="F18" s="7"/>
      <c r="G18" s="7" t="s">
        <v>58</v>
      </c>
      <c r="H18" s="157" t="s">
        <v>60</v>
      </c>
      <c r="I18" s="157"/>
      <c r="J18" s="157" t="s">
        <v>61</v>
      </c>
      <c r="K18" s="157" t="s">
        <v>62</v>
      </c>
      <c r="L18" s="157"/>
      <c r="M18" s="157" t="s">
        <v>63</v>
      </c>
      <c r="N18" s="311" t="s">
        <v>453</v>
      </c>
      <c r="O18" s="311"/>
      <c r="P18" s="311"/>
      <c r="Q18" s="311"/>
      <c r="R18" s="311"/>
    </row>
    <row r="19" spans="1:18" ht="141" customHeight="1" x14ac:dyDescent="0.35">
      <c r="A19" s="3"/>
      <c r="B19" s="3"/>
      <c r="C19" s="167">
        <v>1</v>
      </c>
      <c r="D19" s="167" t="s">
        <v>167</v>
      </c>
      <c r="E19" s="168" t="e">
        <f>CHOOSE('Bidder Instructions'!$H$40,'1.2a Subcontractor Input'!K156,'1.2b Subcontractor Input'!S134,"")</f>
        <v>#DIV/0!</v>
      </c>
      <c r="F19" s="168" t="e">
        <f>CHOOSE('Bidder Instructions'!$H$40,'1.2a Subcontractor Input'!L156,'1.2b Subcontractor Input'!V134,"")</f>
        <v>#DIV/0!</v>
      </c>
      <c r="G19" s="168" t="e">
        <f>CHOOSE('Bidder Instructions'!$H$40,'1.2a Subcontractor Input'!M156,'1.2b Subcontractor Input'!Y134,"")</f>
        <v>#DIV/0!</v>
      </c>
      <c r="H19" s="170" t="e">
        <f>CHOOSE('Bidder Instructions'!$H$40,'1.2a Subcontractor Input'!K168,'1.2b Subcontractor Input'!S146,"")</f>
        <v>#DIV/0!</v>
      </c>
      <c r="I19" s="170" t="e">
        <f>CHOOSE('Bidder Instructions'!$H$40,'1.2a Subcontractor Input'!L168,'1.2b Subcontractor Input'!V146,"")</f>
        <v>#DIV/0!</v>
      </c>
      <c r="J19" s="170" t="e">
        <f>CHOOSE('Bidder Instructions'!$H$40,'1.2a Subcontractor Input'!M168,'1.2b Subcontractor Input'!Y146,"")</f>
        <v>#DIV/0!</v>
      </c>
      <c r="K19" s="9"/>
      <c r="L19" s="9"/>
      <c r="M19" s="9"/>
      <c r="N19" s="312"/>
      <c r="O19" s="312"/>
      <c r="P19" s="312"/>
      <c r="Q19" s="312"/>
      <c r="R19" s="312"/>
    </row>
    <row r="20" spans="1:18" ht="141" customHeight="1" x14ac:dyDescent="0.35">
      <c r="A20" s="3"/>
      <c r="B20" s="3"/>
      <c r="C20" s="167">
        <v>2</v>
      </c>
      <c r="D20" s="167" t="s">
        <v>68</v>
      </c>
      <c r="E20" s="169">
        <f>CHOOSE('Bidder Instructions'!$H$40,'1.2a Subcontractor Input'!K157,'1.2b Subcontractor Input'!S135,"")</f>
        <v>0</v>
      </c>
      <c r="F20" s="169">
        <f>CHOOSE('Bidder Instructions'!$H$40,'1.2a Subcontractor Input'!L157,'1.2b Subcontractor Input'!V135,"")</f>
        <v>0</v>
      </c>
      <c r="G20" s="169">
        <f>CHOOSE('Bidder Instructions'!$H$40,'1.2a Subcontractor Input'!M157,'1.2b Subcontractor Input'!Y135,"")</f>
        <v>0</v>
      </c>
      <c r="H20" s="170" t="str">
        <f>CHOOSE('Bidder Instructions'!$H$40,'1.2a Subcontractor Input'!K169,'1.2b Subcontractor Input'!S147,"")</f>
        <v>R</v>
      </c>
      <c r="I20" s="170" t="str">
        <f>CHOOSE('Bidder Instructions'!$H$40,'1.2a Subcontractor Input'!L169,'1.2b Subcontractor Input'!V147,"")</f>
        <v>R</v>
      </c>
      <c r="J20" s="170" t="str">
        <f>CHOOSE('Bidder Instructions'!$H$40,'1.2a Subcontractor Input'!M169,'1.2b Subcontractor Input'!Y147,"")</f>
        <v>R</v>
      </c>
      <c r="K20" s="9"/>
      <c r="L20" s="9"/>
      <c r="M20" s="9"/>
      <c r="N20" s="312"/>
      <c r="O20" s="312"/>
      <c r="P20" s="312"/>
      <c r="Q20" s="312"/>
      <c r="R20" s="312"/>
    </row>
    <row r="21" spans="1:18" ht="141" customHeight="1" x14ac:dyDescent="0.35">
      <c r="A21" s="3"/>
      <c r="B21" s="3"/>
      <c r="C21" s="167" t="s">
        <v>69</v>
      </c>
      <c r="D21" s="167" t="s">
        <v>253</v>
      </c>
      <c r="E21" s="169" t="str">
        <f>CHOOSE('Bidder Instructions'!$H$40,'1.2a Subcontractor Input'!K158,'1.2b Subcontractor Input'!S136,"")</f>
        <v>N/A</v>
      </c>
      <c r="F21" s="169" t="str">
        <f>CHOOSE('Bidder Instructions'!$H$40,'1.2a Subcontractor Input'!L158,'1.2b Subcontractor Input'!V136,"")</f>
        <v>N/A</v>
      </c>
      <c r="G21" s="169" t="str">
        <f>CHOOSE('Bidder Instructions'!$H$40,'1.2a Subcontractor Input'!M158,'1.2b Subcontractor Input'!Y136,"")</f>
        <v>N/A</v>
      </c>
      <c r="H21" s="170" t="str">
        <f>CHOOSE('Bidder Instructions'!$H$40,'1.2a Subcontractor Input'!K170,'1.2b Subcontractor Input'!S148,"")</f>
        <v>N/A</v>
      </c>
      <c r="I21" s="170" t="str">
        <f>CHOOSE('Bidder Instructions'!$H$40,'1.2a Subcontractor Input'!L170,'1.2b Subcontractor Input'!V148,"")</f>
        <v>N/A</v>
      </c>
      <c r="J21" s="170" t="str">
        <f>CHOOSE('Bidder Instructions'!$H$40,'1.2a Subcontractor Input'!M170,'1.2b Subcontractor Input'!Y148,"")</f>
        <v>N/A</v>
      </c>
      <c r="K21" s="9"/>
      <c r="L21" s="9"/>
      <c r="M21" s="9"/>
      <c r="N21" s="312"/>
      <c r="O21" s="312"/>
      <c r="P21" s="312"/>
      <c r="Q21" s="312"/>
      <c r="R21" s="312"/>
    </row>
    <row r="22" spans="1:18" ht="141" customHeight="1" x14ac:dyDescent="0.35">
      <c r="A22" s="3"/>
      <c r="B22" s="3"/>
      <c r="C22" s="167" t="s">
        <v>72</v>
      </c>
      <c r="D22" s="167" t="s">
        <v>77</v>
      </c>
      <c r="E22" s="168" t="e">
        <f>CHOOSE('Bidder Instructions'!$H$40,'1.2a Subcontractor Input'!K159,'1.2b Subcontractor Input'!S137,"")</f>
        <v>#DIV/0!</v>
      </c>
      <c r="F22" s="168" t="e">
        <f>CHOOSE('Bidder Instructions'!$H$40,'1.2a Subcontractor Input'!L159,'1.2b Subcontractor Input'!V137,"")</f>
        <v>#DIV/0!</v>
      </c>
      <c r="G22" s="168" t="e">
        <f>CHOOSE('Bidder Instructions'!$H$40,'1.2a Subcontractor Input'!M159,'1.2b Subcontractor Input'!Y137,"")</f>
        <v>#DIV/0!</v>
      </c>
      <c r="H22" s="170" t="e">
        <f>CHOOSE('Bidder Instructions'!$H$40,'1.2a Subcontractor Input'!K171,'1.2b Subcontractor Input'!S149,"")</f>
        <v>#DIV/0!</v>
      </c>
      <c r="I22" s="170" t="e">
        <f>CHOOSE('Bidder Instructions'!$H$40,'1.2a Subcontractor Input'!L171,'1.2b Subcontractor Input'!V149,"")</f>
        <v>#DIV/0!</v>
      </c>
      <c r="J22" s="170" t="e">
        <f>CHOOSE('Bidder Instructions'!$H$40,'1.2a Subcontractor Input'!M171,'1.2b Subcontractor Input'!Y149,"")</f>
        <v>#DIV/0!</v>
      </c>
      <c r="K22" s="9"/>
      <c r="L22" s="9"/>
      <c r="M22" s="9"/>
      <c r="N22" s="312"/>
      <c r="O22" s="312"/>
      <c r="P22" s="312"/>
      <c r="Q22" s="312"/>
      <c r="R22" s="312"/>
    </row>
    <row r="23" spans="1:18" ht="141" customHeight="1" x14ac:dyDescent="0.35">
      <c r="A23" s="3"/>
      <c r="B23" s="3"/>
      <c r="C23" s="167">
        <v>4</v>
      </c>
      <c r="D23" s="167" t="s">
        <v>82</v>
      </c>
      <c r="E23" s="168" t="e">
        <f>CHOOSE('Bidder Instructions'!$H$40,'1.2a Subcontractor Input'!K160,'1.2b Subcontractor Input'!S138,"")</f>
        <v>#DIV/0!</v>
      </c>
      <c r="F23" s="168" t="e">
        <f>CHOOSE('Bidder Instructions'!$H$40,'1.2a Subcontractor Input'!L160,'1.2b Subcontractor Input'!V138,"")</f>
        <v>#DIV/0!</v>
      </c>
      <c r="G23" s="168" t="e">
        <f>CHOOSE('Bidder Instructions'!$H$40,'1.2a Subcontractor Input'!M160,'1.2b Subcontractor Input'!Y138,"")</f>
        <v>#DIV/0!</v>
      </c>
      <c r="H23" s="170" t="e">
        <f>CHOOSE('Bidder Instructions'!$H$40,'1.2a Subcontractor Input'!K172,'1.2b Subcontractor Input'!S150,"")</f>
        <v>#DIV/0!</v>
      </c>
      <c r="I23" s="170" t="e">
        <f>CHOOSE('Bidder Instructions'!$H$40,'1.2a Subcontractor Input'!L172,'1.2b Subcontractor Input'!V150,"")</f>
        <v>#DIV/0!</v>
      </c>
      <c r="J23" s="172" t="e">
        <f>CHOOSE('Bidder Instructions'!$H$40,'1.2a Subcontractor Input'!M172,'1.2b Subcontractor Input'!Y150,"")</f>
        <v>#DIV/0!</v>
      </c>
      <c r="K23" s="171"/>
      <c r="L23" s="9"/>
      <c r="M23" s="173"/>
      <c r="N23" s="308"/>
      <c r="O23" s="308"/>
      <c r="P23" s="308"/>
      <c r="Q23" s="308"/>
      <c r="R23" s="309"/>
    </row>
    <row r="24" spans="1:18" ht="141" customHeight="1" x14ac:dyDescent="0.35">
      <c r="A24" s="3"/>
      <c r="B24" s="3"/>
      <c r="C24" s="167">
        <v>5</v>
      </c>
      <c r="D24" s="167" t="s">
        <v>75</v>
      </c>
      <c r="E24" s="168" t="e">
        <f>CHOOSE('Bidder Instructions'!$H$40,'1.2a Subcontractor Input'!K161,'1.2b Subcontractor Input'!S139,"")</f>
        <v>#DIV/0!</v>
      </c>
      <c r="F24" s="168" t="e">
        <f>CHOOSE('Bidder Instructions'!$H$40,'1.2a Subcontractor Input'!L161,'1.2b Subcontractor Input'!V139,"")</f>
        <v>#DIV/0!</v>
      </c>
      <c r="G24" s="168" t="e">
        <f>CHOOSE('Bidder Instructions'!$H$40,'1.2a Subcontractor Input'!M161,'1.2b Subcontractor Input'!Y139,"")</f>
        <v>#DIV/0!</v>
      </c>
      <c r="H24" s="170" t="str">
        <f>CHOOSE('Bidder Instructions'!$H$40,'1.2a Subcontractor Input'!K173,'1.2b Subcontractor Input'!S151,"")</f>
        <v>G</v>
      </c>
      <c r="I24" s="170" t="str">
        <f>CHOOSE('Bidder Instructions'!$H$40,'1.2a Subcontractor Input'!L173,'1.2b Subcontractor Input'!V151,"")</f>
        <v>G</v>
      </c>
      <c r="J24" s="172" t="str">
        <f>CHOOSE('Bidder Instructions'!$H$40,'1.2a Subcontractor Input'!M173,'1.2b Subcontractor Input'!Y151,"")</f>
        <v>G</v>
      </c>
      <c r="K24" s="171"/>
      <c r="L24" s="9"/>
      <c r="M24" s="173"/>
      <c r="N24" s="308"/>
      <c r="O24" s="308"/>
      <c r="P24" s="308"/>
      <c r="Q24" s="308"/>
      <c r="R24" s="309"/>
    </row>
    <row r="25" spans="1:18" ht="141" customHeight="1" x14ac:dyDescent="0.35">
      <c r="A25" s="3"/>
      <c r="B25" s="3"/>
      <c r="C25" s="167">
        <v>6</v>
      </c>
      <c r="D25" s="167" t="s">
        <v>78</v>
      </c>
      <c r="E25" s="168" t="e">
        <f>CHOOSE('Bidder Instructions'!$H$40,'1.2a Subcontractor Input'!K162,'1.2b Subcontractor Input'!S140,"")</f>
        <v>#DIV/0!</v>
      </c>
      <c r="F25" s="168" t="e">
        <f>CHOOSE('Bidder Instructions'!$H$40,'1.2a Subcontractor Input'!L162,'1.2b Subcontractor Input'!V140,"")</f>
        <v>#DIV/0!</v>
      </c>
      <c r="G25" s="168" t="e">
        <f>CHOOSE('Bidder Instructions'!$H$40,'1.2a Subcontractor Input'!M162,'1.2b Subcontractor Input'!Y140,"")</f>
        <v>#DIV/0!</v>
      </c>
      <c r="H25" s="170" t="e">
        <f>CHOOSE('Bidder Instructions'!$H$40,'1.2a Subcontractor Input'!K174,'1.2b Subcontractor Input'!S152,"")</f>
        <v>#DIV/0!</v>
      </c>
      <c r="I25" s="170" t="e">
        <f>CHOOSE('Bidder Instructions'!$H$40,'1.2a Subcontractor Input'!L174,'1.2b Subcontractor Input'!V152,"")</f>
        <v>#DIV/0!</v>
      </c>
      <c r="J25" s="172" t="e">
        <f>CHOOSE('Bidder Instructions'!$H$40,'1.2a Subcontractor Input'!M174,'1.2b Subcontractor Input'!Y152,"")</f>
        <v>#DIV/0!</v>
      </c>
      <c r="K25" s="171"/>
      <c r="L25" s="9"/>
      <c r="M25" s="173"/>
      <c r="N25" s="308"/>
      <c r="O25" s="308"/>
      <c r="P25" s="308"/>
      <c r="Q25" s="308"/>
      <c r="R25" s="309"/>
    </row>
    <row r="26" spans="1:18" ht="141" customHeight="1" x14ac:dyDescent="0.35">
      <c r="A26" s="3"/>
      <c r="B26" s="3"/>
      <c r="C26" s="167">
        <v>7</v>
      </c>
      <c r="D26" s="167" t="s">
        <v>79</v>
      </c>
      <c r="E26" s="168">
        <f>CHOOSE('Bidder Instructions'!$H$40,'1.2a Subcontractor Input'!K163,'1.2b Subcontractor Input'!S141,"")</f>
        <v>0</v>
      </c>
      <c r="F26" s="168">
        <f>CHOOSE('Bidder Instructions'!$H$40,'1.2a Subcontractor Input'!L163,'1.2b Subcontractor Input'!V141,"")</f>
        <v>0</v>
      </c>
      <c r="G26" s="168">
        <f>CHOOSE('Bidder Instructions'!$H$40,'1.2a Subcontractor Input'!M163,'1.2b Subcontractor Input'!Y141,"")</f>
        <v>0</v>
      </c>
      <c r="H26" s="170" t="str">
        <f>CHOOSE('Bidder Instructions'!$H$40,'1.2a Subcontractor Input'!K175,'1.2b Subcontractor Input'!S153,"")</f>
        <v>R</v>
      </c>
      <c r="I26" s="170" t="str">
        <f>CHOOSE('Bidder Instructions'!$H$40,'1.2a Subcontractor Input'!L175,'1.2b Subcontractor Input'!V153,"")</f>
        <v>R</v>
      </c>
      <c r="J26" s="170" t="str">
        <f>CHOOSE('Bidder Instructions'!$H$40,'1.2a Subcontractor Input'!M175,'1.2b Subcontractor Input'!Y153,"")</f>
        <v>R</v>
      </c>
      <c r="K26" s="9"/>
      <c r="L26" s="9"/>
      <c r="M26" s="9"/>
      <c r="N26" s="312"/>
      <c r="O26" s="312"/>
      <c r="P26" s="312"/>
      <c r="Q26" s="312"/>
      <c r="R26" s="312"/>
    </row>
    <row r="27" spans="1:18" ht="141" customHeight="1" x14ac:dyDescent="0.35">
      <c r="A27" s="3"/>
      <c r="B27" s="3"/>
      <c r="C27" s="167">
        <v>8</v>
      </c>
      <c r="D27" s="167" t="s">
        <v>80</v>
      </c>
      <c r="E27" s="169" t="e">
        <f>CHOOSE('Bidder Instructions'!$H$40,'1.2a Subcontractor Input'!K164,'1.2b Subcontractor Input'!S142,"")</f>
        <v>#DIV/0!</v>
      </c>
      <c r="F27" s="169" t="e">
        <f>CHOOSE('Bidder Instructions'!$H$40,'1.2a Subcontractor Input'!L164,'1.2b Subcontractor Input'!V142,"")</f>
        <v>#DIV/0!</v>
      </c>
      <c r="G27" s="169" t="e">
        <f>CHOOSE('Bidder Instructions'!$H$40,'1.2a Subcontractor Input'!M164,'1.2b Subcontractor Input'!Y142,"")</f>
        <v>#DIV/0!</v>
      </c>
      <c r="H27" s="170" t="e">
        <f>CHOOSE('Bidder Instructions'!$H$40,'1.2a Subcontractor Input'!K176,'1.2b Subcontractor Input'!S154,"")</f>
        <v>#DIV/0!</v>
      </c>
      <c r="I27" s="170" t="e">
        <f>CHOOSE('Bidder Instructions'!$H$40,'1.2a Subcontractor Input'!L176,'1.2b Subcontractor Input'!V154,"")</f>
        <v>#DIV/0!</v>
      </c>
      <c r="J27" s="170" t="e">
        <f>CHOOSE('Bidder Instructions'!$H$40,'1.2a Subcontractor Input'!M176,'1.2b Subcontractor Input'!Y154,"")</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2"/>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9.19921875" customWidth="1"/>
    <col min="3" max="3" width="34.1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3.6 Subcontractor #3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4" t="s">
        <v>1</v>
      </c>
      <c r="D10" s="314"/>
      <c r="E10" s="314"/>
      <c r="F10" s="314"/>
      <c r="G10" s="314"/>
      <c r="H10" s="310" t="str">
        <f>CHOOSE('Bidder Instructions'!$H$40,'1.2a Subcontractor Input'!O$16,'1.2b Subcontractor Input'!AA$16,"No sub-contractor selected")</f>
        <v>Subcontractor #3 Ltd</v>
      </c>
      <c r="I10" s="310"/>
      <c r="J10" s="310"/>
      <c r="K10" s="310"/>
      <c r="L10" s="310"/>
      <c r="M10" s="310"/>
      <c r="N10" s="310"/>
      <c r="O10" s="310"/>
      <c r="P10" s="310"/>
      <c r="Q10" s="310"/>
      <c r="R10" s="310"/>
    </row>
    <row r="11" spans="1:19" ht="15.5" x14ac:dyDescent="0.35">
      <c r="A11" s="3"/>
      <c r="B11" s="3"/>
      <c r="C11" s="314" t="s">
        <v>0</v>
      </c>
      <c r="D11" s="314"/>
      <c r="E11" s="314"/>
      <c r="F11" s="314"/>
      <c r="G11" s="314"/>
      <c r="H11" s="310">
        <f>'2.2 Subcontractor Ancillary Inp'!D60</f>
        <v>0</v>
      </c>
      <c r="I11" s="310"/>
      <c r="J11" s="310"/>
      <c r="K11" s="310"/>
      <c r="L11" s="310"/>
      <c r="M11" s="310"/>
      <c r="N11" s="310"/>
      <c r="O11" s="310"/>
      <c r="P11" s="310"/>
      <c r="Q11" s="310"/>
      <c r="R11" s="310"/>
    </row>
    <row r="12" spans="1:19" ht="15.5" x14ac:dyDescent="0.35">
      <c r="A12" s="3"/>
      <c r="B12" s="3"/>
      <c r="C12" s="314" t="s">
        <v>46</v>
      </c>
      <c r="D12" s="314"/>
      <c r="E12" s="314"/>
      <c r="F12" s="314"/>
      <c r="G12" s="314"/>
      <c r="H12" s="310">
        <f>'2.2 Subcontractor Ancillary Inp'!D61</f>
        <v>0</v>
      </c>
      <c r="I12" s="310"/>
      <c r="J12" s="310"/>
      <c r="K12" s="310"/>
      <c r="L12" s="310"/>
      <c r="M12" s="310"/>
      <c r="N12" s="310"/>
      <c r="O12" s="310"/>
      <c r="P12" s="310"/>
      <c r="Q12" s="310"/>
      <c r="R12" s="310"/>
    </row>
    <row r="13" spans="1:19" ht="15.5" x14ac:dyDescent="0.35">
      <c r="A13" s="3"/>
      <c r="B13" s="3"/>
      <c r="C13" s="314" t="s">
        <v>47</v>
      </c>
      <c r="D13" s="314"/>
      <c r="E13" s="314"/>
      <c r="F13" s="314"/>
      <c r="G13" s="314"/>
      <c r="H13" s="310">
        <f>'2.2 Subcontractor Ancillary Inp'!D62</f>
        <v>0</v>
      </c>
      <c r="I13" s="310"/>
      <c r="J13" s="310"/>
      <c r="K13" s="310"/>
      <c r="L13" s="310"/>
      <c r="M13" s="310"/>
      <c r="N13" s="310"/>
      <c r="O13" s="310"/>
      <c r="P13" s="310"/>
      <c r="Q13" s="310"/>
      <c r="R13" s="310"/>
    </row>
    <row r="14" spans="1:19" ht="15.5" x14ac:dyDescent="0.35">
      <c r="A14" s="3"/>
      <c r="B14" s="3"/>
      <c r="C14" s="314" t="s">
        <v>65</v>
      </c>
      <c r="D14" s="314"/>
      <c r="E14" s="314"/>
      <c r="F14" s="314"/>
      <c r="G14" s="314"/>
      <c r="H14" s="313" t="str">
        <f>CHOOSE('Bidder Instructions'!$H$40,'1.2a Subcontractor Input'!R$21,'1.2b Subcontractor Input'!AJ$21,"No sub-contractor selected")</f>
        <v>31/XX/20XX</v>
      </c>
      <c r="I14" s="313"/>
      <c r="J14" s="313"/>
      <c r="K14" s="313"/>
      <c r="L14" s="313"/>
      <c r="M14" s="313"/>
      <c r="N14" s="313"/>
      <c r="O14" s="313"/>
      <c r="P14" s="313"/>
      <c r="Q14" s="313"/>
      <c r="R14" s="31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15" t="s">
        <v>3</v>
      </c>
      <c r="D18" s="315"/>
      <c r="E18" s="7" t="s">
        <v>59</v>
      </c>
      <c r="F18" s="7"/>
      <c r="G18" s="7" t="s">
        <v>58</v>
      </c>
      <c r="H18" s="157" t="s">
        <v>60</v>
      </c>
      <c r="I18" s="157"/>
      <c r="J18" s="157" t="s">
        <v>61</v>
      </c>
      <c r="K18" s="157" t="s">
        <v>62</v>
      </c>
      <c r="L18" s="157"/>
      <c r="M18" s="157" t="s">
        <v>63</v>
      </c>
      <c r="N18" s="311" t="s">
        <v>453</v>
      </c>
      <c r="O18" s="311"/>
      <c r="P18" s="311"/>
      <c r="Q18" s="311"/>
      <c r="R18" s="311"/>
    </row>
    <row r="19" spans="1:18" ht="141" customHeight="1" x14ac:dyDescent="0.35">
      <c r="A19" s="3"/>
      <c r="B19" s="3"/>
      <c r="C19" s="167">
        <v>1</v>
      </c>
      <c r="D19" s="167" t="s">
        <v>167</v>
      </c>
      <c r="E19" s="168" t="e">
        <f>CHOOSE('Bidder Instructions'!$H$40,'1.2a Subcontractor Input'!P156,'1.2b Subcontractor Input'!AD134,"")</f>
        <v>#DIV/0!</v>
      </c>
      <c r="F19" s="168" t="e">
        <f>CHOOSE('Bidder Instructions'!$H$40,'1.2a Subcontractor Input'!Q156,'1.2b Subcontractor Input'!AG134,"")</f>
        <v>#DIV/0!</v>
      </c>
      <c r="G19" s="168" t="e">
        <f>CHOOSE('Bidder Instructions'!$H$40,'1.2a Subcontractor Input'!R156,'1.2b Subcontractor Input'!AJ134,"")</f>
        <v>#DIV/0!</v>
      </c>
      <c r="H19" s="170" t="e">
        <f>CHOOSE('Bidder Instructions'!$H$40,'1.2a Subcontractor Input'!P168,'1.2b Subcontractor Input'!AD146,"")</f>
        <v>#DIV/0!</v>
      </c>
      <c r="I19" s="170" t="e">
        <f>CHOOSE('Bidder Instructions'!$H$40,'1.2a Subcontractor Input'!Q168,'1.2b Subcontractor Input'!AG146,"")</f>
        <v>#DIV/0!</v>
      </c>
      <c r="J19" s="170" t="e">
        <f>CHOOSE('Bidder Instructions'!$H$40,'1.2a Subcontractor Input'!R168,'1.2b Subcontractor Input'!AJ146,"")</f>
        <v>#DIV/0!</v>
      </c>
      <c r="K19" s="9"/>
      <c r="L19" s="9"/>
      <c r="M19" s="9"/>
      <c r="N19" s="312"/>
      <c r="O19" s="312"/>
      <c r="P19" s="312"/>
      <c r="Q19" s="312"/>
      <c r="R19" s="312"/>
    </row>
    <row r="20" spans="1:18" ht="141" customHeight="1" x14ac:dyDescent="0.35">
      <c r="A20" s="3"/>
      <c r="B20" s="3"/>
      <c r="C20" s="167">
        <v>2</v>
      </c>
      <c r="D20" s="167" t="s">
        <v>68</v>
      </c>
      <c r="E20" s="169">
        <f>CHOOSE('Bidder Instructions'!$H$40,'1.2a Subcontractor Input'!P157,'1.2b Subcontractor Input'!AD135,"")</f>
        <v>0</v>
      </c>
      <c r="F20" s="169">
        <f>CHOOSE('Bidder Instructions'!$H$40,'1.2a Subcontractor Input'!Q157,'1.2b Subcontractor Input'!AG135,"")</f>
        <v>0</v>
      </c>
      <c r="G20" s="169">
        <f>CHOOSE('Bidder Instructions'!$H$40,'1.2a Subcontractor Input'!R157,'1.2b Subcontractor Input'!AJ135,"")</f>
        <v>0</v>
      </c>
      <c r="H20" s="170" t="str">
        <f>CHOOSE('Bidder Instructions'!$H$40,'1.2a Subcontractor Input'!P169,'1.2b Subcontractor Input'!AD147,"")</f>
        <v>R</v>
      </c>
      <c r="I20" s="170" t="str">
        <f>CHOOSE('Bidder Instructions'!$H$40,'1.2a Subcontractor Input'!Q169,'1.2b Subcontractor Input'!AG147,"")</f>
        <v>R</v>
      </c>
      <c r="J20" s="170" t="str">
        <f>CHOOSE('Bidder Instructions'!$H$40,'1.2a Subcontractor Input'!R169,'1.2b Subcontractor Input'!AJ147,"")</f>
        <v>R</v>
      </c>
      <c r="K20" s="9"/>
      <c r="L20" s="9"/>
      <c r="M20" s="9"/>
      <c r="N20" s="312"/>
      <c r="O20" s="312"/>
      <c r="P20" s="312"/>
      <c r="Q20" s="312"/>
      <c r="R20" s="312"/>
    </row>
    <row r="21" spans="1:18" ht="141" customHeight="1" x14ac:dyDescent="0.35">
      <c r="A21" s="3"/>
      <c r="B21" s="3"/>
      <c r="C21" s="167" t="s">
        <v>69</v>
      </c>
      <c r="D21" s="167" t="s">
        <v>253</v>
      </c>
      <c r="E21" s="169" t="str">
        <f>CHOOSE('Bidder Instructions'!$H$40,'1.2a Subcontractor Input'!P158,'1.2b Subcontractor Input'!AD136,"")</f>
        <v>N/A</v>
      </c>
      <c r="F21" s="169" t="str">
        <f>CHOOSE('Bidder Instructions'!$H$40,'1.2a Subcontractor Input'!Q158,'1.2b Subcontractor Input'!AG136,"")</f>
        <v>N/A</v>
      </c>
      <c r="G21" s="169" t="str">
        <f>CHOOSE('Bidder Instructions'!$H$40,'1.2a Subcontractor Input'!R158,'1.2b Subcontractor Input'!AJ136,"")</f>
        <v>N/A</v>
      </c>
      <c r="H21" s="170" t="str">
        <f>CHOOSE('Bidder Instructions'!$H$40,'1.2a Subcontractor Input'!P170,'1.2b Subcontractor Input'!AD148,"")</f>
        <v>N/A</v>
      </c>
      <c r="I21" s="170" t="str">
        <f>CHOOSE('Bidder Instructions'!$H$40,'1.2a Subcontractor Input'!Q170,'1.2b Subcontractor Input'!AG148,"")</f>
        <v>N/A</v>
      </c>
      <c r="J21" s="170" t="str">
        <f>CHOOSE('Bidder Instructions'!$H$40,'1.2a Subcontractor Input'!R170,'1.2b Subcontractor Input'!AJ148,"")</f>
        <v>N/A</v>
      </c>
      <c r="K21" s="9"/>
      <c r="L21" s="9"/>
      <c r="M21" s="9"/>
      <c r="N21" s="312"/>
      <c r="O21" s="312"/>
      <c r="P21" s="312"/>
      <c r="Q21" s="312"/>
      <c r="R21" s="312"/>
    </row>
    <row r="22" spans="1:18" ht="141" customHeight="1" x14ac:dyDescent="0.35">
      <c r="A22" s="3"/>
      <c r="B22" s="3"/>
      <c r="C22" s="167" t="s">
        <v>72</v>
      </c>
      <c r="D22" s="167" t="s">
        <v>73</v>
      </c>
      <c r="E22" s="168" t="e">
        <f>CHOOSE('Bidder Instructions'!$H$40,'1.2a Subcontractor Input'!P159,'1.2b Subcontractor Input'!AD137,"")</f>
        <v>#DIV/0!</v>
      </c>
      <c r="F22" s="168" t="e">
        <f>CHOOSE('Bidder Instructions'!$H$40,'1.2a Subcontractor Input'!Q159,'1.2b Subcontractor Input'!AG137,"")</f>
        <v>#DIV/0!</v>
      </c>
      <c r="G22" s="168" t="e">
        <f>CHOOSE('Bidder Instructions'!$H$40,'1.2a Subcontractor Input'!R159,'1.2b Subcontractor Input'!AJ137,"")</f>
        <v>#DIV/0!</v>
      </c>
      <c r="H22" s="170" t="e">
        <f>CHOOSE('Bidder Instructions'!$H$40,'1.2a Subcontractor Input'!P171,'1.2b Subcontractor Input'!AD149,"")</f>
        <v>#DIV/0!</v>
      </c>
      <c r="I22" s="170" t="e">
        <f>CHOOSE('Bidder Instructions'!$H$40,'1.2a Subcontractor Input'!Q171,'1.2b Subcontractor Input'!AG149,"")</f>
        <v>#DIV/0!</v>
      </c>
      <c r="J22" s="170" t="e">
        <f>CHOOSE('Bidder Instructions'!$H$40,'1.2a Subcontractor Input'!R171,'1.2b Subcontractor Input'!AJ149,"")</f>
        <v>#DIV/0!</v>
      </c>
      <c r="K22" s="9"/>
      <c r="L22" s="9"/>
      <c r="M22" s="9"/>
      <c r="N22" s="312"/>
      <c r="O22" s="312"/>
      <c r="P22" s="312"/>
      <c r="Q22" s="312"/>
      <c r="R22" s="312"/>
    </row>
    <row r="23" spans="1:18" ht="141" customHeight="1" x14ac:dyDescent="0.35">
      <c r="A23" s="3"/>
      <c r="B23" s="3"/>
      <c r="C23" s="167">
        <v>4</v>
      </c>
      <c r="D23" s="167" t="s">
        <v>82</v>
      </c>
      <c r="E23" s="168" t="e">
        <f>CHOOSE('Bidder Instructions'!$H$40,'1.2a Subcontractor Input'!P160,'1.2b Subcontractor Input'!AD138,"")</f>
        <v>#DIV/0!</v>
      </c>
      <c r="F23" s="168" t="e">
        <f>CHOOSE('Bidder Instructions'!$H$40,'1.2a Subcontractor Input'!Q160,'1.2b Subcontractor Input'!AG138,"")</f>
        <v>#DIV/0!</v>
      </c>
      <c r="G23" s="168" t="e">
        <f>CHOOSE('Bidder Instructions'!$H$40,'1.2a Subcontractor Input'!R160,'1.2b Subcontractor Input'!AJ138,"")</f>
        <v>#DIV/0!</v>
      </c>
      <c r="H23" s="170" t="e">
        <f>CHOOSE('Bidder Instructions'!$H$40,'1.2a Subcontractor Input'!P172,'1.2b Subcontractor Input'!AD150,"")</f>
        <v>#DIV/0!</v>
      </c>
      <c r="I23" s="170" t="e">
        <f>CHOOSE('Bidder Instructions'!$H$40,'1.2a Subcontractor Input'!Q172,'1.2b Subcontractor Input'!AG150,"")</f>
        <v>#DIV/0!</v>
      </c>
      <c r="J23" s="172" t="e">
        <f>CHOOSE('Bidder Instructions'!$H$40,'1.2a Subcontractor Input'!R172,'1.2b Subcontractor Input'!AJ150,"")</f>
        <v>#DIV/0!</v>
      </c>
      <c r="K23" s="171"/>
      <c r="L23" s="9"/>
      <c r="M23" s="173"/>
      <c r="N23" s="308"/>
      <c r="O23" s="308"/>
      <c r="P23" s="308"/>
      <c r="Q23" s="308"/>
      <c r="R23" s="309"/>
    </row>
    <row r="24" spans="1:18" ht="141" customHeight="1" x14ac:dyDescent="0.35">
      <c r="A24" s="3"/>
      <c r="B24" s="3"/>
      <c r="C24" s="167">
        <v>5</v>
      </c>
      <c r="D24" s="167" t="s">
        <v>75</v>
      </c>
      <c r="E24" s="168" t="e">
        <f>CHOOSE('Bidder Instructions'!$H$40,'1.2a Subcontractor Input'!P161,'1.2b Subcontractor Input'!AD139,"")</f>
        <v>#DIV/0!</v>
      </c>
      <c r="F24" s="168" t="e">
        <f>CHOOSE('Bidder Instructions'!$H$40,'1.2a Subcontractor Input'!Q161,'1.2b Subcontractor Input'!AG139,"")</f>
        <v>#DIV/0!</v>
      </c>
      <c r="G24" s="168" t="e">
        <f>CHOOSE('Bidder Instructions'!$H$40,'1.2a Subcontractor Input'!R161,'1.2b Subcontractor Input'!AJ139,"")</f>
        <v>#DIV/0!</v>
      </c>
      <c r="H24" s="170" t="str">
        <f>CHOOSE('Bidder Instructions'!$H$40,'1.2a Subcontractor Input'!P173,'1.2b Subcontractor Input'!AD151,"")</f>
        <v>G</v>
      </c>
      <c r="I24" s="170" t="str">
        <f>CHOOSE('Bidder Instructions'!$H$40,'1.2a Subcontractor Input'!Q173,'1.2b Subcontractor Input'!AG151,"")</f>
        <v>G</v>
      </c>
      <c r="J24" s="172" t="str">
        <f>CHOOSE('Bidder Instructions'!$H$40,'1.2a Subcontractor Input'!R173,'1.2b Subcontractor Input'!AJ151,"")</f>
        <v>G</v>
      </c>
      <c r="K24" s="171"/>
      <c r="L24" s="9"/>
      <c r="M24" s="173"/>
      <c r="N24" s="308"/>
      <c r="O24" s="308"/>
      <c r="P24" s="308"/>
      <c r="Q24" s="308"/>
      <c r="R24" s="309"/>
    </row>
    <row r="25" spans="1:18" ht="141" customHeight="1" x14ac:dyDescent="0.35">
      <c r="A25" s="3"/>
      <c r="B25" s="3"/>
      <c r="C25" s="167">
        <v>6</v>
      </c>
      <c r="D25" s="167" t="s">
        <v>78</v>
      </c>
      <c r="E25" s="168" t="e">
        <f>CHOOSE('Bidder Instructions'!$H$40,'1.2a Subcontractor Input'!P162,'1.2b Subcontractor Input'!AD140,"")</f>
        <v>#DIV/0!</v>
      </c>
      <c r="F25" s="168" t="e">
        <f>CHOOSE('Bidder Instructions'!$H$40,'1.2a Subcontractor Input'!Q162,'1.2b Subcontractor Input'!AG140,"")</f>
        <v>#DIV/0!</v>
      </c>
      <c r="G25" s="168" t="e">
        <f>CHOOSE('Bidder Instructions'!$H$40,'1.2a Subcontractor Input'!R162,'1.2b Subcontractor Input'!AJ140,"")</f>
        <v>#DIV/0!</v>
      </c>
      <c r="H25" s="170" t="e">
        <f>CHOOSE('Bidder Instructions'!$H$40,'1.2a Subcontractor Input'!P174,'1.2b Subcontractor Input'!AD152,"")</f>
        <v>#DIV/0!</v>
      </c>
      <c r="I25" s="170" t="e">
        <f>CHOOSE('Bidder Instructions'!$H$40,'1.2a Subcontractor Input'!Q174,'1.2b Subcontractor Input'!AG152,"")</f>
        <v>#DIV/0!</v>
      </c>
      <c r="J25" s="172" t="e">
        <f>CHOOSE('Bidder Instructions'!$H$40,'1.2a Subcontractor Input'!R174,'1.2b Subcontractor Input'!AJ152,"")</f>
        <v>#DIV/0!</v>
      </c>
      <c r="K25" s="171"/>
      <c r="L25" s="9"/>
      <c r="M25" s="173"/>
      <c r="N25" s="308"/>
      <c r="O25" s="308"/>
      <c r="P25" s="308"/>
      <c r="Q25" s="308"/>
      <c r="R25" s="309"/>
    </row>
    <row r="26" spans="1:18" ht="141" customHeight="1" x14ac:dyDescent="0.35">
      <c r="A26" s="3"/>
      <c r="B26" s="3"/>
      <c r="C26" s="167">
        <v>7</v>
      </c>
      <c r="D26" s="167" t="s">
        <v>79</v>
      </c>
      <c r="E26" s="168">
        <f>CHOOSE('Bidder Instructions'!$H$40,'1.2a Subcontractor Input'!P163,'1.2b Subcontractor Input'!AD141,"")</f>
        <v>0</v>
      </c>
      <c r="F26" s="168">
        <f>CHOOSE('Bidder Instructions'!$H$40,'1.2a Subcontractor Input'!Q163,'1.2b Subcontractor Input'!AG141,"")</f>
        <v>0</v>
      </c>
      <c r="G26" s="168">
        <f>CHOOSE('Bidder Instructions'!$H$40,'1.2a Subcontractor Input'!R163,'1.2b Subcontractor Input'!AJ141,"")</f>
        <v>0</v>
      </c>
      <c r="H26" s="170" t="str">
        <f>CHOOSE('Bidder Instructions'!$H$40,'1.2a Subcontractor Input'!P175,'1.2b Subcontractor Input'!AD153,"")</f>
        <v>R</v>
      </c>
      <c r="I26" s="170" t="str">
        <f>CHOOSE('Bidder Instructions'!$H$40,'1.2a Subcontractor Input'!Q175,'1.2b Subcontractor Input'!AG153,"")</f>
        <v>R</v>
      </c>
      <c r="J26" s="170" t="str">
        <f>CHOOSE('Bidder Instructions'!$H$40,'1.2a Subcontractor Input'!R175,'1.2b Subcontractor Input'!AJ153,"")</f>
        <v>R</v>
      </c>
      <c r="K26" s="9"/>
      <c r="L26" s="9"/>
      <c r="M26" s="9"/>
      <c r="N26" s="312"/>
      <c r="O26" s="312"/>
      <c r="P26" s="312"/>
      <c r="Q26" s="312"/>
      <c r="R26" s="312"/>
    </row>
    <row r="27" spans="1:18" ht="141" customHeight="1" x14ac:dyDescent="0.35">
      <c r="A27" s="3"/>
      <c r="B27" s="3"/>
      <c r="C27" s="167">
        <v>8</v>
      </c>
      <c r="D27" s="167" t="s">
        <v>80</v>
      </c>
      <c r="E27" s="169" t="e">
        <f>CHOOSE('Bidder Instructions'!$H$40,'1.2a Subcontractor Input'!P164,'1.2b Subcontractor Input'!AD142,"")</f>
        <v>#DIV/0!</v>
      </c>
      <c r="F27" s="169" t="e">
        <f>CHOOSE('Bidder Instructions'!$H$40,'1.2a Subcontractor Input'!Q164,'1.2b Subcontractor Input'!AG142,"")</f>
        <v>#DIV/0!</v>
      </c>
      <c r="G27" s="169" t="e">
        <f>CHOOSE('Bidder Instructions'!$H$40,'1.2a Subcontractor Input'!R164,'1.2b Subcontractor Input'!AJ142,"")</f>
        <v>#DIV/0!</v>
      </c>
      <c r="H27" s="170" t="e">
        <f>CHOOSE('Bidder Instructions'!$H$40,'1.2a Subcontractor Input'!P176,'1.2b Subcontractor Input'!AD154,"")</f>
        <v>#DIV/0!</v>
      </c>
      <c r="I27" s="170" t="e">
        <f>CHOOSE('Bidder Instructions'!$H$40,'1.2a Subcontractor Input'!Q176,'1.2b Subcontractor Input'!AG154,"")</f>
        <v>#DIV/0!</v>
      </c>
      <c r="J27" s="170" t="e">
        <f>CHOOSE('Bidder Instructions'!$H$40,'1.2a Subcontractor Input'!R176,'1.2b Subcontractor Input'!AJ154,"")</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158</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Sub Supplier Assessment 3"/>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XFD32"/>
  <sheetViews>
    <sheetView showGridLines="0" zoomScale="40" zoomScaleNormal="4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2" width="3.69921875" customWidth="1"/>
    <col min="3" max="3" width="27" customWidth="1"/>
    <col min="4" max="4" width="1.69921875" customWidth="1"/>
    <col min="5" max="5" width="13" customWidth="1"/>
    <col min="6" max="7" width="20.3984375" customWidth="1"/>
    <col min="8" max="8" width="93.69921875" customWidth="1"/>
    <col min="9" max="9" width="128.69921875" customWidth="1"/>
    <col min="10" max="10" width="130.3984375" bestFit="1" customWidth="1"/>
    <col min="11" max="11" width="9.19921875" customWidth="1"/>
  </cols>
  <sheetData>
    <row r="1" spans="1:19" s="27" customFormat="1" ht="11.5" x14ac:dyDescent="0.25">
      <c r="A1" s="109"/>
      <c r="B1" s="109"/>
      <c r="C1" s="110"/>
      <c r="D1" s="109"/>
      <c r="E1" s="109"/>
      <c r="F1" s="109"/>
      <c r="G1" s="109"/>
      <c r="H1" s="109"/>
      <c r="I1" s="109"/>
      <c r="J1" s="109"/>
      <c r="K1" s="109"/>
      <c r="L1"/>
      <c r="M1"/>
      <c r="N1"/>
      <c r="O1"/>
      <c r="P1"/>
      <c r="Q1"/>
      <c r="R1"/>
      <c r="S1"/>
    </row>
    <row r="2" spans="1:19" s="27" customFormat="1" ht="13" x14ac:dyDescent="0.25">
      <c r="A2" s="109"/>
      <c r="B2" s="109"/>
      <c r="C2" s="111" t="str">
        <f>cstProjectName</f>
        <v>RM 6257 Security Services - physical, technical &amp; support services</v>
      </c>
      <c r="D2" s="109"/>
      <c r="E2" s="109"/>
      <c r="F2" s="109"/>
      <c r="G2" s="109"/>
      <c r="H2" s="109"/>
      <c r="I2" s="109"/>
      <c r="J2" s="109"/>
      <c r="K2" s="109"/>
      <c r="L2"/>
      <c r="M2"/>
      <c r="N2"/>
      <c r="O2"/>
      <c r="P2"/>
      <c r="Q2"/>
      <c r="R2"/>
      <c r="S2"/>
    </row>
    <row r="3" spans="1:19" s="27" customFormat="1" ht="12.5" x14ac:dyDescent="0.25">
      <c r="A3" s="109"/>
      <c r="B3" s="109"/>
      <c r="C3" s="112" t="str">
        <f ca="1">MID(CELL("filename",A1),FIND("]",CELL("filename",A1))+1,256)&amp;" Sheet"</f>
        <v>Metric Definitions Sheet</v>
      </c>
      <c r="D3" s="109"/>
      <c r="E3" s="109"/>
      <c r="F3" s="109"/>
      <c r="G3" s="109"/>
      <c r="H3" s="109"/>
      <c r="I3" s="109"/>
      <c r="J3" s="109"/>
      <c r="K3" s="109"/>
      <c r="L3"/>
      <c r="M3"/>
      <c r="N3"/>
      <c r="O3"/>
      <c r="P3"/>
      <c r="Q3"/>
      <c r="R3"/>
      <c r="S3"/>
    </row>
    <row r="4" spans="1:19" s="27" customFormat="1" ht="11.5" x14ac:dyDescent="0.25">
      <c r="A4" s="109"/>
      <c r="B4" s="109"/>
      <c r="C4" s="110" t="str">
        <f>IF(ISBLANK(cstProtectiveMarking),"",cstProtectiveMarking)</f>
        <v>OFFICIAL</v>
      </c>
      <c r="D4" s="109"/>
      <c r="E4" s="109"/>
      <c r="F4" s="109"/>
      <c r="G4" s="109"/>
      <c r="H4" s="109"/>
      <c r="I4" s="109"/>
      <c r="J4" s="109"/>
      <c r="K4" s="109"/>
      <c r="L4"/>
      <c r="M4"/>
      <c r="N4"/>
      <c r="O4"/>
      <c r="P4"/>
      <c r="Q4"/>
      <c r="R4"/>
      <c r="S4"/>
    </row>
    <row r="5" spans="1:19" s="27" customFormat="1" ht="11.5" x14ac:dyDescent="0.25">
      <c r="A5" s="109"/>
      <c r="B5" s="109"/>
      <c r="C5" s="113" t="str">
        <f>HYPERLINK("#'Contents'!A1",sysChkWord)</f>
        <v>All Checks OK</v>
      </c>
      <c r="D5" s="109"/>
      <c r="E5" s="109"/>
      <c r="F5" s="109"/>
      <c r="G5" s="109"/>
      <c r="H5" s="109"/>
      <c r="I5" s="109"/>
      <c r="J5" s="109"/>
      <c r="K5" s="109"/>
      <c r="L5"/>
      <c r="M5"/>
      <c r="N5"/>
      <c r="O5"/>
      <c r="P5"/>
      <c r="Q5"/>
      <c r="R5"/>
      <c r="S5"/>
    </row>
    <row r="6" spans="1:19" s="27" customFormat="1" ht="12.5" x14ac:dyDescent="0.25">
      <c r="A6" s="109"/>
      <c r="B6" s="114"/>
      <c r="C6" s="253" t="str">
        <f>HYPERLINK("#'Contents'!A1","Click for Contents")</f>
        <v>Click for Contents</v>
      </c>
      <c r="D6" s="253"/>
      <c r="E6" s="113"/>
      <c r="F6" s="113"/>
      <c r="G6" s="113"/>
      <c r="H6" s="113"/>
      <c r="I6" s="113"/>
      <c r="J6" s="113"/>
      <c r="K6" s="113"/>
      <c r="L6"/>
      <c r="M6"/>
      <c r="N6"/>
      <c r="O6"/>
      <c r="P6"/>
      <c r="Q6"/>
      <c r="R6"/>
      <c r="S6"/>
    </row>
    <row r="7" spans="1:19" s="27" customFormat="1" ht="11.5" x14ac:dyDescent="0.25">
      <c r="A7" s="109"/>
      <c r="B7" s="109"/>
      <c r="C7" s="109"/>
      <c r="D7" s="109"/>
      <c r="E7" s="109"/>
      <c r="F7" s="109"/>
      <c r="G7" s="109"/>
      <c r="H7" s="109"/>
      <c r="I7" s="109"/>
      <c r="J7" s="109"/>
      <c r="K7" s="109"/>
      <c r="L7"/>
      <c r="M7"/>
      <c r="N7"/>
      <c r="O7"/>
      <c r="P7"/>
      <c r="Q7"/>
      <c r="R7"/>
      <c r="S7"/>
    </row>
    <row r="8" spans="1:19" s="27" customFormat="1" ht="11.5" x14ac:dyDescent="0.25">
      <c r="A8" s="83">
        <f>SUM(A9:A31)</f>
        <v>0</v>
      </c>
      <c r="B8" s="83">
        <f>SUM(B9:B31)</f>
        <v>0</v>
      </c>
      <c r="C8" s="116"/>
      <c r="D8" s="116"/>
      <c r="E8" s="116"/>
      <c r="F8" s="116"/>
      <c r="G8" s="116"/>
      <c r="H8" s="116"/>
      <c r="I8" s="116"/>
      <c r="J8" s="116"/>
      <c r="K8" s="116"/>
      <c r="L8"/>
      <c r="M8"/>
      <c r="N8"/>
      <c r="O8"/>
      <c r="P8"/>
      <c r="Q8"/>
      <c r="R8"/>
      <c r="S8"/>
    </row>
    <row r="9" spans="1:19" s="27" customFormat="1" ht="11.5" x14ac:dyDescent="0.25">
      <c r="K9"/>
      <c r="L9"/>
      <c r="M9"/>
      <c r="N9"/>
      <c r="O9"/>
      <c r="P9"/>
      <c r="Q9"/>
      <c r="R9"/>
      <c r="S9"/>
    </row>
    <row r="10" spans="1:19" ht="34" customHeight="1" x14ac:dyDescent="0.25">
      <c r="A10" s="27"/>
      <c r="B10" s="27"/>
      <c r="C10" s="27"/>
      <c r="D10" s="27"/>
      <c r="F10" s="179" t="s">
        <v>425</v>
      </c>
      <c r="G10" s="181"/>
      <c r="H10" s="181"/>
      <c r="I10" s="178"/>
      <c r="J10" s="77"/>
    </row>
    <row r="11" spans="1:19" ht="15.5" x14ac:dyDescent="0.25">
      <c r="A11" s="27"/>
      <c r="B11" s="27"/>
      <c r="C11" s="27"/>
      <c r="D11" s="27"/>
      <c r="F11" s="179" t="s">
        <v>435</v>
      </c>
      <c r="G11" s="178"/>
      <c r="H11" s="178"/>
      <c r="I11" s="180" t="s">
        <v>291</v>
      </c>
      <c r="J11" s="77"/>
    </row>
    <row r="12" spans="1:19" ht="15.5" x14ac:dyDescent="0.25">
      <c r="A12" s="27"/>
      <c r="B12" s="27"/>
      <c r="C12" s="27"/>
      <c r="D12" s="27"/>
      <c r="E12" s="27"/>
      <c r="F12" s="189"/>
      <c r="G12" s="52"/>
      <c r="H12" s="52"/>
      <c r="I12" s="52"/>
      <c r="J12" s="52"/>
    </row>
    <row r="13" spans="1:19" s="27" customFormat="1" ht="15.5" x14ac:dyDescent="0.25">
      <c r="F13" s="189"/>
      <c r="G13" s="52"/>
      <c r="H13" s="52"/>
      <c r="I13" s="52"/>
      <c r="J13" s="52"/>
      <c r="K13"/>
      <c r="L13"/>
      <c r="M13"/>
      <c r="N13"/>
      <c r="O13"/>
      <c r="P13"/>
      <c r="Q13"/>
      <c r="R13"/>
      <c r="S13"/>
    </row>
    <row r="14" spans="1:19" s="27" customFormat="1" ht="15.5" x14ac:dyDescent="0.25">
      <c r="F14" s="179" t="s">
        <v>436</v>
      </c>
      <c r="G14" s="52"/>
      <c r="H14" s="52"/>
      <c r="I14" s="52"/>
      <c r="J14" s="52"/>
      <c r="K14"/>
      <c r="L14"/>
      <c r="M14"/>
      <c r="N14"/>
      <c r="O14"/>
      <c r="P14"/>
      <c r="Q14"/>
      <c r="R14"/>
      <c r="S14"/>
    </row>
    <row r="15" spans="1:19" s="27" customFormat="1" ht="11.5" x14ac:dyDescent="0.25">
      <c r="F15" s="52"/>
      <c r="G15" s="52"/>
      <c r="H15" s="52"/>
      <c r="I15" s="52"/>
      <c r="J15" s="52"/>
      <c r="K15"/>
      <c r="L15"/>
      <c r="M15"/>
      <c r="N15"/>
      <c r="O15"/>
      <c r="P15"/>
      <c r="Q15"/>
      <c r="R15"/>
      <c r="S15"/>
    </row>
    <row r="16" spans="1:19" s="27" customFormat="1" ht="11.5" x14ac:dyDescent="0.25">
      <c r="F16" s="52"/>
      <c r="G16" s="52"/>
      <c r="H16" s="52"/>
      <c r="I16" s="52"/>
      <c r="J16" s="52"/>
      <c r="K16"/>
      <c r="L16"/>
      <c r="M16"/>
      <c r="N16"/>
      <c r="O16"/>
      <c r="P16"/>
      <c r="Q16"/>
      <c r="R16"/>
      <c r="S16"/>
    </row>
    <row r="17" spans="1:16384" s="27" customFormat="1" ht="11.5" x14ac:dyDescent="0.25">
      <c r="F17" s="52"/>
      <c r="G17" s="52"/>
      <c r="H17" s="52"/>
      <c r="I17" s="52"/>
      <c r="J17" s="52"/>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5.5" x14ac:dyDescent="0.35">
      <c r="A18" s="27"/>
      <c r="B18" s="27"/>
      <c r="C18" s="27"/>
      <c r="D18" s="27"/>
      <c r="E18" s="27"/>
      <c r="F18" s="117"/>
      <c r="G18" s="117"/>
      <c r="H18" s="117"/>
      <c r="I18" s="316" t="s">
        <v>165</v>
      </c>
      <c r="J18" s="316"/>
    </row>
    <row r="19" spans="1:16384" ht="15.5" x14ac:dyDescent="0.35">
      <c r="A19" s="27"/>
      <c r="B19" s="27"/>
      <c r="C19" s="27"/>
      <c r="D19" s="27"/>
      <c r="F19" s="117" t="s">
        <v>172</v>
      </c>
      <c r="G19" s="117" t="s">
        <v>166</v>
      </c>
      <c r="H19" s="117" t="s">
        <v>307</v>
      </c>
      <c r="I19" s="174" t="s">
        <v>475</v>
      </c>
      <c r="J19" s="174" t="s">
        <v>411</v>
      </c>
    </row>
    <row r="20" spans="1:16384" ht="125" customHeight="1" x14ac:dyDescent="0.25">
      <c r="A20" s="27"/>
      <c r="B20" s="27"/>
      <c r="C20" s="27"/>
      <c r="D20" s="27"/>
      <c r="F20" s="175">
        <v>1</v>
      </c>
      <c r="G20" s="176" t="s">
        <v>167</v>
      </c>
      <c r="H20" s="176"/>
      <c r="I20" s="177" t="s">
        <v>377</v>
      </c>
      <c r="J20" s="177" t="s">
        <v>309</v>
      </c>
    </row>
    <row r="21" spans="1:16384" ht="125" customHeight="1" x14ac:dyDescent="0.25">
      <c r="A21" s="27"/>
      <c r="B21" s="27"/>
      <c r="C21" s="27"/>
      <c r="D21" s="27"/>
      <c r="F21" s="175">
        <v>2</v>
      </c>
      <c r="G21" s="176" t="s">
        <v>68</v>
      </c>
      <c r="H21" s="176"/>
      <c r="I21" s="177" t="s">
        <v>413</v>
      </c>
      <c r="J21" s="177" t="s">
        <v>308</v>
      </c>
    </row>
    <row r="22" spans="1:16384" ht="321.5" customHeight="1" x14ac:dyDescent="0.25">
      <c r="A22" s="27"/>
      <c r="B22" s="27"/>
      <c r="C22" s="27"/>
      <c r="D22" s="27"/>
      <c r="F22" s="175" t="s">
        <v>168</v>
      </c>
      <c r="G22" s="176" t="s">
        <v>253</v>
      </c>
      <c r="H22" s="176"/>
      <c r="I22" s="177" t="s">
        <v>376</v>
      </c>
      <c r="J22" s="177" t="s">
        <v>359</v>
      </c>
    </row>
    <row r="23" spans="1:16384" ht="362.5" customHeight="1" x14ac:dyDescent="0.25">
      <c r="A23" s="27"/>
      <c r="B23" s="27"/>
      <c r="C23" s="27"/>
      <c r="D23" s="27"/>
      <c r="F23" s="175" t="s">
        <v>169</v>
      </c>
      <c r="G23" s="176" t="s">
        <v>77</v>
      </c>
      <c r="H23" s="176"/>
      <c r="I23" s="177" t="s">
        <v>414</v>
      </c>
      <c r="J23" s="177" t="s">
        <v>360</v>
      </c>
    </row>
    <row r="24" spans="1:16384" ht="372" x14ac:dyDescent="0.25">
      <c r="A24" s="27"/>
      <c r="B24" s="27"/>
      <c r="C24" s="27"/>
      <c r="D24" s="27"/>
      <c r="F24" s="175">
        <v>4</v>
      </c>
      <c r="G24" s="176" t="s">
        <v>82</v>
      </c>
      <c r="H24" s="176"/>
      <c r="I24" s="177" t="s">
        <v>415</v>
      </c>
      <c r="J24" s="177" t="s">
        <v>378</v>
      </c>
    </row>
    <row r="25" spans="1:16384" ht="143" customHeight="1" x14ac:dyDescent="0.25">
      <c r="A25" s="27"/>
      <c r="B25" s="27"/>
      <c r="C25" s="27"/>
      <c r="D25" s="27"/>
      <c r="F25" s="175">
        <v>5</v>
      </c>
      <c r="G25" s="176" t="s">
        <v>75</v>
      </c>
      <c r="H25" s="176"/>
      <c r="I25" s="177" t="s">
        <v>416</v>
      </c>
      <c r="J25" s="177" t="s">
        <v>379</v>
      </c>
    </row>
    <row r="26" spans="1:16384" ht="125" customHeight="1" x14ac:dyDescent="0.25">
      <c r="A26" s="27"/>
      <c r="B26" s="27"/>
      <c r="C26" s="27"/>
      <c r="D26" s="27"/>
      <c r="F26" s="175">
        <v>6</v>
      </c>
      <c r="G26" s="176" t="s">
        <v>78</v>
      </c>
      <c r="H26" s="176"/>
      <c r="I26" s="177" t="s">
        <v>310</v>
      </c>
      <c r="J26" s="177" t="s">
        <v>310</v>
      </c>
    </row>
    <row r="27" spans="1:16384" ht="125.5" customHeight="1" x14ac:dyDescent="0.25">
      <c r="A27" s="27"/>
      <c r="B27" s="27"/>
      <c r="C27" s="27"/>
      <c r="D27" s="27"/>
      <c r="F27" s="175">
        <v>7</v>
      </c>
      <c r="G27" s="176" t="s">
        <v>79</v>
      </c>
      <c r="H27" s="176"/>
      <c r="I27" s="177" t="s">
        <v>171</v>
      </c>
      <c r="J27" s="177" t="s">
        <v>170</v>
      </c>
    </row>
    <row r="28" spans="1:16384" ht="370.5" customHeight="1" x14ac:dyDescent="0.25">
      <c r="A28" s="27"/>
      <c r="B28" s="27"/>
      <c r="C28" s="27"/>
      <c r="D28" s="27"/>
      <c r="F28" s="175">
        <v>8</v>
      </c>
      <c r="G28" s="176" t="s">
        <v>80</v>
      </c>
      <c r="H28" s="176"/>
      <c r="I28" s="177" t="s">
        <v>312</v>
      </c>
      <c r="J28" s="177" t="s">
        <v>313</v>
      </c>
    </row>
    <row r="29" spans="1:16384" ht="14.5" customHeight="1" x14ac:dyDescent="0.25"/>
    <row r="30" spans="1:16384" ht="14.5" customHeight="1" x14ac:dyDescent="0.25"/>
    <row r="31" spans="1:16384" s="27" customFormat="1" ht="15.5" x14ac:dyDescent="0.35">
      <c r="A31" s="90" t="s">
        <v>158</v>
      </c>
      <c r="B31" s="90"/>
      <c r="C31" s="90"/>
      <c r="D31" s="90"/>
      <c r="E31" s="90"/>
      <c r="F31" s="90"/>
      <c r="G31" s="90"/>
      <c r="H31" s="90"/>
      <c r="I31" s="90"/>
      <c r="J31" s="90"/>
      <c r="K31" s="9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4.5" customHeight="1" x14ac:dyDescent="0.25"/>
  </sheetData>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xr:uid="{00000000-0004-0000-1100-000000000000}"/>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H108"/>
  <sheetViews>
    <sheetView showGridLines="0" zoomScale="70" zoomScaleNormal="70" workbookViewId="0">
      <pane ySplit="8" topLeftCell="A9" activePane="bottomLeft" state="frozen"/>
      <selection pane="bottomLeft" activeCell="F5" sqref="F5"/>
    </sheetView>
  </sheetViews>
  <sheetFormatPr defaultColWidth="0" defaultRowHeight="11.5" zeroHeight="1" x14ac:dyDescent="0.25"/>
  <cols>
    <col min="1" max="2" width="5.3984375" style="225" customWidth="1"/>
    <col min="3" max="3" width="2" style="225" customWidth="1"/>
    <col min="4" max="4" width="20.3984375" style="225" customWidth="1"/>
    <col min="5" max="5" width="32.19921875" style="225" customWidth="1"/>
    <col min="6" max="6" width="48.59765625" style="225" customWidth="1"/>
    <col min="7" max="7" width="77.19921875" style="225" bestFit="1" customWidth="1"/>
    <col min="8" max="8" width="9.19921875" style="225" customWidth="1"/>
    <col min="9" max="16384" width="9.19921875" style="225" hidden="1"/>
  </cols>
  <sheetData>
    <row r="1" spans="1:8" x14ac:dyDescent="0.25">
      <c r="A1" s="81"/>
      <c r="B1" s="81"/>
      <c r="C1" s="81"/>
      <c r="D1" s="81"/>
      <c r="E1" s="81"/>
      <c r="F1" s="83"/>
      <c r="G1" s="83"/>
      <c r="H1" s="83"/>
    </row>
    <row r="2" spans="1:8" ht="13" x14ac:dyDescent="0.25">
      <c r="A2" s="81"/>
      <c r="B2" s="81"/>
      <c r="C2" s="84" t="str">
        <f>cstProjectName</f>
        <v>RM 6257 Security Services - physical, technical &amp; support services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41" t="s">
        <v>103</v>
      </c>
      <c r="G9" s="80"/>
    </row>
    <row r="10" spans="1:8" x14ac:dyDescent="0.25">
      <c r="A10" s="80"/>
      <c r="B10" s="80"/>
      <c r="C10" s="80"/>
      <c r="D10" s="80"/>
      <c r="E10" s="80"/>
      <c r="F10" s="80"/>
      <c r="G10" s="80"/>
    </row>
    <row r="11" spans="1:8" ht="15.5" x14ac:dyDescent="0.35">
      <c r="A11" s="90"/>
      <c r="B11" s="90"/>
      <c r="C11" s="90"/>
      <c r="D11" s="90" t="s">
        <v>442</v>
      </c>
      <c r="E11" s="90"/>
      <c r="F11" s="90"/>
      <c r="G11" s="90"/>
    </row>
    <row r="12" spans="1:8" x14ac:dyDescent="0.25">
      <c r="A12" s="80"/>
      <c r="B12" s="80"/>
      <c r="C12" s="80"/>
      <c r="D12" s="80"/>
      <c r="E12" s="80"/>
      <c r="F12" s="80"/>
      <c r="G12" s="80"/>
    </row>
    <row r="13" spans="1:8" ht="15.5" x14ac:dyDescent="0.35">
      <c r="A13" s="80"/>
      <c r="B13" s="80"/>
      <c r="C13" s="80"/>
      <c r="D13" s="317" t="s">
        <v>457</v>
      </c>
      <c r="E13" s="317"/>
      <c r="F13" s="317"/>
      <c r="G13" s="317"/>
    </row>
    <row r="14" spans="1:8" x14ac:dyDescent="0.25">
      <c r="A14" s="80"/>
      <c r="B14" s="80"/>
      <c r="C14" s="80"/>
      <c r="D14" s="80"/>
      <c r="E14" s="80"/>
      <c r="F14" s="80"/>
      <c r="G14" s="80"/>
    </row>
    <row r="15" spans="1:8" ht="15.5" x14ac:dyDescent="0.35">
      <c r="A15" s="90"/>
      <c r="B15" s="90"/>
      <c r="C15" s="90"/>
      <c r="D15" s="90" t="s">
        <v>255</v>
      </c>
      <c r="E15" s="90"/>
      <c r="F15" s="90"/>
      <c r="G15" s="90"/>
      <c r="H15"/>
    </row>
    <row r="16" spans="1:8" x14ac:dyDescent="0.25">
      <c r="A16" s="80"/>
      <c r="B16" s="80"/>
      <c r="C16" s="80"/>
      <c r="D16" s="80"/>
      <c r="E16" s="80"/>
      <c r="F16" s="80"/>
      <c r="G16" s="80"/>
      <c r="H16"/>
    </row>
    <row r="17" spans="1:8" ht="12" x14ac:dyDescent="0.25">
      <c r="A17" s="80"/>
      <c r="B17" s="80"/>
      <c r="C17" s="80"/>
      <c r="D17" s="80"/>
      <c r="E17" s="91" t="s">
        <v>363</v>
      </c>
      <c r="F17" s="208" t="s">
        <v>530</v>
      </c>
      <c r="G17" s="97" t="s">
        <v>362</v>
      </c>
      <c r="H17"/>
    </row>
    <row r="18" spans="1:8" ht="12" x14ac:dyDescent="0.25">
      <c r="A18" s="80"/>
      <c r="B18" s="80"/>
      <c r="C18" s="80"/>
      <c r="D18" s="80"/>
      <c r="E18" s="93" t="s">
        <v>256</v>
      </c>
      <c r="F18" s="209" t="s">
        <v>531</v>
      </c>
      <c r="G18" s="97" t="s">
        <v>443</v>
      </c>
      <c r="H18"/>
    </row>
    <row r="19" spans="1:8" ht="12" x14ac:dyDescent="0.25">
      <c r="A19" s="80"/>
      <c r="B19" s="80"/>
      <c r="C19" s="80"/>
      <c r="D19" s="80"/>
      <c r="E19" s="93" t="s">
        <v>342</v>
      </c>
      <c r="F19" s="210" t="s">
        <v>532</v>
      </c>
      <c r="G19" s="125" t="s">
        <v>508</v>
      </c>
      <c r="H19"/>
    </row>
    <row r="20" spans="1:8" ht="12" x14ac:dyDescent="0.25">
      <c r="A20" s="80"/>
      <c r="B20" s="80"/>
      <c r="C20" s="80"/>
      <c r="D20" s="80"/>
      <c r="E20" s="93" t="s">
        <v>257</v>
      </c>
      <c r="F20" s="211" t="s">
        <v>258</v>
      </c>
      <c r="G20" s="125" t="s">
        <v>509</v>
      </c>
      <c r="H20"/>
    </row>
    <row r="21" spans="1:8" ht="12" x14ac:dyDescent="0.25">
      <c r="A21" s="80"/>
      <c r="B21" s="80"/>
      <c r="C21" s="80"/>
      <c r="D21" s="80"/>
      <c r="E21" s="91" t="s">
        <v>343</v>
      </c>
      <c r="F21" s="210" t="s">
        <v>532</v>
      </c>
      <c r="G21" s="125" t="s">
        <v>510</v>
      </c>
      <c r="H21"/>
    </row>
    <row r="22" spans="1:8" ht="12" x14ac:dyDescent="0.25">
      <c r="A22" s="80"/>
      <c r="B22" s="80"/>
      <c r="C22" s="80"/>
      <c r="D22" s="80"/>
      <c r="E22" s="93" t="s">
        <v>259</v>
      </c>
      <c r="F22" s="208" t="s">
        <v>260</v>
      </c>
      <c r="G22" s="125" t="s">
        <v>386</v>
      </c>
      <c r="H22"/>
    </row>
    <row r="23" spans="1:8" ht="12" x14ac:dyDescent="0.25">
      <c r="A23" s="80"/>
      <c r="B23" s="80"/>
      <c r="C23" s="80"/>
      <c r="D23" s="80"/>
      <c r="E23" s="80"/>
      <c r="F23" s="212" t="s">
        <v>454</v>
      </c>
      <c r="G23" s="92"/>
      <c r="H23"/>
    </row>
    <row r="24" spans="1:8" ht="15.5" x14ac:dyDescent="0.35">
      <c r="A24" s="90"/>
      <c r="B24" s="90"/>
      <c r="C24" s="90"/>
      <c r="D24" s="90" t="s">
        <v>261</v>
      </c>
      <c r="E24" s="90"/>
      <c r="F24" s="90"/>
      <c r="G24" s="90"/>
      <c r="H24"/>
    </row>
    <row r="25" spans="1:8" x14ac:dyDescent="0.25">
      <c r="A25" s="80"/>
      <c r="B25" s="80"/>
      <c r="C25" s="80"/>
      <c r="D25" s="80"/>
      <c r="E25" s="91"/>
      <c r="F25" s="80"/>
      <c r="G25" s="80"/>
      <c r="H25"/>
    </row>
    <row r="26" spans="1:8" ht="12" x14ac:dyDescent="0.25">
      <c r="A26" s="80"/>
      <c r="B26" s="80"/>
      <c r="C26" s="80"/>
      <c r="D26" s="80"/>
      <c r="E26" s="93" t="s">
        <v>344</v>
      </c>
      <c r="F26" s="237">
        <v>44287</v>
      </c>
      <c r="G26" s="97" t="s">
        <v>364</v>
      </c>
      <c r="H26"/>
    </row>
    <row r="27" spans="1:8" x14ac:dyDescent="0.25">
      <c r="A27" s="80"/>
      <c r="B27" s="80"/>
      <c r="C27" s="80"/>
      <c r="D27" s="80"/>
      <c r="E27" s="91"/>
      <c r="F27" s="91"/>
      <c r="G27" s="80"/>
      <c r="H27"/>
    </row>
    <row r="28" spans="1:8" ht="15.5" x14ac:dyDescent="0.35">
      <c r="A28" s="90"/>
      <c r="B28" s="90"/>
      <c r="C28" s="90"/>
      <c r="D28" s="90" t="s">
        <v>288</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1300-000000000000}">
      <formula1>1</formula1>
      <formula2>402133</formula2>
    </dataValidation>
  </dataValidations>
  <hyperlinks>
    <hyperlink ref="F20" r:id="rId1" xr:uid="{00000000-0004-0000-13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outlinePr summaryBelow="0"/>
    <pageSetUpPr fitToPage="1"/>
  </sheetPr>
  <dimension ref="A1:L68"/>
  <sheetViews>
    <sheetView showGridLines="0" zoomScale="80" zoomScaleNormal="80" zoomScaleSheetLayoutView="100" workbookViewId="0">
      <pane ySplit="8" topLeftCell="A9" activePane="bottomLeft" state="frozen"/>
      <selection activeCell="A9" sqref="A9"/>
      <selection pane="bottomLeft" activeCell="D26" sqref="D26:K26"/>
    </sheetView>
  </sheetViews>
  <sheetFormatPr defaultColWidth="0" defaultRowHeight="0" customHeight="1" zeroHeight="1" x14ac:dyDescent="0.25"/>
  <cols>
    <col min="1" max="2" width="3.19921875" style="27" customWidth="1"/>
    <col min="3" max="3" width="16.3984375" style="27" customWidth="1"/>
    <col min="4" max="4" width="42.69921875" style="27" customWidth="1"/>
    <col min="5" max="5" width="16.3984375" style="27" customWidth="1"/>
    <col min="6" max="6" width="23.3984375" style="27" customWidth="1"/>
    <col min="7" max="7" width="41.19921875" style="27" bestFit="1" customWidth="1"/>
    <col min="8" max="8" width="16.3984375" style="27" customWidth="1"/>
    <col min="9" max="9" width="18.3984375" style="27" customWidth="1"/>
    <col min="10" max="10" width="18" style="27" bestFit="1" customWidth="1"/>
    <col min="11" max="11" width="20.19921875" style="27" bestFit="1" customWidth="1"/>
    <col min="12" max="12" width="9.19921875" style="27" customWidth="1"/>
    <col min="13" max="16384" width="9.19921875" style="27" hidden="1"/>
  </cols>
  <sheetData>
    <row r="1" spans="1:12" ht="11.5" hidden="1" x14ac:dyDescent="0.25">
      <c r="A1" s="109"/>
      <c r="B1" s="109"/>
      <c r="C1" s="110"/>
      <c r="D1" s="109"/>
      <c r="E1" s="109"/>
      <c r="F1" s="109"/>
      <c r="G1" s="109"/>
      <c r="H1" s="109"/>
      <c r="I1" s="109"/>
      <c r="J1" s="109"/>
      <c r="K1" s="109"/>
      <c r="L1" s="109"/>
    </row>
    <row r="2" spans="1:12" ht="13" x14ac:dyDescent="0.25">
      <c r="A2" s="109"/>
      <c r="B2" s="109"/>
      <c r="C2" s="111" t="str">
        <f>cstProjectName</f>
        <v>RM 6257 Security Services - physical, technical &amp; support services</v>
      </c>
      <c r="D2" s="109"/>
      <c r="E2" s="109"/>
      <c r="F2" s="109"/>
      <c r="G2" s="109"/>
      <c r="H2" s="109"/>
      <c r="I2" s="109"/>
      <c r="J2" s="109"/>
      <c r="K2" s="109"/>
      <c r="L2" s="109"/>
    </row>
    <row r="3" spans="1:12" ht="12.5" x14ac:dyDescent="0.25">
      <c r="A3" s="109"/>
      <c r="B3" s="109"/>
      <c r="C3" s="112" t="str">
        <f ca="1">MID(CELL("filename",A1),FIND("]",CELL("filename",A1))+1,256)&amp;" Sheet"</f>
        <v>Authority Instructions Sheet</v>
      </c>
      <c r="D3" s="109"/>
      <c r="E3" s="109"/>
      <c r="F3" s="109"/>
      <c r="G3" s="109"/>
      <c r="H3" s="109"/>
      <c r="I3" s="109"/>
      <c r="J3" s="109"/>
      <c r="K3" s="109"/>
      <c r="L3" s="109"/>
    </row>
    <row r="4" spans="1:12" ht="11.5" x14ac:dyDescent="0.25">
      <c r="A4" s="109"/>
      <c r="B4" s="109"/>
      <c r="C4" s="110" t="str">
        <f>IF(ISBLANK(cstProtectiveMarking),"",cstProtectiveMarking)</f>
        <v>OFFICIAL</v>
      </c>
      <c r="D4" s="109"/>
      <c r="E4" s="109"/>
      <c r="F4" s="109"/>
      <c r="G4" s="109"/>
      <c r="H4" s="109"/>
      <c r="I4" s="109"/>
      <c r="J4" s="109"/>
      <c r="K4" s="109"/>
      <c r="L4" s="109"/>
    </row>
    <row r="5" spans="1:12" ht="11.5" x14ac:dyDescent="0.25">
      <c r="A5" s="109"/>
      <c r="B5" s="109"/>
      <c r="C5" s="113" t="str">
        <f>HYPERLINK("#'Contents'!A1",sysChkWord)</f>
        <v>All Checks OK</v>
      </c>
      <c r="D5" s="109"/>
      <c r="E5" s="109"/>
      <c r="F5" s="109"/>
      <c r="G5" s="109"/>
      <c r="H5" s="109"/>
      <c r="I5" s="109"/>
      <c r="J5" s="109"/>
      <c r="K5" s="109"/>
      <c r="L5" s="109"/>
    </row>
    <row r="6" spans="1:12" ht="12.5" x14ac:dyDescent="0.25">
      <c r="A6" s="109"/>
      <c r="B6" s="114"/>
      <c r="C6" s="253" t="str">
        <f>HYPERLINK("#'Contents'!A1","Click for Contents")</f>
        <v>Click for Contents</v>
      </c>
      <c r="D6" s="253"/>
      <c r="E6" s="113"/>
      <c r="F6" s="113"/>
      <c r="G6" s="109"/>
      <c r="H6" s="109"/>
      <c r="I6" s="109"/>
      <c r="J6" s="109"/>
      <c r="K6" s="109"/>
      <c r="L6" s="109"/>
    </row>
    <row r="7" spans="1:12" ht="11.5" x14ac:dyDescent="0.25">
      <c r="A7" s="109"/>
      <c r="B7" s="109"/>
      <c r="C7" s="109"/>
      <c r="D7" s="109"/>
      <c r="E7" s="109"/>
      <c r="F7" s="109"/>
      <c r="G7" s="109"/>
      <c r="H7" s="109"/>
      <c r="I7" s="109"/>
      <c r="J7" s="109"/>
      <c r="K7" s="109"/>
      <c r="L7" s="109"/>
    </row>
    <row r="8" spans="1:12" ht="11.5" x14ac:dyDescent="0.25">
      <c r="A8" s="187">
        <f>SUM(A9:A43)</f>
        <v>0</v>
      </c>
      <c r="B8" s="187">
        <f>SUM(B9:B43)</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A10" s="79"/>
      <c r="B10" s="79"/>
      <c r="C10" s="179"/>
      <c r="D10" s="35"/>
      <c r="E10" s="35"/>
      <c r="F10" s="35"/>
      <c r="G10" s="35"/>
      <c r="H10" s="35"/>
      <c r="I10" s="35"/>
      <c r="J10" s="35"/>
      <c r="K10" s="35"/>
      <c r="L10" s="79"/>
    </row>
    <row r="11" spans="1:12" ht="15.5" x14ac:dyDescent="0.35">
      <c r="A11" s="79"/>
      <c r="B11" s="79"/>
      <c r="C11" s="35"/>
      <c r="D11" s="35"/>
      <c r="E11" s="35"/>
      <c r="F11" s="35"/>
      <c r="G11" s="35"/>
      <c r="H11" s="35"/>
      <c r="I11" s="35"/>
      <c r="J11" s="35"/>
      <c r="K11" s="35"/>
      <c r="L11" s="79"/>
    </row>
    <row r="12" spans="1:12" ht="15.5" x14ac:dyDescent="0.35">
      <c r="C12" s="90"/>
      <c r="D12" s="90" t="s">
        <v>99</v>
      </c>
      <c r="E12" s="90"/>
      <c r="F12" s="90"/>
      <c r="G12" s="90"/>
      <c r="H12" s="90"/>
      <c r="I12" s="90"/>
      <c r="J12" s="90"/>
      <c r="K12" s="90"/>
    </row>
    <row r="13" spans="1:12" s="80" customFormat="1" ht="11.5" x14ac:dyDescent="0.25"/>
    <row r="14" spans="1:12" s="80" customFormat="1" ht="52" customHeight="1" x14ac:dyDescent="0.25">
      <c r="D14" s="258" t="s">
        <v>437</v>
      </c>
      <c r="E14" s="258"/>
      <c r="F14" s="258"/>
      <c r="G14" s="258"/>
      <c r="H14" s="258"/>
      <c r="I14" s="258"/>
      <c r="J14" s="258"/>
      <c r="K14" s="194" t="s">
        <v>291</v>
      </c>
    </row>
    <row r="15" spans="1:12" s="80" customFormat="1" ht="92" customHeight="1" x14ac:dyDescent="0.25">
      <c r="D15" s="258" t="s">
        <v>449</v>
      </c>
      <c r="E15" s="258"/>
      <c r="F15" s="258"/>
      <c r="G15" s="258"/>
      <c r="H15" s="258"/>
      <c r="I15" s="258"/>
      <c r="J15" s="258"/>
      <c r="K15" s="194"/>
    </row>
    <row r="16" spans="1:12" s="80" customFormat="1" ht="40" customHeight="1" x14ac:dyDescent="0.25">
      <c r="D16" s="258" t="s">
        <v>428</v>
      </c>
      <c r="E16" s="258"/>
      <c r="F16" s="258"/>
      <c r="G16" s="258"/>
      <c r="H16" s="258"/>
      <c r="I16" s="258"/>
      <c r="J16" s="258"/>
      <c r="K16" s="194"/>
    </row>
    <row r="17" spans="3:11" s="80" customFormat="1" ht="52" customHeight="1" x14ac:dyDescent="0.25">
      <c r="D17" s="258" t="s">
        <v>438</v>
      </c>
      <c r="E17" s="258"/>
      <c r="F17" s="258"/>
      <c r="G17" s="258"/>
      <c r="H17" s="258"/>
      <c r="I17" s="258"/>
      <c r="J17" s="258"/>
      <c r="K17" s="194"/>
    </row>
    <row r="18" spans="3:11" s="80" customFormat="1" ht="37" customHeight="1" x14ac:dyDescent="0.25">
      <c r="D18" s="258" t="s">
        <v>426</v>
      </c>
      <c r="E18" s="258"/>
      <c r="F18" s="258"/>
      <c r="G18" s="258"/>
      <c r="H18" s="258"/>
      <c r="I18" s="258"/>
      <c r="J18" s="258"/>
      <c r="K18" s="194"/>
    </row>
    <row r="19" spans="3:11" s="80" customFormat="1" ht="32" customHeight="1" x14ac:dyDescent="0.25">
      <c r="D19" s="258" t="s">
        <v>427</v>
      </c>
      <c r="E19" s="258"/>
      <c r="F19" s="258"/>
      <c r="G19" s="258"/>
      <c r="H19" s="258"/>
      <c r="I19" s="258"/>
      <c r="J19" s="258"/>
      <c r="K19" s="194"/>
    </row>
    <row r="20" spans="3:11" s="80" customFormat="1" ht="11.5" x14ac:dyDescent="0.25"/>
    <row r="21" spans="3:11" ht="15.5" x14ac:dyDescent="0.35">
      <c r="C21" s="90"/>
      <c r="D21" s="90" t="s">
        <v>444</v>
      </c>
      <c r="E21" s="90"/>
      <c r="F21" s="90"/>
      <c r="G21" s="90"/>
      <c r="H21" s="90"/>
      <c r="I21" s="90"/>
      <c r="J21" s="90"/>
      <c r="K21" s="90"/>
    </row>
    <row r="22" spans="3:11" ht="15.5" x14ac:dyDescent="0.35">
      <c r="C22" s="182"/>
      <c r="F22" s="35"/>
      <c r="G22" s="35"/>
      <c r="H22" s="35"/>
      <c r="I22" s="35"/>
      <c r="J22" s="35"/>
      <c r="K22" s="35"/>
    </row>
    <row r="23" spans="3:11" ht="15.5" x14ac:dyDescent="0.25">
      <c r="C23" s="184" t="s">
        <v>93</v>
      </c>
      <c r="D23" s="255" t="s">
        <v>490</v>
      </c>
      <c r="E23" s="255"/>
      <c r="F23" s="255"/>
      <c r="G23" s="255"/>
      <c r="H23" s="255"/>
      <c r="I23" s="255"/>
      <c r="J23" s="255"/>
      <c r="K23" s="255"/>
    </row>
    <row r="24" spans="3:11" ht="42" customHeight="1" x14ac:dyDescent="0.25">
      <c r="C24" s="184" t="s">
        <v>94</v>
      </c>
      <c r="D24" s="257" t="s">
        <v>468</v>
      </c>
      <c r="E24" s="257"/>
      <c r="F24" s="257"/>
      <c r="G24" s="257"/>
      <c r="H24" s="257"/>
      <c r="I24" s="257"/>
      <c r="J24" s="257"/>
      <c r="K24" s="257"/>
    </row>
    <row r="25" spans="3:11" ht="42" customHeight="1" x14ac:dyDescent="0.25">
      <c r="C25" s="184" t="s">
        <v>95</v>
      </c>
      <c r="D25" s="257" t="s">
        <v>439</v>
      </c>
      <c r="E25" s="257"/>
      <c r="F25" s="257"/>
      <c r="G25" s="257"/>
      <c r="H25" s="257"/>
      <c r="I25" s="257"/>
      <c r="J25" s="257"/>
      <c r="K25" s="257"/>
    </row>
    <row r="26" spans="3:11" ht="52" customHeight="1" x14ac:dyDescent="0.25">
      <c r="C26" s="184" t="s">
        <v>387</v>
      </c>
      <c r="D26" s="257" t="s">
        <v>499</v>
      </c>
      <c r="E26" s="257"/>
      <c r="F26" s="257"/>
      <c r="G26" s="257"/>
      <c r="H26" s="257"/>
      <c r="I26" s="257"/>
      <c r="J26" s="257"/>
      <c r="K26" s="257"/>
    </row>
    <row r="27" spans="3:11" ht="15.5" x14ac:dyDescent="0.35">
      <c r="C27" s="90"/>
      <c r="D27" s="90" t="s">
        <v>394</v>
      </c>
      <c r="E27" s="90"/>
      <c r="F27" s="90"/>
      <c r="G27" s="90"/>
      <c r="H27" s="90"/>
      <c r="I27" s="90"/>
      <c r="J27" s="90"/>
      <c r="K27" s="90"/>
    </row>
    <row r="28" spans="3:11" ht="15.5" x14ac:dyDescent="0.35">
      <c r="C28" s="182"/>
      <c r="F28" s="35"/>
      <c r="G28" s="35"/>
      <c r="H28" s="35"/>
      <c r="I28" s="35"/>
      <c r="J28" s="35"/>
      <c r="K28" s="35"/>
    </row>
    <row r="29" spans="3:11" ht="15.5" x14ac:dyDescent="0.35">
      <c r="D29" s="221" t="s">
        <v>395</v>
      </c>
      <c r="F29" s="35"/>
      <c r="G29" s="35"/>
      <c r="H29" s="35"/>
      <c r="I29" s="35"/>
      <c r="J29" s="35"/>
      <c r="K29" s="35"/>
    </row>
    <row r="30" spans="3:11" ht="15.5" x14ac:dyDescent="0.25">
      <c r="C30" s="184" t="s">
        <v>93</v>
      </c>
      <c r="D30" s="255" t="s">
        <v>401</v>
      </c>
      <c r="E30" s="255"/>
      <c r="F30" s="255"/>
      <c r="G30" s="255"/>
      <c r="H30" s="255"/>
      <c r="I30" s="255"/>
      <c r="J30" s="255"/>
      <c r="K30" s="255"/>
    </row>
    <row r="31" spans="3:11" ht="42" customHeight="1" x14ac:dyDescent="0.25">
      <c r="C31" s="184" t="s">
        <v>94</v>
      </c>
      <c r="D31" s="257" t="s">
        <v>440</v>
      </c>
      <c r="E31" s="257"/>
      <c r="F31" s="257"/>
      <c r="G31" s="257"/>
      <c r="H31" s="257"/>
      <c r="I31" s="257"/>
      <c r="J31" s="257"/>
      <c r="K31" s="257"/>
    </row>
    <row r="32" spans="3:11" ht="15.5" x14ac:dyDescent="0.35">
      <c r="C32" s="184" t="s">
        <v>95</v>
      </c>
      <c r="D32" s="191" t="s">
        <v>400</v>
      </c>
      <c r="E32" s="225"/>
      <c r="F32" s="35"/>
      <c r="G32" s="35"/>
      <c r="H32" s="35"/>
      <c r="I32" s="35"/>
      <c r="J32" s="35"/>
      <c r="K32" s="35"/>
    </row>
    <row r="33" spans="1:12" ht="15.5" x14ac:dyDescent="0.35">
      <c r="C33" s="182"/>
      <c r="F33" s="35"/>
      <c r="G33" s="35"/>
      <c r="H33" s="35"/>
      <c r="I33" s="35"/>
      <c r="J33" s="35"/>
      <c r="K33" s="35"/>
    </row>
    <row r="34" spans="1:12" ht="15.5" x14ac:dyDescent="0.35">
      <c r="D34" s="221" t="s">
        <v>396</v>
      </c>
      <c r="F34" s="35"/>
      <c r="G34" s="35"/>
      <c r="H34" s="35"/>
      <c r="I34" s="35"/>
      <c r="J34" s="35"/>
      <c r="K34" s="35"/>
    </row>
    <row r="35" spans="1:12" ht="15.5" x14ac:dyDescent="0.35">
      <c r="C35" s="182" t="s">
        <v>93</v>
      </c>
      <c r="D35" s="256" t="s">
        <v>402</v>
      </c>
      <c r="E35" s="256"/>
      <c r="F35" s="256"/>
      <c r="G35" s="256"/>
      <c r="H35" s="256"/>
      <c r="I35" s="256"/>
      <c r="J35" s="256"/>
      <c r="K35" s="256"/>
    </row>
    <row r="36" spans="1:12" ht="15.5" x14ac:dyDescent="0.35">
      <c r="C36" s="182" t="s">
        <v>94</v>
      </c>
      <c r="D36" s="256" t="s">
        <v>403</v>
      </c>
      <c r="E36" s="256"/>
      <c r="F36" s="256"/>
      <c r="G36" s="256"/>
      <c r="H36" s="256"/>
      <c r="I36" s="256"/>
      <c r="J36" s="256"/>
      <c r="K36" s="256"/>
    </row>
    <row r="37" spans="1:12" ht="15.5" x14ac:dyDescent="0.35">
      <c r="C37" s="182"/>
      <c r="D37" s="191"/>
      <c r="F37" s="35"/>
      <c r="G37" s="35"/>
      <c r="H37" s="35"/>
      <c r="I37" s="35"/>
      <c r="J37" s="35"/>
      <c r="K37" s="35"/>
    </row>
    <row r="38" spans="1:12" ht="15.5" x14ac:dyDescent="0.35">
      <c r="C38" s="182"/>
      <c r="D38" s="229" t="s">
        <v>398</v>
      </c>
      <c r="F38" s="35"/>
      <c r="G38" s="35"/>
      <c r="H38" s="35"/>
      <c r="I38" s="35"/>
      <c r="J38" s="35"/>
      <c r="K38" s="35"/>
    </row>
    <row r="39" spans="1:12" ht="15.5" x14ac:dyDescent="0.35">
      <c r="C39" s="182" t="s">
        <v>93</v>
      </c>
      <c r="D39" s="255" t="s">
        <v>399</v>
      </c>
      <c r="E39" s="255"/>
      <c r="F39" s="255"/>
      <c r="G39" s="255"/>
      <c r="H39" s="255"/>
      <c r="I39" s="255"/>
      <c r="J39" s="255"/>
      <c r="K39" s="255"/>
    </row>
    <row r="40" spans="1:12" s="225" customFormat="1" ht="15.5" x14ac:dyDescent="0.35">
      <c r="C40" s="226" t="s">
        <v>94</v>
      </c>
      <c r="D40" s="255" t="s">
        <v>404</v>
      </c>
      <c r="E40" s="255"/>
      <c r="F40" s="255"/>
      <c r="G40" s="255"/>
      <c r="H40" s="255"/>
      <c r="I40" s="255"/>
      <c r="J40" s="255"/>
      <c r="K40" s="255"/>
    </row>
    <row r="41" spans="1:12" s="225" customFormat="1" ht="15.5" x14ac:dyDescent="0.35">
      <c r="C41" s="226" t="s">
        <v>95</v>
      </c>
      <c r="D41" s="256" t="s">
        <v>405</v>
      </c>
      <c r="E41" s="256"/>
      <c r="F41" s="256"/>
      <c r="G41" s="256"/>
      <c r="H41" s="256"/>
      <c r="I41" s="256"/>
      <c r="J41" s="256"/>
      <c r="K41" s="256"/>
    </row>
    <row r="42" spans="1:12" ht="15.5" x14ac:dyDescent="0.35">
      <c r="C42" s="182"/>
      <c r="F42" s="35"/>
      <c r="G42" s="35"/>
      <c r="H42" s="35"/>
      <c r="I42" s="35"/>
      <c r="J42" s="35"/>
      <c r="K42" s="35"/>
    </row>
    <row r="43" spans="1:12" ht="15.5" x14ac:dyDescent="0.35">
      <c r="A43" s="117" t="s">
        <v>158</v>
      </c>
      <c r="B43" s="117"/>
      <c r="C43" s="117"/>
      <c r="D43" s="117"/>
      <c r="E43" s="117"/>
      <c r="F43" s="117"/>
      <c r="G43" s="117"/>
      <c r="H43" s="117"/>
      <c r="I43" s="117"/>
      <c r="J43" s="117"/>
      <c r="K43" s="117"/>
      <c r="L43" s="117"/>
    </row>
    <row r="44" spans="1:12" ht="14.5" customHeight="1" x14ac:dyDescent="0.25"/>
    <row r="45" spans="1:12" ht="14.5" hidden="1" customHeight="1" x14ac:dyDescent="0.25"/>
    <row r="46" spans="1:12" ht="14.5" hidden="1" customHeight="1" x14ac:dyDescent="0.25"/>
    <row r="47" spans="1:12" ht="14.5" hidden="1" customHeight="1" x14ac:dyDescent="0.25"/>
    <row r="48" spans="1:12" ht="14.5" hidden="1" customHeight="1" x14ac:dyDescent="0.25"/>
    <row r="49" ht="14.5" hidden="1" customHeight="1" x14ac:dyDescent="0.25"/>
    <row r="50" ht="14.5" hidden="1" customHeight="1" x14ac:dyDescent="0.25"/>
    <row r="51" ht="0" hidden="1" customHeight="1" x14ac:dyDescent="0.25"/>
    <row r="52" ht="0" hidden="1" customHeight="1" x14ac:dyDescent="0.25"/>
    <row r="53" ht="0" hidden="1" customHeight="1" x14ac:dyDescent="0.25"/>
    <row r="54" ht="0" hidden="1" customHeight="1" x14ac:dyDescent="0.25"/>
    <row r="55" ht="0" hidden="1" customHeight="1" x14ac:dyDescent="0.25"/>
    <row r="56" ht="0" hidden="1" customHeight="1" x14ac:dyDescent="0.25"/>
    <row r="57" ht="0" hidden="1" customHeight="1" x14ac:dyDescent="0.25"/>
    <row r="58" ht="0" hidden="1" customHeight="1" x14ac:dyDescent="0.25"/>
    <row r="59" ht="0" hidden="1" customHeight="1" x14ac:dyDescent="0.25"/>
    <row r="60" ht="0" hidden="1" customHeight="1" x14ac:dyDescent="0.25"/>
    <row r="61" ht="0" hidden="1" customHeight="1" x14ac:dyDescent="0.25"/>
    <row r="62" ht="0" hidden="1" customHeight="1" x14ac:dyDescent="0.25"/>
    <row r="63" ht="0" hidden="1" customHeight="1" x14ac:dyDescent="0.25"/>
    <row r="64" ht="0" hidden="1" customHeight="1" x14ac:dyDescent="0.25"/>
    <row r="65" ht="0" hidden="1" customHeight="1" x14ac:dyDescent="0.25"/>
    <row r="66" ht="0" hidden="1" customHeight="1" x14ac:dyDescent="0.25"/>
    <row r="67" ht="0" hidden="1" customHeight="1" x14ac:dyDescent="0.25"/>
    <row r="68" ht="0" hidden="1" customHeight="1" x14ac:dyDescent="0.25"/>
  </sheetData>
  <mergeCells count="18">
    <mergeCell ref="D26:K26"/>
    <mergeCell ref="D16:J16"/>
    <mergeCell ref="D18:J18"/>
    <mergeCell ref="D19:J19"/>
    <mergeCell ref="D17:J17"/>
    <mergeCell ref="C6:D6"/>
    <mergeCell ref="D14:J14"/>
    <mergeCell ref="D24:K24"/>
    <mergeCell ref="D23:K23"/>
    <mergeCell ref="D25:K25"/>
    <mergeCell ref="D15:J15"/>
    <mergeCell ref="D39:K39"/>
    <mergeCell ref="D40:K40"/>
    <mergeCell ref="D41:K41"/>
    <mergeCell ref="D30:K30"/>
    <mergeCell ref="D31:K31"/>
    <mergeCell ref="D35:K35"/>
    <mergeCell ref="D36:K36"/>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xr:uid="{00000000-0004-0000-0200-000000000000}"/>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617179"/>
    <outlinePr summaryBelow="0"/>
    <pageSetUpPr fitToPage="1"/>
  </sheetPr>
  <dimension ref="A1:H109"/>
  <sheetViews>
    <sheetView showGridLines="0" zoomScale="80" zoomScaleNormal="80" workbookViewId="0">
      <pane ySplit="8" topLeftCell="A45" activePane="bottomLeft" state="frozen"/>
      <selection pane="bottomLeft" activeCell="B9" sqref="B9"/>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466</v>
      </c>
      <c r="D1" s="81"/>
      <c r="E1" s="81"/>
      <c r="F1" s="83"/>
      <c r="G1" s="83"/>
      <c r="H1" s="83"/>
    </row>
    <row r="2" spans="1:8" ht="13" x14ac:dyDescent="0.25">
      <c r="A2" s="81"/>
      <c r="B2" s="81"/>
      <c r="C2" s="84" t="str">
        <f>cstProjectName</f>
        <v>RM 6257 Security Services - physical, technical &amp; support services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SUM(A9:A81)</f>
        <v>0</v>
      </c>
      <c r="B8" s="88">
        <f>SUM(B9:B81)</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442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8" t="s">
        <v>467</v>
      </c>
      <c r="E13" s="318"/>
      <c r="F13" s="318"/>
      <c r="G13" s="318"/>
    </row>
    <row r="14" spans="1:8" s="27" customFormat="1" x14ac:dyDescent="0.25">
      <c r="A14" s="80"/>
      <c r="B14" s="80"/>
      <c r="C14" s="80"/>
      <c r="D14" s="80"/>
      <c r="E14" s="80"/>
      <c r="F14" s="80"/>
      <c r="G14" s="80"/>
    </row>
    <row r="15" spans="1:8" ht="15.5" x14ac:dyDescent="0.35">
      <c r="A15" s="90"/>
      <c r="B15" s="90"/>
      <c r="C15" s="90"/>
      <c r="D15" s="90" t="s">
        <v>458</v>
      </c>
      <c r="E15" s="90"/>
      <c r="F15" s="90"/>
      <c r="G15" s="90"/>
    </row>
    <row r="16" spans="1:8" ht="12" x14ac:dyDescent="0.25">
      <c r="A16" s="80"/>
      <c r="B16" s="80"/>
      <c r="C16" s="80"/>
      <c r="D16" s="80"/>
      <c r="E16" s="80"/>
      <c r="F16" s="97" t="s">
        <v>320</v>
      </c>
      <c r="G16" s="80"/>
    </row>
    <row r="17" spans="1:7" x14ac:dyDescent="0.25">
      <c r="A17" s="80"/>
      <c r="B17" s="80"/>
      <c r="C17" s="80"/>
      <c r="D17" s="80"/>
      <c r="E17" s="80"/>
      <c r="F17" s="80"/>
      <c r="G17" s="80"/>
    </row>
    <row r="18" spans="1:7" ht="15.5" x14ac:dyDescent="0.35">
      <c r="A18" s="90"/>
      <c r="B18" s="90"/>
      <c r="C18" s="90"/>
      <c r="D18" s="90" t="s">
        <v>459</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10" t="s">
        <v>108</v>
      </c>
      <c r="G20" s="80"/>
    </row>
    <row r="21" spans="1:7" outlineLevel="1" x14ac:dyDescent="0.25">
      <c r="A21" s="80"/>
      <c r="B21" s="80"/>
      <c r="C21" s="80"/>
      <c r="D21" s="80"/>
      <c r="E21" s="80"/>
      <c r="F21" s="210" t="s">
        <v>109</v>
      </c>
      <c r="G21" s="80"/>
    </row>
    <row r="22" spans="1:7" outlineLevel="1" x14ac:dyDescent="0.25">
      <c r="A22" s="80"/>
      <c r="B22" s="80"/>
      <c r="C22" s="80"/>
      <c r="D22" s="80"/>
      <c r="E22" s="80"/>
      <c r="F22" s="210" t="s">
        <v>104</v>
      </c>
      <c r="G22" s="80"/>
    </row>
    <row r="23" spans="1:7" outlineLevel="1" x14ac:dyDescent="0.25">
      <c r="A23" s="80"/>
      <c r="B23" s="80"/>
      <c r="C23" s="80"/>
      <c r="D23" s="80"/>
      <c r="E23" s="80"/>
      <c r="F23" s="210" t="s">
        <v>105</v>
      </c>
      <c r="G23" s="80"/>
    </row>
    <row r="24" spans="1:7" outlineLevel="1" x14ac:dyDescent="0.25">
      <c r="A24" s="80"/>
      <c r="B24" s="80"/>
      <c r="C24" s="80"/>
      <c r="D24" s="80"/>
      <c r="E24" s="80"/>
      <c r="F24" s="210" t="s">
        <v>106</v>
      </c>
      <c r="G24" s="80"/>
    </row>
    <row r="25" spans="1:7" outlineLevel="1" x14ac:dyDescent="0.25">
      <c r="A25" s="80"/>
      <c r="B25" s="80"/>
      <c r="C25" s="80"/>
      <c r="D25" s="80"/>
      <c r="E25" s="80"/>
      <c r="F25" s="210" t="s">
        <v>512</v>
      </c>
      <c r="G25" s="80"/>
    </row>
    <row r="26" spans="1:7" outlineLevel="1" x14ac:dyDescent="0.25">
      <c r="A26" s="80"/>
      <c r="B26" s="80"/>
      <c r="C26" s="80"/>
      <c r="D26" s="80"/>
      <c r="E26" s="80"/>
      <c r="F26" s="210" t="s">
        <v>107</v>
      </c>
      <c r="G26" s="80"/>
    </row>
    <row r="27" spans="1:7" outlineLevel="1" x14ac:dyDescent="0.25">
      <c r="A27" s="80"/>
      <c r="B27" s="80"/>
      <c r="C27" s="80"/>
      <c r="D27" s="80"/>
      <c r="E27" s="80"/>
      <c r="F27" s="210" t="s">
        <v>48</v>
      </c>
      <c r="G27" s="80"/>
    </row>
    <row r="28" spans="1:7" ht="12" x14ac:dyDescent="0.25">
      <c r="A28" s="80"/>
      <c r="B28" s="80"/>
      <c r="C28" s="80"/>
      <c r="D28" s="80"/>
      <c r="E28" s="80"/>
      <c r="F28" s="125" t="s">
        <v>455</v>
      </c>
      <c r="G28" s="80"/>
    </row>
    <row r="29" spans="1:7" ht="15.5" x14ac:dyDescent="0.35">
      <c r="A29" s="90"/>
      <c r="B29" s="90"/>
      <c r="C29" s="90"/>
      <c r="D29" s="90" t="s">
        <v>460</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392</v>
      </c>
      <c r="F31" s="61"/>
      <c r="G31" s="80"/>
    </row>
    <row r="32" spans="1:7" ht="12" outlineLevel="1" x14ac:dyDescent="0.3">
      <c r="A32" s="80"/>
      <c r="B32" s="80"/>
      <c r="C32" s="80"/>
      <c r="D32" s="61"/>
      <c r="E32" s="61"/>
      <c r="F32" s="210" t="s">
        <v>407</v>
      </c>
      <c r="G32" s="80"/>
    </row>
    <row r="33" spans="1:7" ht="12" outlineLevel="1" x14ac:dyDescent="0.3">
      <c r="A33" s="80"/>
      <c r="B33" s="80"/>
      <c r="C33" s="80"/>
      <c r="D33" s="61"/>
      <c r="E33" s="61"/>
      <c r="F33" s="210" t="s">
        <v>474</v>
      </c>
      <c r="G33" s="80"/>
    </row>
    <row r="34" spans="1:7" ht="12" outlineLevel="1" x14ac:dyDescent="0.3">
      <c r="A34" s="80"/>
      <c r="B34" s="80"/>
      <c r="C34" s="80"/>
      <c r="D34" s="61"/>
      <c r="E34" s="61"/>
      <c r="F34" s="125" t="s">
        <v>456</v>
      </c>
      <c r="G34" s="80"/>
    </row>
    <row r="35" spans="1:7" ht="13" outlineLevel="1" x14ac:dyDescent="0.3">
      <c r="A35" s="80"/>
      <c r="B35" s="80"/>
      <c r="C35" s="80"/>
      <c r="D35" s="61"/>
      <c r="E35" s="126" t="s">
        <v>340</v>
      </c>
      <c r="F35" s="61"/>
      <c r="G35" s="80"/>
    </row>
    <row r="36" spans="1:7" ht="12" outlineLevel="1" x14ac:dyDescent="0.3">
      <c r="A36" s="80"/>
      <c r="B36" s="80"/>
      <c r="C36" s="80"/>
      <c r="D36" s="61"/>
      <c r="E36" s="61"/>
      <c r="F36" s="210" t="s">
        <v>474</v>
      </c>
      <c r="G36" s="80"/>
    </row>
    <row r="37" spans="1:7" ht="12" outlineLevel="1" x14ac:dyDescent="0.3">
      <c r="A37" s="80"/>
      <c r="B37" s="80"/>
      <c r="C37" s="80"/>
      <c r="D37" s="61"/>
      <c r="E37" s="61"/>
      <c r="F37" s="210" t="s">
        <v>407</v>
      </c>
      <c r="G37" s="80"/>
    </row>
    <row r="38" spans="1:7" ht="12" outlineLevel="1" x14ac:dyDescent="0.3">
      <c r="A38" s="80"/>
      <c r="B38" s="80"/>
      <c r="C38" s="80"/>
      <c r="D38" s="61"/>
      <c r="E38" s="61"/>
      <c r="F38" s="210" t="s">
        <v>111</v>
      </c>
      <c r="G38" s="80"/>
    </row>
    <row r="39" spans="1:7" ht="12" x14ac:dyDescent="0.25">
      <c r="A39" s="80"/>
      <c r="B39" s="80"/>
      <c r="C39" s="80"/>
      <c r="D39" s="80"/>
      <c r="E39" s="80"/>
      <c r="F39" s="125" t="s">
        <v>456</v>
      </c>
      <c r="G39" s="80"/>
    </row>
    <row r="40" spans="1:7" x14ac:dyDescent="0.25">
      <c r="A40" s="80"/>
      <c r="B40" s="80"/>
      <c r="C40" s="80"/>
      <c r="D40" s="80"/>
      <c r="E40" s="80"/>
      <c r="G40" s="80"/>
    </row>
    <row r="41" spans="1:7" ht="15.5" x14ac:dyDescent="0.35">
      <c r="A41" s="90"/>
      <c r="B41" s="90"/>
      <c r="C41" s="90"/>
      <c r="D41" s="90" t="s">
        <v>461</v>
      </c>
      <c r="E41" s="90"/>
      <c r="F41" s="90"/>
      <c r="G41" s="90"/>
    </row>
    <row r="42" spans="1:7" outlineLevel="1" x14ac:dyDescent="0.25">
      <c r="A42" s="80"/>
      <c r="B42" s="80"/>
      <c r="C42" s="80"/>
      <c r="D42" s="80"/>
      <c r="E42" s="80"/>
      <c r="F42" s="80"/>
      <c r="G42" s="80"/>
    </row>
    <row r="43" spans="1:7" outlineLevel="1" x14ac:dyDescent="0.25">
      <c r="A43" s="80"/>
      <c r="B43" s="80"/>
      <c r="C43" s="80"/>
      <c r="D43" s="80"/>
      <c r="E43" s="80"/>
      <c r="F43" s="210" t="s">
        <v>144</v>
      </c>
      <c r="G43" s="80"/>
    </row>
    <row r="44" spans="1:7" outlineLevel="1" x14ac:dyDescent="0.25">
      <c r="A44" s="80"/>
      <c r="B44" s="80"/>
      <c r="C44" s="80"/>
      <c r="D44" s="80"/>
      <c r="E44" s="80"/>
      <c r="F44" s="210" t="s">
        <v>145</v>
      </c>
      <c r="G44" s="80"/>
    </row>
    <row r="45" spans="1:7" ht="12" x14ac:dyDescent="0.25">
      <c r="A45" s="80"/>
      <c r="B45" s="80"/>
      <c r="C45" s="80"/>
      <c r="D45" s="80"/>
      <c r="E45" s="80"/>
      <c r="F45" s="125" t="s">
        <v>455</v>
      </c>
      <c r="G45" s="80"/>
    </row>
    <row r="46" spans="1:7" ht="15.5" x14ac:dyDescent="0.35">
      <c r="A46" s="90"/>
      <c r="B46" s="90"/>
      <c r="C46" s="90"/>
      <c r="D46" s="90" t="s">
        <v>462</v>
      </c>
      <c r="E46" s="90"/>
      <c r="F46" s="90"/>
      <c r="G46" s="90"/>
    </row>
    <row r="47" spans="1:7" x14ac:dyDescent="0.25">
      <c r="A47" s="80"/>
      <c r="B47" s="80"/>
      <c r="C47" s="80"/>
      <c r="D47" s="80"/>
      <c r="E47" s="80"/>
      <c r="F47" s="80"/>
      <c r="G47" s="80"/>
    </row>
    <row r="48" spans="1:7" s="27" customFormat="1" ht="13.5" thickBot="1" x14ac:dyDescent="0.3">
      <c r="A48" s="80"/>
      <c r="B48" s="80"/>
      <c r="C48" s="80"/>
      <c r="D48" s="80"/>
      <c r="E48" s="129" t="s">
        <v>367</v>
      </c>
      <c r="F48" s="129" t="s">
        <v>366</v>
      </c>
      <c r="G48" s="80"/>
    </row>
    <row r="49" spans="1:7" ht="12" x14ac:dyDescent="0.25">
      <c r="A49" s="80"/>
      <c r="B49" s="80"/>
      <c r="C49" s="80"/>
      <c r="D49" s="80"/>
      <c r="E49" s="91" t="s">
        <v>262</v>
      </c>
      <c r="F49" s="127">
        <v>1000</v>
      </c>
      <c r="G49" s="97" t="s">
        <v>365</v>
      </c>
    </row>
    <row r="50" spans="1:7" ht="12" x14ac:dyDescent="0.25">
      <c r="A50" s="80"/>
      <c r="B50" s="80"/>
      <c r="C50" s="80"/>
      <c r="D50" s="80"/>
      <c r="E50" s="91" t="s">
        <v>263</v>
      </c>
      <c r="F50" s="127">
        <v>1000000</v>
      </c>
      <c r="G50" s="97" t="s">
        <v>365</v>
      </c>
    </row>
    <row r="51" spans="1:7" ht="12" x14ac:dyDescent="0.25">
      <c r="A51" s="80"/>
      <c r="B51" s="80"/>
      <c r="C51" s="80"/>
      <c r="D51" s="80"/>
      <c r="E51" s="91" t="s">
        <v>264</v>
      </c>
      <c r="F51" s="127">
        <v>7</v>
      </c>
      <c r="G51" s="97" t="s">
        <v>368</v>
      </c>
    </row>
    <row r="52" spans="1:7" ht="12" x14ac:dyDescent="0.25">
      <c r="A52" s="80"/>
      <c r="B52" s="80"/>
      <c r="C52" s="80"/>
      <c r="D52" s="80"/>
      <c r="E52" s="91" t="s">
        <v>265</v>
      </c>
      <c r="F52" s="127">
        <v>52</v>
      </c>
      <c r="G52" s="97" t="s">
        <v>369</v>
      </c>
    </row>
    <row r="53" spans="1:7" ht="12" x14ac:dyDescent="0.25">
      <c r="A53" s="80"/>
      <c r="B53" s="80"/>
      <c r="C53" s="80"/>
      <c r="D53" s="80"/>
      <c r="E53" s="91" t="s">
        <v>266</v>
      </c>
      <c r="F53" s="127">
        <v>3</v>
      </c>
      <c r="G53" s="97" t="s">
        <v>370</v>
      </c>
    </row>
    <row r="54" spans="1:7" ht="12" x14ac:dyDescent="0.25">
      <c r="A54" s="80"/>
      <c r="B54" s="80"/>
      <c r="C54" s="80"/>
      <c r="D54" s="80"/>
      <c r="E54" s="91" t="s">
        <v>267</v>
      </c>
      <c r="F54" s="127">
        <v>12</v>
      </c>
      <c r="G54" s="97" t="s">
        <v>371</v>
      </c>
    </row>
    <row r="55" spans="1:7" ht="12" x14ac:dyDescent="0.25">
      <c r="A55" s="80"/>
      <c r="B55" s="80"/>
      <c r="C55" s="80"/>
      <c r="D55" s="80"/>
      <c r="E55" s="91" t="s">
        <v>300</v>
      </c>
      <c r="F55" s="127">
        <v>365</v>
      </c>
      <c r="G55" s="97" t="s">
        <v>372</v>
      </c>
    </row>
    <row r="56" spans="1:7" ht="12" x14ac:dyDescent="0.25">
      <c r="A56" s="80"/>
      <c r="B56" s="80"/>
      <c r="C56" s="80"/>
      <c r="D56" s="80"/>
      <c r="E56" s="80"/>
      <c r="F56" s="125" t="s">
        <v>393</v>
      </c>
      <c r="G56" s="80"/>
    </row>
    <row r="57" spans="1:7" ht="15.5" x14ac:dyDescent="0.35">
      <c r="A57" s="90"/>
      <c r="B57" s="90"/>
      <c r="C57" s="90"/>
      <c r="D57" s="90" t="s">
        <v>463</v>
      </c>
      <c r="E57" s="90"/>
      <c r="F57" s="90"/>
      <c r="G57" s="90"/>
    </row>
    <row r="58" spans="1:7" x14ac:dyDescent="0.25">
      <c r="A58" s="80"/>
      <c r="B58" s="80"/>
      <c r="C58" s="80"/>
      <c r="D58" s="80"/>
      <c r="E58" s="80"/>
      <c r="F58" s="80"/>
      <c r="G58" s="80"/>
    </row>
    <row r="59" spans="1:7" ht="36" x14ac:dyDescent="0.25">
      <c r="A59" s="80"/>
      <c r="B59" s="98">
        <f>IF(eTol="",1,0)</f>
        <v>0</v>
      </c>
      <c r="C59" s="80"/>
      <c r="D59" s="80"/>
      <c r="E59" s="93" t="s">
        <v>268</v>
      </c>
      <c r="F59" s="238">
        <v>2</v>
      </c>
      <c r="G59" s="213" t="s">
        <v>373</v>
      </c>
    </row>
    <row r="60" spans="1:7" ht="12" x14ac:dyDescent="0.3">
      <c r="A60" s="80"/>
      <c r="B60" s="80"/>
      <c r="C60" s="80"/>
      <c r="D60" s="80"/>
      <c r="E60" s="80"/>
      <c r="F60" s="80"/>
      <c r="G60" s="99"/>
    </row>
    <row r="61" spans="1:7" ht="12" x14ac:dyDescent="0.25">
      <c r="A61" s="80"/>
      <c r="B61" s="80"/>
      <c r="C61" s="80"/>
      <c r="D61" s="80"/>
      <c r="E61" s="93" t="s">
        <v>269</v>
      </c>
      <c r="F61" s="100" t="str">
        <f>IF(AND(sysChk=0,sysWarn=0),"All Checks OK",IF(sysChk&lt;&gt;0,sysChk&amp;" Error"&amp;IF(sysChk=1," ","s "),"")&amp;IF(sysWarn&lt;&gt;0,sysWarn&amp;" Warning"&amp;IF(sysWarn=1,"","s"),""))</f>
        <v>All Checks OK</v>
      </c>
      <c r="G61" s="97" t="s">
        <v>374</v>
      </c>
    </row>
    <row r="62" spans="1:7" ht="12" x14ac:dyDescent="0.3">
      <c r="A62" s="80"/>
      <c r="B62" s="80"/>
      <c r="C62" s="80"/>
      <c r="D62" s="80"/>
      <c r="E62" s="93"/>
      <c r="F62" s="125" t="s">
        <v>393</v>
      </c>
      <c r="G62" s="99"/>
    </row>
    <row r="63" spans="1:7" ht="15.5" x14ac:dyDescent="0.35">
      <c r="A63" s="90"/>
      <c r="B63" s="90"/>
      <c r="C63" s="90"/>
      <c r="D63" s="90" t="s">
        <v>464</v>
      </c>
      <c r="E63" s="90"/>
      <c r="F63" s="90"/>
      <c r="G63" s="90"/>
    </row>
    <row r="64" spans="1:7" x14ac:dyDescent="0.25">
      <c r="A64" s="80"/>
      <c r="B64" s="80"/>
      <c r="C64" s="80"/>
      <c r="D64" s="80"/>
      <c r="E64" s="80"/>
      <c r="F64" s="80"/>
      <c r="G64" s="80"/>
    </row>
    <row r="65" spans="1:7" s="27" customFormat="1" x14ac:dyDescent="0.25">
      <c r="A65" s="80"/>
      <c r="B65" s="80"/>
      <c r="C65" s="80"/>
      <c r="D65" s="80"/>
      <c r="E65" s="80" t="s">
        <v>375</v>
      </c>
      <c r="F65" s="80"/>
      <c r="G65" s="80"/>
    </row>
    <row r="66" spans="1:7" s="27" customFormat="1" x14ac:dyDescent="0.25">
      <c r="A66" s="80"/>
      <c r="B66" s="80"/>
      <c r="C66" s="80"/>
      <c r="D66" s="80"/>
      <c r="E66" s="80"/>
      <c r="F66" s="80"/>
      <c r="G66" s="80"/>
    </row>
    <row r="67" spans="1:7" x14ac:dyDescent="0.25">
      <c r="A67" s="80"/>
      <c r="B67" s="80"/>
      <c r="C67" s="80"/>
      <c r="D67" s="80"/>
      <c r="E67" s="101" t="s">
        <v>270</v>
      </c>
      <c r="F67" s="102" t="s">
        <v>271</v>
      </c>
      <c r="G67" s="103" t="s">
        <v>272</v>
      </c>
    </row>
    <row r="68" spans="1:7" x14ac:dyDescent="0.25">
      <c r="A68" s="80"/>
      <c r="B68" s="80"/>
      <c r="C68" s="80"/>
      <c r="D68" s="80"/>
      <c r="E68" s="104" t="s">
        <v>262</v>
      </c>
      <c r="F68" s="210" t="s">
        <v>477</v>
      </c>
      <c r="G68" s="239" t="s">
        <v>281</v>
      </c>
    </row>
    <row r="69" spans="1:7" x14ac:dyDescent="0.25">
      <c r="A69" s="80"/>
      <c r="B69" s="80"/>
      <c r="C69" s="80"/>
      <c r="D69" s="80"/>
      <c r="E69" s="104" t="s">
        <v>263</v>
      </c>
      <c r="F69" s="210" t="s">
        <v>478</v>
      </c>
      <c r="G69" s="239" t="s">
        <v>274</v>
      </c>
    </row>
    <row r="70" spans="1:7" x14ac:dyDescent="0.25">
      <c r="A70" s="80"/>
      <c r="B70" s="80"/>
      <c r="C70" s="80"/>
      <c r="D70" s="80"/>
      <c r="E70" s="104" t="s">
        <v>264</v>
      </c>
      <c r="F70" s="210" t="s">
        <v>479</v>
      </c>
      <c r="G70" s="239" t="s">
        <v>273</v>
      </c>
    </row>
    <row r="71" spans="1:7" x14ac:dyDescent="0.25">
      <c r="A71" s="80"/>
      <c r="B71" s="80"/>
      <c r="C71" s="80"/>
      <c r="D71" s="80"/>
      <c r="E71" s="104" t="s">
        <v>265</v>
      </c>
      <c r="F71" s="210" t="s">
        <v>480</v>
      </c>
      <c r="G71" s="239" t="s">
        <v>282</v>
      </c>
    </row>
    <row r="72" spans="1:7" x14ac:dyDescent="0.25">
      <c r="A72" s="80"/>
      <c r="B72" s="80"/>
      <c r="C72" s="80"/>
      <c r="D72" s="80"/>
      <c r="E72" s="104" t="s">
        <v>266</v>
      </c>
      <c r="F72" s="210" t="s">
        <v>481</v>
      </c>
      <c r="G72" s="239" t="s">
        <v>275</v>
      </c>
    </row>
    <row r="73" spans="1:7" x14ac:dyDescent="0.25">
      <c r="A73" s="80"/>
      <c r="B73" s="80"/>
      <c r="C73" s="80"/>
      <c r="D73" s="80"/>
      <c r="E73" s="104" t="s">
        <v>267</v>
      </c>
      <c r="F73" s="210" t="s">
        <v>482</v>
      </c>
      <c r="G73" s="239" t="s">
        <v>276</v>
      </c>
    </row>
    <row r="74" spans="1:7" x14ac:dyDescent="0.25">
      <c r="A74" s="80"/>
      <c r="B74" s="80"/>
      <c r="C74" s="80"/>
      <c r="D74" s="80"/>
      <c r="E74" s="104" t="s">
        <v>300</v>
      </c>
      <c r="F74" s="210" t="s">
        <v>483</v>
      </c>
      <c r="G74" s="239" t="s">
        <v>301</v>
      </c>
    </row>
    <row r="75" spans="1:7" x14ac:dyDescent="0.25">
      <c r="A75" s="80"/>
      <c r="B75" s="80"/>
      <c r="C75" s="80"/>
      <c r="D75" s="80"/>
      <c r="E75" s="104" t="s">
        <v>277</v>
      </c>
      <c r="F75" s="210" t="s">
        <v>484</v>
      </c>
      <c r="G75" s="239" t="s">
        <v>278</v>
      </c>
    </row>
    <row r="76" spans="1:7" x14ac:dyDescent="0.25">
      <c r="A76" s="80"/>
      <c r="B76" s="80"/>
      <c r="C76" s="80"/>
      <c r="D76" s="80"/>
      <c r="E76" s="104" t="s">
        <v>279</v>
      </c>
      <c r="F76" s="210" t="s">
        <v>485</v>
      </c>
      <c r="G76" s="239" t="s">
        <v>280</v>
      </c>
    </row>
    <row r="77" spans="1:7" x14ac:dyDescent="0.25">
      <c r="A77" s="80"/>
      <c r="B77" s="80"/>
      <c r="C77" s="80"/>
      <c r="D77" s="80"/>
      <c r="E77" s="104" t="s">
        <v>283</v>
      </c>
      <c r="F77" s="210" t="s">
        <v>302</v>
      </c>
      <c r="G77" s="239" t="s">
        <v>284</v>
      </c>
    </row>
    <row r="78" spans="1:7" x14ac:dyDescent="0.25">
      <c r="A78" s="80"/>
      <c r="B78" s="80"/>
      <c r="C78" s="80"/>
      <c r="D78" s="80"/>
      <c r="E78" s="104" t="s">
        <v>285</v>
      </c>
      <c r="F78" s="240" t="s">
        <v>486</v>
      </c>
      <c r="G78" s="239" t="s">
        <v>286</v>
      </c>
    </row>
    <row r="79" spans="1:7" x14ac:dyDescent="0.25">
      <c r="A79" s="80"/>
      <c r="B79" s="80"/>
      <c r="C79" s="80"/>
      <c r="D79" s="80"/>
      <c r="E79" s="106" t="s">
        <v>287</v>
      </c>
      <c r="F79" s="107"/>
      <c r="G79" s="108"/>
    </row>
    <row r="80" spans="1:7" ht="12" x14ac:dyDescent="0.25">
      <c r="A80" s="80"/>
      <c r="B80" s="80"/>
      <c r="C80" s="80"/>
      <c r="D80" s="80"/>
      <c r="E80" s="80"/>
      <c r="F80" s="125" t="s">
        <v>454</v>
      </c>
      <c r="G80" s="80"/>
    </row>
    <row r="81" spans="1:8" ht="15.5" x14ac:dyDescent="0.35">
      <c r="A81" s="90"/>
      <c r="B81" s="90"/>
      <c r="C81" s="90"/>
      <c r="D81" s="90" t="s">
        <v>288</v>
      </c>
      <c r="E81" s="90"/>
      <c r="F81" s="90"/>
      <c r="G81" s="90"/>
      <c r="H81" s="90"/>
    </row>
    <row r="82" spans="1:8" ht="11.5" customHeight="1" x14ac:dyDescent="0.25"/>
    <row r="83" spans="1:8" ht="11.5" customHeight="1" x14ac:dyDescent="0.25"/>
    <row r="84" spans="1:8" ht="11.5" customHeight="1" x14ac:dyDescent="0.25"/>
    <row r="85" spans="1:8" ht="11.5" customHeight="1" x14ac:dyDescent="0.25"/>
    <row r="86" spans="1:8" ht="11.5" customHeight="1" x14ac:dyDescent="0.25"/>
    <row r="87" spans="1:8" ht="11.5" customHeight="1" x14ac:dyDescent="0.25"/>
    <row r="88" spans="1:8" ht="11.5" customHeight="1" x14ac:dyDescent="0.25"/>
    <row r="89" spans="1:8" ht="11.5" hidden="1" customHeight="1" x14ac:dyDescent="0.25"/>
    <row r="90" spans="1:8" ht="11.5" hidden="1" customHeight="1" x14ac:dyDescent="0.25"/>
    <row r="91" spans="1:8" ht="11.5" hidden="1" customHeight="1" x14ac:dyDescent="0.25"/>
    <row r="92" spans="1:8" ht="11.5" hidden="1" customHeight="1" x14ac:dyDescent="0.25"/>
    <row r="93" spans="1:8" ht="11.5" hidden="1" customHeight="1" x14ac:dyDescent="0.25"/>
    <row r="94" spans="1:8" ht="11.5" hidden="1" customHeight="1" x14ac:dyDescent="0.25"/>
    <row r="95" spans="1:8" ht="11.5" customHeight="1" x14ac:dyDescent="0.25"/>
    <row r="96" spans="1:8"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CC"/>
    <outlinePr summaryBelow="0"/>
    <pageSetUpPr fitToPage="1"/>
  </sheetPr>
  <dimension ref="A1:L88"/>
  <sheetViews>
    <sheetView showGridLines="0" zoomScale="80" zoomScaleNormal="80" zoomScaleSheetLayoutView="100" workbookViewId="0">
      <pane ySplit="8" topLeftCell="A9" activePane="bottomLeft" state="frozen"/>
      <selection activeCell="A9" sqref="A9"/>
      <selection pane="bottomLeft" activeCell="C9" sqref="C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6257 Security Services - physical, technical &amp; support services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3" t="str">
        <f>HYPERLINK("#'Contents'!A1","Click for Contents")</f>
        <v>Click for Contents</v>
      </c>
      <c r="D6" s="253"/>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7">
        <f>SUM(A9:A71)</f>
        <v>0</v>
      </c>
      <c r="B8" s="187">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99</v>
      </c>
      <c r="E10" s="90"/>
      <c r="F10" s="90"/>
      <c r="G10" s="90"/>
      <c r="H10" s="90"/>
      <c r="I10" s="90"/>
      <c r="J10" s="90"/>
      <c r="K10" s="90"/>
    </row>
    <row r="11" spans="1:12" s="80" customFormat="1" ht="11.5" x14ac:dyDescent="0.25"/>
    <row r="12" spans="1:12" s="80" customFormat="1" ht="56" customHeight="1" x14ac:dyDescent="0.25">
      <c r="D12" s="269" t="s">
        <v>430</v>
      </c>
      <c r="E12" s="269"/>
      <c r="F12" s="269"/>
      <c r="G12" s="269"/>
      <c r="H12" s="269"/>
      <c r="I12" s="269"/>
      <c r="J12" s="269"/>
      <c r="K12" s="269"/>
    </row>
    <row r="13" spans="1:12" ht="56" customHeight="1" x14ac:dyDescent="0.35">
      <c r="C13" s="182"/>
      <c r="D13" s="259" t="s">
        <v>441</v>
      </c>
      <c r="E13" s="260"/>
      <c r="F13" s="260"/>
      <c r="G13" s="260"/>
      <c r="H13" s="260"/>
      <c r="I13" s="260"/>
      <c r="J13" s="260"/>
      <c r="K13" s="260"/>
    </row>
    <row r="14" spans="1:12" ht="51" customHeight="1" x14ac:dyDescent="0.35">
      <c r="C14" s="182"/>
      <c r="D14" s="259" t="s">
        <v>431</v>
      </c>
      <c r="E14" s="259"/>
      <c r="F14" s="259"/>
      <c r="G14" s="259"/>
      <c r="H14" s="259"/>
      <c r="I14" s="259"/>
      <c r="J14" s="259"/>
      <c r="K14" s="259"/>
    </row>
    <row r="15" spans="1:12" ht="48" customHeight="1" x14ac:dyDescent="0.35">
      <c r="C15" s="182"/>
      <c r="D15" s="269" t="s">
        <v>397</v>
      </c>
      <c r="E15" s="269"/>
      <c r="F15" s="269"/>
      <c r="G15" s="269"/>
      <c r="H15" s="269"/>
      <c r="I15" s="269"/>
      <c r="J15" s="269"/>
      <c r="K15" s="269"/>
    </row>
    <row r="16" spans="1:12" s="225" customFormat="1" ht="48" customHeight="1" x14ac:dyDescent="0.35">
      <c r="C16" s="226"/>
      <c r="D16" s="269" t="s">
        <v>450</v>
      </c>
      <c r="E16" s="269"/>
      <c r="F16" s="269"/>
      <c r="G16" s="269"/>
      <c r="H16" s="269"/>
      <c r="I16" s="269"/>
      <c r="J16" s="269"/>
      <c r="K16" s="269"/>
    </row>
    <row r="17" spans="3:11" s="222" customFormat="1" ht="15.5" x14ac:dyDescent="0.35">
      <c r="C17" s="223"/>
      <c r="D17" s="224"/>
      <c r="E17" s="224"/>
      <c r="F17" s="224"/>
      <c r="G17" s="224"/>
      <c r="H17" s="224"/>
      <c r="I17" s="224"/>
      <c r="J17" s="224"/>
      <c r="K17" s="224"/>
    </row>
    <row r="18" spans="3:11" ht="15.5" x14ac:dyDescent="0.35">
      <c r="C18" s="90"/>
      <c r="D18" s="90" t="s">
        <v>388</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99</v>
      </c>
      <c r="E20" s="129"/>
      <c r="F20" s="129"/>
      <c r="G20" s="129"/>
      <c r="H20" s="129"/>
      <c r="I20" s="129"/>
      <c r="J20" s="129"/>
      <c r="K20" s="129"/>
    </row>
    <row r="21" spans="3:11" ht="90" customHeight="1" outlineLevel="1" x14ac:dyDescent="0.35">
      <c r="C21" s="183" t="s">
        <v>93</v>
      </c>
      <c r="D21" s="259" t="s">
        <v>476</v>
      </c>
      <c r="E21" s="278"/>
      <c r="F21" s="278"/>
      <c r="G21" s="278"/>
      <c r="H21" s="278"/>
      <c r="I21" s="278"/>
      <c r="J21" s="278"/>
      <c r="K21" s="278"/>
    </row>
    <row r="22" spans="3:11" ht="57" customHeight="1" outlineLevel="1" x14ac:dyDescent="0.25">
      <c r="C22" s="184" t="s">
        <v>94</v>
      </c>
      <c r="D22" s="259" t="s">
        <v>500</v>
      </c>
      <c r="E22" s="279"/>
      <c r="F22" s="279"/>
      <c r="G22" s="279"/>
      <c r="H22" s="279"/>
      <c r="I22" s="279"/>
      <c r="J22" s="279"/>
      <c r="K22" s="279"/>
    </row>
    <row r="23" spans="3:11" ht="83" customHeight="1" outlineLevel="1" x14ac:dyDescent="0.25">
      <c r="C23" s="184" t="s">
        <v>95</v>
      </c>
      <c r="D23" s="259" t="s">
        <v>501</v>
      </c>
      <c r="E23" s="279"/>
      <c r="F23" s="279"/>
      <c r="G23" s="279"/>
      <c r="H23" s="279"/>
      <c r="I23" s="279"/>
      <c r="J23" s="279"/>
      <c r="K23" s="279"/>
    </row>
    <row r="24" spans="3:11" s="27" customFormat="1" ht="31" customHeight="1" outlineLevel="1" x14ac:dyDescent="0.25">
      <c r="C24" s="184"/>
      <c r="D24" s="269" t="s">
        <v>502</v>
      </c>
      <c r="E24" s="269"/>
      <c r="F24" s="269"/>
      <c r="G24" s="269"/>
      <c r="H24" s="269"/>
      <c r="I24" s="269"/>
      <c r="J24" s="57" t="s">
        <v>150</v>
      </c>
      <c r="K24" s="214" t="s">
        <v>108</v>
      </c>
    </row>
    <row r="25" spans="3:11" ht="39.5" customHeight="1" outlineLevel="1" x14ac:dyDescent="0.35">
      <c r="C25" s="182"/>
      <c r="D25" s="270" t="s">
        <v>503</v>
      </c>
      <c r="E25" s="271"/>
      <c r="F25" s="271"/>
      <c r="G25" s="271"/>
      <c r="H25" s="271"/>
      <c r="I25" s="271"/>
      <c r="J25" s="57" t="s">
        <v>22</v>
      </c>
      <c r="K25" s="215">
        <v>422</v>
      </c>
    </row>
    <row r="26" spans="3:11" ht="15.5" x14ac:dyDescent="0.35">
      <c r="C26" s="182"/>
      <c r="D26" s="36"/>
      <c r="E26" s="35"/>
      <c r="F26" s="35"/>
      <c r="G26" s="35"/>
      <c r="H26" s="35"/>
      <c r="I26" s="35"/>
      <c r="J26" s="35"/>
      <c r="K26" s="35"/>
    </row>
    <row r="27" spans="3:11" ht="13.5" thickBot="1" x14ac:dyDescent="0.3">
      <c r="C27" s="129"/>
      <c r="D27" s="129" t="s">
        <v>322</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85"/>
      <c r="D29" s="274" t="s">
        <v>346</v>
      </c>
      <c r="E29" s="275"/>
      <c r="F29" s="275"/>
      <c r="G29" s="275"/>
      <c r="H29" s="275"/>
      <c r="I29" s="275"/>
      <c r="J29" s="275"/>
      <c r="K29" s="275"/>
    </row>
    <row r="30" spans="3:11" ht="129" customHeight="1" outlineLevel="1" x14ac:dyDescent="0.35">
      <c r="C30" s="182" t="s">
        <v>96</v>
      </c>
      <c r="D30" s="59" t="s">
        <v>347</v>
      </c>
      <c r="E30" s="272" t="s">
        <v>504</v>
      </c>
      <c r="F30" s="276"/>
      <c r="G30" s="276"/>
      <c r="H30" s="276"/>
      <c r="I30" s="276"/>
      <c r="J30" s="276"/>
      <c r="K30" s="276"/>
    </row>
    <row r="31" spans="3:11" ht="55" customHeight="1" outlineLevel="1" x14ac:dyDescent="0.35">
      <c r="C31" s="182" t="s">
        <v>97</v>
      </c>
      <c r="D31" s="128" t="s">
        <v>348</v>
      </c>
      <c r="E31" s="272" t="s">
        <v>406</v>
      </c>
      <c r="F31" s="273"/>
      <c r="G31" s="273"/>
      <c r="H31" s="273"/>
      <c r="I31" s="273"/>
      <c r="J31" s="273"/>
      <c r="K31" s="273"/>
    </row>
    <row r="32" spans="3:11" ht="52.5" customHeight="1" outlineLevel="1" x14ac:dyDescent="0.35">
      <c r="C32" s="182" t="s">
        <v>98</v>
      </c>
      <c r="D32" s="60" t="s">
        <v>349</v>
      </c>
      <c r="E32" s="272" t="s">
        <v>489</v>
      </c>
      <c r="F32" s="273"/>
      <c r="G32" s="273"/>
      <c r="H32" s="273"/>
      <c r="I32" s="273"/>
      <c r="J32" s="273"/>
      <c r="K32" s="273"/>
    </row>
    <row r="33" spans="3:11" ht="15.5" x14ac:dyDescent="0.35">
      <c r="C33" s="182"/>
      <c r="D33" s="1"/>
      <c r="E33" s="35"/>
      <c r="F33" s="35"/>
      <c r="G33" s="35"/>
      <c r="H33" s="35"/>
      <c r="I33" s="35"/>
      <c r="J33" s="35"/>
      <c r="K33" s="35"/>
    </row>
    <row r="34" spans="3:11" ht="13.5" thickBot="1" x14ac:dyDescent="0.3">
      <c r="C34" s="129"/>
      <c r="D34" s="129" t="s">
        <v>303</v>
      </c>
      <c r="E34" s="129"/>
      <c r="F34" s="129"/>
      <c r="G34" s="129"/>
      <c r="H34" s="129"/>
      <c r="I34" s="129"/>
      <c r="J34" s="129"/>
      <c r="K34" s="129"/>
    </row>
    <row r="35" spans="3:11" ht="15.5" x14ac:dyDescent="0.35">
      <c r="C35" s="186"/>
      <c r="F35" s="35"/>
      <c r="G35" s="35"/>
      <c r="H35" s="35"/>
      <c r="I35" s="35"/>
      <c r="J35" s="35"/>
      <c r="K35" s="35"/>
    </row>
    <row r="36" spans="3:11" ht="15.5" outlineLevel="1" x14ac:dyDescent="0.35">
      <c r="C36" s="182"/>
      <c r="D36" s="131" t="s">
        <v>110</v>
      </c>
      <c r="E36" s="35"/>
      <c r="F36" s="35"/>
      <c r="G36" s="35"/>
      <c r="H36" s="35"/>
      <c r="I36" s="35"/>
      <c r="J36" s="35"/>
      <c r="K36" s="35"/>
    </row>
    <row r="37" spans="3:11" ht="15.5" outlineLevel="1" x14ac:dyDescent="0.35">
      <c r="C37" s="182"/>
      <c r="D37" s="191" t="s">
        <v>345</v>
      </c>
      <c r="E37" s="27"/>
      <c r="F37" s="35"/>
      <c r="G37" s="35"/>
      <c r="H37" s="35"/>
      <c r="I37" s="35"/>
      <c r="J37" s="35"/>
      <c r="K37" s="35"/>
    </row>
    <row r="38" spans="3:11" ht="15.5" outlineLevel="1" x14ac:dyDescent="0.35">
      <c r="C38" s="182"/>
      <c r="D38" s="1"/>
      <c r="E38" s="35"/>
      <c r="F38" s="35"/>
      <c r="G38" s="35"/>
      <c r="H38" s="35"/>
      <c r="I38" s="35"/>
      <c r="J38" s="35"/>
      <c r="K38" s="35"/>
    </row>
    <row r="39" spans="3:11" ht="15.5" outlineLevel="1" x14ac:dyDescent="0.35">
      <c r="C39" s="182"/>
      <c r="D39" s="62" t="s">
        <v>391</v>
      </c>
      <c r="E39" s="35"/>
      <c r="G39" s="62" t="s">
        <v>334</v>
      </c>
      <c r="H39" s="35"/>
      <c r="I39" s="35"/>
      <c r="J39" s="35"/>
      <c r="K39" s="35"/>
    </row>
    <row r="40" spans="3:11" ht="15.5" outlineLevel="1" x14ac:dyDescent="0.35">
      <c r="C40" s="182"/>
      <c r="D40" s="94" t="s">
        <v>474</v>
      </c>
      <c r="E40" s="130">
        <f>MATCH($D$40,SysConfig!$F$32:$F$33,0)</f>
        <v>2</v>
      </c>
      <c r="G40" s="94" t="s">
        <v>474</v>
      </c>
      <c r="H40" s="130">
        <f>MATCH($G$40,SysConfig!$F$36:$F$38,0)</f>
        <v>1</v>
      </c>
      <c r="I40" s="35"/>
      <c r="J40" s="35"/>
      <c r="K40" s="35"/>
    </row>
    <row r="41" spans="3:11" ht="15.5" x14ac:dyDescent="0.35">
      <c r="C41" s="182"/>
      <c r="D41" s="1"/>
      <c r="E41" s="35"/>
      <c r="F41" s="35"/>
      <c r="G41" s="35"/>
      <c r="H41" s="35"/>
      <c r="I41" s="35"/>
      <c r="J41" s="35"/>
      <c r="K41" s="35"/>
    </row>
    <row r="42" spans="3:11" ht="13.5" thickBot="1" x14ac:dyDescent="0.3">
      <c r="C42" s="129"/>
      <c r="D42" s="129" t="s">
        <v>323</v>
      </c>
      <c r="E42" s="129"/>
      <c r="F42" s="129"/>
      <c r="G42" s="129"/>
      <c r="H42" s="129"/>
      <c r="I42" s="129"/>
      <c r="J42" s="129"/>
      <c r="K42" s="129"/>
    </row>
    <row r="43" spans="3:11" ht="15.5" x14ac:dyDescent="0.35">
      <c r="C43" s="186"/>
      <c r="D43" s="1"/>
      <c r="E43" s="35"/>
      <c r="F43" s="35"/>
      <c r="G43" s="35"/>
      <c r="H43" s="35"/>
      <c r="I43" s="35"/>
      <c r="J43" s="35"/>
      <c r="K43" s="35"/>
    </row>
    <row r="44" spans="3:11" ht="22.5" customHeight="1" outlineLevel="1" x14ac:dyDescent="0.35">
      <c r="C44" s="182"/>
      <c r="D44" s="280" t="s">
        <v>350</v>
      </c>
      <c r="E44" s="281"/>
      <c r="F44" s="35"/>
      <c r="G44" s="35"/>
      <c r="H44" s="35"/>
      <c r="I44" s="35"/>
      <c r="J44" s="35"/>
      <c r="K44" s="35"/>
    </row>
    <row r="45" spans="3:11" ht="93" customHeight="1" outlineLevel="1" x14ac:dyDescent="0.35">
      <c r="C45" s="182"/>
      <c r="D45" s="261" t="s">
        <v>432</v>
      </c>
      <c r="E45" s="262"/>
      <c r="F45" s="262"/>
      <c r="G45" s="262"/>
      <c r="H45" s="262"/>
      <c r="I45" s="262"/>
      <c r="J45" s="262"/>
      <c r="K45" s="262"/>
    </row>
    <row r="46" spans="3:11" ht="27.5" customHeight="1" outlineLevel="1" x14ac:dyDescent="0.35">
      <c r="C46" s="182"/>
      <c r="D46" s="266" t="s">
        <v>100</v>
      </c>
      <c r="E46" s="263" t="s">
        <v>421</v>
      </c>
      <c r="F46" s="264"/>
      <c r="G46" s="264"/>
      <c r="H46" s="264"/>
      <c r="I46" s="264"/>
      <c r="J46" s="264"/>
      <c r="K46" s="264"/>
    </row>
    <row r="47" spans="3:11" ht="50.5" customHeight="1" outlineLevel="1" x14ac:dyDescent="0.35">
      <c r="C47" s="182"/>
      <c r="D47" s="267"/>
      <c r="E47" s="263" t="s">
        <v>505</v>
      </c>
      <c r="F47" s="265"/>
      <c r="G47" s="265"/>
      <c r="H47" s="265"/>
      <c r="I47" s="265"/>
      <c r="J47" s="265"/>
      <c r="K47" s="265"/>
    </row>
    <row r="48" spans="3:11" ht="15.5" outlineLevel="1" x14ac:dyDescent="0.35">
      <c r="C48" s="182"/>
      <c r="D48" s="1"/>
      <c r="E48" s="58"/>
      <c r="F48" s="58"/>
      <c r="G48" s="58"/>
      <c r="H48" s="58"/>
      <c r="I48" s="58"/>
      <c r="J48" s="58"/>
      <c r="K48" s="58"/>
    </row>
    <row r="49" spans="3:11" ht="34.5" customHeight="1" outlineLevel="1" x14ac:dyDescent="0.35">
      <c r="C49" s="182"/>
      <c r="D49" s="266" t="s">
        <v>101</v>
      </c>
      <c r="E49" s="263" t="s">
        <v>102</v>
      </c>
      <c r="F49" s="264"/>
      <c r="G49" s="264"/>
      <c r="H49" s="264"/>
      <c r="I49" s="264"/>
      <c r="J49" s="264"/>
      <c r="K49" s="264"/>
    </row>
    <row r="50" spans="3:11" ht="98" customHeight="1" outlineLevel="1" x14ac:dyDescent="0.35">
      <c r="C50" s="182"/>
      <c r="D50" s="267"/>
      <c r="E50" s="263" t="s">
        <v>515</v>
      </c>
      <c r="F50" s="264"/>
      <c r="G50" s="264"/>
      <c r="H50" s="264"/>
      <c r="I50" s="264"/>
      <c r="J50" s="264"/>
      <c r="K50" s="264"/>
    </row>
    <row r="51" spans="3:11" ht="7" customHeight="1" outlineLevel="1" x14ac:dyDescent="0.35">
      <c r="C51" s="182"/>
      <c r="D51" s="56"/>
      <c r="E51" s="58"/>
      <c r="F51" s="58"/>
      <c r="G51" s="58"/>
      <c r="H51" s="58"/>
      <c r="I51" s="58"/>
      <c r="J51" s="58"/>
      <c r="K51" s="58"/>
    </row>
    <row r="52" spans="3:11" ht="48.5" customHeight="1" outlineLevel="1" x14ac:dyDescent="0.35">
      <c r="C52" s="182"/>
      <c r="D52" s="266" t="s">
        <v>506</v>
      </c>
      <c r="E52" s="263" t="s">
        <v>513</v>
      </c>
      <c r="F52" s="264"/>
      <c r="G52" s="264"/>
      <c r="H52" s="264"/>
      <c r="I52" s="264"/>
      <c r="J52" s="264"/>
      <c r="K52" s="264"/>
    </row>
    <row r="53" spans="3:11" ht="27.5" customHeight="1" outlineLevel="1" x14ac:dyDescent="0.35">
      <c r="C53" s="182"/>
      <c r="D53" s="267"/>
      <c r="E53" s="263" t="s">
        <v>422</v>
      </c>
      <c r="F53" s="264"/>
      <c r="G53" s="264"/>
      <c r="H53" s="264"/>
      <c r="I53" s="264"/>
      <c r="J53" s="264"/>
      <c r="K53" s="264"/>
    </row>
    <row r="54" spans="3:11" ht="34.5" customHeight="1" outlineLevel="1" x14ac:dyDescent="0.35">
      <c r="C54" s="182"/>
      <c r="D54" s="261" t="s">
        <v>507</v>
      </c>
      <c r="E54" s="262"/>
      <c r="F54" s="262"/>
      <c r="G54" s="262"/>
      <c r="H54" s="262"/>
      <c r="I54" s="262"/>
      <c r="J54" s="262"/>
      <c r="K54" s="262"/>
    </row>
    <row r="55" spans="3:11" ht="15.5" outlineLevel="1" x14ac:dyDescent="0.35">
      <c r="C55" s="182"/>
      <c r="D55" s="34"/>
      <c r="E55" s="35"/>
      <c r="F55" s="35"/>
      <c r="G55" s="35"/>
      <c r="H55" s="236"/>
      <c r="I55" s="35"/>
      <c r="J55" s="35"/>
      <c r="K55" s="35"/>
    </row>
    <row r="56" spans="3:11" ht="23.5" customHeight="1" outlineLevel="1" x14ac:dyDescent="0.35">
      <c r="C56" s="182"/>
      <c r="D56" s="282" t="s">
        <v>351</v>
      </c>
      <c r="E56" s="283"/>
      <c r="F56" s="35"/>
      <c r="G56" s="35"/>
      <c r="H56" s="35"/>
      <c r="I56" s="35"/>
      <c r="J56" s="35"/>
      <c r="K56" s="35"/>
    </row>
    <row r="57" spans="3:11" ht="31.5" customHeight="1" outlineLevel="1" x14ac:dyDescent="0.35">
      <c r="C57" s="182"/>
      <c r="D57" s="259" t="s">
        <v>418</v>
      </c>
      <c r="E57" s="268"/>
      <c r="F57" s="268"/>
      <c r="G57" s="268"/>
      <c r="H57" s="268"/>
      <c r="I57" s="268"/>
      <c r="J57" s="268"/>
      <c r="K57" s="268"/>
    </row>
    <row r="58" spans="3:11" ht="31.5" customHeight="1" outlineLevel="1" x14ac:dyDescent="0.35">
      <c r="C58" s="182"/>
      <c r="D58" s="259" t="s">
        <v>353</v>
      </c>
      <c r="E58" s="268"/>
      <c r="F58" s="268"/>
      <c r="G58" s="268"/>
      <c r="H58" s="268"/>
      <c r="I58" s="268"/>
      <c r="J58" s="268"/>
      <c r="K58" s="268"/>
    </row>
    <row r="59" spans="3:11" ht="31.5" customHeight="1" outlineLevel="1" x14ac:dyDescent="0.35">
      <c r="C59" s="182"/>
      <c r="D59" s="259" t="s">
        <v>314</v>
      </c>
      <c r="E59" s="268"/>
      <c r="F59" s="268"/>
      <c r="G59" s="268"/>
      <c r="H59" s="268"/>
      <c r="I59" s="268"/>
      <c r="J59" s="268"/>
      <c r="K59" s="268"/>
    </row>
    <row r="60" spans="3:11" ht="15.5" outlineLevel="1" x14ac:dyDescent="0.35">
      <c r="C60" s="182"/>
      <c r="D60" s="34"/>
      <c r="E60" s="35"/>
      <c r="F60" s="35"/>
      <c r="G60" s="35"/>
      <c r="H60" s="35"/>
      <c r="I60" s="35"/>
      <c r="J60" s="35"/>
      <c r="K60" s="35"/>
    </row>
    <row r="61" spans="3:11" ht="23.5" customHeight="1" outlineLevel="1" x14ac:dyDescent="0.35">
      <c r="C61" s="182"/>
      <c r="D61" s="284" t="s">
        <v>352</v>
      </c>
      <c r="E61" s="281"/>
      <c r="F61" s="35"/>
      <c r="G61" s="35"/>
      <c r="H61" s="35"/>
      <c r="I61" s="35"/>
      <c r="J61" s="35"/>
      <c r="K61" s="35"/>
    </row>
    <row r="62" spans="3:11" ht="8.5" customHeight="1" outlineLevel="1" x14ac:dyDescent="0.35">
      <c r="C62" s="182"/>
      <c r="D62" s="259"/>
      <c r="E62" s="268"/>
      <c r="F62" s="268"/>
      <c r="G62" s="268"/>
      <c r="H62" s="268"/>
      <c r="I62" s="268"/>
      <c r="J62" s="268"/>
      <c r="K62" s="268"/>
    </row>
    <row r="63" spans="3:11" ht="31.5" customHeight="1" outlineLevel="1" x14ac:dyDescent="0.35">
      <c r="C63" s="182"/>
      <c r="D63" s="259" t="s">
        <v>318</v>
      </c>
      <c r="E63" s="268"/>
      <c r="F63" s="268"/>
      <c r="G63" s="268"/>
      <c r="H63" s="268"/>
      <c r="I63" s="268"/>
      <c r="J63" s="268"/>
      <c r="K63" s="268"/>
    </row>
    <row r="64" spans="3:11" ht="89.5" customHeight="1" outlineLevel="1" x14ac:dyDescent="0.35">
      <c r="C64" s="182"/>
      <c r="D64" s="261" t="s">
        <v>319</v>
      </c>
      <c r="E64" s="262"/>
      <c r="F64" s="262"/>
      <c r="G64" s="262"/>
      <c r="H64" s="262"/>
      <c r="I64" s="262"/>
      <c r="J64" s="262"/>
      <c r="K64" s="262"/>
    </row>
    <row r="65" spans="1:12" ht="49" customHeight="1" outlineLevel="1" x14ac:dyDescent="0.35">
      <c r="C65" s="182"/>
      <c r="D65" s="259" t="s">
        <v>423</v>
      </c>
      <c r="E65" s="260"/>
      <c r="F65" s="260"/>
      <c r="G65" s="260"/>
      <c r="H65" s="260"/>
      <c r="I65" s="260"/>
      <c r="J65" s="260"/>
      <c r="K65" s="260"/>
    </row>
    <row r="66" spans="1:12" s="27" customFormat="1" ht="13.5" thickBot="1" x14ac:dyDescent="0.3">
      <c r="C66" s="129"/>
      <c r="D66" s="129" t="s">
        <v>311</v>
      </c>
      <c r="E66" s="129"/>
      <c r="F66" s="129"/>
      <c r="G66" s="129"/>
      <c r="H66" s="129"/>
      <c r="I66" s="129"/>
      <c r="J66" s="129"/>
      <c r="K66" s="129"/>
    </row>
    <row r="67" spans="1:12" s="27" customFormat="1" ht="15.5" x14ac:dyDescent="0.35">
      <c r="C67" s="186"/>
      <c r="F67" s="35"/>
      <c r="G67" s="35"/>
      <c r="H67" s="35"/>
      <c r="I67" s="35"/>
      <c r="J67" s="35"/>
      <c r="K67" s="35"/>
    </row>
    <row r="68" spans="1:12" s="27" customFormat="1" ht="15.5" x14ac:dyDescent="0.35">
      <c r="C68" s="182"/>
      <c r="D68" s="259" t="s">
        <v>417</v>
      </c>
      <c r="E68" s="277"/>
      <c r="F68" s="277"/>
      <c r="G68" s="277"/>
      <c r="H68" s="277"/>
      <c r="I68" s="277"/>
      <c r="J68" s="277"/>
      <c r="K68" s="277"/>
    </row>
    <row r="69" spans="1:12" s="27" customFormat="1" ht="90.5" customHeight="1" x14ac:dyDescent="0.35">
      <c r="C69" s="182"/>
      <c r="D69" s="259" t="s">
        <v>451</v>
      </c>
      <c r="E69" s="277"/>
      <c r="F69" s="277"/>
      <c r="G69" s="277"/>
      <c r="H69" s="277"/>
      <c r="I69" s="277"/>
      <c r="J69" s="277"/>
      <c r="K69" s="277"/>
    </row>
    <row r="70" spans="1:12" s="225" customFormat="1" ht="16" customHeight="1" x14ac:dyDescent="0.35">
      <c r="C70" s="226"/>
      <c r="D70" s="227"/>
      <c r="E70" s="228"/>
      <c r="F70" s="228"/>
      <c r="G70" s="228"/>
      <c r="H70" s="228"/>
      <c r="I70" s="228"/>
      <c r="J70" s="228"/>
      <c r="K70" s="228"/>
    </row>
    <row r="71" spans="1:12" ht="15.5" x14ac:dyDescent="0.35">
      <c r="A71" s="117" t="s">
        <v>158</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sheetData>
  <protectedRanges>
    <protectedRange sqref="K25" name="Tangible Fixed Assets"/>
  </protectedRanges>
  <mergeCells count="38">
    <mergeCell ref="D68:K68"/>
    <mergeCell ref="D69:K69"/>
    <mergeCell ref="D12:K12"/>
    <mergeCell ref="D15:K15"/>
    <mergeCell ref="E53:K53"/>
    <mergeCell ref="D62:K62"/>
    <mergeCell ref="D14:K14"/>
    <mergeCell ref="D21:K21"/>
    <mergeCell ref="D22:K22"/>
    <mergeCell ref="D23:K23"/>
    <mergeCell ref="D13:K13"/>
    <mergeCell ref="E52:K52"/>
    <mergeCell ref="D44:E44"/>
    <mergeCell ref="D56:E56"/>
    <mergeCell ref="D61:E61"/>
    <mergeCell ref="D59:K59"/>
    <mergeCell ref="C6:D6"/>
    <mergeCell ref="D24:I24"/>
    <mergeCell ref="D25:I25"/>
    <mergeCell ref="E32:K32"/>
    <mergeCell ref="D58:K58"/>
    <mergeCell ref="D49:D50"/>
    <mergeCell ref="D16:K16"/>
    <mergeCell ref="D29:K29"/>
    <mergeCell ref="E30:K30"/>
    <mergeCell ref="E31:K31"/>
    <mergeCell ref="D65:K65"/>
    <mergeCell ref="D54:K54"/>
    <mergeCell ref="D45:K45"/>
    <mergeCell ref="E46:K46"/>
    <mergeCell ref="E47:K47"/>
    <mergeCell ref="D46:D47"/>
    <mergeCell ref="D64:K64"/>
    <mergeCell ref="D52:D53"/>
    <mergeCell ref="E50:K50"/>
    <mergeCell ref="D63:K63"/>
    <mergeCell ref="D57:K57"/>
    <mergeCell ref="E49:K49"/>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SysConfig!$F$36:$F$38</xm:f>
          </x14:formula1>
          <xm:sqref>G40</xm:sqref>
        </x14:dataValidation>
        <x14:dataValidation type="list" allowBlank="1" showInputMessage="1" showErrorMessage="1" xr:uid="{00000000-0002-0000-0300-000001000000}">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FFCC"/>
  </sheetPr>
  <dimension ref="A1:X50"/>
  <sheetViews>
    <sheetView showGridLines="0" topLeftCell="B1" zoomScale="70" zoomScaleNormal="70" workbookViewId="0">
      <pane ySplit="8" topLeftCell="A13" activePane="bottomLeft" state="frozen"/>
      <selection activeCell="A9" sqref="A9"/>
      <selection pane="bottomLeft" activeCell="F26" sqref="F26"/>
    </sheetView>
  </sheetViews>
  <sheetFormatPr defaultColWidth="0" defaultRowHeight="14.5" customHeight="1" zeroHeight="1" x14ac:dyDescent="0.25"/>
  <cols>
    <col min="1" max="2" width="3.69921875" customWidth="1"/>
    <col min="3" max="3" width="1.69921875" customWidth="1"/>
    <col min="4" max="4" width="27.3984375" customWidth="1"/>
    <col min="5" max="5" width="51.19921875" customWidth="1"/>
    <col min="6" max="6" width="63.69921875" customWidth="1"/>
    <col min="7" max="9" width="14.3984375" customWidth="1"/>
    <col min="10" max="10" width="19.3984375" bestFit="1" customWidth="1"/>
    <col min="11" max="11" width="16.19921875" customWidth="1"/>
    <col min="12" max="12" width="19.19921875" customWidth="1"/>
    <col min="13" max="13" width="22.19921875" bestFit="1" customWidth="1"/>
    <col min="14" max="14" width="19.19921875" customWidth="1"/>
    <col min="15" max="23" width="8.69921875" customWidth="1"/>
    <col min="24" max="24" width="8.69921875" style="66" customWidth="1"/>
    <col min="25" max="16384" width="9.19921875" hidden="1"/>
  </cols>
  <sheetData>
    <row r="1" spans="1:24"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row>
    <row r="2" spans="1:24" s="27" customFormat="1"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c r="T2" s="109"/>
      <c r="U2" s="109"/>
      <c r="V2" s="109"/>
      <c r="W2" s="109"/>
      <c r="X2" s="109"/>
    </row>
    <row r="3" spans="1:24" s="27" customFormat="1" ht="12.5" x14ac:dyDescent="0.25">
      <c r="A3" s="109"/>
      <c r="B3" s="109"/>
      <c r="C3" s="112" t="str">
        <f ca="1">MID(CELL("filename",A1),FIND("]",CELL("filename",A1))+1,256)&amp;" Sheet"</f>
        <v>Authority RAG Thresholds Sheet</v>
      </c>
      <c r="D3" s="109"/>
      <c r="E3" s="109"/>
      <c r="F3" s="109"/>
      <c r="G3" s="109"/>
      <c r="H3" s="109"/>
      <c r="I3" s="109"/>
      <c r="J3" s="109"/>
      <c r="K3" s="109"/>
      <c r="L3" s="109"/>
      <c r="M3" s="109"/>
      <c r="N3" s="109"/>
      <c r="O3" s="109"/>
      <c r="P3" s="109"/>
      <c r="Q3" s="109"/>
      <c r="R3" s="109"/>
      <c r="S3" s="109"/>
      <c r="T3" s="109"/>
      <c r="U3" s="109"/>
      <c r="V3" s="109"/>
      <c r="W3" s="109"/>
      <c r="X3" s="109"/>
    </row>
    <row r="4" spans="1:24"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row>
    <row r="5" spans="1:24"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row>
    <row r="6" spans="1:24" s="27" customFormat="1" ht="12.5" x14ac:dyDescent="0.25">
      <c r="A6" s="109"/>
      <c r="B6" s="114"/>
      <c r="C6" s="253" t="str">
        <f>HYPERLINK("#'Contents'!A1","Click for Contents")</f>
        <v>Click for Contents</v>
      </c>
      <c r="D6" s="253"/>
      <c r="E6" s="113"/>
      <c r="F6" s="113"/>
      <c r="G6" s="109"/>
      <c r="H6" s="109"/>
      <c r="I6" s="109"/>
      <c r="J6" s="109"/>
      <c r="K6" s="109"/>
      <c r="L6" s="109"/>
      <c r="M6" s="109"/>
      <c r="N6" s="109"/>
      <c r="O6" s="109"/>
      <c r="P6" s="109"/>
      <c r="Q6" s="109"/>
      <c r="R6" s="109"/>
      <c r="S6" s="109"/>
      <c r="T6" s="109"/>
      <c r="U6" s="109"/>
      <c r="V6" s="109"/>
      <c r="W6" s="109"/>
      <c r="X6" s="109"/>
    </row>
    <row r="7" spans="1:24"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row>
    <row r="8" spans="1:24" s="27" customFormat="1" ht="11.5" x14ac:dyDescent="0.25">
      <c r="A8" s="187">
        <f>SUM(A9:A37)</f>
        <v>0</v>
      </c>
      <c r="B8" s="187">
        <f>SUM(B9:B37)</f>
        <v>0</v>
      </c>
      <c r="C8" s="116"/>
      <c r="D8" s="116"/>
      <c r="E8" s="116"/>
      <c r="F8" s="116"/>
      <c r="G8" s="116"/>
      <c r="H8" s="116"/>
      <c r="I8" s="109"/>
      <c r="J8" s="109"/>
      <c r="K8" s="109"/>
      <c r="L8" s="109"/>
      <c r="M8" s="109"/>
      <c r="N8" s="109"/>
      <c r="O8" s="109"/>
      <c r="P8" s="109"/>
      <c r="Q8" s="109"/>
      <c r="R8" s="109"/>
      <c r="S8" s="109"/>
      <c r="T8" s="109"/>
      <c r="U8" s="109"/>
      <c r="V8" s="109"/>
      <c r="W8" s="109"/>
      <c r="X8" s="109"/>
    </row>
    <row r="9" spans="1:24" ht="17" customHeight="1" x14ac:dyDescent="0.35">
      <c r="A9" s="35"/>
      <c r="B9" s="35"/>
      <c r="C9" s="35"/>
      <c r="D9" s="35"/>
      <c r="E9" s="35"/>
      <c r="F9" s="35"/>
      <c r="G9" s="35"/>
      <c r="H9" s="35"/>
      <c r="I9" s="35"/>
      <c r="J9" s="35"/>
      <c r="K9" s="35"/>
      <c r="L9" s="35"/>
      <c r="M9" s="35"/>
      <c r="N9" s="35"/>
      <c r="O9" s="35"/>
      <c r="P9" s="35"/>
      <c r="Q9" s="35"/>
      <c r="R9" s="35"/>
      <c r="S9" s="35"/>
      <c r="T9" s="35"/>
      <c r="U9" s="35"/>
      <c r="V9" s="35"/>
      <c r="W9" s="35"/>
      <c r="X9" s="35"/>
    </row>
    <row r="10" spans="1:24" ht="15.5" x14ac:dyDescent="0.35">
      <c r="A10" s="117"/>
      <c r="B10" s="117"/>
      <c r="C10" s="117"/>
      <c r="D10" s="117"/>
      <c r="E10" s="117" t="s">
        <v>304</v>
      </c>
      <c r="F10" s="117"/>
      <c r="G10" s="117"/>
      <c r="H10" s="117"/>
      <c r="I10" s="117"/>
      <c r="J10" s="117"/>
      <c r="K10" s="117"/>
      <c r="L10" s="117"/>
      <c r="M10" s="117"/>
      <c r="N10" s="117"/>
      <c r="O10" s="117"/>
      <c r="P10" s="117"/>
      <c r="Q10" s="117"/>
      <c r="R10" s="117"/>
      <c r="S10" s="117"/>
      <c r="T10" s="117"/>
      <c r="U10" s="117"/>
      <c r="V10" s="117"/>
      <c r="W10" s="117"/>
      <c r="X10" s="117"/>
    </row>
    <row r="11" spans="1:24" ht="11.5" x14ac:dyDescent="0.2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ht="14" x14ac:dyDescent="0.3">
      <c r="B12" s="27"/>
      <c r="C12" s="26"/>
      <c r="D12" s="26"/>
      <c r="E12" s="97" t="s">
        <v>433</v>
      </c>
      <c r="F12" s="29"/>
      <c r="G12" s="27"/>
      <c r="H12" s="27"/>
      <c r="I12" s="27"/>
      <c r="K12" s="29"/>
      <c r="M12" s="134"/>
      <c r="N12" s="134"/>
      <c r="O12" s="26"/>
      <c r="P12" s="26"/>
      <c r="Q12" s="26"/>
      <c r="R12" s="26"/>
      <c r="S12" s="26"/>
      <c r="T12" s="26"/>
      <c r="U12" s="26"/>
      <c r="V12" s="26"/>
      <c r="W12" s="26"/>
      <c r="X12" s="26"/>
    </row>
    <row r="13" spans="1:24" thickBot="1" x14ac:dyDescent="0.35">
      <c r="A13" s="27"/>
      <c r="B13" s="27"/>
      <c r="C13" s="26"/>
      <c r="D13" s="26"/>
      <c r="E13" s="131"/>
      <c r="F13" s="29"/>
      <c r="G13" s="27"/>
      <c r="H13" s="27"/>
      <c r="I13" s="27"/>
      <c r="J13" s="27"/>
      <c r="K13" s="29"/>
      <c r="L13" s="129" t="s">
        <v>246</v>
      </c>
      <c r="M13" s="129"/>
      <c r="N13" s="129"/>
      <c r="O13" s="26"/>
      <c r="P13" s="26"/>
      <c r="Q13" s="26"/>
      <c r="R13" s="26"/>
      <c r="S13" s="26"/>
      <c r="T13" s="26"/>
      <c r="U13" s="26"/>
      <c r="V13" s="26"/>
      <c r="W13" s="26"/>
      <c r="X13" s="26"/>
    </row>
    <row r="14" spans="1:24" thickBot="1" x14ac:dyDescent="0.3">
      <c r="B14" s="27"/>
      <c r="C14" s="26"/>
      <c r="D14" s="26"/>
      <c r="E14" s="129" t="s">
        <v>306</v>
      </c>
      <c r="F14" s="129" t="s">
        <v>135</v>
      </c>
      <c r="G14" s="133" t="s">
        <v>147</v>
      </c>
      <c r="H14" s="133" t="s">
        <v>148</v>
      </c>
      <c r="I14" s="133" t="s">
        <v>149</v>
      </c>
      <c r="J14" s="133" t="s">
        <v>305</v>
      </c>
      <c r="K14" s="26"/>
      <c r="L14" s="203" t="s">
        <v>147</v>
      </c>
      <c r="M14" s="40" t="s">
        <v>148</v>
      </c>
      <c r="N14" s="41" t="s">
        <v>149</v>
      </c>
      <c r="O14" s="26"/>
      <c r="P14" s="26"/>
      <c r="Q14" s="26"/>
      <c r="R14" s="26"/>
      <c r="S14" s="26"/>
      <c r="T14" s="26"/>
      <c r="U14" s="26"/>
      <c r="V14" s="26"/>
      <c r="W14" s="26"/>
      <c r="X14" s="26"/>
    </row>
    <row r="15" spans="1:24" ht="15.5" x14ac:dyDescent="0.35">
      <c r="B15" s="27"/>
      <c r="C15" s="26"/>
      <c r="D15" s="26"/>
      <c r="E15" s="139">
        <v>1</v>
      </c>
      <c r="F15" s="139" t="s">
        <v>167</v>
      </c>
      <c r="G15" s="140">
        <v>1.5</v>
      </c>
      <c r="H15" s="141"/>
      <c r="I15" s="140">
        <v>3</v>
      </c>
      <c r="J15" s="142" t="s">
        <v>49</v>
      </c>
      <c r="K15" s="26"/>
      <c r="L15" s="204" t="str">
        <f>"x"&amp;" &lt; "&amp;G15</f>
        <v>x &lt; 1.5</v>
      </c>
      <c r="M15" s="135" t="str">
        <f>G15&amp;" ≤ "&amp;" x "&amp;" ≤ "&amp;I15</f>
        <v>1.5 ≤  x  ≤ 3</v>
      </c>
      <c r="N15" s="136" t="str">
        <f>"x"&amp;" &gt; "&amp;I15</f>
        <v>x &gt; 3</v>
      </c>
      <c r="O15" s="26"/>
      <c r="P15" s="26"/>
      <c r="Q15" s="26"/>
      <c r="R15" s="26"/>
      <c r="S15" s="26"/>
      <c r="T15" s="26"/>
      <c r="U15" s="26"/>
      <c r="V15" s="26"/>
      <c r="W15" s="26"/>
      <c r="X15" s="26"/>
    </row>
    <row r="16" spans="1:24" ht="15.5" x14ac:dyDescent="0.35">
      <c r="B16" s="27"/>
      <c r="C16" s="26"/>
      <c r="D16" s="26"/>
      <c r="E16" s="139">
        <v>2</v>
      </c>
      <c r="F16" s="139" t="s">
        <v>68</v>
      </c>
      <c r="G16" s="247">
        <v>0.01</v>
      </c>
      <c r="H16" s="141"/>
      <c r="I16" s="247">
        <v>0.04</v>
      </c>
      <c r="J16" s="142" t="s">
        <v>49</v>
      </c>
      <c r="K16" s="26"/>
      <c r="L16" s="205" t="str">
        <f>"x"&amp;" &lt; "&amp;TEXT(G16,"0.0%")</f>
        <v>x &lt; 1.0%</v>
      </c>
      <c r="M16" s="137" t="str">
        <f>TEXT(G16,"0.0%")&amp;" ≤ "&amp;" x "&amp;" ≤ "&amp;TEXT(I16,"0.0%")</f>
        <v>1.0% ≤  x  ≤ 4.0%</v>
      </c>
      <c r="N16" s="138" t="str">
        <f>"x"&amp;" &gt; "&amp;TEXT(I16,"0.0%")</f>
        <v>x &gt; 4.0%</v>
      </c>
      <c r="O16" s="26"/>
      <c r="P16" s="26"/>
      <c r="Q16" s="26"/>
      <c r="R16" s="26"/>
      <c r="S16" s="26"/>
      <c r="T16" s="26"/>
      <c r="U16" s="26"/>
      <c r="V16" s="26"/>
      <c r="W16" s="26"/>
      <c r="X16" s="26"/>
    </row>
    <row r="17" spans="2:24" ht="15.5" x14ac:dyDescent="0.35">
      <c r="B17" s="27"/>
      <c r="C17" s="26"/>
      <c r="D17" s="26"/>
      <c r="E17" s="139" t="s">
        <v>69</v>
      </c>
      <c r="F17" s="139" t="s">
        <v>419</v>
      </c>
      <c r="G17" s="143">
        <v>0.05</v>
      </c>
      <c r="H17" s="141"/>
      <c r="I17" s="143">
        <v>0.1</v>
      </c>
      <c r="J17" s="142" t="s">
        <v>49</v>
      </c>
      <c r="K17" s="26"/>
      <c r="L17" s="204" t="str">
        <f>"x"&amp;" &lt; "&amp;TEXT(G17,"0.0%")</f>
        <v>x &lt; 5.0%</v>
      </c>
      <c r="M17" s="135" t="str">
        <f>TEXT(G17,"0.0%")&amp;" ≤ "&amp;" x "&amp;" ≤ "&amp;TEXT(I17,"0.0%")</f>
        <v>5.0% ≤  x  ≤ 10.0%</v>
      </c>
      <c r="N17" s="136" t="str">
        <f>"x"&amp;" &gt; "&amp;TEXT(I17,"0.0%")</f>
        <v>x &gt; 10.0%</v>
      </c>
      <c r="O17" s="26"/>
      <c r="P17" s="26"/>
      <c r="Q17" s="26"/>
      <c r="R17" s="26"/>
      <c r="S17" s="26"/>
      <c r="T17" s="26"/>
      <c r="U17" s="26"/>
      <c r="V17" s="26"/>
      <c r="W17" s="26"/>
      <c r="X17" s="26"/>
    </row>
    <row r="18" spans="2:24" ht="15.5" x14ac:dyDescent="0.35">
      <c r="B18" s="27"/>
      <c r="C18" s="26"/>
      <c r="D18" s="26"/>
      <c r="E18" s="139" t="s">
        <v>72</v>
      </c>
      <c r="F18" s="139" t="s">
        <v>77</v>
      </c>
      <c r="G18" s="140">
        <v>3.5</v>
      </c>
      <c r="H18" s="141"/>
      <c r="I18" s="140">
        <v>2.5</v>
      </c>
      <c r="J18" s="142" t="s">
        <v>50</v>
      </c>
      <c r="K18" s="26"/>
      <c r="L18" s="204" t="str">
        <f>"x"&amp;" &gt; "&amp;G18</f>
        <v>x &gt; 3.5</v>
      </c>
      <c r="M18" s="135" t="str">
        <f>G18&amp;" ≥ "&amp;" x "&amp;" ≥ "&amp;I18</f>
        <v>3.5 ≥  x  ≥ 2.5</v>
      </c>
      <c r="N18" s="136" t="str">
        <f>"x"&amp;" &lt; "&amp;I18</f>
        <v>x &lt; 2.5</v>
      </c>
      <c r="O18" s="26"/>
      <c r="P18" s="26"/>
      <c r="Q18" s="26"/>
      <c r="R18" s="26"/>
      <c r="S18" s="26"/>
      <c r="T18" s="26"/>
      <c r="U18" s="26"/>
      <c r="V18" s="26"/>
      <c r="W18" s="26"/>
      <c r="X18" s="26"/>
    </row>
    <row r="19" spans="2:24" ht="15.5" x14ac:dyDescent="0.35">
      <c r="B19" s="27"/>
      <c r="C19" s="26"/>
      <c r="D19" s="26"/>
      <c r="E19" s="139">
        <v>4</v>
      </c>
      <c r="F19" s="139" t="s">
        <v>82</v>
      </c>
      <c r="G19" s="140">
        <v>5</v>
      </c>
      <c r="H19" s="141"/>
      <c r="I19" s="140">
        <v>4</v>
      </c>
      <c r="J19" s="142" t="s">
        <v>50</v>
      </c>
      <c r="K19" s="26"/>
      <c r="L19" s="204" t="str">
        <f>"x"&amp;" &gt; "&amp;G19</f>
        <v>x &gt; 5</v>
      </c>
      <c r="M19" s="135" t="str">
        <f>G19&amp;" ≥ "&amp;" x "&amp;" ≥ "&amp;I19</f>
        <v>5 ≥  x  ≥ 4</v>
      </c>
      <c r="N19" s="136" t="str">
        <f>"x"&amp;" &lt; "&amp;I19</f>
        <v>x &lt; 4</v>
      </c>
      <c r="O19" s="26"/>
      <c r="P19" s="26"/>
      <c r="Q19" s="26"/>
      <c r="R19" s="26"/>
      <c r="S19" s="26"/>
      <c r="T19" s="26"/>
      <c r="U19" s="26"/>
      <c r="V19" s="26"/>
      <c r="W19" s="26"/>
      <c r="X19" s="26"/>
    </row>
    <row r="20" spans="2:24" ht="15.5" x14ac:dyDescent="0.35">
      <c r="B20" s="27"/>
      <c r="C20" s="26"/>
      <c r="D20" s="26"/>
      <c r="E20" s="139">
        <v>5</v>
      </c>
      <c r="F20" s="139" t="s">
        <v>75</v>
      </c>
      <c r="G20" s="140">
        <v>2.5</v>
      </c>
      <c r="H20" s="141"/>
      <c r="I20" s="140">
        <v>4.5</v>
      </c>
      <c r="J20" s="142" t="s">
        <v>49</v>
      </c>
      <c r="K20" s="26"/>
      <c r="L20" s="204" t="str">
        <f t="shared" ref="L20:L21" si="0">"x"&amp;" &lt; "&amp;G20</f>
        <v>x &lt; 2.5</v>
      </c>
      <c r="M20" s="135" t="str">
        <f t="shared" ref="M20:M21" si="1">G20&amp;" ≤ "&amp;" x "&amp;" ≤ "&amp;I20</f>
        <v>2.5 ≤  x  ≤ 4.5</v>
      </c>
      <c r="N20" s="136" t="str">
        <f t="shared" ref="N20:N21" si="2">"x"&amp;" &gt; "&amp;I20</f>
        <v>x &gt; 4.5</v>
      </c>
      <c r="O20" s="26"/>
      <c r="P20" s="26"/>
      <c r="Q20" s="26"/>
      <c r="R20" s="26"/>
      <c r="S20" s="26"/>
      <c r="T20" s="26"/>
      <c r="U20" s="26"/>
      <c r="V20" s="26"/>
      <c r="W20" s="26"/>
      <c r="X20" s="26"/>
    </row>
    <row r="21" spans="2:24" ht="15.5" x14ac:dyDescent="0.35">
      <c r="B21" s="27"/>
      <c r="C21" s="26"/>
      <c r="D21" s="26"/>
      <c r="E21" s="139">
        <v>6</v>
      </c>
      <c r="F21" s="139" t="s">
        <v>78</v>
      </c>
      <c r="G21" s="140">
        <v>0.8</v>
      </c>
      <c r="H21" s="141"/>
      <c r="I21" s="140">
        <v>1</v>
      </c>
      <c r="J21" s="142" t="s">
        <v>49</v>
      </c>
      <c r="K21" s="26"/>
      <c r="L21" s="204" t="str">
        <f t="shared" si="0"/>
        <v>x &lt; 0.8</v>
      </c>
      <c r="M21" s="135" t="str">
        <f t="shared" si="1"/>
        <v>0.8 ≤  x  ≤ 1</v>
      </c>
      <c r="N21" s="136" t="str">
        <f t="shared" si="2"/>
        <v>x &gt; 1</v>
      </c>
      <c r="O21" s="26"/>
      <c r="P21" s="26"/>
      <c r="Q21" s="26"/>
      <c r="R21" s="26"/>
      <c r="S21" s="26"/>
      <c r="T21" s="26"/>
      <c r="U21" s="26"/>
      <c r="V21" s="26"/>
      <c r="W21" s="26"/>
      <c r="X21" s="26"/>
    </row>
    <row r="22" spans="2:24" ht="15.5" x14ac:dyDescent="0.35">
      <c r="B22" s="27"/>
      <c r="C22" s="26"/>
      <c r="D22" s="26"/>
      <c r="E22" s="139">
        <v>7</v>
      </c>
      <c r="F22" s="139" t="s">
        <v>79</v>
      </c>
      <c r="G22" s="140">
        <v>0</v>
      </c>
      <c r="H22" s="141"/>
      <c r="I22" s="141">
        <v>0</v>
      </c>
      <c r="J22" s="142" t="s">
        <v>49</v>
      </c>
      <c r="K22" s="26"/>
      <c r="L22" s="204" t="str">
        <f>"x"&amp;" ≤ "&amp;G22</f>
        <v>x ≤ 0</v>
      </c>
      <c r="M22" s="156"/>
      <c r="N22" s="136" t="str">
        <f>"x"&amp;" &gt; "&amp;G22</f>
        <v>x &gt; 0</v>
      </c>
      <c r="O22" s="26"/>
      <c r="P22" s="26"/>
      <c r="Q22" s="26"/>
      <c r="R22" s="26"/>
      <c r="S22" s="26"/>
      <c r="T22" s="26"/>
      <c r="U22" s="26"/>
      <c r="V22" s="26"/>
      <c r="W22" s="26"/>
      <c r="X22" s="26"/>
    </row>
    <row r="23" spans="2:24" ht="15.5" x14ac:dyDescent="0.35">
      <c r="B23" s="27"/>
      <c r="C23" s="26"/>
      <c r="D23" s="26"/>
      <c r="E23" s="139">
        <v>8</v>
      </c>
      <c r="F23" s="139" t="s">
        <v>80</v>
      </c>
      <c r="G23" s="143">
        <v>0.5</v>
      </c>
      <c r="H23" s="141"/>
      <c r="I23" s="143">
        <v>0.25</v>
      </c>
      <c r="J23" s="142" t="s">
        <v>50</v>
      </c>
      <c r="K23" s="26"/>
      <c r="L23" s="204" t="str">
        <f>"x"&amp;" &gt; "&amp;TEXT(G23,"0.0%")</f>
        <v>x &gt; 50.0%</v>
      </c>
      <c r="M23" s="135" t="str">
        <f>TEXT(G23,"0.0%")&amp;" ≥ "&amp;" x "&amp;" ≥ "&amp;TEXT(I23,"0.0%")</f>
        <v>50.0% ≥  x  ≥ 25.0%</v>
      </c>
      <c r="N23" s="136" t="str">
        <f>"x"&amp;" &lt; "&amp;TEXT(I23,"0.0%")</f>
        <v>x &lt; 25.0%</v>
      </c>
      <c r="O23" s="26"/>
      <c r="P23" s="26"/>
      <c r="Q23" s="26"/>
      <c r="R23" s="26"/>
      <c r="S23" s="26"/>
      <c r="T23" s="26"/>
      <c r="U23" s="26"/>
      <c r="V23" s="26"/>
      <c r="W23" s="26"/>
      <c r="X23" s="26"/>
    </row>
    <row r="24" spans="2:24" ht="11.5" x14ac:dyDescent="0.25">
      <c r="B24" s="27"/>
      <c r="C24" s="26"/>
      <c r="D24" s="26"/>
      <c r="E24" s="39"/>
      <c r="F24" s="26"/>
      <c r="G24" s="26"/>
      <c r="H24" s="26"/>
      <c r="I24" s="26"/>
      <c r="J24" s="26"/>
      <c r="K24" s="26"/>
      <c r="L24" s="26"/>
      <c r="M24" s="26"/>
      <c r="N24" s="26"/>
      <c r="O24" s="26"/>
      <c r="P24" s="26"/>
      <c r="Q24" s="26"/>
      <c r="R24" s="26"/>
      <c r="S24" s="26"/>
      <c r="T24" s="26"/>
      <c r="U24" s="26"/>
      <c r="V24" s="26"/>
      <c r="W24" s="26"/>
      <c r="X24" s="26"/>
    </row>
    <row r="25" spans="2:24" ht="11.5" x14ac:dyDescent="0.25">
      <c r="B25" s="27"/>
      <c r="C25" s="26"/>
      <c r="D25" s="26"/>
      <c r="E25" s="39"/>
      <c r="F25" s="26"/>
      <c r="G25" s="26"/>
      <c r="H25" s="26"/>
      <c r="I25" s="26"/>
      <c r="J25" s="26"/>
      <c r="K25" s="26"/>
      <c r="L25" s="26"/>
      <c r="M25" s="26"/>
      <c r="N25" s="26"/>
      <c r="O25" s="26"/>
      <c r="P25" s="26"/>
      <c r="Q25" s="26"/>
      <c r="R25" s="26"/>
      <c r="S25" s="26"/>
      <c r="T25" s="26"/>
      <c r="U25" s="26"/>
      <c r="V25" s="26"/>
      <c r="W25" s="26"/>
      <c r="X25" s="26"/>
    </row>
    <row r="26" spans="2:24" ht="15.5" x14ac:dyDescent="0.35">
      <c r="B26" s="27"/>
      <c r="C26" s="26"/>
      <c r="D26" s="26"/>
      <c r="E26" s="144" t="s">
        <v>420</v>
      </c>
      <c r="F26" s="145">
        <f t="array" ref="F26">MAX(IF(G29:G32="YES",H29:H32))</f>
        <v>0</v>
      </c>
      <c r="H26" s="26"/>
      <c r="I26" s="26"/>
      <c r="J26" s="26"/>
      <c r="K26" s="26"/>
      <c r="L26" s="26"/>
      <c r="M26" s="26"/>
      <c r="N26" s="26"/>
      <c r="O26" s="26"/>
      <c r="P26" s="26"/>
      <c r="Q26" s="26"/>
      <c r="R26" s="26"/>
      <c r="S26" s="26"/>
      <c r="T26" s="26"/>
      <c r="U26" s="26"/>
      <c r="V26" s="26"/>
      <c r="W26" s="26"/>
      <c r="X26" s="26"/>
    </row>
    <row r="27" spans="2:24" s="225" customFormat="1" ht="15.5" x14ac:dyDescent="0.35">
      <c r="C27" s="26"/>
      <c r="D27" s="26"/>
      <c r="E27" s="144"/>
      <c r="F27" s="26"/>
      <c r="H27" s="26"/>
      <c r="I27" s="26"/>
      <c r="J27" s="26"/>
      <c r="K27" s="26"/>
      <c r="L27" s="26"/>
      <c r="M27" s="26"/>
      <c r="N27" s="26"/>
      <c r="O27" s="26"/>
      <c r="P27" s="26"/>
      <c r="Q27" s="26"/>
      <c r="R27" s="26"/>
      <c r="S27" s="26"/>
      <c r="T27" s="26"/>
      <c r="U27" s="26"/>
      <c r="V27" s="26"/>
      <c r="W27" s="26"/>
      <c r="X27" s="26"/>
    </row>
    <row r="28" spans="2:24" s="225" customFormat="1" ht="36.5" x14ac:dyDescent="0.35">
      <c r="C28" s="26"/>
      <c r="D28" s="26"/>
      <c r="E28" s="144"/>
      <c r="F28" s="248" t="s">
        <v>523</v>
      </c>
      <c r="G28" s="249" t="s">
        <v>524</v>
      </c>
      <c r="H28" s="249" t="s">
        <v>525</v>
      </c>
      <c r="I28" s="26"/>
      <c r="J28" s="26"/>
      <c r="K28" s="26"/>
      <c r="L28" s="26"/>
      <c r="M28" s="26"/>
      <c r="N28" s="26"/>
      <c r="O28" s="26"/>
      <c r="P28" s="26"/>
      <c r="Q28" s="26"/>
      <c r="R28" s="26"/>
      <c r="S28" s="26"/>
      <c r="T28" s="26"/>
      <c r="U28" s="26"/>
      <c r="V28" s="26"/>
      <c r="W28" s="26"/>
      <c r="X28" s="26"/>
    </row>
    <row r="29" spans="2:24" s="225" customFormat="1" ht="15.5" x14ac:dyDescent="0.35">
      <c r="C29" s="26"/>
      <c r="D29" s="26"/>
      <c r="E29" s="144"/>
      <c r="F29" s="250" t="s">
        <v>526</v>
      </c>
      <c r="G29" s="251" t="str">
        <f>IF('2.1 Lead Ancillary Input '!H17=TRUE,"YES","")</f>
        <v/>
      </c>
      <c r="H29" s="252">
        <v>3250</v>
      </c>
      <c r="I29" s="26"/>
      <c r="J29" s="26"/>
      <c r="K29" s="26"/>
      <c r="L29" s="26"/>
      <c r="M29" s="26"/>
      <c r="N29" s="26"/>
      <c r="O29" s="26"/>
      <c r="P29" s="26"/>
      <c r="Q29" s="26"/>
      <c r="R29" s="26"/>
      <c r="S29" s="26"/>
      <c r="T29" s="26"/>
      <c r="U29" s="26"/>
      <c r="V29" s="26"/>
      <c r="W29" s="26"/>
      <c r="X29" s="26"/>
    </row>
    <row r="30" spans="2:24" s="225" customFormat="1" ht="15.5" x14ac:dyDescent="0.35">
      <c r="C30" s="26"/>
      <c r="D30" s="26"/>
      <c r="E30" s="144"/>
      <c r="F30" s="250" t="s">
        <v>527</v>
      </c>
      <c r="G30" s="251" t="str">
        <f>IF('2.1 Lead Ancillary Input '!H18=TRUE,"YES","")</f>
        <v/>
      </c>
      <c r="H30" s="252">
        <v>3000</v>
      </c>
      <c r="I30" s="26"/>
      <c r="J30" s="26"/>
      <c r="K30" s="26"/>
      <c r="L30" s="26"/>
      <c r="M30" s="26"/>
      <c r="N30" s="26"/>
      <c r="O30" s="26"/>
      <c r="P30" s="26"/>
      <c r="Q30" s="26"/>
      <c r="R30" s="26"/>
      <c r="S30" s="26"/>
      <c r="T30" s="26"/>
      <c r="U30" s="26"/>
      <c r="V30" s="26"/>
      <c r="W30" s="26"/>
      <c r="X30" s="26"/>
    </row>
    <row r="31" spans="2:24" s="225" customFormat="1" ht="15.5" x14ac:dyDescent="0.35">
      <c r="C31" s="26"/>
      <c r="D31" s="26"/>
      <c r="E31" s="144"/>
      <c r="F31" s="250" t="s">
        <v>528</v>
      </c>
      <c r="G31" s="251" t="str">
        <f>IF('2.1 Lead Ancillary Input '!H19=TRUE,"YES","")</f>
        <v/>
      </c>
      <c r="H31" s="252">
        <v>250</v>
      </c>
      <c r="I31" s="26"/>
      <c r="J31" s="26"/>
      <c r="K31" s="26"/>
      <c r="L31" s="26"/>
      <c r="M31" s="26"/>
      <c r="N31" s="26"/>
      <c r="O31" s="26"/>
      <c r="P31" s="26"/>
      <c r="Q31" s="26"/>
      <c r="R31" s="26"/>
      <c r="S31" s="26"/>
      <c r="T31" s="26"/>
      <c r="U31" s="26"/>
      <c r="V31" s="26"/>
      <c r="W31" s="26"/>
      <c r="X31" s="26"/>
    </row>
    <row r="32" spans="2:24" s="225" customFormat="1" ht="15.5" x14ac:dyDescent="0.35">
      <c r="C32" s="26"/>
      <c r="D32" s="26"/>
      <c r="E32" s="144"/>
      <c r="F32" s="250" t="s">
        <v>529</v>
      </c>
      <c r="G32" s="251" t="str">
        <f>IF('2.1 Lead Ancillary Input '!H20=TRUE,"YES","")</f>
        <v/>
      </c>
      <c r="H32" s="252">
        <v>100</v>
      </c>
      <c r="I32" s="26"/>
      <c r="J32" s="26"/>
      <c r="K32" s="26"/>
      <c r="L32" s="26"/>
      <c r="M32" s="26"/>
      <c r="N32" s="26"/>
      <c r="O32" s="26"/>
      <c r="P32" s="26"/>
      <c r="Q32" s="26"/>
      <c r="R32" s="26"/>
      <c r="S32" s="26"/>
      <c r="T32" s="26"/>
      <c r="U32" s="26"/>
      <c r="V32" s="26"/>
      <c r="W32" s="26"/>
      <c r="X32" s="26"/>
    </row>
    <row r="33" spans="1:24" ht="11.5" x14ac:dyDescent="0.25">
      <c r="B33" s="27"/>
      <c r="C33" s="26"/>
      <c r="D33" s="26"/>
      <c r="E33" s="39"/>
      <c r="F33" s="26"/>
      <c r="G33" s="26"/>
      <c r="H33" s="26"/>
      <c r="I33" s="26"/>
      <c r="J33" s="26"/>
      <c r="K33" s="26"/>
      <c r="L33" s="26"/>
      <c r="M33" s="26"/>
      <c r="N33" s="26"/>
      <c r="O33" s="26"/>
      <c r="P33" s="26"/>
      <c r="Q33" s="26"/>
      <c r="R33" s="26"/>
      <c r="S33" s="26"/>
      <c r="T33" s="26"/>
      <c r="U33" s="26"/>
      <c r="V33" s="26"/>
      <c r="W33" s="26"/>
      <c r="X33" s="26"/>
    </row>
    <row r="34" spans="1:24" ht="39" customHeight="1" x14ac:dyDescent="0.25">
      <c r="B34" s="27"/>
      <c r="C34" s="26"/>
      <c r="D34" s="26"/>
      <c r="E34" s="285" t="s">
        <v>429</v>
      </c>
      <c r="F34" s="285"/>
      <c r="G34" s="285"/>
      <c r="H34" s="285"/>
      <c r="I34" s="285"/>
      <c r="J34" s="285"/>
      <c r="K34" s="285"/>
      <c r="L34" s="285"/>
      <c r="M34" s="285"/>
      <c r="N34" s="285"/>
      <c r="O34" s="26"/>
      <c r="P34" s="26"/>
      <c r="Q34" s="26"/>
      <c r="R34" s="26"/>
      <c r="S34" s="26"/>
      <c r="T34" s="26"/>
      <c r="U34" s="26"/>
      <c r="V34" s="26"/>
      <c r="W34" s="26"/>
      <c r="X34" s="26"/>
    </row>
    <row r="35" spans="1:24" s="225" customFormat="1" ht="25" customHeight="1" x14ac:dyDescent="0.25">
      <c r="C35" s="26"/>
      <c r="D35" s="26"/>
      <c r="E35" s="286" t="s">
        <v>424</v>
      </c>
      <c r="F35" s="286"/>
      <c r="G35" s="286"/>
      <c r="H35" s="286"/>
      <c r="I35" s="286"/>
      <c r="J35" s="286"/>
      <c r="K35" s="286"/>
      <c r="L35" s="286"/>
      <c r="M35" s="286"/>
      <c r="N35" s="286"/>
      <c r="O35" s="26"/>
      <c r="P35" s="26"/>
      <c r="Q35" s="26"/>
      <c r="R35" s="26"/>
      <c r="S35" s="26"/>
      <c r="T35" s="26"/>
      <c r="U35" s="26"/>
      <c r="V35" s="26"/>
      <c r="W35" s="26"/>
      <c r="X35" s="26"/>
    </row>
    <row r="36" spans="1:24" ht="12" x14ac:dyDescent="0.25">
      <c r="A36" s="27"/>
      <c r="B36" s="27"/>
      <c r="C36" s="26"/>
      <c r="D36" s="26"/>
      <c r="E36" s="39"/>
      <c r="F36" s="97"/>
      <c r="G36" s="26"/>
      <c r="H36" s="26"/>
      <c r="I36" s="26"/>
      <c r="J36" s="26"/>
      <c r="K36" s="26"/>
      <c r="L36" s="26"/>
      <c r="M36" s="26"/>
      <c r="N36" s="26"/>
      <c r="O36" s="26"/>
      <c r="P36" s="26"/>
      <c r="Q36" s="26"/>
      <c r="R36" s="26"/>
      <c r="S36" s="26"/>
      <c r="T36" s="26"/>
      <c r="U36" s="26"/>
      <c r="V36" s="26"/>
      <c r="W36" s="26"/>
      <c r="X36" s="26"/>
    </row>
    <row r="37" spans="1:24" ht="15.5" x14ac:dyDescent="0.35">
      <c r="A37" s="117" t="s">
        <v>158</v>
      </c>
      <c r="B37" s="117"/>
      <c r="C37" s="117"/>
      <c r="D37" s="117"/>
      <c r="E37" s="117"/>
      <c r="F37" s="117"/>
      <c r="G37" s="117"/>
      <c r="H37" s="117"/>
      <c r="I37" s="117"/>
      <c r="J37" s="117"/>
      <c r="K37" s="117"/>
      <c r="L37" s="117"/>
      <c r="M37" s="117"/>
      <c r="N37" s="117"/>
      <c r="O37" s="117"/>
      <c r="P37" s="117"/>
      <c r="Q37" s="117"/>
      <c r="R37" s="117"/>
      <c r="S37" s="117"/>
      <c r="T37" s="117"/>
      <c r="U37" s="117"/>
      <c r="V37" s="117"/>
      <c r="W37" s="117"/>
      <c r="X37" s="117"/>
    </row>
    <row r="38" spans="1:24" ht="14.5" customHeight="1" x14ac:dyDescent="0.25">
      <c r="X38" s="27"/>
    </row>
    <row r="39" spans="1:24" ht="14.5" hidden="1" customHeight="1" x14ac:dyDescent="0.25"/>
    <row r="40" spans="1:24" ht="14.5" hidden="1" customHeight="1" x14ac:dyDescent="0.25"/>
    <row r="41" spans="1:24" ht="14.5" hidden="1" customHeight="1" x14ac:dyDescent="0.25"/>
    <row r="42" spans="1:24" ht="14.5" hidden="1" customHeight="1" x14ac:dyDescent="0.25"/>
    <row r="43" spans="1:24" ht="14.5" hidden="1" customHeight="1" x14ac:dyDescent="0.25"/>
    <row r="44" spans="1:24" ht="14.5" hidden="1" customHeight="1" x14ac:dyDescent="0.25"/>
    <row r="45" spans="1:24" ht="14.5" hidden="1" customHeight="1" x14ac:dyDescent="0.25"/>
    <row r="46" spans="1:24" ht="14.5" hidden="1" customHeight="1" x14ac:dyDescent="0.25"/>
    <row r="47" spans="1:24" ht="14.5" hidden="1" customHeight="1" x14ac:dyDescent="0.25"/>
    <row r="48" spans="1:24" ht="14.5" hidden="1" customHeight="1" x14ac:dyDescent="0.25"/>
    <row r="49" ht="14.5" hidden="1" customHeight="1" x14ac:dyDescent="0.25"/>
    <row r="50" ht="14.5" hidden="1" customHeight="1" x14ac:dyDescent="0.25"/>
  </sheetData>
  <mergeCells count="3">
    <mergeCell ref="C6:D6"/>
    <mergeCell ref="E34:N34"/>
    <mergeCell ref="E35:N35"/>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AX196"/>
  <sheetViews>
    <sheetView showGridLines="0" zoomScale="70" zoomScaleNormal="7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1" width="4.19921875" customWidth="1"/>
    <col min="2" max="2" width="5.69921875" customWidth="1"/>
    <col min="3" max="3" width="28.69921875" customWidth="1"/>
    <col min="4" max="4" width="1.69921875" customWidth="1"/>
    <col min="5" max="5" width="71.3984375" customWidth="1"/>
    <col min="6" max="6" width="25.09765625" bestFit="1" customWidth="1"/>
    <col min="7" max="8" width="26.59765625" bestFit="1" customWidth="1"/>
    <col min="9" max="9" width="3.69921875" customWidth="1"/>
    <col min="10" max="10" width="71.3984375" customWidth="1"/>
    <col min="11" max="11" width="26.5" customWidth="1"/>
    <col min="12" max="13" width="26.59765625" bestFit="1" customWidth="1"/>
    <col min="14" max="14" width="3.69921875" customWidth="1"/>
    <col min="15" max="15" width="71.3984375" customWidth="1"/>
    <col min="16" max="18" width="26.59765625" customWidth="1"/>
    <col min="19" max="19" width="3.69921875" customWidth="1"/>
    <col min="20" max="20" width="71.3984375" customWidth="1"/>
    <col min="21" max="23" width="26.5" customWidth="1"/>
    <col min="24" max="24" width="3.59765625" customWidth="1"/>
    <col min="25" max="25" width="71.3984375" customWidth="1"/>
    <col min="26" max="28" width="26.5" customWidth="1"/>
    <col min="29" max="29" width="8" customWidth="1"/>
    <col min="30" max="50" width="0" hidden="1" customWidth="1"/>
    <col min="51" max="16384" width="8.69921875" hidden="1"/>
  </cols>
  <sheetData>
    <row r="1" spans="1:29"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row>
    <row r="2" spans="1:29" s="27" customFormat="1"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s="27" customFormat="1" ht="12.5" x14ac:dyDescent="0.25">
      <c r="A3" s="109"/>
      <c r="B3" s="109"/>
      <c r="C3" s="112" t="str">
        <f ca="1">MID(CELL("filename",A1),FIND("]",CELL("filename",A1))+1,256)&amp;" Sheet"</f>
        <v>1.1a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row>
    <row r="4" spans="1:29"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row>
    <row r="5" spans="1:29"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27" customFormat="1" ht="12.5" x14ac:dyDescent="0.25">
      <c r="A6" s="109"/>
      <c r="B6" s="114"/>
      <c r="C6" s="253" t="str">
        <f>HYPERLINK("#'Contents'!A1","Click for Contents")</f>
        <v>Click for Contents</v>
      </c>
      <c r="D6" s="253"/>
      <c r="E6" s="113"/>
      <c r="F6" s="113"/>
      <c r="G6" s="109"/>
      <c r="H6" s="109"/>
      <c r="I6" s="109"/>
      <c r="J6" s="109"/>
      <c r="K6" s="109"/>
      <c r="L6" s="109"/>
      <c r="M6" s="109"/>
      <c r="N6" s="109"/>
      <c r="O6" s="109"/>
      <c r="P6" s="109"/>
      <c r="Q6" s="109"/>
      <c r="R6" s="109"/>
      <c r="S6" s="109"/>
      <c r="T6" s="109"/>
      <c r="U6" s="109"/>
      <c r="V6" s="109"/>
      <c r="W6" s="109"/>
      <c r="X6" s="109"/>
      <c r="Y6" s="109"/>
      <c r="Z6" s="109"/>
      <c r="AA6" s="109"/>
      <c r="AB6" s="109"/>
      <c r="AC6" s="109"/>
    </row>
    <row r="7" spans="1:29"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row>
    <row r="8" spans="1:29" s="27" customFormat="1" ht="11.5" x14ac:dyDescent="0.25">
      <c r="A8" s="187">
        <f>SUM(A9:A178)</f>
        <v>0</v>
      </c>
      <c r="B8" s="187">
        <f>SUM(B9:B178)</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row>
    <row r="9" spans="1:29" ht="21" x14ac:dyDescent="0.5">
      <c r="B9" s="54"/>
      <c r="C9" s="54"/>
      <c r="D9" s="54"/>
      <c r="E9" s="55"/>
      <c r="F9" s="54"/>
      <c r="G9" s="54"/>
      <c r="H9" s="54"/>
      <c r="I9" s="54"/>
      <c r="J9" s="217"/>
      <c r="K9" s="54"/>
      <c r="L9" s="54"/>
      <c r="M9" s="54"/>
      <c r="N9" s="54"/>
      <c r="O9" s="217"/>
      <c r="P9" s="217"/>
      <c r="Q9" s="217"/>
      <c r="R9" s="217"/>
      <c r="S9" s="217"/>
      <c r="T9" s="217"/>
      <c r="U9" s="217"/>
      <c r="V9" s="217"/>
      <c r="W9" s="217"/>
      <c r="X9" s="217"/>
      <c r="Y9" s="217"/>
      <c r="Z9" s="217"/>
      <c r="AA9" s="217"/>
      <c r="AB9" s="217"/>
      <c r="AC9" s="217"/>
    </row>
    <row r="10" spans="1:29" x14ac:dyDescent="0.35">
      <c r="B10" s="25"/>
      <c r="C10" s="25"/>
      <c r="D10" s="25"/>
      <c r="E10" s="216"/>
      <c r="F10" s="25"/>
      <c r="G10" s="25"/>
      <c r="H10" s="25"/>
      <c r="I10" s="25"/>
      <c r="J10" s="70"/>
      <c r="K10" s="25"/>
      <c r="L10" s="25"/>
      <c r="M10" s="25"/>
      <c r="N10" s="25"/>
      <c r="O10" s="70"/>
      <c r="P10" s="70"/>
      <c r="Q10" s="70"/>
      <c r="R10" s="70"/>
      <c r="S10" s="70"/>
      <c r="T10" s="70"/>
      <c r="U10" s="70"/>
      <c r="V10" s="70"/>
      <c r="W10" s="70"/>
      <c r="X10" s="70"/>
      <c r="Y10" s="70"/>
      <c r="Z10" s="70"/>
      <c r="AA10" s="70"/>
      <c r="AB10" s="70"/>
      <c r="AC10" s="70"/>
    </row>
    <row r="11" spans="1:29" x14ac:dyDescent="0.35">
      <c r="A11" s="27"/>
      <c r="B11" s="25"/>
      <c r="D11" s="25"/>
      <c r="E11" s="216"/>
      <c r="F11" s="25"/>
      <c r="G11" s="25"/>
      <c r="H11" s="25"/>
      <c r="I11" s="25"/>
      <c r="J11" s="70"/>
      <c r="K11" s="25"/>
      <c r="L11" s="25"/>
      <c r="M11" s="25"/>
      <c r="N11" s="25"/>
      <c r="O11" s="70"/>
      <c r="P11" s="70"/>
      <c r="Q11" s="70"/>
      <c r="R11" s="70"/>
      <c r="S11" s="70"/>
      <c r="T11" s="70"/>
      <c r="U11" s="70"/>
      <c r="V11" s="70"/>
      <c r="W11" s="70"/>
      <c r="X11" s="70"/>
      <c r="Y11" s="70"/>
      <c r="Z11" s="70"/>
      <c r="AA11" s="70"/>
      <c r="AB11" s="70"/>
      <c r="AC11" s="70"/>
    </row>
    <row r="12" spans="1:29" ht="21" x14ac:dyDescent="0.5">
      <c r="A12" s="27"/>
      <c r="B12" s="25"/>
      <c r="D12" s="25"/>
      <c r="E12" s="55" t="s">
        <v>321</v>
      </c>
      <c r="F12" s="25"/>
      <c r="G12" s="25"/>
      <c r="H12" s="25"/>
      <c r="I12" s="25"/>
      <c r="J12" s="70"/>
      <c r="K12" s="25"/>
      <c r="L12" s="25"/>
      <c r="M12" s="25"/>
      <c r="N12" s="25"/>
      <c r="O12" s="70"/>
      <c r="P12" s="70"/>
      <c r="Q12" s="70"/>
      <c r="R12" s="70"/>
      <c r="S12" s="70"/>
      <c r="T12" s="70"/>
      <c r="U12" s="70"/>
      <c r="V12" s="70"/>
      <c r="W12" s="70"/>
      <c r="X12" s="70"/>
      <c r="Y12" s="70"/>
      <c r="Z12" s="70"/>
      <c r="AA12" s="70"/>
      <c r="AB12" s="70"/>
      <c r="AC12" s="70"/>
    </row>
    <row r="13" spans="1:29" x14ac:dyDescent="0.35">
      <c r="A13" s="27"/>
      <c r="B13" s="25"/>
      <c r="D13" s="25"/>
      <c r="E13" s="97" t="s">
        <v>471</v>
      </c>
      <c r="F13" s="25"/>
      <c r="G13" s="25"/>
      <c r="H13" s="25"/>
      <c r="I13" s="25"/>
      <c r="J13" s="70"/>
      <c r="K13" s="25"/>
      <c r="L13" s="25"/>
      <c r="M13" s="25"/>
      <c r="N13" s="25"/>
      <c r="O13" s="70"/>
      <c r="P13" s="70"/>
      <c r="Q13" s="70"/>
      <c r="R13" s="70"/>
      <c r="S13" s="70"/>
      <c r="T13" s="70"/>
      <c r="U13" s="70"/>
      <c r="V13" s="70"/>
      <c r="W13" s="70"/>
      <c r="X13" s="70"/>
      <c r="Y13" s="70"/>
      <c r="Z13" s="70"/>
      <c r="AA13" s="70"/>
      <c r="AB13" s="70"/>
      <c r="AC13" s="70"/>
    </row>
    <row r="14" spans="1:29" x14ac:dyDescent="0.35">
      <c r="A14" s="27"/>
      <c r="B14" s="25"/>
      <c r="D14" s="148"/>
      <c r="E14" s="148" t="s">
        <v>43</v>
      </c>
      <c r="F14" s="148"/>
      <c r="G14" s="148"/>
      <c r="H14" s="148"/>
      <c r="I14" s="148"/>
      <c r="J14" s="148" t="s">
        <v>41</v>
      </c>
      <c r="K14" s="148" t="s">
        <v>154</v>
      </c>
      <c r="L14" s="148"/>
      <c r="M14" s="148"/>
      <c r="N14" s="148"/>
      <c r="O14" s="148" t="s">
        <v>41</v>
      </c>
      <c r="P14" s="148"/>
      <c r="Q14" s="148"/>
      <c r="R14" s="148"/>
      <c r="S14" s="148"/>
      <c r="T14" s="148" t="s">
        <v>152</v>
      </c>
      <c r="U14" s="148" t="s">
        <v>154</v>
      </c>
      <c r="V14" s="148"/>
      <c r="W14" s="148"/>
      <c r="X14" s="148"/>
      <c r="Y14" s="148" t="s">
        <v>153</v>
      </c>
      <c r="Z14" s="148"/>
      <c r="AA14" s="148"/>
      <c r="AB14" s="148"/>
      <c r="AC14" s="148"/>
    </row>
    <row r="15" spans="1:29" s="27" customFormat="1" x14ac:dyDescent="0.35">
      <c r="B15" s="25"/>
      <c r="D15" s="148"/>
      <c r="E15" s="148" t="s">
        <v>103</v>
      </c>
      <c r="F15" s="148"/>
      <c r="G15" s="148"/>
      <c r="H15" s="148"/>
      <c r="I15" s="148"/>
      <c r="J15" s="148" t="s">
        <v>325</v>
      </c>
      <c r="K15" s="192"/>
      <c r="L15" s="192"/>
      <c r="M15" s="192"/>
      <c r="N15" s="148"/>
      <c r="O15" s="148"/>
      <c r="P15" s="148"/>
      <c r="Q15" s="148"/>
      <c r="R15" s="148"/>
      <c r="S15" s="148"/>
      <c r="T15" s="148" t="s">
        <v>325</v>
      </c>
      <c r="U15" s="192"/>
      <c r="V15" s="192"/>
      <c r="W15" s="192"/>
      <c r="X15" s="148"/>
      <c r="Y15" s="148"/>
      <c r="Z15" s="148"/>
      <c r="AA15" s="148"/>
      <c r="AB15" s="148"/>
      <c r="AC15" s="148"/>
    </row>
    <row r="16" spans="1:29" ht="21" x14ac:dyDescent="0.5">
      <c r="A16" s="146"/>
      <c r="B16" s="146"/>
      <c r="D16" s="53"/>
      <c r="E16" s="69"/>
      <c r="F16" s="53"/>
      <c r="G16" s="53"/>
      <c r="H16" s="53"/>
      <c r="I16" s="53"/>
      <c r="J16" s="147" t="s">
        <v>249</v>
      </c>
      <c r="K16" s="207">
        <v>1</v>
      </c>
      <c r="L16" s="207">
        <v>1</v>
      </c>
      <c r="M16" s="207">
        <v>1</v>
      </c>
      <c r="N16" s="53"/>
      <c r="O16" s="70"/>
      <c r="P16" s="70"/>
      <c r="Q16" s="70"/>
      <c r="R16" s="70"/>
      <c r="S16" s="53"/>
      <c r="T16" s="147" t="s">
        <v>249</v>
      </c>
      <c r="U16" s="207">
        <v>1</v>
      </c>
      <c r="V16" s="207">
        <v>1</v>
      </c>
      <c r="W16" s="207">
        <v>1</v>
      </c>
      <c r="X16" s="53"/>
      <c r="Y16" s="69"/>
      <c r="Z16" s="70"/>
      <c r="AA16" s="70"/>
      <c r="AB16" s="70"/>
      <c r="AC16" s="53"/>
    </row>
    <row r="17" spans="1:29" ht="21" x14ac:dyDescent="0.5">
      <c r="A17" s="146"/>
      <c r="B17" s="146"/>
      <c r="D17" s="53"/>
      <c r="E17" s="69"/>
      <c r="F17" s="53"/>
      <c r="G17" s="53"/>
      <c r="H17" s="53"/>
      <c r="I17" s="53"/>
      <c r="J17" s="147" t="s">
        <v>155</v>
      </c>
      <c r="K17" s="207">
        <v>1</v>
      </c>
      <c r="L17" s="207">
        <v>1</v>
      </c>
      <c r="M17" s="207">
        <v>1</v>
      </c>
      <c r="N17" s="53"/>
      <c r="O17" s="70"/>
      <c r="P17" s="70"/>
      <c r="Q17" s="70"/>
      <c r="R17" s="70"/>
      <c r="S17" s="53"/>
      <c r="T17" s="147" t="s">
        <v>155</v>
      </c>
      <c r="U17" s="207">
        <v>1</v>
      </c>
      <c r="V17" s="207">
        <v>1</v>
      </c>
      <c r="W17" s="207">
        <v>1</v>
      </c>
      <c r="X17" s="53"/>
      <c r="Y17" s="69"/>
      <c r="Z17" s="70"/>
      <c r="AA17" s="70"/>
      <c r="AB17" s="70"/>
      <c r="AC17" s="53"/>
    </row>
    <row r="18" spans="1:29" x14ac:dyDescent="0.35">
      <c r="A18" s="146"/>
      <c r="B18" s="146"/>
      <c r="C18" s="225"/>
      <c r="D18" s="25"/>
      <c r="E18" s="95" t="s">
        <v>87</v>
      </c>
      <c r="F18" s="25"/>
      <c r="G18" s="25" t="s">
        <v>103</v>
      </c>
      <c r="H18" s="25"/>
      <c r="I18" s="25"/>
      <c r="J18" s="95" t="s">
        <v>88</v>
      </c>
      <c r="K18" s="25"/>
      <c r="L18" s="25"/>
      <c r="M18" s="25"/>
      <c r="N18" s="25"/>
      <c r="O18" s="148" t="str">
        <f>J18</f>
        <v>Immediate Parent Name</v>
      </c>
      <c r="P18" s="25"/>
      <c r="Q18" s="25"/>
      <c r="R18" s="25"/>
      <c r="S18" s="25"/>
      <c r="T18" s="95" t="s">
        <v>89</v>
      </c>
      <c r="U18" s="25"/>
      <c r="V18" s="25"/>
      <c r="W18" s="25"/>
      <c r="X18" s="25"/>
      <c r="Y18" s="147" t="str">
        <f>T18</f>
        <v>Ultimate Parent Name</v>
      </c>
      <c r="Z18" s="70"/>
      <c r="AA18" s="70"/>
      <c r="AB18" s="70"/>
      <c r="AC18" s="25"/>
    </row>
    <row r="19" spans="1:29" ht="16.25" customHeight="1" x14ac:dyDescent="0.4">
      <c r="A19" s="146"/>
      <c r="B19" s="146"/>
      <c r="D19" s="27"/>
      <c r="J19" s="11"/>
      <c r="K19" s="27"/>
      <c r="L19" s="27"/>
      <c r="M19" s="27"/>
      <c r="N19" s="27"/>
      <c r="O19" s="11"/>
      <c r="T19" s="11"/>
      <c r="U19" s="27"/>
      <c r="V19" s="27"/>
      <c r="W19" s="27"/>
      <c r="Y19" s="71"/>
      <c r="Z19" s="68"/>
      <c r="AA19" s="68"/>
      <c r="AB19" s="68"/>
    </row>
    <row r="20" spans="1:29" ht="18" x14ac:dyDescent="0.4">
      <c r="A20" s="146"/>
      <c r="B20" s="146"/>
      <c r="D20" s="25"/>
      <c r="E20" s="12" t="s">
        <v>5</v>
      </c>
      <c r="F20" s="25"/>
      <c r="G20" s="25"/>
      <c r="H20" s="231" t="s">
        <v>6</v>
      </c>
      <c r="I20" s="25"/>
      <c r="J20" s="12" t="s">
        <v>5</v>
      </c>
      <c r="K20" s="25"/>
      <c r="L20" s="25"/>
      <c r="M20" s="231" t="s">
        <v>6</v>
      </c>
      <c r="N20" s="25"/>
      <c r="O20" s="12" t="s">
        <v>5</v>
      </c>
      <c r="P20" s="25"/>
      <c r="Q20" s="25"/>
      <c r="R20" s="231" t="s">
        <v>6</v>
      </c>
      <c r="S20" s="25"/>
      <c r="T20" s="12" t="s">
        <v>5</v>
      </c>
      <c r="U20" s="25"/>
      <c r="V20" s="25"/>
      <c r="W20" s="231" t="s">
        <v>6</v>
      </c>
      <c r="X20" s="25"/>
      <c r="Y20" s="12" t="s">
        <v>5</v>
      </c>
      <c r="Z20" s="25"/>
      <c r="AA20" s="25"/>
      <c r="AB20" s="231" t="s">
        <v>6</v>
      </c>
      <c r="AC20" s="25"/>
    </row>
    <row r="21" spans="1:29" ht="13" x14ac:dyDescent="0.3">
      <c r="A21" s="146"/>
      <c r="B21" s="146"/>
      <c r="D21" s="27"/>
      <c r="E21" s="28" t="s">
        <v>66</v>
      </c>
      <c r="F21" s="233" t="s">
        <v>7</v>
      </c>
      <c r="G21" s="233" t="s">
        <v>7</v>
      </c>
      <c r="H21" s="233" t="s">
        <v>7</v>
      </c>
      <c r="I21" s="27"/>
      <c r="J21" s="28" t="s">
        <v>193</v>
      </c>
      <c r="K21" s="96" t="s">
        <v>7</v>
      </c>
      <c r="L21" s="96" t="s">
        <v>7</v>
      </c>
      <c r="M21" s="96" t="s">
        <v>7</v>
      </c>
      <c r="N21" s="27"/>
      <c r="O21" s="28" t="s">
        <v>66</v>
      </c>
      <c r="P21" s="150" t="str">
        <f>K21</f>
        <v>31/XX/20XX</v>
      </c>
      <c r="Q21" s="150" t="str">
        <f t="shared" ref="Q21:Q25" si="0">L21</f>
        <v>31/XX/20XX</v>
      </c>
      <c r="R21" s="150" t="str">
        <f t="shared" ref="R21:R25" si="1">M21</f>
        <v>31/XX/20XX</v>
      </c>
      <c r="S21" s="27"/>
      <c r="T21" s="28" t="s">
        <v>193</v>
      </c>
      <c r="U21" s="96" t="s">
        <v>7</v>
      </c>
      <c r="V21" s="96" t="s">
        <v>7</v>
      </c>
      <c r="W21" s="96" t="s">
        <v>7</v>
      </c>
      <c r="Y21" s="28" t="s">
        <v>66</v>
      </c>
      <c r="Z21" s="150" t="str">
        <f>U21</f>
        <v>31/XX/20XX</v>
      </c>
      <c r="AA21" s="150" t="str">
        <f t="shared" ref="AA21:AB22" si="2">V21</f>
        <v>31/XX/20XX</v>
      </c>
      <c r="AB21" s="150" t="str">
        <f t="shared" si="2"/>
        <v>31/XX/20XX</v>
      </c>
    </row>
    <row r="22" spans="1:29" ht="11.5" x14ac:dyDescent="0.25">
      <c r="A22" s="146"/>
      <c r="B22" s="146"/>
      <c r="D22" s="27"/>
      <c r="E22" s="130" t="s">
        <v>8</v>
      </c>
      <c r="F22" s="234">
        <v>12</v>
      </c>
      <c r="G22" s="234">
        <v>12</v>
      </c>
      <c r="H22" s="234">
        <v>12</v>
      </c>
      <c r="J22" s="130" t="s">
        <v>8</v>
      </c>
      <c r="K22" s="192">
        <v>12</v>
      </c>
      <c r="L22" s="192">
        <v>12</v>
      </c>
      <c r="M22" s="192">
        <v>12</v>
      </c>
      <c r="N22" s="27"/>
      <c r="O22" s="130" t="s">
        <v>8</v>
      </c>
      <c r="P22" s="155">
        <f>K22</f>
        <v>12</v>
      </c>
      <c r="Q22" s="155">
        <f t="shared" si="0"/>
        <v>12</v>
      </c>
      <c r="R22" s="155">
        <f t="shared" si="1"/>
        <v>12</v>
      </c>
      <c r="T22" s="130" t="s">
        <v>8</v>
      </c>
      <c r="U22" s="192">
        <v>12</v>
      </c>
      <c r="V22" s="192">
        <v>12</v>
      </c>
      <c r="W22" s="192">
        <v>12</v>
      </c>
      <c r="Y22" s="130" t="s">
        <v>8</v>
      </c>
      <c r="Z22" s="155">
        <f>U22</f>
        <v>12</v>
      </c>
      <c r="AA22" s="155">
        <f t="shared" si="2"/>
        <v>12</v>
      </c>
      <c r="AB22" s="155">
        <f t="shared" si="2"/>
        <v>12</v>
      </c>
    </row>
    <row r="23" spans="1:29" ht="11.5" x14ac:dyDescent="0.25">
      <c r="A23" s="146"/>
      <c r="B23" s="146"/>
      <c r="D23" s="27"/>
      <c r="E23" s="130" t="s">
        <v>9</v>
      </c>
      <c r="F23" s="234" t="s">
        <v>10</v>
      </c>
      <c r="G23" s="234" t="s">
        <v>10</v>
      </c>
      <c r="H23" s="234" t="s">
        <v>10</v>
      </c>
      <c r="J23" s="130" t="s">
        <v>9</v>
      </c>
      <c r="K23" s="95" t="s">
        <v>10</v>
      </c>
      <c r="L23" s="95" t="s">
        <v>10</v>
      </c>
      <c r="M23" s="95" t="s">
        <v>10</v>
      </c>
      <c r="N23" s="27"/>
      <c r="O23" s="130" t="s">
        <v>9</v>
      </c>
      <c r="P23" s="155" t="str">
        <f t="shared" ref="P23:P25" si="3">K23</f>
        <v>N</v>
      </c>
      <c r="Q23" s="155" t="str">
        <f t="shared" si="0"/>
        <v>N</v>
      </c>
      <c r="R23" s="155" t="str">
        <f t="shared" si="1"/>
        <v>N</v>
      </c>
      <c r="T23" s="130" t="s">
        <v>9</v>
      </c>
      <c r="U23" s="95" t="s">
        <v>67</v>
      </c>
      <c r="V23" s="95" t="s">
        <v>67</v>
      </c>
      <c r="W23" s="95" t="s">
        <v>67</v>
      </c>
      <c r="Y23" s="130" t="s">
        <v>9</v>
      </c>
      <c r="Z23" s="155" t="str">
        <f t="shared" ref="Z23:Z25" si="4">U23</f>
        <v>Y</v>
      </c>
      <c r="AA23" s="155" t="str">
        <f t="shared" ref="AA23:AA25" si="5">V23</f>
        <v>Y</v>
      </c>
      <c r="AB23" s="155" t="str">
        <f t="shared" ref="AB23:AB25" si="6">W23</f>
        <v>Y</v>
      </c>
    </row>
    <row r="24" spans="1:29" ht="11.5" x14ac:dyDescent="0.25">
      <c r="A24" s="146"/>
      <c r="B24" s="146"/>
      <c r="D24" s="27"/>
      <c r="E24" s="130" t="s">
        <v>150</v>
      </c>
      <c r="F24" s="235" t="s">
        <v>48</v>
      </c>
      <c r="G24" s="235" t="s">
        <v>48</v>
      </c>
      <c r="H24" s="235" t="s">
        <v>48</v>
      </c>
      <c r="I24" s="27"/>
      <c r="J24" s="130" t="s">
        <v>150</v>
      </c>
      <c r="K24" s="235" t="s">
        <v>48</v>
      </c>
      <c r="L24" s="235" t="s">
        <v>48</v>
      </c>
      <c r="M24" s="235" t="s">
        <v>48</v>
      </c>
      <c r="N24" s="27"/>
      <c r="O24" s="130" t="s">
        <v>150</v>
      </c>
      <c r="P24" s="155" t="str">
        <f t="shared" si="3"/>
        <v>N/A</v>
      </c>
      <c r="Q24" s="155" t="str">
        <f t="shared" si="0"/>
        <v>N/A</v>
      </c>
      <c r="R24" s="155" t="str">
        <f t="shared" si="1"/>
        <v>N/A</v>
      </c>
      <c r="S24" s="27"/>
      <c r="T24" s="130" t="s">
        <v>150</v>
      </c>
      <c r="U24" s="235" t="s">
        <v>48</v>
      </c>
      <c r="V24" s="235" t="s">
        <v>48</v>
      </c>
      <c r="W24" s="235" t="s">
        <v>48</v>
      </c>
      <c r="X24" s="27"/>
      <c r="Y24" s="130" t="s">
        <v>150</v>
      </c>
      <c r="Z24" s="155" t="str">
        <f t="shared" si="4"/>
        <v>N/A</v>
      </c>
      <c r="AA24" s="155" t="str">
        <f t="shared" si="5"/>
        <v>N/A</v>
      </c>
      <c r="AB24" s="155" t="str">
        <f t="shared" si="6"/>
        <v>N/A</v>
      </c>
      <c r="AC24" s="27"/>
    </row>
    <row r="25" spans="1:29" ht="11.5" x14ac:dyDescent="0.25">
      <c r="A25" s="146"/>
      <c r="B25" s="146"/>
      <c r="D25" s="27"/>
      <c r="E25" s="130" t="s">
        <v>385</v>
      </c>
      <c r="F25" s="192" t="s">
        <v>11</v>
      </c>
      <c r="G25" s="192" t="s">
        <v>11</v>
      </c>
      <c r="H25" s="192" t="s">
        <v>11</v>
      </c>
      <c r="J25" s="130" t="s">
        <v>385</v>
      </c>
      <c r="K25" s="95" t="s">
        <v>11</v>
      </c>
      <c r="L25" s="95" t="s">
        <v>11</v>
      </c>
      <c r="M25" s="95" t="s">
        <v>11</v>
      </c>
      <c r="N25" s="27"/>
      <c r="O25" s="130" t="s">
        <v>385</v>
      </c>
      <c r="P25" s="155" t="str">
        <f t="shared" si="3"/>
        <v>Annual</v>
      </c>
      <c r="Q25" s="155" t="str">
        <f t="shared" si="0"/>
        <v>Annual</v>
      </c>
      <c r="R25" s="155" t="str">
        <f t="shared" si="1"/>
        <v>Annual</v>
      </c>
      <c r="T25" s="130" t="s">
        <v>385</v>
      </c>
      <c r="U25" s="95" t="s">
        <v>11</v>
      </c>
      <c r="V25" s="95" t="s">
        <v>11</v>
      </c>
      <c r="W25" s="95" t="s">
        <v>11</v>
      </c>
      <c r="Y25" s="130" t="s">
        <v>385</v>
      </c>
      <c r="Z25" s="155" t="str">
        <f t="shared" si="4"/>
        <v>Annual</v>
      </c>
      <c r="AA25" s="155" t="str">
        <f t="shared" si="5"/>
        <v>Annual</v>
      </c>
      <c r="AB25" s="155" t="str">
        <f t="shared" si="6"/>
        <v>Annual</v>
      </c>
    </row>
    <row r="26" spans="1:29" ht="11.5" x14ac:dyDescent="0.25">
      <c r="A26" s="146">
        <f>IF(OR(F26&lt;0,G26&lt;0,H26&lt;0,P26&lt;0,Q26&lt;0,R26&lt;0,Z26&lt;0,AA26&lt;0,AB26&lt;0),1,0)</f>
        <v>0</v>
      </c>
      <c r="B26" s="146"/>
      <c r="D26" s="27"/>
      <c r="E26" s="13" t="s">
        <v>4</v>
      </c>
      <c r="F26" s="132">
        <v>0</v>
      </c>
      <c r="G26" s="132">
        <v>0</v>
      </c>
      <c r="H26" s="132">
        <v>0</v>
      </c>
      <c r="J26" s="13" t="s">
        <v>4</v>
      </c>
      <c r="K26" s="132">
        <v>0</v>
      </c>
      <c r="L26" s="132">
        <v>0</v>
      </c>
      <c r="M26" s="132">
        <v>0</v>
      </c>
      <c r="N26" s="27"/>
      <c r="O26" s="13" t="s">
        <v>4</v>
      </c>
      <c r="P26" s="151">
        <f t="shared" ref="P26:P27" si="7">K26/K$16</f>
        <v>0</v>
      </c>
      <c r="Q26" s="151">
        <f t="shared" ref="Q26:Q27" si="8">L26/L$16</f>
        <v>0</v>
      </c>
      <c r="R26" s="151">
        <f t="shared" ref="R26:R27" si="9">M26/M$16</f>
        <v>0</v>
      </c>
      <c r="T26" s="13" t="s">
        <v>4</v>
      </c>
      <c r="U26" s="132">
        <v>0</v>
      </c>
      <c r="V26" s="132">
        <v>0</v>
      </c>
      <c r="W26" s="132">
        <v>0</v>
      </c>
      <c r="Y26" s="13" t="s">
        <v>4</v>
      </c>
      <c r="Z26" s="151">
        <f t="shared" ref="Z26:AB27" si="10">U26/U$16</f>
        <v>0</v>
      </c>
      <c r="AA26" s="151">
        <f t="shared" si="10"/>
        <v>0</v>
      </c>
      <c r="AB26" s="151">
        <f t="shared" si="10"/>
        <v>0</v>
      </c>
    </row>
    <row r="27" spans="1:29" ht="11.5" x14ac:dyDescent="0.25">
      <c r="A27" s="146">
        <f>IF(OR(F27&gt;0,G27&gt;0,H27&gt;0,P27&gt;0,Q27&gt;0,R27&gt;0,Z27&gt;0,AA27&gt;0,AB27&gt;0),1,0)</f>
        <v>0</v>
      </c>
      <c r="B27" s="146"/>
      <c r="D27" s="27"/>
      <c r="E27" s="13" t="s">
        <v>12</v>
      </c>
      <c r="F27" s="132">
        <v>0</v>
      </c>
      <c r="G27" s="132">
        <v>0</v>
      </c>
      <c r="H27" s="132">
        <v>0</v>
      </c>
      <c r="I27" s="27"/>
      <c r="J27" s="13" t="s">
        <v>12</v>
      </c>
      <c r="K27" s="132">
        <v>0</v>
      </c>
      <c r="L27" s="132">
        <v>0</v>
      </c>
      <c r="M27" s="132">
        <v>0</v>
      </c>
      <c r="N27" s="27"/>
      <c r="O27" s="13" t="s">
        <v>12</v>
      </c>
      <c r="P27" s="151">
        <f t="shared" si="7"/>
        <v>0</v>
      </c>
      <c r="Q27" s="151">
        <f t="shared" si="8"/>
        <v>0</v>
      </c>
      <c r="R27" s="151">
        <f t="shared" si="9"/>
        <v>0</v>
      </c>
      <c r="T27" s="13" t="s">
        <v>12</v>
      </c>
      <c r="U27" s="132">
        <v>0</v>
      </c>
      <c r="V27" s="132">
        <v>0</v>
      </c>
      <c r="W27" s="132">
        <v>0</v>
      </c>
      <c r="Y27" s="13" t="s">
        <v>12</v>
      </c>
      <c r="Z27" s="151">
        <f t="shared" si="10"/>
        <v>0</v>
      </c>
      <c r="AA27" s="151">
        <f t="shared" si="10"/>
        <v>0</v>
      </c>
      <c r="AB27" s="151">
        <f t="shared" si="10"/>
        <v>0</v>
      </c>
    </row>
    <row r="28" spans="1:29" ht="11.5" x14ac:dyDescent="0.25">
      <c r="A28" s="146"/>
      <c r="B28" s="146"/>
      <c r="D28" s="27"/>
      <c r="E28" s="14" t="s">
        <v>13</v>
      </c>
      <c r="F28" s="49">
        <f>F26+F27</f>
        <v>0</v>
      </c>
      <c r="G28" s="49">
        <f>G26+G27</f>
        <v>0</v>
      </c>
      <c r="H28" s="49">
        <f>H26+H27</f>
        <v>0</v>
      </c>
      <c r="J28" s="14" t="s">
        <v>13</v>
      </c>
      <c r="K28" s="49">
        <f>K26+K27</f>
        <v>0</v>
      </c>
      <c r="L28" s="49">
        <f>L26+L27</f>
        <v>0</v>
      </c>
      <c r="M28" s="49">
        <f>M26+M27</f>
        <v>0</v>
      </c>
      <c r="N28" s="27"/>
      <c r="O28" s="14" t="s">
        <v>13</v>
      </c>
      <c r="P28" s="49">
        <f>P26+P27</f>
        <v>0</v>
      </c>
      <c r="Q28" s="49">
        <f>Q26+Q27</f>
        <v>0</v>
      </c>
      <c r="R28" s="49">
        <f>R26+R27</f>
        <v>0</v>
      </c>
      <c r="T28" s="14" t="s">
        <v>13</v>
      </c>
      <c r="U28" s="49">
        <f>U26+U27</f>
        <v>0</v>
      </c>
      <c r="V28" s="49">
        <f>V26+V27</f>
        <v>0</v>
      </c>
      <c r="W28" s="49">
        <f>W26+W27</f>
        <v>0</v>
      </c>
      <c r="Y28" s="14" t="s">
        <v>13</v>
      </c>
      <c r="Z28" s="49">
        <f>Z26+Z27</f>
        <v>0</v>
      </c>
      <c r="AA28" s="49">
        <f>AA26+AA27</f>
        <v>0</v>
      </c>
      <c r="AB28" s="49">
        <f>AB26+AB27</f>
        <v>0</v>
      </c>
    </row>
    <row r="29" spans="1:29" ht="11.5" x14ac:dyDescent="0.25">
      <c r="A29" s="146"/>
      <c r="B29" s="146"/>
      <c r="D29" s="27"/>
      <c r="E29" s="13" t="s">
        <v>173</v>
      </c>
      <c r="F29" s="132">
        <v>0</v>
      </c>
      <c r="G29" s="132">
        <v>0</v>
      </c>
      <c r="H29" s="132">
        <v>0</v>
      </c>
      <c r="J29" s="13" t="s">
        <v>173</v>
      </c>
      <c r="K29" s="132">
        <v>0</v>
      </c>
      <c r="L29" s="132">
        <v>0</v>
      </c>
      <c r="M29" s="132">
        <v>0</v>
      </c>
      <c r="N29" s="27"/>
      <c r="O29" s="13" t="s">
        <v>173</v>
      </c>
      <c r="P29" s="151">
        <f t="shared" ref="P29:P33" si="11">K29/K$16</f>
        <v>0</v>
      </c>
      <c r="Q29" s="151">
        <f t="shared" ref="Q29:Q33" si="12">L29/L$16</f>
        <v>0</v>
      </c>
      <c r="R29" s="151">
        <f t="shared" ref="R29:R33" si="13">M29/M$16</f>
        <v>0</v>
      </c>
      <c r="T29" s="13" t="s">
        <v>173</v>
      </c>
      <c r="U29" s="132">
        <v>0</v>
      </c>
      <c r="V29" s="132">
        <v>0</v>
      </c>
      <c r="W29" s="132">
        <v>0</v>
      </c>
      <c r="Y29" s="13" t="s">
        <v>173</v>
      </c>
      <c r="Z29" s="151">
        <f t="shared" ref="Z29:AB33" si="14">U29/U$16</f>
        <v>0</v>
      </c>
      <c r="AA29" s="151">
        <f t="shared" si="14"/>
        <v>0</v>
      </c>
      <c r="AB29" s="151">
        <f t="shared" si="14"/>
        <v>0</v>
      </c>
    </row>
    <row r="30" spans="1:29" ht="11.5" x14ac:dyDescent="0.25">
      <c r="A30" s="146"/>
      <c r="B30" s="146"/>
      <c r="D30" s="27"/>
      <c r="E30" s="13" t="s">
        <v>174</v>
      </c>
      <c r="F30" s="132">
        <v>0</v>
      </c>
      <c r="G30" s="132">
        <v>0</v>
      </c>
      <c r="H30" s="132">
        <v>0</v>
      </c>
      <c r="I30" s="27"/>
      <c r="J30" s="13" t="s">
        <v>174</v>
      </c>
      <c r="K30" s="132">
        <v>0</v>
      </c>
      <c r="L30" s="132">
        <v>0</v>
      </c>
      <c r="M30" s="132">
        <v>0</v>
      </c>
      <c r="N30" s="27"/>
      <c r="O30" s="13" t="s">
        <v>174</v>
      </c>
      <c r="P30" s="151">
        <f t="shared" si="11"/>
        <v>0</v>
      </c>
      <c r="Q30" s="151">
        <f t="shared" si="12"/>
        <v>0</v>
      </c>
      <c r="R30" s="151">
        <f t="shared" si="13"/>
        <v>0</v>
      </c>
      <c r="S30" s="27"/>
      <c r="T30" s="13" t="s">
        <v>174</v>
      </c>
      <c r="U30" s="132">
        <v>0</v>
      </c>
      <c r="V30" s="132">
        <v>0</v>
      </c>
      <c r="W30" s="132">
        <v>0</v>
      </c>
      <c r="X30" s="27"/>
      <c r="Y30" s="13" t="s">
        <v>174</v>
      </c>
      <c r="Z30" s="151">
        <f t="shared" si="14"/>
        <v>0</v>
      </c>
      <c r="AA30" s="151">
        <f t="shared" si="14"/>
        <v>0</v>
      </c>
      <c r="AB30" s="151">
        <f t="shared" si="14"/>
        <v>0</v>
      </c>
      <c r="AC30" s="27"/>
    </row>
    <row r="31" spans="1:29" ht="11.5" x14ac:dyDescent="0.25">
      <c r="A31" s="146">
        <f>IF(OR(F31&lt;0,G31&lt;0,H31&lt;0,P31&lt;0,Q31&lt;0,R31&lt;0,Z31&lt;0,AA31&lt;0,AB31&lt;0),1,0)</f>
        <v>0</v>
      </c>
      <c r="B31" s="146"/>
      <c r="D31" s="27"/>
      <c r="E31" s="13" t="s">
        <v>254</v>
      </c>
      <c r="F31" s="132">
        <v>0</v>
      </c>
      <c r="G31" s="132">
        <v>0</v>
      </c>
      <c r="H31" s="132">
        <v>0</v>
      </c>
      <c r="I31" s="27"/>
      <c r="J31" s="13" t="s">
        <v>254</v>
      </c>
      <c r="K31" s="132">
        <v>0</v>
      </c>
      <c r="L31" s="132">
        <v>0</v>
      </c>
      <c r="M31" s="132">
        <v>0</v>
      </c>
      <c r="N31" s="27"/>
      <c r="O31" s="13" t="s">
        <v>254</v>
      </c>
      <c r="P31" s="151">
        <f t="shared" si="11"/>
        <v>0</v>
      </c>
      <c r="Q31" s="151">
        <f t="shared" si="12"/>
        <v>0</v>
      </c>
      <c r="R31" s="151">
        <f t="shared" si="13"/>
        <v>0</v>
      </c>
      <c r="S31" s="27"/>
      <c r="T31" s="13" t="s">
        <v>254</v>
      </c>
      <c r="U31" s="132">
        <v>0</v>
      </c>
      <c r="V31" s="132">
        <v>0</v>
      </c>
      <c r="W31" s="132">
        <v>0</v>
      </c>
      <c r="X31" s="27"/>
      <c r="Y31" s="13" t="s">
        <v>254</v>
      </c>
      <c r="Z31" s="151">
        <f t="shared" si="14"/>
        <v>0</v>
      </c>
      <c r="AA31" s="151">
        <f t="shared" si="14"/>
        <v>0</v>
      </c>
      <c r="AB31" s="151">
        <f t="shared" si="14"/>
        <v>0</v>
      </c>
      <c r="AC31" s="27"/>
    </row>
    <row r="32" spans="1:29" ht="11.5" x14ac:dyDescent="0.25">
      <c r="A32" s="146"/>
      <c r="B32" s="146"/>
      <c r="D32" s="27"/>
      <c r="E32" s="13" t="s">
        <v>209</v>
      </c>
      <c r="F32" s="132">
        <v>0</v>
      </c>
      <c r="G32" s="132">
        <v>0</v>
      </c>
      <c r="H32" s="132">
        <v>0</v>
      </c>
      <c r="I32" s="27"/>
      <c r="J32" s="13" t="s">
        <v>209</v>
      </c>
      <c r="K32" s="132">
        <v>0</v>
      </c>
      <c r="L32" s="132">
        <v>0</v>
      </c>
      <c r="M32" s="132">
        <v>0</v>
      </c>
      <c r="N32" s="27"/>
      <c r="O32" s="13" t="s">
        <v>209</v>
      </c>
      <c r="P32" s="151">
        <f t="shared" si="11"/>
        <v>0</v>
      </c>
      <c r="Q32" s="151">
        <f t="shared" si="12"/>
        <v>0</v>
      </c>
      <c r="R32" s="151">
        <f t="shared" si="13"/>
        <v>0</v>
      </c>
      <c r="S32" s="27"/>
      <c r="T32" s="13" t="s">
        <v>209</v>
      </c>
      <c r="U32" s="132">
        <v>0</v>
      </c>
      <c r="V32" s="132">
        <v>0</v>
      </c>
      <c r="W32" s="132">
        <v>0</v>
      </c>
      <c r="X32" s="27"/>
      <c r="Y32" s="13" t="s">
        <v>209</v>
      </c>
      <c r="Z32" s="151">
        <f t="shared" si="14"/>
        <v>0</v>
      </c>
      <c r="AA32" s="151">
        <f t="shared" si="14"/>
        <v>0</v>
      </c>
      <c r="AB32" s="151">
        <f t="shared" si="14"/>
        <v>0</v>
      </c>
      <c r="AC32" s="27"/>
    </row>
    <row r="33" spans="1:29" ht="11.5" x14ac:dyDescent="0.25">
      <c r="A33" s="146">
        <f>IF(OR(F33&gt;0,G33&gt;0,H33&gt;0,P33&gt;0,Q33&gt;0,R33&gt;0,Z33&gt;0,AA33&gt;0,AB33&gt;0),1,0)</f>
        <v>0</v>
      </c>
      <c r="B33" s="146"/>
      <c r="D33" s="27"/>
      <c r="E33" s="13" t="s">
        <v>175</v>
      </c>
      <c r="F33" s="132">
        <v>0</v>
      </c>
      <c r="G33" s="132">
        <v>0</v>
      </c>
      <c r="H33" s="132">
        <v>0</v>
      </c>
      <c r="I33" s="27"/>
      <c r="J33" s="13" t="s">
        <v>175</v>
      </c>
      <c r="K33" s="132">
        <v>0</v>
      </c>
      <c r="L33" s="132">
        <v>0</v>
      </c>
      <c r="M33" s="132">
        <v>0</v>
      </c>
      <c r="N33" s="27"/>
      <c r="O33" s="13" t="s">
        <v>175</v>
      </c>
      <c r="P33" s="151">
        <f t="shared" si="11"/>
        <v>0</v>
      </c>
      <c r="Q33" s="151">
        <f t="shared" si="12"/>
        <v>0</v>
      </c>
      <c r="R33" s="151">
        <f t="shared" si="13"/>
        <v>0</v>
      </c>
      <c r="S33" s="27"/>
      <c r="T33" s="13" t="s">
        <v>175</v>
      </c>
      <c r="U33" s="132">
        <v>0</v>
      </c>
      <c r="V33" s="132">
        <v>0</v>
      </c>
      <c r="W33" s="132">
        <v>0</v>
      </c>
      <c r="X33" s="27"/>
      <c r="Y33" s="13" t="s">
        <v>175</v>
      </c>
      <c r="Z33" s="151">
        <f t="shared" si="14"/>
        <v>0</v>
      </c>
      <c r="AA33" s="151">
        <f t="shared" si="14"/>
        <v>0</v>
      </c>
      <c r="AB33" s="151">
        <f t="shared" si="14"/>
        <v>0</v>
      </c>
      <c r="AC33" s="27"/>
    </row>
    <row r="34" spans="1:29" ht="11.5" x14ac:dyDescent="0.25">
      <c r="A34" s="146"/>
      <c r="B34" s="146"/>
      <c r="D34" s="27"/>
      <c r="E34" s="14" t="s">
        <v>14</v>
      </c>
      <c r="F34" s="49">
        <f>F28+F29+F30+F31+F32+F33</f>
        <v>0</v>
      </c>
      <c r="G34" s="49">
        <f t="shared" ref="G34:H34" si="15">G28+G29+G30+G31+G32+G33</f>
        <v>0</v>
      </c>
      <c r="H34" s="49">
        <f t="shared" si="15"/>
        <v>0</v>
      </c>
      <c r="J34" s="14" t="s">
        <v>14</v>
      </c>
      <c r="K34" s="49">
        <f t="shared" ref="K34:M34" si="16">K28+K29+K30+K31+K32+K33</f>
        <v>0</v>
      </c>
      <c r="L34" s="49">
        <f t="shared" si="16"/>
        <v>0</v>
      </c>
      <c r="M34" s="49">
        <f t="shared" si="16"/>
        <v>0</v>
      </c>
      <c r="N34" s="27"/>
      <c r="O34" s="14" t="s">
        <v>14</v>
      </c>
      <c r="P34" s="49">
        <f t="shared" ref="P34" si="17">P28+P29+P30+P31+P32+P33</f>
        <v>0</v>
      </c>
      <c r="Q34" s="49">
        <f t="shared" ref="Q34" si="18">Q28+Q29+Q30+Q31+Q32+Q33</f>
        <v>0</v>
      </c>
      <c r="R34" s="49">
        <f t="shared" ref="R34" si="19">R28+R29+R30+R31+R32+R33</f>
        <v>0</v>
      </c>
      <c r="T34" s="14" t="s">
        <v>14</v>
      </c>
      <c r="U34" s="49">
        <f t="shared" ref="U34:W34" si="20">U28+U29+U30+U31+U32+U33</f>
        <v>0</v>
      </c>
      <c r="V34" s="49">
        <f t="shared" si="20"/>
        <v>0</v>
      </c>
      <c r="W34" s="49">
        <f t="shared" si="20"/>
        <v>0</v>
      </c>
      <c r="Y34" s="14" t="s">
        <v>14</v>
      </c>
      <c r="Z34" s="49">
        <f t="shared" ref="Z34" si="21">Z28+Z29+Z30+Z31+Z32+Z33</f>
        <v>0</v>
      </c>
      <c r="AA34" s="49">
        <f t="shared" ref="AA34" si="22">AA28+AA29+AA30+AA31+AA32+AA33</f>
        <v>0</v>
      </c>
      <c r="AB34" s="49">
        <f t="shared" ref="AB34" si="23">AB28+AB29+AB30+AB31+AB32+AB33</f>
        <v>0</v>
      </c>
    </row>
    <row r="35" spans="1:29" ht="11.5" x14ac:dyDescent="0.25">
      <c r="A35" s="146"/>
      <c r="B35" s="146"/>
      <c r="D35" s="27"/>
      <c r="F35" s="15"/>
      <c r="G35" s="15"/>
      <c r="H35" s="15"/>
      <c r="J35" s="27"/>
      <c r="K35" s="15"/>
      <c r="L35" s="15"/>
      <c r="M35" s="15"/>
      <c r="N35" s="27"/>
      <c r="P35" s="15"/>
      <c r="Q35" s="15"/>
      <c r="R35" s="15"/>
      <c r="T35" s="27"/>
      <c r="U35" s="15"/>
      <c r="V35" s="15"/>
      <c r="W35" s="15"/>
      <c r="Y35" s="27"/>
      <c r="Z35" s="15"/>
      <c r="AA35" s="15"/>
      <c r="AB35" s="15"/>
    </row>
    <row r="36" spans="1:29" ht="11.5" x14ac:dyDescent="0.25">
      <c r="A36" s="146"/>
      <c r="B36" s="146"/>
      <c r="D36" s="27"/>
      <c r="E36" s="13" t="s">
        <v>412</v>
      </c>
      <c r="F36" s="132">
        <v>0</v>
      </c>
      <c r="G36" s="132">
        <v>0</v>
      </c>
      <c r="H36" s="132">
        <v>0</v>
      </c>
      <c r="J36" s="13" t="s">
        <v>412</v>
      </c>
      <c r="K36" s="132">
        <v>0</v>
      </c>
      <c r="L36" s="132">
        <v>0</v>
      </c>
      <c r="M36" s="132">
        <v>0</v>
      </c>
      <c r="N36" s="27"/>
      <c r="O36" s="13" t="s">
        <v>412</v>
      </c>
      <c r="P36" s="151">
        <f t="shared" ref="P36:P42" si="24">K36/K$16</f>
        <v>0</v>
      </c>
      <c r="Q36" s="151">
        <f t="shared" ref="Q36:Q42" si="25">L36/L$16</f>
        <v>0</v>
      </c>
      <c r="R36" s="151">
        <f t="shared" ref="R36:R42" si="26">M36/M$16</f>
        <v>0</v>
      </c>
      <c r="T36" s="13" t="s">
        <v>412</v>
      </c>
      <c r="U36" s="132">
        <v>0</v>
      </c>
      <c r="V36" s="132">
        <v>0</v>
      </c>
      <c r="W36" s="132">
        <v>0</v>
      </c>
      <c r="Y36" s="13" t="s">
        <v>412</v>
      </c>
      <c r="Z36" s="151">
        <f t="shared" ref="Z36:AB42" si="27">U36/U$16</f>
        <v>0</v>
      </c>
      <c r="AA36" s="151">
        <f t="shared" si="27"/>
        <v>0</v>
      </c>
      <c r="AB36" s="151">
        <f t="shared" si="27"/>
        <v>0</v>
      </c>
    </row>
    <row r="37" spans="1:29" ht="11.5" x14ac:dyDescent="0.25">
      <c r="A37" s="146">
        <f>IF(OR(F37&lt;0,G37&lt;0,H37&lt;0,P37&lt;0,Q37&lt;0,R37&lt;0,Z37&lt;0,AA37&lt;0,AB37&lt;0),1,0)</f>
        <v>0</v>
      </c>
      <c r="B37" s="146"/>
      <c r="D37" s="27"/>
      <c r="E37" s="13" t="s">
        <v>74</v>
      </c>
      <c r="F37" s="132">
        <v>0</v>
      </c>
      <c r="G37" s="132">
        <v>0</v>
      </c>
      <c r="H37" s="132">
        <v>0</v>
      </c>
      <c r="J37" s="13" t="s">
        <v>74</v>
      </c>
      <c r="K37" s="132">
        <v>0</v>
      </c>
      <c r="L37" s="132">
        <v>0</v>
      </c>
      <c r="M37" s="132">
        <v>0</v>
      </c>
      <c r="N37" s="27"/>
      <c r="O37" s="13" t="s">
        <v>74</v>
      </c>
      <c r="P37" s="151">
        <f t="shared" si="24"/>
        <v>0</v>
      </c>
      <c r="Q37" s="151">
        <f t="shared" si="25"/>
        <v>0</v>
      </c>
      <c r="R37" s="151">
        <f t="shared" si="26"/>
        <v>0</v>
      </c>
      <c r="T37" s="13" t="s">
        <v>74</v>
      </c>
      <c r="U37" s="132">
        <v>0</v>
      </c>
      <c r="V37" s="132">
        <v>0</v>
      </c>
      <c r="W37" s="132">
        <v>0</v>
      </c>
      <c r="Y37" s="13" t="s">
        <v>74</v>
      </c>
      <c r="Z37" s="151">
        <f t="shared" si="27"/>
        <v>0</v>
      </c>
      <c r="AA37" s="151">
        <f t="shared" si="27"/>
        <v>0</v>
      </c>
      <c r="AB37" s="151">
        <f t="shared" si="27"/>
        <v>0</v>
      </c>
    </row>
    <row r="38" spans="1:29" ht="11.5" x14ac:dyDescent="0.25">
      <c r="A38" s="146">
        <f>IF(OR(F38&gt;0,G38&gt;0,H38&gt;0,P38&gt;0,Q38&gt;0,R38&gt;0,Z38&gt;0,AA38&gt;0,AB38&gt;0),1,0)</f>
        <v>0</v>
      </c>
      <c r="B38" s="146"/>
      <c r="D38" s="27"/>
      <c r="E38" s="13" t="s">
        <v>15</v>
      </c>
      <c r="F38" s="132">
        <v>0</v>
      </c>
      <c r="G38" s="132">
        <v>0</v>
      </c>
      <c r="H38" s="132">
        <v>0</v>
      </c>
      <c r="J38" s="13" t="s">
        <v>15</v>
      </c>
      <c r="K38" s="132">
        <v>0</v>
      </c>
      <c r="L38" s="132">
        <v>0</v>
      </c>
      <c r="M38" s="132">
        <v>0</v>
      </c>
      <c r="N38" s="27"/>
      <c r="O38" s="13" t="s">
        <v>15</v>
      </c>
      <c r="P38" s="151">
        <f t="shared" si="24"/>
        <v>0</v>
      </c>
      <c r="Q38" s="151">
        <f t="shared" si="25"/>
        <v>0</v>
      </c>
      <c r="R38" s="151">
        <f t="shared" si="26"/>
        <v>0</v>
      </c>
      <c r="T38" s="13" t="s">
        <v>15</v>
      </c>
      <c r="U38" s="132">
        <v>0</v>
      </c>
      <c r="V38" s="132">
        <v>0</v>
      </c>
      <c r="W38" s="132">
        <v>0</v>
      </c>
      <c r="Y38" s="13" t="s">
        <v>15</v>
      </c>
      <c r="Z38" s="151">
        <f t="shared" si="27"/>
        <v>0</v>
      </c>
      <c r="AA38" s="151">
        <f t="shared" si="27"/>
        <v>0</v>
      </c>
      <c r="AB38" s="151">
        <f t="shared" si="27"/>
        <v>0</v>
      </c>
    </row>
    <row r="39" spans="1:29" ht="11.5" x14ac:dyDescent="0.25">
      <c r="A39" s="146"/>
      <c r="B39" s="146"/>
      <c r="D39" s="27"/>
      <c r="E39" s="13" t="s">
        <v>176</v>
      </c>
      <c r="F39" s="132">
        <v>0</v>
      </c>
      <c r="G39" s="132">
        <v>0</v>
      </c>
      <c r="H39" s="132">
        <v>0</v>
      </c>
      <c r="I39" s="27"/>
      <c r="J39" s="13" t="s">
        <v>176</v>
      </c>
      <c r="K39" s="132">
        <v>0</v>
      </c>
      <c r="L39" s="132">
        <v>0</v>
      </c>
      <c r="M39" s="132">
        <v>0</v>
      </c>
      <c r="N39" s="27"/>
      <c r="O39" s="13" t="s">
        <v>176</v>
      </c>
      <c r="P39" s="151">
        <f t="shared" si="24"/>
        <v>0</v>
      </c>
      <c r="Q39" s="151">
        <f t="shared" si="25"/>
        <v>0</v>
      </c>
      <c r="R39" s="151">
        <f t="shared" si="26"/>
        <v>0</v>
      </c>
      <c r="S39" s="27"/>
      <c r="T39" s="13" t="s">
        <v>176</v>
      </c>
      <c r="U39" s="132">
        <v>0</v>
      </c>
      <c r="V39" s="132">
        <v>0</v>
      </c>
      <c r="W39" s="132">
        <v>0</v>
      </c>
      <c r="X39" s="27"/>
      <c r="Y39" s="13" t="s">
        <v>176</v>
      </c>
      <c r="Z39" s="151">
        <f t="shared" si="27"/>
        <v>0</v>
      </c>
      <c r="AA39" s="151">
        <f t="shared" si="27"/>
        <v>0</v>
      </c>
      <c r="AB39" s="151">
        <f t="shared" si="27"/>
        <v>0</v>
      </c>
      <c r="AC39" s="27"/>
    </row>
    <row r="40" spans="1:29" ht="11.5" x14ac:dyDescent="0.25">
      <c r="A40" s="146"/>
      <c r="B40" s="146"/>
      <c r="D40" s="27"/>
      <c r="E40" s="13" t="s">
        <v>151</v>
      </c>
      <c r="F40" s="132">
        <v>0</v>
      </c>
      <c r="G40" s="132">
        <v>0</v>
      </c>
      <c r="H40" s="132">
        <v>0</v>
      </c>
      <c r="I40" s="27"/>
      <c r="J40" s="13" t="s">
        <v>151</v>
      </c>
      <c r="K40" s="132">
        <v>0</v>
      </c>
      <c r="L40" s="132">
        <v>0</v>
      </c>
      <c r="M40" s="132">
        <v>0</v>
      </c>
      <c r="N40" s="27"/>
      <c r="O40" s="13" t="s">
        <v>151</v>
      </c>
      <c r="P40" s="151">
        <f t="shared" si="24"/>
        <v>0</v>
      </c>
      <c r="Q40" s="151">
        <f t="shared" si="25"/>
        <v>0</v>
      </c>
      <c r="R40" s="151">
        <f t="shared" si="26"/>
        <v>0</v>
      </c>
      <c r="S40" s="27"/>
      <c r="T40" s="13" t="s">
        <v>151</v>
      </c>
      <c r="U40" s="132">
        <v>0</v>
      </c>
      <c r="V40" s="132">
        <v>0</v>
      </c>
      <c r="W40" s="132">
        <v>0</v>
      </c>
      <c r="X40" s="27"/>
      <c r="Y40" s="13" t="s">
        <v>151</v>
      </c>
      <c r="Z40" s="151">
        <f t="shared" si="27"/>
        <v>0</v>
      </c>
      <c r="AA40" s="151">
        <f t="shared" si="27"/>
        <v>0</v>
      </c>
      <c r="AB40" s="151">
        <f t="shared" si="27"/>
        <v>0</v>
      </c>
      <c r="AC40" s="27"/>
    </row>
    <row r="41" spans="1:29" ht="11.5" x14ac:dyDescent="0.25">
      <c r="A41" s="146">
        <f>IF(OR(F41&lt;0,G41&lt;0,H41&lt;0,P41&lt;0,Q41&lt;0,R41&lt;0,Z41&lt;0,AA41&lt;0,AB41&lt;0),1,0)</f>
        <v>0</v>
      </c>
      <c r="B41" s="146"/>
      <c r="D41" s="27"/>
      <c r="E41" s="13" t="s">
        <v>177</v>
      </c>
      <c r="F41" s="132">
        <v>0</v>
      </c>
      <c r="G41" s="132">
        <v>0</v>
      </c>
      <c r="H41" s="132">
        <v>0</v>
      </c>
      <c r="I41" s="27"/>
      <c r="J41" s="13" t="s">
        <v>177</v>
      </c>
      <c r="K41" s="132">
        <v>0</v>
      </c>
      <c r="L41" s="132">
        <v>0</v>
      </c>
      <c r="M41" s="132">
        <v>0</v>
      </c>
      <c r="N41" s="27"/>
      <c r="O41" s="13" t="s">
        <v>177</v>
      </c>
      <c r="P41" s="151">
        <f t="shared" si="24"/>
        <v>0</v>
      </c>
      <c r="Q41" s="151">
        <f t="shared" si="25"/>
        <v>0</v>
      </c>
      <c r="R41" s="151">
        <f t="shared" si="26"/>
        <v>0</v>
      </c>
      <c r="S41" s="27"/>
      <c r="T41" s="13" t="s">
        <v>177</v>
      </c>
      <c r="U41" s="132">
        <v>0</v>
      </c>
      <c r="V41" s="132">
        <v>0</v>
      </c>
      <c r="W41" s="132">
        <v>0</v>
      </c>
      <c r="X41" s="27"/>
      <c r="Y41" s="13" t="s">
        <v>177</v>
      </c>
      <c r="Z41" s="151">
        <f t="shared" si="27"/>
        <v>0</v>
      </c>
      <c r="AA41" s="151">
        <f t="shared" si="27"/>
        <v>0</v>
      </c>
      <c r="AB41" s="151">
        <f t="shared" si="27"/>
        <v>0</v>
      </c>
      <c r="AC41" s="27"/>
    </row>
    <row r="42" spans="1:29" ht="11.5" x14ac:dyDescent="0.25">
      <c r="A42" s="146"/>
      <c r="B42" s="146"/>
      <c r="D42" s="27"/>
      <c r="E42" s="13" t="s">
        <v>138</v>
      </c>
      <c r="F42" s="132">
        <v>0</v>
      </c>
      <c r="G42" s="132">
        <v>0</v>
      </c>
      <c r="H42" s="132">
        <v>0</v>
      </c>
      <c r="I42" s="27"/>
      <c r="J42" s="13" t="s">
        <v>138</v>
      </c>
      <c r="K42" s="132">
        <v>0</v>
      </c>
      <c r="L42" s="132">
        <v>0</v>
      </c>
      <c r="M42" s="132">
        <v>0</v>
      </c>
      <c r="N42" s="27"/>
      <c r="O42" s="13" t="s">
        <v>138</v>
      </c>
      <c r="P42" s="151">
        <f t="shared" si="24"/>
        <v>0</v>
      </c>
      <c r="Q42" s="151">
        <f t="shared" si="25"/>
        <v>0</v>
      </c>
      <c r="R42" s="151">
        <f t="shared" si="26"/>
        <v>0</v>
      </c>
      <c r="S42" s="27"/>
      <c r="T42" s="13" t="s">
        <v>138</v>
      </c>
      <c r="U42" s="132">
        <v>0</v>
      </c>
      <c r="V42" s="132">
        <v>0</v>
      </c>
      <c r="W42" s="132">
        <v>0</v>
      </c>
      <c r="X42" s="27"/>
      <c r="Y42" s="13" t="s">
        <v>138</v>
      </c>
      <c r="Z42" s="151">
        <f t="shared" si="27"/>
        <v>0</v>
      </c>
      <c r="AA42" s="151">
        <f t="shared" si="27"/>
        <v>0</v>
      </c>
      <c r="AB42" s="151">
        <f t="shared" si="27"/>
        <v>0</v>
      </c>
      <c r="AC42" s="27"/>
    </row>
    <row r="43" spans="1:29" ht="11.5" x14ac:dyDescent="0.25">
      <c r="A43" s="146"/>
      <c r="B43" s="146"/>
      <c r="D43" s="27"/>
      <c r="E43" s="14" t="s">
        <v>16</v>
      </c>
      <c r="F43" s="49">
        <f>F34+F36+F37+F38+F39+F40+F41+F42</f>
        <v>0</v>
      </c>
      <c r="G43" s="49">
        <f t="shared" ref="G43:H43" si="28">G34+G36+G37+G38+G39+G40+G41+G42</f>
        <v>0</v>
      </c>
      <c r="H43" s="49">
        <f t="shared" si="28"/>
        <v>0</v>
      </c>
      <c r="J43" s="14" t="s">
        <v>16</v>
      </c>
      <c r="K43" s="49">
        <f>K34+K36+K37+K38+K39+K40+K41+K42</f>
        <v>0</v>
      </c>
      <c r="L43" s="49">
        <f t="shared" ref="L43:M43" si="29">L34+L36+L37+L38+L39+L40+L41+L42</f>
        <v>0</v>
      </c>
      <c r="M43" s="49">
        <f t="shared" si="29"/>
        <v>0</v>
      </c>
      <c r="N43" s="27"/>
      <c r="O43" s="14" t="s">
        <v>16</v>
      </c>
      <c r="P43" s="49">
        <f>P34+P36+P37+P38+P39+P40+P41+P42</f>
        <v>0</v>
      </c>
      <c r="Q43" s="49">
        <f t="shared" ref="Q43" si="30">Q34+Q36+Q37+Q38+Q39+Q40+Q41+Q42</f>
        <v>0</v>
      </c>
      <c r="R43" s="49">
        <f t="shared" ref="R43" si="31">R34+R36+R37+R38+R39+R40+R41+R42</f>
        <v>0</v>
      </c>
      <c r="T43" s="14" t="s">
        <v>16</v>
      </c>
      <c r="U43" s="49">
        <f>U34+U36+U37+U38+U39+U40+U41+U42</f>
        <v>0</v>
      </c>
      <c r="V43" s="49">
        <f t="shared" ref="V43:W43" si="32">V34+V36+V37+V38+V39+V40+V41+V42</f>
        <v>0</v>
      </c>
      <c r="W43" s="49">
        <f t="shared" si="32"/>
        <v>0</v>
      </c>
      <c r="Y43" s="14" t="s">
        <v>16</v>
      </c>
      <c r="Z43" s="49">
        <f>Z34+Z36+Z37+Z38+Z39+Z40+Z41+Z42</f>
        <v>0</v>
      </c>
      <c r="AA43" s="49">
        <f t="shared" ref="AA43" si="33">AA34+AA36+AA37+AA38+AA39+AA40+AA41+AA42</f>
        <v>0</v>
      </c>
      <c r="AB43" s="49">
        <f t="shared" ref="AB43" si="34">AB34+AB36+AB37+AB38+AB39+AB40+AB41+AB42</f>
        <v>0</v>
      </c>
    </row>
    <row r="44" spans="1:29" ht="11.5" x14ac:dyDescent="0.25">
      <c r="A44" s="146"/>
      <c r="B44" s="146"/>
      <c r="D44" s="27"/>
      <c r="F44" s="15"/>
      <c r="G44" s="15"/>
      <c r="H44" s="15"/>
      <c r="J44" s="27"/>
      <c r="K44" s="15"/>
      <c r="L44" s="15"/>
      <c r="M44" s="15"/>
      <c r="N44" s="27"/>
      <c r="P44" s="15"/>
      <c r="Q44" s="15"/>
      <c r="R44" s="15"/>
      <c r="T44" s="27"/>
      <c r="U44" s="15"/>
      <c r="V44" s="15"/>
      <c r="W44" s="15"/>
      <c r="Y44" s="27"/>
      <c r="Z44" s="15"/>
      <c r="AA44" s="15"/>
      <c r="AB44" s="15"/>
    </row>
    <row r="45" spans="1:29" ht="11.5" x14ac:dyDescent="0.25">
      <c r="A45" s="146"/>
      <c r="B45" s="146"/>
      <c r="D45" s="27"/>
      <c r="E45" s="13" t="s">
        <v>178</v>
      </c>
      <c r="F45" s="132">
        <v>0</v>
      </c>
      <c r="G45" s="132">
        <v>0</v>
      </c>
      <c r="H45" s="132">
        <v>0</v>
      </c>
      <c r="J45" s="13" t="s">
        <v>178</v>
      </c>
      <c r="K45" s="132">
        <v>0</v>
      </c>
      <c r="L45" s="132">
        <v>0</v>
      </c>
      <c r="M45" s="132">
        <v>0</v>
      </c>
      <c r="N45" s="27"/>
      <c r="O45" s="13" t="s">
        <v>178</v>
      </c>
      <c r="P45" s="151">
        <f t="shared" ref="P45:P46" si="35">K45/K$16</f>
        <v>0</v>
      </c>
      <c r="Q45" s="151">
        <f t="shared" ref="Q45:Q46" si="36">L45/L$16</f>
        <v>0</v>
      </c>
      <c r="R45" s="151">
        <f t="shared" ref="R45:R46" si="37">M45/M$16</f>
        <v>0</v>
      </c>
      <c r="T45" s="13" t="s">
        <v>178</v>
      </c>
      <c r="U45" s="132">
        <v>0</v>
      </c>
      <c r="V45" s="132">
        <v>0</v>
      </c>
      <c r="W45" s="132">
        <v>0</v>
      </c>
      <c r="Y45" s="13" t="s">
        <v>178</v>
      </c>
      <c r="Z45" s="151">
        <f t="shared" ref="Z45:AB46" si="38">U45/U$16</f>
        <v>0</v>
      </c>
      <c r="AA45" s="151">
        <f t="shared" si="38"/>
        <v>0</v>
      </c>
      <c r="AB45" s="151">
        <f t="shared" si="38"/>
        <v>0</v>
      </c>
    </row>
    <row r="46" spans="1:29" ht="11.5" x14ac:dyDescent="0.25">
      <c r="A46" s="146"/>
      <c r="B46" s="146"/>
      <c r="D46" s="27"/>
      <c r="E46" s="13" t="s">
        <v>189</v>
      </c>
      <c r="F46" s="132">
        <v>0</v>
      </c>
      <c r="G46" s="132">
        <v>0</v>
      </c>
      <c r="H46" s="132">
        <v>0</v>
      </c>
      <c r="I46" s="27"/>
      <c r="J46" s="13" t="s">
        <v>189</v>
      </c>
      <c r="K46" s="132">
        <v>0</v>
      </c>
      <c r="L46" s="132">
        <v>0</v>
      </c>
      <c r="M46" s="132">
        <v>0</v>
      </c>
      <c r="N46" s="27"/>
      <c r="O46" s="13" t="s">
        <v>189</v>
      </c>
      <c r="P46" s="151">
        <f t="shared" si="35"/>
        <v>0</v>
      </c>
      <c r="Q46" s="151">
        <f t="shared" si="36"/>
        <v>0</v>
      </c>
      <c r="R46" s="151">
        <f t="shared" si="37"/>
        <v>0</v>
      </c>
      <c r="S46" s="27"/>
      <c r="T46" s="13" t="s">
        <v>189</v>
      </c>
      <c r="U46" s="132">
        <v>0</v>
      </c>
      <c r="V46" s="132">
        <v>0</v>
      </c>
      <c r="W46" s="132">
        <v>0</v>
      </c>
      <c r="X46" s="27"/>
      <c r="Y46" s="13" t="s">
        <v>189</v>
      </c>
      <c r="Z46" s="151">
        <f t="shared" si="38"/>
        <v>0</v>
      </c>
      <c r="AA46" s="151">
        <f t="shared" si="38"/>
        <v>0</v>
      </c>
      <c r="AB46" s="151">
        <f t="shared" si="38"/>
        <v>0</v>
      </c>
      <c r="AC46" s="27"/>
    </row>
    <row r="47" spans="1:29" ht="11.5" x14ac:dyDescent="0.25">
      <c r="A47" s="146"/>
      <c r="B47" s="146"/>
      <c r="D47" s="27"/>
      <c r="E47" s="14" t="s">
        <v>17</v>
      </c>
      <c r="F47" s="49">
        <f>F43+F45+F46</f>
        <v>0</v>
      </c>
      <c r="G47" s="49">
        <f t="shared" ref="G47:H47" si="39">G43+G45+G46</f>
        <v>0</v>
      </c>
      <c r="H47" s="49">
        <f t="shared" si="39"/>
        <v>0</v>
      </c>
      <c r="J47" s="14" t="s">
        <v>17</v>
      </c>
      <c r="K47" s="49">
        <f>K43+K45+K46</f>
        <v>0</v>
      </c>
      <c r="L47" s="49">
        <f t="shared" ref="L47:M47" si="40">L43+L45+L46</f>
        <v>0</v>
      </c>
      <c r="M47" s="49">
        <f t="shared" si="40"/>
        <v>0</v>
      </c>
      <c r="N47" s="27"/>
      <c r="O47" s="14" t="s">
        <v>17</v>
      </c>
      <c r="P47" s="49">
        <f>P43+P45+P46</f>
        <v>0</v>
      </c>
      <c r="Q47" s="49">
        <f t="shared" ref="Q47" si="41">Q43+Q45+Q46</f>
        <v>0</v>
      </c>
      <c r="R47" s="49">
        <f t="shared" ref="R47" si="42">R43+R45+R46</f>
        <v>0</v>
      </c>
      <c r="T47" s="14" t="s">
        <v>17</v>
      </c>
      <c r="U47" s="49">
        <f>U43+U45+U46</f>
        <v>0</v>
      </c>
      <c r="V47" s="49">
        <f t="shared" ref="V47:W47" si="43">V43+V45+V46</f>
        <v>0</v>
      </c>
      <c r="W47" s="49">
        <f t="shared" si="43"/>
        <v>0</v>
      </c>
      <c r="Y47" s="14" t="s">
        <v>17</v>
      </c>
      <c r="Z47" s="49">
        <f>Z43+Z45+Z46</f>
        <v>0</v>
      </c>
      <c r="AA47" s="49">
        <f t="shared" ref="AA47" si="44">AA43+AA45+AA46</f>
        <v>0</v>
      </c>
      <c r="AB47" s="49">
        <f t="shared" ref="AB47" si="45">AB43+AB45+AB46</f>
        <v>0</v>
      </c>
    </row>
    <row r="48" spans="1:29" ht="11.5" x14ac:dyDescent="0.25">
      <c r="A48" s="146"/>
      <c r="B48" s="146"/>
      <c r="D48" s="27"/>
      <c r="E48" s="13" t="s">
        <v>2</v>
      </c>
      <c r="F48" s="132">
        <v>0</v>
      </c>
      <c r="G48" s="132">
        <v>0</v>
      </c>
      <c r="H48" s="132">
        <v>0</v>
      </c>
      <c r="J48" s="13" t="s">
        <v>2</v>
      </c>
      <c r="K48" s="132">
        <v>0</v>
      </c>
      <c r="L48" s="132">
        <v>0</v>
      </c>
      <c r="M48" s="132">
        <v>0</v>
      </c>
      <c r="N48" s="27"/>
      <c r="O48" s="13" t="s">
        <v>2</v>
      </c>
      <c r="P48" s="151">
        <f t="shared" ref="P48:P49" si="46">K48/K$16</f>
        <v>0</v>
      </c>
      <c r="Q48" s="151">
        <f t="shared" ref="Q48:Q49" si="47">L48/L$16</f>
        <v>0</v>
      </c>
      <c r="R48" s="151">
        <f t="shared" ref="R48:R49" si="48">M48/M$16</f>
        <v>0</v>
      </c>
      <c r="T48" s="13" t="s">
        <v>2</v>
      </c>
      <c r="U48" s="132">
        <v>0</v>
      </c>
      <c r="V48" s="132">
        <v>0</v>
      </c>
      <c r="W48" s="132">
        <v>0</v>
      </c>
      <c r="Y48" s="13" t="s">
        <v>2</v>
      </c>
      <c r="Z48" s="151">
        <f t="shared" ref="Z48:AB49" si="49">U48/U$16</f>
        <v>0</v>
      </c>
      <c r="AA48" s="151">
        <f t="shared" si="49"/>
        <v>0</v>
      </c>
      <c r="AB48" s="151">
        <f t="shared" si="49"/>
        <v>0</v>
      </c>
    </row>
    <row r="49" spans="1:29" ht="11.5" x14ac:dyDescent="0.25">
      <c r="A49" s="146">
        <f>IF(OR(F49&gt;0,G49&gt;0,H49&gt;0,P49&gt;0,Q49&gt;0,R49&gt;0,Z49&gt;0,AA49&gt;0,AB49&gt;0),1,0)</f>
        <v>0</v>
      </c>
      <c r="B49" s="146"/>
      <c r="D49" s="27"/>
      <c r="E49" s="13" t="s">
        <v>18</v>
      </c>
      <c r="F49" s="132">
        <v>0</v>
      </c>
      <c r="G49" s="132">
        <v>0</v>
      </c>
      <c r="H49" s="132">
        <v>0</v>
      </c>
      <c r="J49" s="13" t="s">
        <v>18</v>
      </c>
      <c r="K49" s="132">
        <v>0</v>
      </c>
      <c r="L49" s="132">
        <v>0</v>
      </c>
      <c r="M49" s="132">
        <v>0</v>
      </c>
      <c r="N49" s="27"/>
      <c r="O49" s="13" t="s">
        <v>18</v>
      </c>
      <c r="P49" s="151">
        <f t="shared" si="46"/>
        <v>0</v>
      </c>
      <c r="Q49" s="151">
        <f t="shared" si="47"/>
        <v>0</v>
      </c>
      <c r="R49" s="151">
        <f t="shared" si="48"/>
        <v>0</v>
      </c>
      <c r="T49" s="13" t="s">
        <v>18</v>
      </c>
      <c r="U49" s="132">
        <v>0</v>
      </c>
      <c r="V49" s="132">
        <v>0</v>
      </c>
      <c r="W49" s="132">
        <v>0</v>
      </c>
      <c r="Y49" s="13" t="s">
        <v>18</v>
      </c>
      <c r="Z49" s="151">
        <f t="shared" si="49"/>
        <v>0</v>
      </c>
      <c r="AA49" s="151">
        <f t="shared" si="49"/>
        <v>0</v>
      </c>
      <c r="AB49" s="151">
        <f t="shared" si="49"/>
        <v>0</v>
      </c>
    </row>
    <row r="50" spans="1:29" ht="11.5" x14ac:dyDescent="0.25">
      <c r="A50" s="146"/>
      <c r="B50" s="146"/>
      <c r="D50" s="27"/>
      <c r="E50" s="14" t="s">
        <v>19</v>
      </c>
      <c r="F50" s="49">
        <f>F47+F48+F49</f>
        <v>0</v>
      </c>
      <c r="G50" s="49">
        <f>G47+G48+G49</f>
        <v>0</v>
      </c>
      <c r="H50" s="49">
        <f>H47+H48+H49</f>
        <v>0</v>
      </c>
      <c r="J50" s="14" t="s">
        <v>19</v>
      </c>
      <c r="K50" s="49">
        <f>K47+K48+K49</f>
        <v>0</v>
      </c>
      <c r="L50" s="49">
        <f>L47+L48+L49</f>
        <v>0</v>
      </c>
      <c r="M50" s="49">
        <f>M47+M48+M49</f>
        <v>0</v>
      </c>
      <c r="N50" s="27"/>
      <c r="O50" s="14" t="s">
        <v>19</v>
      </c>
      <c r="P50" s="49">
        <f>P47+P48+P49</f>
        <v>0</v>
      </c>
      <c r="Q50" s="49">
        <f>Q47+Q48+Q49</f>
        <v>0</v>
      </c>
      <c r="R50" s="49">
        <f>R47+R48+R49</f>
        <v>0</v>
      </c>
      <c r="T50" s="14" t="s">
        <v>19</v>
      </c>
      <c r="U50" s="49">
        <f>U47+U48+U49</f>
        <v>0</v>
      </c>
      <c r="V50" s="49">
        <f>V47+V48+V49</f>
        <v>0</v>
      </c>
      <c r="W50" s="49">
        <f>W47+W48+W49</f>
        <v>0</v>
      </c>
      <c r="Y50" s="14" t="s">
        <v>19</v>
      </c>
      <c r="Z50" s="49">
        <f>Z47+Z48+Z49</f>
        <v>0</v>
      </c>
      <c r="AA50" s="49">
        <f>AA47+AA48+AA49</f>
        <v>0</v>
      </c>
      <c r="AB50" s="49">
        <f>AB47+AB48+AB49</f>
        <v>0</v>
      </c>
    </row>
    <row r="51" spans="1:29" ht="11.5" x14ac:dyDescent="0.25">
      <c r="A51" s="146"/>
      <c r="B51" s="146"/>
      <c r="D51" s="27"/>
      <c r="F51" s="15"/>
      <c r="G51" s="15"/>
      <c r="H51" s="15"/>
      <c r="J51" s="27"/>
      <c r="K51" s="15"/>
      <c r="L51" s="15"/>
      <c r="M51" s="15"/>
      <c r="N51" s="27"/>
      <c r="P51" s="15"/>
      <c r="Q51" s="15"/>
      <c r="R51" s="15"/>
      <c r="T51" s="27"/>
      <c r="U51" s="15"/>
      <c r="V51" s="15"/>
      <c r="W51" s="15"/>
      <c r="Y51" s="27"/>
      <c r="Z51" s="15"/>
      <c r="AA51" s="15"/>
      <c r="AB51" s="15"/>
    </row>
    <row r="52" spans="1:29" x14ac:dyDescent="0.35">
      <c r="A52" s="146">
        <f>IF(OR(F52&gt;0,G52&gt;0,H52&gt;0,P52&gt;0,Q52&gt;0,R52&gt;0,Z52&gt;0,AA52&gt;0,AB52&gt;0),1,0)</f>
        <v>0</v>
      </c>
      <c r="B52" s="146"/>
      <c r="D52" s="38"/>
      <c r="E52" s="37" t="s">
        <v>20</v>
      </c>
      <c r="F52" s="132">
        <v>0</v>
      </c>
      <c r="G52" s="132">
        <v>0</v>
      </c>
      <c r="H52" s="132">
        <v>0</v>
      </c>
      <c r="I52" s="38"/>
      <c r="J52" s="37" t="s">
        <v>206</v>
      </c>
      <c r="K52" s="132">
        <v>0</v>
      </c>
      <c r="L52" s="132">
        <v>0</v>
      </c>
      <c r="M52" s="132">
        <v>0</v>
      </c>
      <c r="N52" s="38"/>
      <c r="O52" s="37" t="s">
        <v>20</v>
      </c>
      <c r="P52" s="151">
        <f t="shared" ref="P52:P53" si="50">K52/K$16</f>
        <v>0</v>
      </c>
      <c r="Q52" s="151">
        <f t="shared" ref="Q52:Q53" si="51">L52/L$16</f>
        <v>0</v>
      </c>
      <c r="R52" s="151">
        <f t="shared" ref="R52:R53" si="52">M52/M$16</f>
        <v>0</v>
      </c>
      <c r="S52" s="38"/>
      <c r="T52" s="37" t="s">
        <v>206</v>
      </c>
      <c r="U52" s="132">
        <v>0</v>
      </c>
      <c r="V52" s="132">
        <v>0</v>
      </c>
      <c r="W52" s="132">
        <v>0</v>
      </c>
      <c r="X52" s="38"/>
      <c r="Y52" s="37" t="s">
        <v>20</v>
      </c>
      <c r="Z52" s="151">
        <f t="shared" ref="Z52:AB53" si="53">U52/U$16</f>
        <v>0</v>
      </c>
      <c r="AA52" s="151">
        <f t="shared" si="53"/>
        <v>0</v>
      </c>
      <c r="AB52" s="151">
        <f t="shared" si="53"/>
        <v>0</v>
      </c>
      <c r="AC52" s="38"/>
    </row>
    <row r="53" spans="1:29" x14ac:dyDescent="0.35">
      <c r="A53" s="146">
        <f>IF(OR(F53&gt;0,G53&gt;0,H53&gt;0,P53&gt;0,Q53&gt;0,R53&gt;0,Z53&gt;0,AA53&gt;0,AB53&gt;0),1,0)</f>
        <v>0</v>
      </c>
      <c r="B53" s="146"/>
      <c r="D53" s="38"/>
      <c r="E53" s="37" t="s">
        <v>115</v>
      </c>
      <c r="F53" s="132">
        <v>0</v>
      </c>
      <c r="G53" s="132">
        <v>0</v>
      </c>
      <c r="H53" s="132">
        <v>0</v>
      </c>
      <c r="I53" s="38"/>
      <c r="J53" s="37" t="s">
        <v>208</v>
      </c>
      <c r="K53" s="132">
        <v>0</v>
      </c>
      <c r="L53" s="132">
        <v>0</v>
      </c>
      <c r="M53" s="132">
        <v>0</v>
      </c>
      <c r="N53" s="38"/>
      <c r="O53" s="37" t="s">
        <v>115</v>
      </c>
      <c r="P53" s="151">
        <f t="shared" si="50"/>
        <v>0</v>
      </c>
      <c r="Q53" s="151">
        <f t="shared" si="51"/>
        <v>0</v>
      </c>
      <c r="R53" s="151">
        <f t="shared" si="52"/>
        <v>0</v>
      </c>
      <c r="S53" s="38"/>
      <c r="T53" s="37" t="s">
        <v>208</v>
      </c>
      <c r="U53" s="132">
        <v>0</v>
      </c>
      <c r="V53" s="132">
        <v>0</v>
      </c>
      <c r="W53" s="132">
        <v>0</v>
      </c>
      <c r="X53" s="38"/>
      <c r="Y53" s="37" t="s">
        <v>115</v>
      </c>
      <c r="Z53" s="151">
        <f t="shared" si="53"/>
        <v>0</v>
      </c>
      <c r="AA53" s="151">
        <f t="shared" si="53"/>
        <v>0</v>
      </c>
      <c r="AB53" s="151">
        <f t="shared" si="53"/>
        <v>0</v>
      </c>
      <c r="AC53" s="38"/>
    </row>
    <row r="54" spans="1:29" ht="11.5" x14ac:dyDescent="0.25">
      <c r="A54" s="146"/>
      <c r="B54" s="146"/>
      <c r="D54" s="27"/>
      <c r="F54" s="15"/>
      <c r="G54" s="15"/>
      <c r="H54" s="15"/>
      <c r="J54" s="27"/>
      <c r="K54" s="15"/>
      <c r="L54" s="15"/>
      <c r="M54" s="15"/>
      <c r="N54" s="27"/>
      <c r="P54" s="15"/>
      <c r="Q54" s="15"/>
      <c r="R54" s="15"/>
      <c r="T54" s="27"/>
      <c r="U54" s="15"/>
      <c r="V54" s="15"/>
      <c r="W54" s="15"/>
      <c r="Y54" s="27"/>
      <c r="Z54" s="15"/>
      <c r="AA54" s="15"/>
      <c r="AB54" s="15"/>
    </row>
    <row r="55" spans="1:29" ht="13" x14ac:dyDescent="0.3">
      <c r="A55" s="146"/>
      <c r="B55" s="146"/>
      <c r="D55" s="27"/>
      <c r="E55" s="28" t="s">
        <v>21</v>
      </c>
      <c r="F55" s="150" t="str">
        <f>F21</f>
        <v>31/XX/20XX</v>
      </c>
      <c r="G55" s="150" t="str">
        <f>G21</f>
        <v>31/XX/20XX</v>
      </c>
      <c r="H55" s="150" t="str">
        <f>H21</f>
        <v>31/XX/20XX</v>
      </c>
      <c r="J55" s="28" t="s">
        <v>194</v>
      </c>
      <c r="K55" s="150" t="str">
        <f>K21</f>
        <v>31/XX/20XX</v>
      </c>
      <c r="L55" s="150" t="str">
        <f>L21</f>
        <v>31/XX/20XX</v>
      </c>
      <c r="M55" s="150" t="str">
        <f>M21</f>
        <v>31/XX/20XX</v>
      </c>
      <c r="N55" s="27"/>
      <c r="O55" s="28" t="s">
        <v>21</v>
      </c>
      <c r="P55" s="150" t="str">
        <f>P21</f>
        <v>31/XX/20XX</v>
      </c>
      <c r="Q55" s="150" t="str">
        <f>Q21</f>
        <v>31/XX/20XX</v>
      </c>
      <c r="R55" s="150" t="str">
        <f>R21</f>
        <v>31/XX/20XX</v>
      </c>
      <c r="T55" s="28" t="s">
        <v>194</v>
      </c>
      <c r="U55" s="150" t="str">
        <f>U21</f>
        <v>31/XX/20XX</v>
      </c>
      <c r="V55" s="150" t="str">
        <f>V21</f>
        <v>31/XX/20XX</v>
      </c>
      <c r="W55" s="150" t="str">
        <f>W21</f>
        <v>31/XX/20XX</v>
      </c>
      <c r="Y55" s="28" t="s">
        <v>21</v>
      </c>
      <c r="Z55" s="150" t="str">
        <f>Z21</f>
        <v>31/XX/20XX</v>
      </c>
      <c r="AA55" s="150" t="str">
        <f>AA21</f>
        <v>31/XX/20XX</v>
      </c>
      <c r="AB55" s="150" t="str">
        <f>AB21</f>
        <v>31/XX/20XX</v>
      </c>
    </row>
    <row r="56" spans="1:29" ht="11.5" x14ac:dyDescent="0.25">
      <c r="A56" s="146"/>
      <c r="B56" s="146"/>
      <c r="C56" s="225"/>
      <c r="D56" s="27"/>
      <c r="E56" s="13" t="s">
        <v>190</v>
      </c>
      <c r="F56" s="132">
        <v>0</v>
      </c>
      <c r="G56" s="132">
        <v>0</v>
      </c>
      <c r="H56" s="132">
        <v>0</v>
      </c>
      <c r="J56" s="13" t="s">
        <v>190</v>
      </c>
      <c r="K56" s="132">
        <v>0</v>
      </c>
      <c r="L56" s="132">
        <v>0</v>
      </c>
      <c r="M56" s="132">
        <v>0</v>
      </c>
      <c r="N56" s="27"/>
      <c r="O56" s="13" t="s">
        <v>190</v>
      </c>
      <c r="P56" s="151">
        <f>K56/K$17</f>
        <v>0</v>
      </c>
      <c r="Q56" s="151">
        <f t="shared" ref="Q56:Q60" si="54">L56/L$17</f>
        <v>0</v>
      </c>
      <c r="R56" s="151">
        <f t="shared" ref="R56:R60" si="55">M56/M$17</f>
        <v>0</v>
      </c>
      <c r="T56" s="13" t="s">
        <v>190</v>
      </c>
      <c r="U56" s="132">
        <v>0</v>
      </c>
      <c r="V56" s="132">
        <v>0</v>
      </c>
      <c r="W56" s="132">
        <v>0</v>
      </c>
      <c r="Y56" s="13" t="s">
        <v>190</v>
      </c>
      <c r="Z56" s="151">
        <f>U56/U$17</f>
        <v>0</v>
      </c>
      <c r="AA56" s="151">
        <f t="shared" ref="AA56:AA60" si="56">V56/V$17</f>
        <v>0</v>
      </c>
      <c r="AB56" s="151">
        <f t="shared" ref="AB56:AB60" si="57">W56/W$17</f>
        <v>0</v>
      </c>
    </row>
    <row r="57" spans="1:29" ht="11.5" x14ac:dyDescent="0.25">
      <c r="A57" s="146">
        <f>IF(OR(F57&lt;0,G57&lt;0,H57&lt;0,P57&lt;0,Q57&lt;0,R57&lt;0,Z57&lt;0,AA57&lt;0,AB57&lt;0),1,0)</f>
        <v>0</v>
      </c>
      <c r="B57" s="146"/>
      <c r="C57" s="225"/>
      <c r="D57" s="27"/>
      <c r="E57" s="13" t="s">
        <v>179</v>
      </c>
      <c r="F57" s="132">
        <v>0</v>
      </c>
      <c r="G57" s="132">
        <v>0</v>
      </c>
      <c r="H57" s="132">
        <v>0</v>
      </c>
      <c r="J57" s="13" t="s">
        <v>179</v>
      </c>
      <c r="K57" s="132">
        <v>0</v>
      </c>
      <c r="L57" s="132">
        <v>0</v>
      </c>
      <c r="M57" s="132">
        <v>0</v>
      </c>
      <c r="N57" s="27"/>
      <c r="O57" s="13" t="s">
        <v>179</v>
      </c>
      <c r="P57" s="151">
        <f t="shared" ref="P57:P60" si="58">K57/K$17</f>
        <v>0</v>
      </c>
      <c r="Q57" s="151">
        <f t="shared" si="54"/>
        <v>0</v>
      </c>
      <c r="R57" s="151">
        <f t="shared" si="55"/>
        <v>0</v>
      </c>
      <c r="T57" s="13" t="s">
        <v>179</v>
      </c>
      <c r="U57" s="132">
        <v>0</v>
      </c>
      <c r="V57" s="132">
        <v>0</v>
      </c>
      <c r="W57" s="132">
        <v>0</v>
      </c>
      <c r="Y57" s="13" t="s">
        <v>179</v>
      </c>
      <c r="Z57" s="151">
        <f t="shared" ref="Z57:Z60" si="59">U57/U$17</f>
        <v>0</v>
      </c>
      <c r="AA57" s="151">
        <f t="shared" si="56"/>
        <v>0</v>
      </c>
      <c r="AB57" s="151">
        <f t="shared" si="57"/>
        <v>0</v>
      </c>
    </row>
    <row r="58" spans="1:29" ht="11.5" x14ac:dyDescent="0.25">
      <c r="A58" s="146">
        <f>IF(OR(F58&lt;0,G58&lt;0,H58&lt;0,P58&lt;0,Q58&lt;0,R58&lt;0,Z58&lt;0,AA58&lt;0,AB58&lt;0),1,0)</f>
        <v>0</v>
      </c>
      <c r="B58" s="146"/>
      <c r="D58" s="27"/>
      <c r="E58" s="13" t="s">
        <v>22</v>
      </c>
      <c r="F58" s="132">
        <v>0</v>
      </c>
      <c r="G58" s="132">
        <v>0</v>
      </c>
      <c r="H58" s="132">
        <v>0</v>
      </c>
      <c r="J58" s="13" t="s">
        <v>22</v>
      </c>
      <c r="K58" s="132">
        <v>0</v>
      </c>
      <c r="L58" s="132">
        <v>0</v>
      </c>
      <c r="M58" s="132">
        <v>0</v>
      </c>
      <c r="N58" s="27"/>
      <c r="O58" s="13" t="s">
        <v>22</v>
      </c>
      <c r="P58" s="151">
        <f t="shared" si="58"/>
        <v>0</v>
      </c>
      <c r="Q58" s="151">
        <f t="shared" si="54"/>
        <v>0</v>
      </c>
      <c r="R58" s="151">
        <f t="shared" si="55"/>
        <v>0</v>
      </c>
      <c r="T58" s="13" t="s">
        <v>22</v>
      </c>
      <c r="U58" s="132">
        <v>0</v>
      </c>
      <c r="V58" s="132">
        <v>0</v>
      </c>
      <c r="W58" s="132">
        <v>0</v>
      </c>
      <c r="Y58" s="13" t="s">
        <v>22</v>
      </c>
      <c r="Z58" s="151">
        <f t="shared" si="59"/>
        <v>0</v>
      </c>
      <c r="AA58" s="151">
        <f t="shared" si="56"/>
        <v>0</v>
      </c>
      <c r="AB58" s="151">
        <f t="shared" si="57"/>
        <v>0</v>
      </c>
    </row>
    <row r="59" spans="1:29" ht="11.5" x14ac:dyDescent="0.25">
      <c r="A59" s="146">
        <f>IF(OR(F59&lt;0,G59&lt;0,H59&lt;0,P59&lt;0,Q59&lt;0,R59&lt;0,Z59&lt;0,AA59&lt;0,AB59&lt;0),1,0)</f>
        <v>0</v>
      </c>
      <c r="B59" s="146"/>
      <c r="D59" s="27"/>
      <c r="E59" s="13" t="s">
        <v>112</v>
      </c>
      <c r="F59" s="132">
        <v>0</v>
      </c>
      <c r="G59" s="132">
        <v>0</v>
      </c>
      <c r="H59" s="132">
        <v>0</v>
      </c>
      <c r="J59" s="13" t="s">
        <v>112</v>
      </c>
      <c r="K59" s="132">
        <v>0</v>
      </c>
      <c r="L59" s="132">
        <v>0</v>
      </c>
      <c r="M59" s="132">
        <v>0</v>
      </c>
      <c r="N59" s="27"/>
      <c r="O59" s="13" t="s">
        <v>112</v>
      </c>
      <c r="P59" s="151">
        <f t="shared" si="58"/>
        <v>0</v>
      </c>
      <c r="Q59" s="151">
        <f t="shared" si="54"/>
        <v>0</v>
      </c>
      <c r="R59" s="151">
        <f t="shared" si="55"/>
        <v>0</v>
      </c>
      <c r="T59" s="13" t="s">
        <v>112</v>
      </c>
      <c r="U59" s="132">
        <v>0</v>
      </c>
      <c r="V59" s="132">
        <v>0</v>
      </c>
      <c r="W59" s="132">
        <v>0</v>
      </c>
      <c r="Y59" s="13" t="s">
        <v>112</v>
      </c>
      <c r="Z59" s="151">
        <f t="shared" si="59"/>
        <v>0</v>
      </c>
      <c r="AA59" s="151">
        <f t="shared" si="56"/>
        <v>0</v>
      </c>
      <c r="AB59" s="151">
        <f t="shared" si="57"/>
        <v>0</v>
      </c>
    </row>
    <row r="60" spans="1:29" ht="11.5" x14ac:dyDescent="0.25">
      <c r="A60" s="146">
        <f>IF(OR(F60&lt;0,G60&lt;0,H60&lt;0,P60&lt;0,Q60&lt;0,R60&lt;0,Z60&lt;0,AA60&lt;0,AB60&lt;0),1,0)</f>
        <v>0</v>
      </c>
      <c r="B60" s="146"/>
      <c r="D60" s="27"/>
      <c r="E60" s="13" t="s">
        <v>113</v>
      </c>
      <c r="F60" s="132">
        <v>0</v>
      </c>
      <c r="G60" s="132">
        <v>0</v>
      </c>
      <c r="H60" s="132">
        <v>0</v>
      </c>
      <c r="I60" s="27"/>
      <c r="J60" s="13" t="s">
        <v>113</v>
      </c>
      <c r="K60" s="132">
        <v>0</v>
      </c>
      <c r="L60" s="132">
        <v>0</v>
      </c>
      <c r="M60" s="132">
        <v>0</v>
      </c>
      <c r="N60" s="27"/>
      <c r="O60" s="13" t="s">
        <v>113</v>
      </c>
      <c r="P60" s="151">
        <f t="shared" si="58"/>
        <v>0</v>
      </c>
      <c r="Q60" s="151">
        <f t="shared" si="54"/>
        <v>0</v>
      </c>
      <c r="R60" s="151">
        <f t="shared" si="55"/>
        <v>0</v>
      </c>
      <c r="S60" s="27"/>
      <c r="T60" s="13" t="s">
        <v>113</v>
      </c>
      <c r="U60" s="132">
        <v>0</v>
      </c>
      <c r="V60" s="132">
        <v>0</v>
      </c>
      <c r="W60" s="132">
        <v>0</v>
      </c>
      <c r="X60" s="27"/>
      <c r="Y60" s="13" t="s">
        <v>113</v>
      </c>
      <c r="Z60" s="151">
        <f t="shared" si="59"/>
        <v>0</v>
      </c>
      <c r="AA60" s="151">
        <f t="shared" si="56"/>
        <v>0</v>
      </c>
      <c r="AB60" s="151">
        <f t="shared" si="57"/>
        <v>0</v>
      </c>
      <c r="AC60" s="27"/>
    </row>
    <row r="61" spans="1:29" ht="11.5" x14ac:dyDescent="0.25">
      <c r="A61" s="146"/>
      <c r="B61" s="146"/>
      <c r="D61" s="27"/>
      <c r="E61" s="14" t="s">
        <v>23</v>
      </c>
      <c r="F61" s="49">
        <f>SUM(F56:F60)</f>
        <v>0</v>
      </c>
      <c r="G61" s="49">
        <f t="shared" ref="G61:H61" si="60">SUM(G56:G60)</f>
        <v>0</v>
      </c>
      <c r="H61" s="49">
        <f t="shared" si="60"/>
        <v>0</v>
      </c>
      <c r="J61" s="14" t="s">
        <v>23</v>
      </c>
      <c r="K61" s="49">
        <f>SUM(K56:K60)</f>
        <v>0</v>
      </c>
      <c r="L61" s="49">
        <f t="shared" ref="L61:M61" si="61">SUM(L56:L60)</f>
        <v>0</v>
      </c>
      <c r="M61" s="49">
        <f t="shared" si="61"/>
        <v>0</v>
      </c>
      <c r="N61" s="27"/>
      <c r="O61" s="14" t="s">
        <v>23</v>
      </c>
      <c r="P61" s="49">
        <f>SUM(P56:P60)</f>
        <v>0</v>
      </c>
      <c r="Q61" s="49">
        <f t="shared" ref="Q61" si="62">SUM(Q56:Q60)</f>
        <v>0</v>
      </c>
      <c r="R61" s="49">
        <f t="shared" ref="R61" si="63">SUM(R56:R60)</f>
        <v>0</v>
      </c>
      <c r="T61" s="14" t="s">
        <v>23</v>
      </c>
      <c r="U61" s="49">
        <f>SUM(U56:U60)</f>
        <v>0</v>
      </c>
      <c r="V61" s="49">
        <f t="shared" ref="V61:W61" si="64">SUM(V56:V60)</f>
        <v>0</v>
      </c>
      <c r="W61" s="49">
        <f t="shared" si="64"/>
        <v>0</v>
      </c>
      <c r="Y61" s="14" t="s">
        <v>23</v>
      </c>
      <c r="Z61" s="49">
        <f>SUM(Z56:Z60)</f>
        <v>0</v>
      </c>
      <c r="AA61" s="49">
        <f t="shared" ref="AA61" si="65">SUM(AA56:AA60)</f>
        <v>0</v>
      </c>
      <c r="AB61" s="49">
        <f t="shared" ref="AB61" si="66">SUM(AB56:AB60)</f>
        <v>0</v>
      </c>
    </row>
    <row r="62" spans="1:29" ht="11.5" x14ac:dyDescent="0.25">
      <c r="A62" s="146"/>
      <c r="B62" s="146"/>
      <c r="D62" s="27"/>
      <c r="F62" s="17"/>
      <c r="G62" s="17"/>
      <c r="H62" s="17"/>
      <c r="J62" s="27"/>
      <c r="K62" s="17"/>
      <c r="L62" s="17"/>
      <c r="M62" s="17"/>
      <c r="N62" s="27"/>
      <c r="P62" s="17"/>
      <c r="Q62" s="17"/>
      <c r="R62" s="17"/>
      <c r="T62" s="27"/>
      <c r="U62" s="17"/>
      <c r="V62" s="17"/>
      <c r="W62" s="17"/>
      <c r="Y62" s="27"/>
      <c r="Z62" s="17"/>
      <c r="AA62" s="17"/>
      <c r="AB62" s="17"/>
    </row>
    <row r="63" spans="1:29" ht="11.5" x14ac:dyDescent="0.25">
      <c r="A63" s="146">
        <f t="shared" ref="A63:A72" si="67">IF(OR(F63&lt;0,G63&lt;0,H63&lt;0,P63&lt;0,Q63&lt;0,R63&lt;0,Z63&lt;0,AA63&lt;0,AB63&lt;0),1,0)</f>
        <v>0</v>
      </c>
      <c r="B63" s="146"/>
      <c r="D63" s="27"/>
      <c r="E63" s="18" t="s">
        <v>114</v>
      </c>
      <c r="F63" s="132">
        <v>0</v>
      </c>
      <c r="G63" s="132">
        <v>0</v>
      </c>
      <c r="H63" s="132">
        <v>0</v>
      </c>
      <c r="I63" s="27"/>
      <c r="J63" s="18" t="s">
        <v>114</v>
      </c>
      <c r="K63" s="132">
        <v>0</v>
      </c>
      <c r="L63" s="132">
        <v>0</v>
      </c>
      <c r="M63" s="132">
        <v>0</v>
      </c>
      <c r="N63" s="27"/>
      <c r="O63" s="18" t="s">
        <v>114</v>
      </c>
      <c r="P63" s="151">
        <f t="shared" ref="P63:P72" si="68">K63/K$17</f>
        <v>0</v>
      </c>
      <c r="Q63" s="151">
        <f t="shared" ref="Q63:Q72" si="69">L63/L$17</f>
        <v>0</v>
      </c>
      <c r="R63" s="151">
        <f t="shared" ref="R63:R72" si="70">M63/M$17</f>
        <v>0</v>
      </c>
      <c r="S63" s="27"/>
      <c r="T63" s="18" t="s">
        <v>114</v>
      </c>
      <c r="U63" s="132">
        <v>0</v>
      </c>
      <c r="V63" s="132">
        <v>0</v>
      </c>
      <c r="W63" s="132">
        <v>0</v>
      </c>
      <c r="X63" s="27"/>
      <c r="Y63" s="18" t="s">
        <v>114</v>
      </c>
      <c r="Z63" s="151">
        <f t="shared" ref="Z63:Z72" si="71">U63/U$17</f>
        <v>0</v>
      </c>
      <c r="AA63" s="151">
        <f t="shared" ref="AA63:AA72" si="72">V63/V$17</f>
        <v>0</v>
      </c>
      <c r="AB63" s="151">
        <f t="shared" ref="AB63:AB72" si="73">W63/W$17</f>
        <v>0</v>
      </c>
      <c r="AC63" s="27"/>
    </row>
    <row r="64" spans="1:29" ht="11.5" x14ac:dyDescent="0.25">
      <c r="A64" s="146">
        <f t="shared" si="67"/>
        <v>0</v>
      </c>
      <c r="B64" s="146"/>
      <c r="D64" s="27"/>
      <c r="E64" s="18" t="s">
        <v>354</v>
      </c>
      <c r="F64" s="132">
        <v>0</v>
      </c>
      <c r="G64" s="132">
        <v>0</v>
      </c>
      <c r="H64" s="132">
        <v>0</v>
      </c>
      <c r="J64" s="18" t="s">
        <v>354</v>
      </c>
      <c r="K64" s="132">
        <v>0</v>
      </c>
      <c r="L64" s="132">
        <v>0</v>
      </c>
      <c r="M64" s="132">
        <v>0</v>
      </c>
      <c r="N64" s="27"/>
      <c r="O64" s="18" t="s">
        <v>354</v>
      </c>
      <c r="P64" s="151">
        <f t="shared" si="68"/>
        <v>0</v>
      </c>
      <c r="Q64" s="151">
        <f t="shared" si="69"/>
        <v>0</v>
      </c>
      <c r="R64" s="151">
        <f t="shared" si="70"/>
        <v>0</v>
      </c>
      <c r="T64" s="18" t="s">
        <v>354</v>
      </c>
      <c r="U64" s="132">
        <v>0</v>
      </c>
      <c r="V64" s="132">
        <v>0</v>
      </c>
      <c r="W64" s="132">
        <v>0</v>
      </c>
      <c r="Y64" s="18" t="s">
        <v>354</v>
      </c>
      <c r="Z64" s="151">
        <f t="shared" si="71"/>
        <v>0</v>
      </c>
      <c r="AA64" s="151">
        <f t="shared" si="72"/>
        <v>0</v>
      </c>
      <c r="AB64" s="151">
        <f t="shared" si="73"/>
        <v>0</v>
      </c>
    </row>
    <row r="65" spans="1:29" ht="11.5" x14ac:dyDescent="0.25">
      <c r="A65" s="146">
        <f t="shared" si="67"/>
        <v>0</v>
      </c>
      <c r="B65" s="146"/>
      <c r="D65" s="27"/>
      <c r="E65" s="18" t="s">
        <v>122</v>
      </c>
      <c r="F65" s="132">
        <v>0</v>
      </c>
      <c r="G65" s="132">
        <v>0</v>
      </c>
      <c r="H65" s="132">
        <v>0</v>
      </c>
      <c r="I65" s="27"/>
      <c r="J65" s="18" t="s">
        <v>122</v>
      </c>
      <c r="K65" s="132">
        <v>0</v>
      </c>
      <c r="L65" s="132">
        <v>0</v>
      </c>
      <c r="M65" s="132">
        <v>0</v>
      </c>
      <c r="N65" s="27"/>
      <c r="O65" s="18" t="s">
        <v>122</v>
      </c>
      <c r="P65" s="151">
        <f t="shared" si="68"/>
        <v>0</v>
      </c>
      <c r="Q65" s="151">
        <f t="shared" si="69"/>
        <v>0</v>
      </c>
      <c r="R65" s="151">
        <f t="shared" si="70"/>
        <v>0</v>
      </c>
      <c r="S65" s="27"/>
      <c r="T65" s="18" t="s">
        <v>122</v>
      </c>
      <c r="U65" s="132">
        <v>0</v>
      </c>
      <c r="V65" s="132">
        <v>0</v>
      </c>
      <c r="W65" s="132">
        <v>0</v>
      </c>
      <c r="X65" s="27"/>
      <c r="Y65" s="18" t="s">
        <v>122</v>
      </c>
      <c r="Z65" s="151">
        <f t="shared" si="71"/>
        <v>0</v>
      </c>
      <c r="AA65" s="151">
        <f t="shared" si="72"/>
        <v>0</v>
      </c>
      <c r="AB65" s="151">
        <f t="shared" si="73"/>
        <v>0</v>
      </c>
      <c r="AC65" s="27"/>
    </row>
    <row r="66" spans="1:29" ht="11.5" x14ac:dyDescent="0.25">
      <c r="A66" s="146">
        <f t="shared" si="67"/>
        <v>0</v>
      </c>
      <c r="B66" s="146"/>
      <c r="D66" s="27"/>
      <c r="E66" s="18" t="s">
        <v>139</v>
      </c>
      <c r="F66" s="132">
        <v>0</v>
      </c>
      <c r="G66" s="132">
        <v>0</v>
      </c>
      <c r="H66" s="132">
        <v>0</v>
      </c>
      <c r="J66" s="18" t="s">
        <v>139</v>
      </c>
      <c r="K66" s="132">
        <v>0</v>
      </c>
      <c r="L66" s="132">
        <v>0</v>
      </c>
      <c r="M66" s="132">
        <v>0</v>
      </c>
      <c r="N66" s="27"/>
      <c r="O66" s="18" t="s">
        <v>139</v>
      </c>
      <c r="P66" s="151">
        <f t="shared" si="68"/>
        <v>0</v>
      </c>
      <c r="Q66" s="151">
        <f t="shared" si="69"/>
        <v>0</v>
      </c>
      <c r="R66" s="151">
        <f t="shared" si="70"/>
        <v>0</v>
      </c>
      <c r="T66" s="18" t="s">
        <v>139</v>
      </c>
      <c r="U66" s="132">
        <v>0</v>
      </c>
      <c r="V66" s="132">
        <v>0</v>
      </c>
      <c r="W66" s="132">
        <v>0</v>
      </c>
      <c r="Y66" s="18" t="s">
        <v>139</v>
      </c>
      <c r="Z66" s="151">
        <f t="shared" si="71"/>
        <v>0</v>
      </c>
      <c r="AA66" s="151">
        <f t="shared" si="72"/>
        <v>0</v>
      </c>
      <c r="AB66" s="151">
        <f t="shared" si="73"/>
        <v>0</v>
      </c>
    </row>
    <row r="67" spans="1:29" ht="11.5" x14ac:dyDescent="0.25">
      <c r="A67" s="146">
        <f t="shared" si="67"/>
        <v>0</v>
      </c>
      <c r="B67" s="146"/>
      <c r="D67" s="27"/>
      <c r="E67" s="18" t="s">
        <v>140</v>
      </c>
      <c r="F67" s="132">
        <v>0</v>
      </c>
      <c r="G67" s="132">
        <v>0</v>
      </c>
      <c r="H67" s="132">
        <v>0</v>
      </c>
      <c r="I67" s="27"/>
      <c r="J67" s="18" t="s">
        <v>140</v>
      </c>
      <c r="K67" s="132">
        <v>0</v>
      </c>
      <c r="L67" s="132">
        <v>0</v>
      </c>
      <c r="M67" s="132">
        <v>0</v>
      </c>
      <c r="N67" s="27"/>
      <c r="O67" s="18" t="s">
        <v>140</v>
      </c>
      <c r="P67" s="151">
        <f t="shared" si="68"/>
        <v>0</v>
      </c>
      <c r="Q67" s="151">
        <f t="shared" si="69"/>
        <v>0</v>
      </c>
      <c r="R67" s="151">
        <f t="shared" si="70"/>
        <v>0</v>
      </c>
      <c r="S67" s="27"/>
      <c r="T67" s="18" t="s">
        <v>140</v>
      </c>
      <c r="U67" s="132">
        <v>0</v>
      </c>
      <c r="V67" s="132">
        <v>0</v>
      </c>
      <c r="W67" s="132">
        <v>0</v>
      </c>
      <c r="X67" s="27"/>
      <c r="Y67" s="18" t="s">
        <v>140</v>
      </c>
      <c r="Z67" s="151">
        <f t="shared" si="71"/>
        <v>0</v>
      </c>
      <c r="AA67" s="151">
        <f t="shared" si="72"/>
        <v>0</v>
      </c>
      <c r="AB67" s="151">
        <f t="shared" si="73"/>
        <v>0</v>
      </c>
      <c r="AC67" s="27"/>
    </row>
    <row r="68" spans="1:29" ht="11.5" x14ac:dyDescent="0.25">
      <c r="A68" s="146">
        <f t="shared" si="67"/>
        <v>0</v>
      </c>
      <c r="B68" s="146"/>
      <c r="D68" s="27"/>
      <c r="E68" s="18" t="s">
        <v>116</v>
      </c>
      <c r="F68" s="132">
        <v>0</v>
      </c>
      <c r="G68" s="132">
        <v>0</v>
      </c>
      <c r="H68" s="132">
        <v>0</v>
      </c>
      <c r="I68" s="27"/>
      <c r="J68" s="18" t="s">
        <v>116</v>
      </c>
      <c r="K68" s="132">
        <v>0</v>
      </c>
      <c r="L68" s="132">
        <v>0</v>
      </c>
      <c r="M68" s="132">
        <v>0</v>
      </c>
      <c r="N68" s="27"/>
      <c r="O68" s="18" t="s">
        <v>116</v>
      </c>
      <c r="P68" s="151">
        <f t="shared" si="68"/>
        <v>0</v>
      </c>
      <c r="Q68" s="151">
        <f t="shared" si="69"/>
        <v>0</v>
      </c>
      <c r="R68" s="151">
        <f t="shared" si="70"/>
        <v>0</v>
      </c>
      <c r="S68" s="27"/>
      <c r="T68" s="18" t="s">
        <v>116</v>
      </c>
      <c r="U68" s="132">
        <v>0</v>
      </c>
      <c r="V68" s="132">
        <v>0</v>
      </c>
      <c r="W68" s="132">
        <v>0</v>
      </c>
      <c r="X68" s="27"/>
      <c r="Y68" s="18" t="s">
        <v>116</v>
      </c>
      <c r="Z68" s="151">
        <f t="shared" si="71"/>
        <v>0</v>
      </c>
      <c r="AA68" s="151">
        <f t="shared" si="72"/>
        <v>0</v>
      </c>
      <c r="AB68" s="151">
        <f t="shared" si="73"/>
        <v>0</v>
      </c>
      <c r="AC68" s="27"/>
    </row>
    <row r="69" spans="1:29" ht="11.5" x14ac:dyDescent="0.25">
      <c r="A69" s="146">
        <f t="shared" si="67"/>
        <v>0</v>
      </c>
      <c r="B69" s="146"/>
      <c r="D69" s="27"/>
      <c r="E69" s="18" t="s">
        <v>355</v>
      </c>
      <c r="F69" s="132">
        <v>0</v>
      </c>
      <c r="G69" s="132">
        <v>0</v>
      </c>
      <c r="H69" s="132">
        <v>0</v>
      </c>
      <c r="J69" s="18" t="s">
        <v>355</v>
      </c>
      <c r="K69" s="132">
        <v>0</v>
      </c>
      <c r="L69" s="132">
        <v>0</v>
      </c>
      <c r="M69" s="132">
        <v>0</v>
      </c>
      <c r="N69" s="27"/>
      <c r="O69" s="18" t="s">
        <v>355</v>
      </c>
      <c r="P69" s="151">
        <f t="shared" si="68"/>
        <v>0</v>
      </c>
      <c r="Q69" s="151">
        <f t="shared" si="69"/>
        <v>0</v>
      </c>
      <c r="R69" s="151">
        <f t="shared" si="70"/>
        <v>0</v>
      </c>
      <c r="T69" s="18" t="s">
        <v>355</v>
      </c>
      <c r="U69" s="132">
        <v>0</v>
      </c>
      <c r="V69" s="132">
        <v>0</v>
      </c>
      <c r="W69" s="132">
        <v>0</v>
      </c>
      <c r="Y69" s="18" t="s">
        <v>355</v>
      </c>
      <c r="Z69" s="151">
        <f t="shared" si="71"/>
        <v>0</v>
      </c>
      <c r="AA69" s="151">
        <f t="shared" si="72"/>
        <v>0</v>
      </c>
      <c r="AB69" s="151">
        <f t="shared" si="73"/>
        <v>0</v>
      </c>
    </row>
    <row r="70" spans="1:29" ht="11.5" x14ac:dyDescent="0.25">
      <c r="A70" s="146">
        <f t="shared" si="67"/>
        <v>0</v>
      </c>
      <c r="B70" s="146"/>
      <c r="D70" s="27"/>
      <c r="E70" s="18" t="s">
        <v>180</v>
      </c>
      <c r="F70" s="132">
        <v>0</v>
      </c>
      <c r="G70" s="132">
        <v>0</v>
      </c>
      <c r="H70" s="132">
        <v>0</v>
      </c>
      <c r="J70" s="18" t="s">
        <v>180</v>
      </c>
      <c r="K70" s="132">
        <v>0</v>
      </c>
      <c r="L70" s="132">
        <v>0</v>
      </c>
      <c r="M70" s="132">
        <v>0</v>
      </c>
      <c r="N70" s="27"/>
      <c r="O70" s="18" t="s">
        <v>180</v>
      </c>
      <c r="P70" s="151">
        <f t="shared" si="68"/>
        <v>0</v>
      </c>
      <c r="Q70" s="151">
        <f t="shared" si="69"/>
        <v>0</v>
      </c>
      <c r="R70" s="151">
        <f t="shared" si="70"/>
        <v>0</v>
      </c>
      <c r="T70" s="18" t="s">
        <v>180</v>
      </c>
      <c r="U70" s="132">
        <v>0</v>
      </c>
      <c r="V70" s="132">
        <v>0</v>
      </c>
      <c r="W70" s="132">
        <v>0</v>
      </c>
      <c r="Y70" s="18" t="s">
        <v>180</v>
      </c>
      <c r="Z70" s="151">
        <f t="shared" si="71"/>
        <v>0</v>
      </c>
      <c r="AA70" s="151">
        <f t="shared" si="72"/>
        <v>0</v>
      </c>
      <c r="AB70" s="151">
        <f t="shared" si="73"/>
        <v>0</v>
      </c>
    </row>
    <row r="71" spans="1:29" ht="11.5" x14ac:dyDescent="0.25">
      <c r="A71" s="146">
        <f t="shared" si="67"/>
        <v>0</v>
      </c>
      <c r="B71" s="146"/>
      <c r="D71" s="27"/>
      <c r="E71" s="18" t="s">
        <v>117</v>
      </c>
      <c r="F71" s="132">
        <v>0</v>
      </c>
      <c r="G71" s="132">
        <v>0</v>
      </c>
      <c r="H71" s="132">
        <v>0</v>
      </c>
      <c r="I71" s="27"/>
      <c r="J71" s="18" t="s">
        <v>117</v>
      </c>
      <c r="K71" s="132">
        <v>0</v>
      </c>
      <c r="L71" s="132">
        <v>0</v>
      </c>
      <c r="M71" s="132">
        <v>0</v>
      </c>
      <c r="N71" s="27"/>
      <c r="O71" s="18" t="s">
        <v>117</v>
      </c>
      <c r="P71" s="151">
        <f t="shared" si="68"/>
        <v>0</v>
      </c>
      <c r="Q71" s="151">
        <f t="shared" si="69"/>
        <v>0</v>
      </c>
      <c r="R71" s="151">
        <f t="shared" si="70"/>
        <v>0</v>
      </c>
      <c r="S71" s="27"/>
      <c r="T71" s="18" t="s">
        <v>117</v>
      </c>
      <c r="U71" s="132">
        <v>0</v>
      </c>
      <c r="V71" s="132">
        <v>0</v>
      </c>
      <c r="W71" s="132">
        <v>0</v>
      </c>
      <c r="X71" s="27"/>
      <c r="Y71" s="18" t="s">
        <v>117</v>
      </c>
      <c r="Z71" s="151">
        <f t="shared" si="71"/>
        <v>0</v>
      </c>
      <c r="AA71" s="151">
        <f t="shared" si="72"/>
        <v>0</v>
      </c>
      <c r="AB71" s="151">
        <f t="shared" si="73"/>
        <v>0</v>
      </c>
      <c r="AC71" s="27"/>
    </row>
    <row r="72" spans="1:29" ht="11.5" x14ac:dyDescent="0.25">
      <c r="A72" s="146">
        <f t="shared" si="67"/>
        <v>0</v>
      </c>
      <c r="B72" s="146"/>
      <c r="D72" s="27"/>
      <c r="E72" s="18" t="s">
        <v>118</v>
      </c>
      <c r="F72" s="132">
        <v>0</v>
      </c>
      <c r="G72" s="132">
        <v>0</v>
      </c>
      <c r="H72" s="132">
        <v>0</v>
      </c>
      <c r="I72" s="27"/>
      <c r="J72" s="18" t="s">
        <v>118</v>
      </c>
      <c r="K72" s="132">
        <v>0</v>
      </c>
      <c r="L72" s="132">
        <v>0</v>
      </c>
      <c r="M72" s="132">
        <v>0</v>
      </c>
      <c r="N72" s="27"/>
      <c r="O72" s="18" t="s">
        <v>118</v>
      </c>
      <c r="P72" s="151">
        <f t="shared" si="68"/>
        <v>0</v>
      </c>
      <c r="Q72" s="151">
        <f t="shared" si="69"/>
        <v>0</v>
      </c>
      <c r="R72" s="151">
        <f t="shared" si="70"/>
        <v>0</v>
      </c>
      <c r="S72" s="27"/>
      <c r="T72" s="18" t="s">
        <v>118</v>
      </c>
      <c r="U72" s="132">
        <v>0</v>
      </c>
      <c r="V72" s="132">
        <v>0</v>
      </c>
      <c r="W72" s="132">
        <v>0</v>
      </c>
      <c r="X72" s="27"/>
      <c r="Y72" s="18" t="s">
        <v>118</v>
      </c>
      <c r="Z72" s="151">
        <f t="shared" si="71"/>
        <v>0</v>
      </c>
      <c r="AA72" s="151">
        <f t="shared" si="72"/>
        <v>0</v>
      </c>
      <c r="AB72" s="151">
        <f t="shared" si="73"/>
        <v>0</v>
      </c>
      <c r="AC72" s="27"/>
    </row>
    <row r="73" spans="1:29" ht="11.5" x14ac:dyDescent="0.25">
      <c r="A73" s="146"/>
      <c r="B73" s="146"/>
      <c r="D73" s="27"/>
      <c r="E73" s="14" t="s">
        <v>24</v>
      </c>
      <c r="F73" s="49">
        <f>SUM(F63:F72)</f>
        <v>0</v>
      </c>
      <c r="G73" s="49">
        <f>SUM(G63:G72)</f>
        <v>0</v>
      </c>
      <c r="H73" s="49">
        <f>SUM(H63:H72)</f>
        <v>0</v>
      </c>
      <c r="J73" s="14" t="s">
        <v>24</v>
      </c>
      <c r="K73" s="49">
        <f>SUM(K63:K72)</f>
        <v>0</v>
      </c>
      <c r="L73" s="49">
        <f>SUM(L63:L72)</f>
        <v>0</v>
      </c>
      <c r="M73" s="49">
        <f>SUM(M63:M72)</f>
        <v>0</v>
      </c>
      <c r="N73" s="27"/>
      <c r="O73" s="14" t="s">
        <v>24</v>
      </c>
      <c r="P73" s="49">
        <f>SUM(P63:P72)</f>
        <v>0</v>
      </c>
      <c r="Q73" s="49">
        <f>SUM(Q63:Q72)</f>
        <v>0</v>
      </c>
      <c r="R73" s="49">
        <f>SUM(R63:R72)</f>
        <v>0</v>
      </c>
      <c r="T73" s="14" t="s">
        <v>24</v>
      </c>
      <c r="U73" s="49">
        <f>SUM(U63:U72)</f>
        <v>0</v>
      </c>
      <c r="V73" s="49">
        <f>SUM(V63:V72)</f>
        <v>0</v>
      </c>
      <c r="W73" s="49">
        <f>SUM(W63:W72)</f>
        <v>0</v>
      </c>
      <c r="Y73" s="14" t="s">
        <v>24</v>
      </c>
      <c r="Z73" s="49">
        <f>SUM(Z63:Z72)</f>
        <v>0</v>
      </c>
      <c r="AA73" s="49">
        <f>SUM(AA63:AA72)</f>
        <v>0</v>
      </c>
      <c r="AB73" s="49">
        <f>SUM(AB63:AB72)</f>
        <v>0</v>
      </c>
    </row>
    <row r="74" spans="1:29" ht="11.5" x14ac:dyDescent="0.25">
      <c r="A74" s="146"/>
      <c r="B74" s="146"/>
      <c r="D74" s="27"/>
      <c r="E74" s="27"/>
      <c r="F74" s="17"/>
      <c r="G74" s="17"/>
      <c r="H74" s="17"/>
      <c r="I74" s="27"/>
      <c r="J74" s="27"/>
      <c r="K74" s="17"/>
      <c r="L74" s="17"/>
      <c r="M74" s="17"/>
      <c r="N74" s="27"/>
      <c r="O74" s="27"/>
      <c r="P74" s="17"/>
      <c r="Q74" s="17"/>
      <c r="R74" s="17"/>
      <c r="S74" s="27"/>
      <c r="T74" s="27"/>
      <c r="U74" s="17"/>
      <c r="V74" s="17"/>
      <c r="W74" s="17"/>
      <c r="Y74" s="27"/>
      <c r="Z74" s="17"/>
      <c r="AA74" s="17"/>
      <c r="AB74" s="17"/>
    </row>
    <row r="75" spans="1:29" ht="11.5" x14ac:dyDescent="0.25">
      <c r="A75" s="146">
        <f t="shared" ref="A75:A90" si="74">IF(OR(F75&lt;0,G75&lt;0,H75&lt;0,P75&lt;0,Q75&lt;0,R75&lt;0,Z75&lt;0,AA75&lt;0,AB75&lt;0),1,0)</f>
        <v>0</v>
      </c>
      <c r="B75" s="146"/>
      <c r="D75" s="27"/>
      <c r="E75" s="13" t="s">
        <v>25</v>
      </c>
      <c r="F75" s="132">
        <v>0</v>
      </c>
      <c r="G75" s="132">
        <v>0</v>
      </c>
      <c r="H75" s="132">
        <v>0</v>
      </c>
      <c r="J75" s="13" t="s">
        <v>25</v>
      </c>
      <c r="K75" s="132">
        <v>0</v>
      </c>
      <c r="L75" s="132">
        <v>0</v>
      </c>
      <c r="M75" s="132">
        <v>0</v>
      </c>
      <c r="N75" s="27"/>
      <c r="O75" s="13" t="s">
        <v>25</v>
      </c>
      <c r="P75" s="151">
        <f t="shared" ref="P75:P90" si="75">K75/K$17</f>
        <v>0</v>
      </c>
      <c r="Q75" s="151">
        <f t="shared" ref="Q75:Q90" si="76">L75/L$17</f>
        <v>0</v>
      </c>
      <c r="R75" s="151">
        <f t="shared" ref="R75:R90" si="77">M75/M$17</f>
        <v>0</v>
      </c>
      <c r="T75" s="13" t="s">
        <v>25</v>
      </c>
      <c r="U75" s="132">
        <v>0</v>
      </c>
      <c r="V75" s="132">
        <v>0</v>
      </c>
      <c r="W75" s="132">
        <v>0</v>
      </c>
      <c r="Y75" s="13" t="s">
        <v>25</v>
      </c>
      <c r="Z75" s="151">
        <f t="shared" ref="Z75:Z90" si="78">U75/U$17</f>
        <v>0</v>
      </c>
      <c r="AA75" s="151">
        <f t="shared" ref="AA75:AA90" si="79">V75/V$17</f>
        <v>0</v>
      </c>
      <c r="AB75" s="151">
        <f t="shared" ref="AB75:AB90" si="80">W75/W$17</f>
        <v>0</v>
      </c>
    </row>
    <row r="76" spans="1:29" ht="11.5" x14ac:dyDescent="0.25">
      <c r="A76" s="146">
        <f t="shared" si="74"/>
        <v>0</v>
      </c>
      <c r="B76" s="146"/>
      <c r="D76" s="27"/>
      <c r="E76" s="13" t="s">
        <v>119</v>
      </c>
      <c r="F76" s="132">
        <v>0</v>
      </c>
      <c r="G76" s="132">
        <v>0</v>
      </c>
      <c r="H76" s="132">
        <v>0</v>
      </c>
      <c r="J76" s="13" t="s">
        <v>119</v>
      </c>
      <c r="K76" s="132">
        <v>0</v>
      </c>
      <c r="L76" s="132">
        <v>0</v>
      </c>
      <c r="M76" s="132">
        <v>0</v>
      </c>
      <c r="N76" s="27"/>
      <c r="O76" s="13" t="s">
        <v>119</v>
      </c>
      <c r="P76" s="151">
        <f t="shared" si="75"/>
        <v>0</v>
      </c>
      <c r="Q76" s="151">
        <f t="shared" si="76"/>
        <v>0</v>
      </c>
      <c r="R76" s="151">
        <f t="shared" si="77"/>
        <v>0</v>
      </c>
      <c r="T76" s="13" t="s">
        <v>119</v>
      </c>
      <c r="U76" s="132">
        <v>0</v>
      </c>
      <c r="V76" s="132">
        <v>0</v>
      </c>
      <c r="W76" s="132">
        <v>0</v>
      </c>
      <c r="Y76" s="13" t="s">
        <v>119</v>
      </c>
      <c r="Z76" s="151">
        <f t="shared" si="78"/>
        <v>0</v>
      </c>
      <c r="AA76" s="151">
        <f t="shared" si="79"/>
        <v>0</v>
      </c>
      <c r="AB76" s="151">
        <f t="shared" si="80"/>
        <v>0</v>
      </c>
    </row>
    <row r="77" spans="1:29" ht="11.5" x14ac:dyDescent="0.25">
      <c r="A77" s="146">
        <f t="shared" si="74"/>
        <v>0</v>
      </c>
      <c r="B77" s="146"/>
      <c r="D77" s="27"/>
      <c r="E77" s="13" t="s">
        <v>120</v>
      </c>
      <c r="F77" s="132">
        <v>0</v>
      </c>
      <c r="G77" s="132">
        <v>0</v>
      </c>
      <c r="H77" s="132">
        <v>0</v>
      </c>
      <c r="I77" s="27"/>
      <c r="J77" s="13" t="s">
        <v>120</v>
      </c>
      <c r="K77" s="132">
        <v>0</v>
      </c>
      <c r="L77" s="132">
        <v>0</v>
      </c>
      <c r="M77" s="132">
        <v>0</v>
      </c>
      <c r="N77" s="27"/>
      <c r="O77" s="13" t="s">
        <v>120</v>
      </c>
      <c r="P77" s="151">
        <f t="shared" si="75"/>
        <v>0</v>
      </c>
      <c r="Q77" s="151">
        <f t="shared" si="76"/>
        <v>0</v>
      </c>
      <c r="R77" s="151">
        <f t="shared" si="77"/>
        <v>0</v>
      </c>
      <c r="S77" s="27"/>
      <c r="T77" s="13" t="s">
        <v>120</v>
      </c>
      <c r="U77" s="132">
        <v>0</v>
      </c>
      <c r="V77" s="132">
        <v>0</v>
      </c>
      <c r="W77" s="132">
        <v>0</v>
      </c>
      <c r="X77" s="27"/>
      <c r="Y77" s="13" t="s">
        <v>120</v>
      </c>
      <c r="Z77" s="151">
        <f t="shared" si="78"/>
        <v>0</v>
      </c>
      <c r="AA77" s="151">
        <f t="shared" si="79"/>
        <v>0</v>
      </c>
      <c r="AB77" s="151">
        <f t="shared" si="80"/>
        <v>0</v>
      </c>
      <c r="AC77" s="27"/>
    </row>
    <row r="78" spans="1:29" ht="11.5" x14ac:dyDescent="0.25">
      <c r="A78" s="146">
        <f t="shared" si="74"/>
        <v>0</v>
      </c>
      <c r="B78" s="146"/>
      <c r="D78" s="27"/>
      <c r="E78" s="13" t="s">
        <v>118</v>
      </c>
      <c r="F78" s="132">
        <v>0</v>
      </c>
      <c r="G78" s="132">
        <v>0</v>
      </c>
      <c r="H78" s="132">
        <v>0</v>
      </c>
      <c r="I78" s="27"/>
      <c r="J78" s="13" t="s">
        <v>118</v>
      </c>
      <c r="K78" s="132">
        <v>0</v>
      </c>
      <c r="L78" s="132">
        <v>0</v>
      </c>
      <c r="M78" s="132">
        <v>0</v>
      </c>
      <c r="N78" s="27"/>
      <c r="O78" s="13" t="s">
        <v>118</v>
      </c>
      <c r="P78" s="151">
        <f t="shared" si="75"/>
        <v>0</v>
      </c>
      <c r="Q78" s="151">
        <f t="shared" si="76"/>
        <v>0</v>
      </c>
      <c r="R78" s="151">
        <f t="shared" si="77"/>
        <v>0</v>
      </c>
      <c r="S78" s="27"/>
      <c r="T78" s="13" t="s">
        <v>118</v>
      </c>
      <c r="U78" s="132">
        <v>0</v>
      </c>
      <c r="V78" s="132">
        <v>0</v>
      </c>
      <c r="W78" s="132">
        <v>0</v>
      </c>
      <c r="X78" s="27"/>
      <c r="Y78" s="13" t="s">
        <v>118</v>
      </c>
      <c r="Z78" s="151">
        <f t="shared" si="78"/>
        <v>0</v>
      </c>
      <c r="AA78" s="151">
        <f t="shared" si="79"/>
        <v>0</v>
      </c>
      <c r="AB78" s="151">
        <f t="shared" si="80"/>
        <v>0</v>
      </c>
      <c r="AC78" s="27"/>
    </row>
    <row r="79" spans="1:29" ht="11.5" x14ac:dyDescent="0.25">
      <c r="A79" s="146">
        <f t="shared" si="74"/>
        <v>0</v>
      </c>
      <c r="B79" s="146"/>
      <c r="D79" s="27"/>
      <c r="E79" s="13" t="s">
        <v>122</v>
      </c>
      <c r="F79" s="132">
        <v>0</v>
      </c>
      <c r="G79" s="132">
        <v>0</v>
      </c>
      <c r="H79" s="132">
        <v>0</v>
      </c>
      <c r="I79" s="27"/>
      <c r="J79" s="13" t="s">
        <v>122</v>
      </c>
      <c r="K79" s="132">
        <v>0</v>
      </c>
      <c r="L79" s="132">
        <v>0</v>
      </c>
      <c r="M79" s="132">
        <v>0</v>
      </c>
      <c r="N79" s="27"/>
      <c r="O79" s="13" t="s">
        <v>122</v>
      </c>
      <c r="P79" s="151">
        <f t="shared" si="75"/>
        <v>0</v>
      </c>
      <c r="Q79" s="151">
        <f t="shared" si="76"/>
        <v>0</v>
      </c>
      <c r="R79" s="151">
        <f t="shared" si="77"/>
        <v>0</v>
      </c>
      <c r="S79" s="27"/>
      <c r="T79" s="13" t="s">
        <v>122</v>
      </c>
      <c r="U79" s="132">
        <v>0</v>
      </c>
      <c r="V79" s="132">
        <v>0</v>
      </c>
      <c r="W79" s="132">
        <v>0</v>
      </c>
      <c r="X79" s="27"/>
      <c r="Y79" s="13" t="s">
        <v>122</v>
      </c>
      <c r="Z79" s="151">
        <f t="shared" si="78"/>
        <v>0</v>
      </c>
      <c r="AA79" s="151">
        <f t="shared" si="79"/>
        <v>0</v>
      </c>
      <c r="AB79" s="151">
        <f t="shared" si="80"/>
        <v>0</v>
      </c>
      <c r="AC79" s="27"/>
    </row>
    <row r="80" spans="1:29" ht="11.5" x14ac:dyDescent="0.25">
      <c r="A80" s="146">
        <f t="shared" si="74"/>
        <v>0</v>
      </c>
      <c r="B80" s="146"/>
      <c r="D80" s="27"/>
      <c r="E80" s="13" t="s">
        <v>121</v>
      </c>
      <c r="F80" s="132">
        <v>0</v>
      </c>
      <c r="G80" s="132">
        <v>0</v>
      </c>
      <c r="H80" s="132">
        <v>0</v>
      </c>
      <c r="I80" s="27"/>
      <c r="J80" s="13" t="s">
        <v>121</v>
      </c>
      <c r="K80" s="132">
        <v>0</v>
      </c>
      <c r="L80" s="132">
        <v>0</v>
      </c>
      <c r="M80" s="132">
        <v>0</v>
      </c>
      <c r="N80" s="27"/>
      <c r="O80" s="13" t="s">
        <v>121</v>
      </c>
      <c r="P80" s="151">
        <f t="shared" si="75"/>
        <v>0</v>
      </c>
      <c r="Q80" s="151">
        <f t="shared" si="76"/>
        <v>0</v>
      </c>
      <c r="R80" s="151">
        <f t="shared" si="77"/>
        <v>0</v>
      </c>
      <c r="S80" s="27"/>
      <c r="T80" s="13" t="s">
        <v>121</v>
      </c>
      <c r="U80" s="132">
        <v>0</v>
      </c>
      <c r="V80" s="132">
        <v>0</v>
      </c>
      <c r="W80" s="132">
        <v>0</v>
      </c>
      <c r="X80" s="27"/>
      <c r="Y80" s="13" t="s">
        <v>121</v>
      </c>
      <c r="Z80" s="151">
        <f t="shared" si="78"/>
        <v>0</v>
      </c>
      <c r="AA80" s="151">
        <f t="shared" si="79"/>
        <v>0</v>
      </c>
      <c r="AB80" s="151">
        <f t="shared" si="80"/>
        <v>0</v>
      </c>
      <c r="AC80" s="27"/>
    </row>
    <row r="81" spans="1:29" ht="11.5" x14ac:dyDescent="0.25">
      <c r="A81" s="146">
        <f t="shared" si="74"/>
        <v>0</v>
      </c>
      <c r="B81" s="146"/>
      <c r="D81" s="27"/>
      <c r="E81" s="21" t="s">
        <v>230</v>
      </c>
      <c r="F81" s="132">
        <v>0</v>
      </c>
      <c r="G81" s="132">
        <v>0</v>
      </c>
      <c r="H81" s="132">
        <v>0</v>
      </c>
      <c r="I81" s="27"/>
      <c r="J81" s="21" t="s">
        <v>230</v>
      </c>
      <c r="K81" s="132">
        <v>0</v>
      </c>
      <c r="L81" s="132">
        <v>0</v>
      </c>
      <c r="M81" s="132">
        <v>0</v>
      </c>
      <c r="N81" s="27"/>
      <c r="O81" s="21" t="s">
        <v>230</v>
      </c>
      <c r="P81" s="151">
        <f t="shared" si="75"/>
        <v>0</v>
      </c>
      <c r="Q81" s="151">
        <f t="shared" si="76"/>
        <v>0</v>
      </c>
      <c r="R81" s="151">
        <f t="shared" si="77"/>
        <v>0</v>
      </c>
      <c r="S81" s="27"/>
      <c r="T81" s="21" t="s">
        <v>230</v>
      </c>
      <c r="U81" s="132">
        <v>0</v>
      </c>
      <c r="V81" s="132">
        <v>0</v>
      </c>
      <c r="W81" s="132">
        <v>0</v>
      </c>
      <c r="X81" s="27"/>
      <c r="Y81" s="21" t="s">
        <v>230</v>
      </c>
      <c r="Z81" s="151">
        <f t="shared" si="78"/>
        <v>0</v>
      </c>
      <c r="AA81" s="151">
        <f t="shared" si="79"/>
        <v>0</v>
      </c>
      <c r="AB81" s="151">
        <f t="shared" si="80"/>
        <v>0</v>
      </c>
      <c r="AC81" s="27"/>
    </row>
    <row r="82" spans="1:29" ht="11.5" x14ac:dyDescent="0.25">
      <c r="A82" s="146">
        <f t="shared" si="74"/>
        <v>0</v>
      </c>
      <c r="B82" s="146"/>
      <c r="D82" s="27"/>
      <c r="E82" s="63" t="s">
        <v>140</v>
      </c>
      <c r="F82" s="132">
        <v>0</v>
      </c>
      <c r="G82" s="132">
        <v>0</v>
      </c>
      <c r="H82" s="132">
        <v>0</v>
      </c>
      <c r="I82" s="27"/>
      <c r="J82" s="63" t="s">
        <v>140</v>
      </c>
      <c r="K82" s="132">
        <v>0</v>
      </c>
      <c r="L82" s="132">
        <v>0</v>
      </c>
      <c r="M82" s="132">
        <v>0</v>
      </c>
      <c r="N82" s="27"/>
      <c r="O82" s="63" t="s">
        <v>140</v>
      </c>
      <c r="P82" s="151">
        <f t="shared" si="75"/>
        <v>0</v>
      </c>
      <c r="Q82" s="151">
        <f t="shared" si="76"/>
        <v>0</v>
      </c>
      <c r="R82" s="151">
        <f t="shared" si="77"/>
        <v>0</v>
      </c>
      <c r="S82" s="27"/>
      <c r="T82" s="63" t="s">
        <v>140</v>
      </c>
      <c r="U82" s="132">
        <v>0</v>
      </c>
      <c r="V82" s="132">
        <v>0</v>
      </c>
      <c r="W82" s="132">
        <v>0</v>
      </c>
      <c r="X82" s="27"/>
      <c r="Y82" s="63" t="s">
        <v>140</v>
      </c>
      <c r="Z82" s="151">
        <f t="shared" si="78"/>
        <v>0</v>
      </c>
      <c r="AA82" s="151">
        <f t="shared" si="79"/>
        <v>0</v>
      </c>
      <c r="AB82" s="151">
        <f t="shared" si="80"/>
        <v>0</v>
      </c>
      <c r="AC82" s="27"/>
    </row>
    <row r="83" spans="1:29" ht="11.5" x14ac:dyDescent="0.25">
      <c r="A83" s="146">
        <f t="shared" si="74"/>
        <v>0</v>
      </c>
      <c r="B83" s="146"/>
      <c r="D83" s="27"/>
      <c r="E83" s="13" t="s">
        <v>32</v>
      </c>
      <c r="F83" s="132">
        <v>0</v>
      </c>
      <c r="G83" s="132">
        <v>0</v>
      </c>
      <c r="H83" s="132">
        <v>0</v>
      </c>
      <c r="J83" s="13" t="s">
        <v>32</v>
      </c>
      <c r="K83" s="132">
        <v>0</v>
      </c>
      <c r="L83" s="132">
        <v>0</v>
      </c>
      <c r="M83" s="132">
        <v>0</v>
      </c>
      <c r="N83" s="27"/>
      <c r="O83" s="13" t="s">
        <v>32</v>
      </c>
      <c r="P83" s="151">
        <f t="shared" si="75"/>
        <v>0</v>
      </c>
      <c r="Q83" s="151">
        <f t="shared" si="76"/>
        <v>0</v>
      </c>
      <c r="R83" s="151">
        <f t="shared" si="77"/>
        <v>0</v>
      </c>
      <c r="T83" s="13" t="s">
        <v>32</v>
      </c>
      <c r="U83" s="132">
        <v>0</v>
      </c>
      <c r="V83" s="132">
        <v>0</v>
      </c>
      <c r="W83" s="132">
        <v>0</v>
      </c>
      <c r="Y83" s="13" t="s">
        <v>32</v>
      </c>
      <c r="Z83" s="151">
        <f t="shared" si="78"/>
        <v>0</v>
      </c>
      <c r="AA83" s="151">
        <f t="shared" si="79"/>
        <v>0</v>
      </c>
      <c r="AB83" s="151">
        <f t="shared" si="80"/>
        <v>0</v>
      </c>
    </row>
    <row r="84" spans="1:29" ht="11.5" x14ac:dyDescent="0.25">
      <c r="A84" s="146">
        <f t="shared" si="74"/>
        <v>0</v>
      </c>
      <c r="B84" s="146"/>
      <c r="D84" s="27"/>
      <c r="E84" s="13" t="s">
        <v>28</v>
      </c>
      <c r="F84" s="132">
        <v>0</v>
      </c>
      <c r="G84" s="132">
        <v>0</v>
      </c>
      <c r="H84" s="132">
        <v>0</v>
      </c>
      <c r="I84" s="27"/>
      <c r="J84" s="13" t="s">
        <v>28</v>
      </c>
      <c r="K84" s="132">
        <v>0</v>
      </c>
      <c r="L84" s="132">
        <v>0</v>
      </c>
      <c r="M84" s="132">
        <v>0</v>
      </c>
      <c r="N84" s="27"/>
      <c r="O84" s="13" t="s">
        <v>28</v>
      </c>
      <c r="P84" s="151">
        <f t="shared" si="75"/>
        <v>0</v>
      </c>
      <c r="Q84" s="151">
        <f t="shared" si="76"/>
        <v>0</v>
      </c>
      <c r="R84" s="151">
        <f t="shared" si="77"/>
        <v>0</v>
      </c>
      <c r="T84" s="13" t="s">
        <v>28</v>
      </c>
      <c r="U84" s="132">
        <v>0</v>
      </c>
      <c r="V84" s="132">
        <v>0</v>
      </c>
      <c r="W84" s="132">
        <v>0</v>
      </c>
      <c r="Y84" s="13" t="s">
        <v>28</v>
      </c>
      <c r="Z84" s="151">
        <f t="shared" si="78"/>
        <v>0</v>
      </c>
      <c r="AA84" s="151">
        <f t="shared" si="79"/>
        <v>0</v>
      </c>
      <c r="AB84" s="151">
        <f t="shared" si="80"/>
        <v>0</v>
      </c>
    </row>
    <row r="85" spans="1:29" ht="11.5" x14ac:dyDescent="0.25">
      <c r="A85" s="146">
        <f t="shared" si="74"/>
        <v>0</v>
      </c>
      <c r="B85" s="146"/>
      <c r="D85" s="27"/>
      <c r="E85" s="13" t="s">
        <v>70</v>
      </c>
      <c r="F85" s="132">
        <v>0</v>
      </c>
      <c r="G85" s="132">
        <v>0</v>
      </c>
      <c r="H85" s="132">
        <v>0</v>
      </c>
      <c r="I85" s="27"/>
      <c r="J85" s="13" t="s">
        <v>70</v>
      </c>
      <c r="K85" s="132">
        <v>0</v>
      </c>
      <c r="L85" s="132">
        <v>0</v>
      </c>
      <c r="M85" s="132">
        <v>0</v>
      </c>
      <c r="N85" s="27"/>
      <c r="O85" s="13" t="s">
        <v>70</v>
      </c>
      <c r="P85" s="151">
        <f t="shared" si="75"/>
        <v>0</v>
      </c>
      <c r="Q85" s="151">
        <f t="shared" si="76"/>
        <v>0</v>
      </c>
      <c r="R85" s="151">
        <f t="shared" si="77"/>
        <v>0</v>
      </c>
      <c r="S85" s="27"/>
      <c r="T85" s="13" t="s">
        <v>70</v>
      </c>
      <c r="U85" s="132">
        <v>0</v>
      </c>
      <c r="V85" s="132">
        <v>0</v>
      </c>
      <c r="W85" s="132">
        <v>0</v>
      </c>
      <c r="X85" s="27"/>
      <c r="Y85" s="13" t="s">
        <v>70</v>
      </c>
      <c r="Z85" s="151">
        <f t="shared" si="78"/>
        <v>0</v>
      </c>
      <c r="AA85" s="151">
        <f t="shared" si="79"/>
        <v>0</v>
      </c>
      <c r="AB85" s="151">
        <f t="shared" si="80"/>
        <v>0</v>
      </c>
      <c r="AC85" s="27"/>
    </row>
    <row r="86" spans="1:29" ht="11.5" x14ac:dyDescent="0.25">
      <c r="A86" s="146">
        <f t="shared" si="74"/>
        <v>0</v>
      </c>
      <c r="B86" s="146"/>
      <c r="D86" s="27"/>
      <c r="E86" s="20" t="s">
        <v>71</v>
      </c>
      <c r="F86" s="132">
        <v>0</v>
      </c>
      <c r="G86" s="132">
        <v>0</v>
      </c>
      <c r="H86" s="132">
        <v>0</v>
      </c>
      <c r="I86" s="27"/>
      <c r="J86" s="20" t="s">
        <v>71</v>
      </c>
      <c r="K86" s="132">
        <v>0</v>
      </c>
      <c r="L86" s="132">
        <v>0</v>
      </c>
      <c r="M86" s="132">
        <v>0</v>
      </c>
      <c r="N86" s="27"/>
      <c r="O86" s="20" t="s">
        <v>71</v>
      </c>
      <c r="P86" s="151">
        <f t="shared" si="75"/>
        <v>0</v>
      </c>
      <c r="Q86" s="151">
        <f t="shared" si="76"/>
        <v>0</v>
      </c>
      <c r="R86" s="151">
        <f t="shared" si="77"/>
        <v>0</v>
      </c>
      <c r="T86" s="20" t="s">
        <v>71</v>
      </c>
      <c r="U86" s="132">
        <v>0</v>
      </c>
      <c r="V86" s="132">
        <v>0</v>
      </c>
      <c r="W86" s="132">
        <v>0</v>
      </c>
      <c r="Y86" s="20" t="s">
        <v>71</v>
      </c>
      <c r="Z86" s="151">
        <f t="shared" si="78"/>
        <v>0</v>
      </c>
      <c r="AA86" s="151">
        <f t="shared" si="79"/>
        <v>0</v>
      </c>
      <c r="AB86" s="151">
        <f t="shared" si="80"/>
        <v>0</v>
      </c>
    </row>
    <row r="87" spans="1:29" ht="11.5" x14ac:dyDescent="0.25">
      <c r="A87" s="146">
        <f t="shared" si="74"/>
        <v>0</v>
      </c>
      <c r="B87" s="146"/>
      <c r="D87" s="27"/>
      <c r="E87" s="20" t="s">
        <v>116</v>
      </c>
      <c r="F87" s="132">
        <v>0</v>
      </c>
      <c r="G87" s="132">
        <v>0</v>
      </c>
      <c r="H87" s="132">
        <v>0</v>
      </c>
      <c r="I87" s="27"/>
      <c r="J87" s="20" t="s">
        <v>116</v>
      </c>
      <c r="K87" s="132">
        <v>0</v>
      </c>
      <c r="L87" s="132">
        <v>0</v>
      </c>
      <c r="M87" s="132">
        <v>0</v>
      </c>
      <c r="N87" s="27"/>
      <c r="O87" s="20" t="s">
        <v>116</v>
      </c>
      <c r="P87" s="151">
        <f t="shared" si="75"/>
        <v>0</v>
      </c>
      <c r="Q87" s="151">
        <f t="shared" si="76"/>
        <v>0</v>
      </c>
      <c r="R87" s="151">
        <f t="shared" si="77"/>
        <v>0</v>
      </c>
      <c r="S87" s="27"/>
      <c r="T87" s="20" t="s">
        <v>116</v>
      </c>
      <c r="U87" s="132">
        <v>0</v>
      </c>
      <c r="V87" s="132">
        <v>0</v>
      </c>
      <c r="W87" s="132">
        <v>0</v>
      </c>
      <c r="X87" s="27"/>
      <c r="Y87" s="20" t="s">
        <v>116</v>
      </c>
      <c r="Z87" s="151">
        <f t="shared" si="78"/>
        <v>0</v>
      </c>
      <c r="AA87" s="151">
        <f t="shared" si="79"/>
        <v>0</v>
      </c>
      <c r="AB87" s="151">
        <f t="shared" si="80"/>
        <v>0</v>
      </c>
      <c r="AC87" s="27"/>
    </row>
    <row r="88" spans="1:29" ht="11.5" x14ac:dyDescent="0.25">
      <c r="A88" s="146">
        <f t="shared" si="74"/>
        <v>0</v>
      </c>
      <c r="B88" s="146"/>
      <c r="D88" s="27"/>
      <c r="E88" s="20" t="s">
        <v>123</v>
      </c>
      <c r="F88" s="132">
        <v>0</v>
      </c>
      <c r="G88" s="132">
        <v>0</v>
      </c>
      <c r="H88" s="132">
        <v>0</v>
      </c>
      <c r="I88" s="27"/>
      <c r="J88" s="20" t="s">
        <v>123</v>
      </c>
      <c r="K88" s="132">
        <v>0</v>
      </c>
      <c r="L88" s="132">
        <v>0</v>
      </c>
      <c r="M88" s="132">
        <v>0</v>
      </c>
      <c r="N88" s="27"/>
      <c r="O88" s="20" t="s">
        <v>123</v>
      </c>
      <c r="P88" s="151">
        <f t="shared" si="75"/>
        <v>0</v>
      </c>
      <c r="Q88" s="151">
        <f t="shared" si="76"/>
        <v>0</v>
      </c>
      <c r="R88" s="151">
        <f t="shared" si="77"/>
        <v>0</v>
      </c>
      <c r="S88" s="27"/>
      <c r="T88" s="20" t="s">
        <v>123</v>
      </c>
      <c r="U88" s="132">
        <v>0</v>
      </c>
      <c r="V88" s="132">
        <v>0</v>
      </c>
      <c r="W88" s="132">
        <v>0</v>
      </c>
      <c r="X88" s="27"/>
      <c r="Y88" s="20" t="s">
        <v>123</v>
      </c>
      <c r="Z88" s="151">
        <f t="shared" si="78"/>
        <v>0</v>
      </c>
      <c r="AA88" s="151">
        <f t="shared" si="79"/>
        <v>0</v>
      </c>
      <c r="AB88" s="151">
        <f t="shared" si="80"/>
        <v>0</v>
      </c>
      <c r="AC88" s="27"/>
    </row>
    <row r="89" spans="1:29" ht="11.5" x14ac:dyDescent="0.25">
      <c r="A89" s="146">
        <f t="shared" si="74"/>
        <v>0</v>
      </c>
      <c r="B89" s="146"/>
      <c r="D89" s="27"/>
      <c r="E89" s="13" t="s">
        <v>191</v>
      </c>
      <c r="F89" s="132">
        <v>0</v>
      </c>
      <c r="G89" s="132">
        <v>0</v>
      </c>
      <c r="H89" s="132">
        <v>0</v>
      </c>
      <c r="I89" s="27"/>
      <c r="J89" s="13" t="s">
        <v>191</v>
      </c>
      <c r="K89" s="132">
        <v>0</v>
      </c>
      <c r="L89" s="132">
        <v>0</v>
      </c>
      <c r="M89" s="132">
        <v>0</v>
      </c>
      <c r="N89" s="27"/>
      <c r="O89" s="13" t="s">
        <v>191</v>
      </c>
      <c r="P89" s="151">
        <f t="shared" si="75"/>
        <v>0</v>
      </c>
      <c r="Q89" s="151">
        <f t="shared" si="76"/>
        <v>0</v>
      </c>
      <c r="R89" s="151">
        <f t="shared" si="77"/>
        <v>0</v>
      </c>
      <c r="S89" s="27"/>
      <c r="T89" s="13" t="s">
        <v>191</v>
      </c>
      <c r="U89" s="132">
        <v>0</v>
      </c>
      <c r="V89" s="132">
        <v>0</v>
      </c>
      <c r="W89" s="132">
        <v>0</v>
      </c>
      <c r="X89" s="27"/>
      <c r="Y89" s="13" t="s">
        <v>191</v>
      </c>
      <c r="Z89" s="151">
        <f t="shared" si="78"/>
        <v>0</v>
      </c>
      <c r="AA89" s="151">
        <f t="shared" si="79"/>
        <v>0</v>
      </c>
      <c r="AB89" s="151">
        <f t="shared" si="80"/>
        <v>0</v>
      </c>
      <c r="AC89" s="27"/>
    </row>
    <row r="90" spans="1:29" ht="11.5" x14ac:dyDescent="0.25">
      <c r="A90" s="146">
        <f t="shared" si="74"/>
        <v>0</v>
      </c>
      <c r="B90" s="146"/>
      <c r="D90" s="27"/>
      <c r="E90" s="13" t="s">
        <v>124</v>
      </c>
      <c r="F90" s="132">
        <v>0</v>
      </c>
      <c r="G90" s="132">
        <v>0</v>
      </c>
      <c r="H90" s="132">
        <v>0</v>
      </c>
      <c r="I90" s="27"/>
      <c r="J90" s="13" t="s">
        <v>124</v>
      </c>
      <c r="K90" s="132">
        <v>0</v>
      </c>
      <c r="L90" s="132">
        <v>0</v>
      </c>
      <c r="M90" s="132">
        <v>0</v>
      </c>
      <c r="N90" s="27"/>
      <c r="O90" s="13" t="s">
        <v>124</v>
      </c>
      <c r="P90" s="151">
        <f t="shared" si="75"/>
        <v>0</v>
      </c>
      <c r="Q90" s="151">
        <f t="shared" si="76"/>
        <v>0</v>
      </c>
      <c r="R90" s="151">
        <f t="shared" si="77"/>
        <v>0</v>
      </c>
      <c r="S90" s="27"/>
      <c r="T90" s="13" t="s">
        <v>124</v>
      </c>
      <c r="U90" s="132">
        <v>0</v>
      </c>
      <c r="V90" s="132">
        <v>0</v>
      </c>
      <c r="W90" s="132">
        <v>0</v>
      </c>
      <c r="X90" s="27"/>
      <c r="Y90" s="13" t="s">
        <v>124</v>
      </c>
      <c r="Z90" s="151">
        <f t="shared" si="78"/>
        <v>0</v>
      </c>
      <c r="AA90" s="151">
        <f t="shared" si="79"/>
        <v>0</v>
      </c>
      <c r="AB90" s="151">
        <f t="shared" si="80"/>
        <v>0</v>
      </c>
      <c r="AC90" s="27"/>
    </row>
    <row r="91" spans="1:29" ht="11.5" x14ac:dyDescent="0.25">
      <c r="A91" s="146"/>
      <c r="B91" s="146"/>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T91" s="14" t="s">
        <v>29</v>
      </c>
      <c r="U91" s="49">
        <f>SUM(U75:U90)</f>
        <v>0</v>
      </c>
      <c r="V91" s="49">
        <f>SUM(V75:V90)</f>
        <v>0</v>
      </c>
      <c r="W91" s="49">
        <f>SUM(W75:W90)</f>
        <v>0</v>
      </c>
      <c r="Y91" s="14" t="s">
        <v>29</v>
      </c>
      <c r="Z91" s="49">
        <f>SUM(Z75:Z90)</f>
        <v>0</v>
      </c>
      <c r="AA91" s="49">
        <f>SUM(AA75:AA90)</f>
        <v>0</v>
      </c>
      <c r="AB91" s="49">
        <f>SUM(AB75:AB90)</f>
        <v>0</v>
      </c>
    </row>
    <row r="92" spans="1:29" ht="11.5" x14ac:dyDescent="0.25">
      <c r="A92" s="146"/>
      <c r="B92" s="146"/>
      <c r="D92" s="27"/>
      <c r="F92" s="17"/>
      <c r="G92" s="17"/>
      <c r="H92" s="17"/>
      <c r="I92" s="27"/>
      <c r="J92" s="27"/>
      <c r="K92" s="17"/>
      <c r="L92" s="17"/>
      <c r="M92" s="17"/>
      <c r="N92" s="27"/>
      <c r="P92" s="17"/>
      <c r="Q92" s="17"/>
      <c r="R92" s="17"/>
      <c r="T92" s="27"/>
      <c r="U92" s="17"/>
      <c r="V92" s="17"/>
      <c r="W92" s="17"/>
      <c r="Y92" s="27"/>
      <c r="Z92" s="17"/>
      <c r="AA92" s="17"/>
      <c r="AB92" s="17"/>
    </row>
    <row r="93" spans="1:29" ht="11.5" x14ac:dyDescent="0.25">
      <c r="A93" s="146">
        <f t="shared" ref="A93:A108" si="81">IF(OR(F93&lt;0,G93&lt;0,H93&lt;0,P93&lt;0,Q93&lt;0,R93&lt;0,Z93&lt;0,AA93&lt;0,AB93&lt;0),1,0)</f>
        <v>0</v>
      </c>
      <c r="B93" s="146"/>
      <c r="D93" s="27"/>
      <c r="E93" s="19" t="s">
        <v>125</v>
      </c>
      <c r="F93" s="132">
        <v>0</v>
      </c>
      <c r="G93" s="132">
        <v>0</v>
      </c>
      <c r="H93" s="132">
        <v>0</v>
      </c>
      <c r="I93" s="27"/>
      <c r="J93" s="19" t="s">
        <v>125</v>
      </c>
      <c r="K93" s="132">
        <v>0</v>
      </c>
      <c r="L93" s="132">
        <v>0</v>
      </c>
      <c r="M93" s="132">
        <v>0</v>
      </c>
      <c r="N93" s="27"/>
      <c r="O93" s="19" t="s">
        <v>125</v>
      </c>
      <c r="P93" s="151">
        <f t="shared" ref="P93:P108" si="82">K93/K$17</f>
        <v>0</v>
      </c>
      <c r="Q93" s="151">
        <f t="shared" ref="Q93:Q108" si="83">L93/L$17</f>
        <v>0</v>
      </c>
      <c r="R93" s="151">
        <f t="shared" ref="R93:R108" si="84">M93/M$17</f>
        <v>0</v>
      </c>
      <c r="T93" s="19" t="s">
        <v>125</v>
      </c>
      <c r="U93" s="132">
        <v>0</v>
      </c>
      <c r="V93" s="132">
        <v>0</v>
      </c>
      <c r="W93" s="132">
        <v>0</v>
      </c>
      <c r="Y93" s="19" t="s">
        <v>125</v>
      </c>
      <c r="Z93" s="151">
        <f t="shared" ref="Z93:Z108" si="85">U93/U$17</f>
        <v>0</v>
      </c>
      <c r="AA93" s="151">
        <f t="shared" ref="AA93:AA108" si="86">V93/V$17</f>
        <v>0</v>
      </c>
      <c r="AB93" s="151">
        <f t="shared" ref="AB93:AB108" si="87">W93/W$17</f>
        <v>0</v>
      </c>
    </row>
    <row r="94" spans="1:29" ht="11.5" x14ac:dyDescent="0.25">
      <c r="A94" s="146">
        <f t="shared" si="81"/>
        <v>0</v>
      </c>
      <c r="B94" s="146"/>
      <c r="D94" s="27"/>
      <c r="E94" s="19" t="s">
        <v>31</v>
      </c>
      <c r="F94" s="132">
        <v>0</v>
      </c>
      <c r="G94" s="132">
        <v>0</v>
      </c>
      <c r="H94" s="132">
        <v>0</v>
      </c>
      <c r="I94" s="27"/>
      <c r="J94" s="19" t="s">
        <v>31</v>
      </c>
      <c r="K94" s="132">
        <v>0</v>
      </c>
      <c r="L94" s="132">
        <v>0</v>
      </c>
      <c r="M94" s="132">
        <v>0</v>
      </c>
      <c r="N94" s="27"/>
      <c r="O94" s="21" t="s">
        <v>31</v>
      </c>
      <c r="P94" s="151">
        <f t="shared" si="82"/>
        <v>0</v>
      </c>
      <c r="Q94" s="151">
        <f t="shared" si="83"/>
        <v>0</v>
      </c>
      <c r="R94" s="151">
        <f t="shared" si="84"/>
        <v>0</v>
      </c>
      <c r="T94" s="19" t="s">
        <v>31</v>
      </c>
      <c r="U94" s="132">
        <v>0</v>
      </c>
      <c r="V94" s="132">
        <v>0</v>
      </c>
      <c r="W94" s="132">
        <v>0</v>
      </c>
      <c r="Y94" s="21" t="s">
        <v>31</v>
      </c>
      <c r="Z94" s="151">
        <f t="shared" si="85"/>
        <v>0</v>
      </c>
      <c r="AA94" s="151">
        <f t="shared" si="86"/>
        <v>0</v>
      </c>
      <c r="AB94" s="151">
        <f t="shared" si="87"/>
        <v>0</v>
      </c>
    </row>
    <row r="95" spans="1:29" ht="11.5" x14ac:dyDescent="0.25">
      <c r="A95" s="146">
        <f t="shared" si="81"/>
        <v>0</v>
      </c>
      <c r="B95" s="146"/>
      <c r="D95" s="27"/>
      <c r="E95" s="19" t="s">
        <v>126</v>
      </c>
      <c r="F95" s="132">
        <v>0</v>
      </c>
      <c r="G95" s="132">
        <v>0</v>
      </c>
      <c r="H95" s="132">
        <v>0</v>
      </c>
      <c r="I95" s="27"/>
      <c r="J95" s="19" t="s">
        <v>126</v>
      </c>
      <c r="K95" s="132">
        <v>0</v>
      </c>
      <c r="L95" s="132">
        <v>0</v>
      </c>
      <c r="M95" s="132">
        <v>0</v>
      </c>
      <c r="N95" s="27"/>
      <c r="O95" s="19" t="s">
        <v>126</v>
      </c>
      <c r="P95" s="151">
        <f t="shared" si="82"/>
        <v>0</v>
      </c>
      <c r="Q95" s="151">
        <f t="shared" si="83"/>
        <v>0</v>
      </c>
      <c r="R95" s="151">
        <f t="shared" si="84"/>
        <v>0</v>
      </c>
      <c r="T95" s="19" t="s">
        <v>126</v>
      </c>
      <c r="U95" s="132">
        <v>0</v>
      </c>
      <c r="V95" s="132">
        <v>0</v>
      </c>
      <c r="W95" s="132">
        <v>0</v>
      </c>
      <c r="Y95" s="19" t="s">
        <v>126</v>
      </c>
      <c r="Z95" s="151">
        <f t="shared" si="85"/>
        <v>0</v>
      </c>
      <c r="AA95" s="151">
        <f t="shared" si="86"/>
        <v>0</v>
      </c>
      <c r="AB95" s="151">
        <f t="shared" si="87"/>
        <v>0</v>
      </c>
    </row>
    <row r="96" spans="1:29" ht="11.5" x14ac:dyDescent="0.25">
      <c r="A96" s="146">
        <f t="shared" si="81"/>
        <v>0</v>
      </c>
      <c r="B96" s="146"/>
      <c r="D96" s="27"/>
      <c r="E96" s="19" t="s">
        <v>181</v>
      </c>
      <c r="F96" s="132">
        <v>0</v>
      </c>
      <c r="G96" s="132">
        <v>0</v>
      </c>
      <c r="H96" s="132">
        <v>0</v>
      </c>
      <c r="I96" s="27"/>
      <c r="J96" s="19" t="s">
        <v>181</v>
      </c>
      <c r="K96" s="132">
        <v>0</v>
      </c>
      <c r="L96" s="132">
        <v>0</v>
      </c>
      <c r="M96" s="132">
        <v>0</v>
      </c>
      <c r="N96" s="27"/>
      <c r="O96" s="19" t="s">
        <v>181</v>
      </c>
      <c r="P96" s="151">
        <f t="shared" si="82"/>
        <v>0</v>
      </c>
      <c r="Q96" s="151">
        <f t="shared" si="83"/>
        <v>0</v>
      </c>
      <c r="R96" s="151">
        <f t="shared" si="84"/>
        <v>0</v>
      </c>
      <c r="S96" s="27"/>
      <c r="T96" s="19" t="s">
        <v>181</v>
      </c>
      <c r="U96" s="132">
        <v>0</v>
      </c>
      <c r="V96" s="132">
        <v>0</v>
      </c>
      <c r="W96" s="132">
        <v>0</v>
      </c>
      <c r="X96" s="27"/>
      <c r="Y96" s="19" t="s">
        <v>181</v>
      </c>
      <c r="Z96" s="151">
        <f t="shared" si="85"/>
        <v>0</v>
      </c>
      <c r="AA96" s="151">
        <f t="shared" si="86"/>
        <v>0</v>
      </c>
      <c r="AB96" s="151">
        <f t="shared" si="87"/>
        <v>0</v>
      </c>
      <c r="AC96" s="27"/>
    </row>
    <row r="97" spans="1:29" ht="11.5" x14ac:dyDescent="0.25">
      <c r="A97" s="146">
        <f t="shared" si="81"/>
        <v>0</v>
      </c>
      <c r="B97" s="146"/>
      <c r="D97" s="27"/>
      <c r="E97" s="21" t="s">
        <v>132</v>
      </c>
      <c r="F97" s="132">
        <v>0</v>
      </c>
      <c r="G97" s="132">
        <v>0</v>
      </c>
      <c r="H97" s="132">
        <v>0</v>
      </c>
      <c r="I97" s="27"/>
      <c r="J97" s="21" t="s">
        <v>132</v>
      </c>
      <c r="K97" s="132">
        <v>0</v>
      </c>
      <c r="L97" s="132">
        <v>0</v>
      </c>
      <c r="M97" s="132">
        <v>0</v>
      </c>
      <c r="N97" s="27"/>
      <c r="O97" s="21" t="s">
        <v>132</v>
      </c>
      <c r="P97" s="151">
        <f t="shared" si="82"/>
        <v>0</v>
      </c>
      <c r="Q97" s="151">
        <f t="shared" si="83"/>
        <v>0</v>
      </c>
      <c r="R97" s="151">
        <f t="shared" si="84"/>
        <v>0</v>
      </c>
      <c r="T97" s="21" t="s">
        <v>132</v>
      </c>
      <c r="U97" s="132">
        <v>0</v>
      </c>
      <c r="V97" s="132">
        <v>0</v>
      </c>
      <c r="W97" s="132">
        <v>0</v>
      </c>
      <c r="Y97" s="21" t="s">
        <v>132</v>
      </c>
      <c r="Z97" s="151">
        <f t="shared" si="85"/>
        <v>0</v>
      </c>
      <c r="AA97" s="151">
        <f t="shared" si="86"/>
        <v>0</v>
      </c>
      <c r="AB97" s="151">
        <f t="shared" si="87"/>
        <v>0</v>
      </c>
    </row>
    <row r="98" spans="1:29" ht="11.5" x14ac:dyDescent="0.25">
      <c r="A98" s="146">
        <f t="shared" si="81"/>
        <v>0</v>
      </c>
      <c r="B98" s="146"/>
      <c r="D98" s="27"/>
      <c r="E98" s="19" t="s">
        <v>127</v>
      </c>
      <c r="F98" s="132">
        <v>0</v>
      </c>
      <c r="G98" s="132">
        <v>0</v>
      </c>
      <c r="H98" s="132">
        <v>0</v>
      </c>
      <c r="I98" s="27"/>
      <c r="J98" s="19" t="s">
        <v>127</v>
      </c>
      <c r="K98" s="132">
        <v>0</v>
      </c>
      <c r="L98" s="132">
        <v>0</v>
      </c>
      <c r="M98" s="132">
        <v>0</v>
      </c>
      <c r="N98" s="27"/>
      <c r="O98" s="19" t="s">
        <v>127</v>
      </c>
      <c r="P98" s="151">
        <f t="shared" si="82"/>
        <v>0</v>
      </c>
      <c r="Q98" s="151">
        <f t="shared" si="83"/>
        <v>0</v>
      </c>
      <c r="R98" s="151">
        <f t="shared" si="84"/>
        <v>0</v>
      </c>
      <c r="S98" s="27"/>
      <c r="T98" s="19" t="s">
        <v>127</v>
      </c>
      <c r="U98" s="132">
        <v>0</v>
      </c>
      <c r="V98" s="132">
        <v>0</v>
      </c>
      <c r="W98" s="132">
        <v>0</v>
      </c>
      <c r="X98" s="27"/>
      <c r="Y98" s="19" t="s">
        <v>127</v>
      </c>
      <c r="Z98" s="151">
        <f t="shared" si="85"/>
        <v>0</v>
      </c>
      <c r="AA98" s="151">
        <f t="shared" si="86"/>
        <v>0</v>
      </c>
      <c r="AB98" s="151">
        <f t="shared" si="87"/>
        <v>0</v>
      </c>
      <c r="AC98" s="27"/>
    </row>
    <row r="99" spans="1:29" ht="11.5" x14ac:dyDescent="0.25">
      <c r="A99" s="146">
        <f t="shared" si="81"/>
        <v>0</v>
      </c>
      <c r="B99" s="146"/>
      <c r="D99" s="27"/>
      <c r="E99" s="19" t="s">
        <v>182</v>
      </c>
      <c r="F99" s="132">
        <v>0</v>
      </c>
      <c r="G99" s="132">
        <v>0</v>
      </c>
      <c r="H99" s="132">
        <v>0</v>
      </c>
      <c r="I99" s="27"/>
      <c r="J99" s="19" t="s">
        <v>182</v>
      </c>
      <c r="K99" s="132">
        <v>0</v>
      </c>
      <c r="L99" s="132">
        <v>0</v>
      </c>
      <c r="M99" s="132">
        <v>0</v>
      </c>
      <c r="N99" s="27"/>
      <c r="O99" s="19" t="s">
        <v>182</v>
      </c>
      <c r="P99" s="151">
        <f t="shared" si="82"/>
        <v>0</v>
      </c>
      <c r="Q99" s="151">
        <f t="shared" si="83"/>
        <v>0</v>
      </c>
      <c r="R99" s="151">
        <f t="shared" si="84"/>
        <v>0</v>
      </c>
      <c r="S99" s="27"/>
      <c r="T99" s="19" t="s">
        <v>182</v>
      </c>
      <c r="U99" s="132">
        <v>0</v>
      </c>
      <c r="V99" s="132">
        <v>0</v>
      </c>
      <c r="W99" s="132">
        <v>0</v>
      </c>
      <c r="X99" s="27"/>
      <c r="Y99" s="19" t="s">
        <v>182</v>
      </c>
      <c r="Z99" s="151">
        <f t="shared" si="85"/>
        <v>0</v>
      </c>
      <c r="AA99" s="151">
        <f t="shared" si="86"/>
        <v>0</v>
      </c>
      <c r="AB99" s="151">
        <f t="shared" si="87"/>
        <v>0</v>
      </c>
      <c r="AC99" s="27"/>
    </row>
    <row r="100" spans="1:29" ht="11.5" x14ac:dyDescent="0.25">
      <c r="A100" s="146">
        <f t="shared" si="81"/>
        <v>0</v>
      </c>
      <c r="B100" s="146"/>
      <c r="D100" s="27"/>
      <c r="E100" s="19" t="s">
        <v>141</v>
      </c>
      <c r="F100" s="132">
        <v>0</v>
      </c>
      <c r="G100" s="132">
        <v>0</v>
      </c>
      <c r="H100" s="132">
        <v>0</v>
      </c>
      <c r="I100" s="27"/>
      <c r="J100" s="19" t="s">
        <v>141</v>
      </c>
      <c r="K100" s="132">
        <v>0</v>
      </c>
      <c r="L100" s="132">
        <v>0</v>
      </c>
      <c r="M100" s="132">
        <v>0</v>
      </c>
      <c r="N100" s="27"/>
      <c r="O100" s="19" t="s">
        <v>141</v>
      </c>
      <c r="P100" s="151">
        <f t="shared" si="82"/>
        <v>0</v>
      </c>
      <c r="Q100" s="151">
        <f t="shared" si="83"/>
        <v>0</v>
      </c>
      <c r="R100" s="151">
        <f t="shared" si="84"/>
        <v>0</v>
      </c>
      <c r="S100" s="27"/>
      <c r="T100" s="19" t="s">
        <v>141</v>
      </c>
      <c r="U100" s="132">
        <v>0</v>
      </c>
      <c r="V100" s="132">
        <v>0</v>
      </c>
      <c r="W100" s="132">
        <v>0</v>
      </c>
      <c r="X100" s="27"/>
      <c r="Y100" s="19" t="s">
        <v>141</v>
      </c>
      <c r="Z100" s="151">
        <f t="shared" si="85"/>
        <v>0</v>
      </c>
      <c r="AA100" s="151">
        <f t="shared" si="86"/>
        <v>0</v>
      </c>
      <c r="AB100" s="151">
        <f t="shared" si="87"/>
        <v>0</v>
      </c>
      <c r="AC100" s="27"/>
    </row>
    <row r="101" spans="1:29" ht="11.5" x14ac:dyDescent="0.25">
      <c r="A101" s="146">
        <f t="shared" si="81"/>
        <v>0</v>
      </c>
      <c r="B101" s="146"/>
      <c r="D101" s="27"/>
      <c r="E101" s="21" t="s">
        <v>146</v>
      </c>
      <c r="F101" s="132">
        <v>0</v>
      </c>
      <c r="G101" s="132">
        <v>0</v>
      </c>
      <c r="H101" s="132">
        <v>0</v>
      </c>
      <c r="I101" s="27"/>
      <c r="J101" s="21" t="s">
        <v>146</v>
      </c>
      <c r="K101" s="132">
        <v>0</v>
      </c>
      <c r="L101" s="132">
        <v>0</v>
      </c>
      <c r="M101" s="132">
        <v>0</v>
      </c>
      <c r="N101" s="27"/>
      <c r="O101" s="21" t="s">
        <v>146</v>
      </c>
      <c r="P101" s="151">
        <f t="shared" si="82"/>
        <v>0</v>
      </c>
      <c r="Q101" s="151">
        <f t="shared" si="83"/>
        <v>0</v>
      </c>
      <c r="R101" s="151">
        <f t="shared" si="84"/>
        <v>0</v>
      </c>
      <c r="S101" s="27"/>
      <c r="T101" s="21" t="s">
        <v>146</v>
      </c>
      <c r="U101" s="132">
        <v>0</v>
      </c>
      <c r="V101" s="132">
        <v>0</v>
      </c>
      <c r="W101" s="132">
        <v>0</v>
      </c>
      <c r="X101" s="27"/>
      <c r="Y101" s="21" t="s">
        <v>146</v>
      </c>
      <c r="Z101" s="151">
        <f t="shared" si="85"/>
        <v>0</v>
      </c>
      <c r="AA101" s="151">
        <f t="shared" si="86"/>
        <v>0</v>
      </c>
      <c r="AB101" s="151">
        <f t="shared" si="87"/>
        <v>0</v>
      </c>
      <c r="AC101" s="27"/>
    </row>
    <row r="102" spans="1:29" ht="11.5" x14ac:dyDescent="0.25">
      <c r="A102" s="146">
        <f t="shared" si="81"/>
        <v>0</v>
      </c>
      <c r="B102" s="146"/>
      <c r="D102" s="66"/>
      <c r="E102" s="65" t="s">
        <v>142</v>
      </c>
      <c r="F102" s="132">
        <v>0</v>
      </c>
      <c r="G102" s="132">
        <v>0</v>
      </c>
      <c r="H102" s="132">
        <v>0</v>
      </c>
      <c r="I102" s="27"/>
      <c r="J102" s="65" t="s">
        <v>142</v>
      </c>
      <c r="K102" s="132">
        <v>0</v>
      </c>
      <c r="L102" s="132">
        <v>0</v>
      </c>
      <c r="M102" s="132">
        <v>0</v>
      </c>
      <c r="N102" s="27"/>
      <c r="O102" s="65" t="s">
        <v>142</v>
      </c>
      <c r="P102" s="151">
        <f t="shared" si="82"/>
        <v>0</v>
      </c>
      <c r="Q102" s="151">
        <f t="shared" si="83"/>
        <v>0</v>
      </c>
      <c r="R102" s="151">
        <f t="shared" si="84"/>
        <v>0</v>
      </c>
      <c r="S102" s="66"/>
      <c r="T102" s="65" t="s">
        <v>142</v>
      </c>
      <c r="U102" s="132">
        <v>0</v>
      </c>
      <c r="V102" s="132">
        <v>0</v>
      </c>
      <c r="W102" s="132">
        <v>0</v>
      </c>
      <c r="X102" s="66"/>
      <c r="Y102" s="65" t="s">
        <v>142</v>
      </c>
      <c r="Z102" s="151">
        <f t="shared" si="85"/>
        <v>0</v>
      </c>
      <c r="AA102" s="151">
        <f t="shared" si="86"/>
        <v>0</v>
      </c>
      <c r="AB102" s="151">
        <f t="shared" si="87"/>
        <v>0</v>
      </c>
      <c r="AC102" s="66"/>
    </row>
    <row r="103" spans="1:29" ht="11.5" x14ac:dyDescent="0.25">
      <c r="A103" s="146">
        <f t="shared" si="81"/>
        <v>0</v>
      </c>
      <c r="B103" s="146"/>
      <c r="D103" s="27"/>
      <c r="E103" s="19" t="s">
        <v>116</v>
      </c>
      <c r="F103" s="132">
        <v>0</v>
      </c>
      <c r="G103" s="132">
        <v>0</v>
      </c>
      <c r="H103" s="132">
        <v>0</v>
      </c>
      <c r="I103" s="27"/>
      <c r="J103" s="19" t="s">
        <v>116</v>
      </c>
      <c r="K103" s="132">
        <v>0</v>
      </c>
      <c r="L103" s="132">
        <v>0</v>
      </c>
      <c r="M103" s="132">
        <v>0</v>
      </c>
      <c r="N103" s="27"/>
      <c r="O103" s="19" t="s">
        <v>116</v>
      </c>
      <c r="P103" s="151">
        <f t="shared" si="82"/>
        <v>0</v>
      </c>
      <c r="Q103" s="151">
        <f t="shared" si="83"/>
        <v>0</v>
      </c>
      <c r="R103" s="151">
        <f t="shared" si="84"/>
        <v>0</v>
      </c>
      <c r="S103" s="27"/>
      <c r="T103" s="19" t="s">
        <v>116</v>
      </c>
      <c r="U103" s="132">
        <v>0</v>
      </c>
      <c r="V103" s="132">
        <v>0</v>
      </c>
      <c r="W103" s="132">
        <v>0</v>
      </c>
      <c r="X103" s="27"/>
      <c r="Y103" s="19" t="s">
        <v>116</v>
      </c>
      <c r="Z103" s="151">
        <f t="shared" si="85"/>
        <v>0</v>
      </c>
      <c r="AA103" s="151">
        <f t="shared" si="86"/>
        <v>0</v>
      </c>
      <c r="AB103" s="151">
        <f t="shared" si="87"/>
        <v>0</v>
      </c>
      <c r="AC103" s="27"/>
    </row>
    <row r="104" spans="1:29" s="27" customFormat="1" ht="11.5" x14ac:dyDescent="0.25">
      <c r="A104" s="146">
        <f t="shared" si="81"/>
        <v>0</v>
      </c>
      <c r="B104" s="146"/>
      <c r="E104" s="19" t="s">
        <v>361</v>
      </c>
      <c r="F104" s="132">
        <v>0</v>
      </c>
      <c r="G104" s="132">
        <v>0</v>
      </c>
      <c r="H104" s="132">
        <v>0</v>
      </c>
      <c r="J104" s="19" t="s">
        <v>361</v>
      </c>
      <c r="K104" s="132">
        <v>0</v>
      </c>
      <c r="L104" s="132">
        <v>0</v>
      </c>
      <c r="M104" s="132">
        <v>0</v>
      </c>
      <c r="O104" s="19" t="s">
        <v>361</v>
      </c>
      <c r="P104" s="151">
        <f t="shared" ref="P104" si="88">K104/K$17</f>
        <v>0</v>
      </c>
      <c r="Q104" s="151">
        <f t="shared" ref="Q104" si="89">L104/L$17</f>
        <v>0</v>
      </c>
      <c r="R104" s="151">
        <f t="shared" ref="R104" si="90">M104/M$17</f>
        <v>0</v>
      </c>
      <c r="T104" s="19" t="s">
        <v>361</v>
      </c>
      <c r="U104" s="132">
        <v>0</v>
      </c>
      <c r="V104" s="132">
        <v>0</v>
      </c>
      <c r="W104" s="132">
        <v>0</v>
      </c>
      <c r="Y104" s="19" t="s">
        <v>361</v>
      </c>
      <c r="Z104" s="151">
        <f t="shared" ref="Z104" si="91">U104/U$17</f>
        <v>0</v>
      </c>
      <c r="AA104" s="151">
        <f t="shared" ref="AA104" si="92">V104/V$17</f>
        <v>0</v>
      </c>
      <c r="AB104" s="151">
        <f t="shared" ref="AB104" si="93">W104/W$17</f>
        <v>0</v>
      </c>
    </row>
    <row r="105" spans="1:29" ht="11.5" x14ac:dyDescent="0.25">
      <c r="A105" s="146">
        <f t="shared" si="81"/>
        <v>0</v>
      </c>
      <c r="B105" s="146"/>
      <c r="D105" s="27"/>
      <c r="E105" s="19" t="s">
        <v>34</v>
      </c>
      <c r="F105" s="132">
        <v>0</v>
      </c>
      <c r="G105" s="132">
        <v>0</v>
      </c>
      <c r="H105" s="132">
        <v>0</v>
      </c>
      <c r="I105" s="27"/>
      <c r="J105" s="19" t="s">
        <v>34</v>
      </c>
      <c r="K105" s="132">
        <v>0</v>
      </c>
      <c r="L105" s="132">
        <v>0</v>
      </c>
      <c r="M105" s="132">
        <v>0</v>
      </c>
      <c r="N105" s="27"/>
      <c r="O105" s="19" t="s">
        <v>34</v>
      </c>
      <c r="P105" s="151">
        <f t="shared" si="82"/>
        <v>0</v>
      </c>
      <c r="Q105" s="151">
        <f t="shared" si="83"/>
        <v>0</v>
      </c>
      <c r="R105" s="151">
        <f t="shared" si="84"/>
        <v>0</v>
      </c>
      <c r="S105" s="27"/>
      <c r="T105" s="19" t="s">
        <v>34</v>
      </c>
      <c r="U105" s="132">
        <v>0</v>
      </c>
      <c r="V105" s="132">
        <v>0</v>
      </c>
      <c r="W105" s="132">
        <v>0</v>
      </c>
      <c r="X105" s="27"/>
      <c r="Y105" s="19" t="s">
        <v>34</v>
      </c>
      <c r="Z105" s="151">
        <f t="shared" si="85"/>
        <v>0</v>
      </c>
      <c r="AA105" s="151">
        <f t="shared" si="86"/>
        <v>0</v>
      </c>
      <c r="AB105" s="151">
        <f t="shared" si="87"/>
        <v>0</v>
      </c>
      <c r="AC105" s="27"/>
    </row>
    <row r="106" spans="1:29" ht="11.5" x14ac:dyDescent="0.25">
      <c r="A106" s="146">
        <f t="shared" si="81"/>
        <v>0</v>
      </c>
      <c r="B106" s="146"/>
      <c r="D106" s="27"/>
      <c r="E106" s="19" t="s">
        <v>33</v>
      </c>
      <c r="F106" s="132">
        <v>0</v>
      </c>
      <c r="G106" s="132">
        <v>0</v>
      </c>
      <c r="H106" s="132">
        <v>0</v>
      </c>
      <c r="I106" s="27"/>
      <c r="J106" s="19" t="s">
        <v>33</v>
      </c>
      <c r="K106" s="132">
        <v>0</v>
      </c>
      <c r="L106" s="132">
        <v>0</v>
      </c>
      <c r="M106" s="132">
        <v>0</v>
      </c>
      <c r="N106" s="27"/>
      <c r="O106" s="19" t="s">
        <v>33</v>
      </c>
      <c r="P106" s="151">
        <f t="shared" si="82"/>
        <v>0</v>
      </c>
      <c r="Q106" s="151">
        <f t="shared" si="83"/>
        <v>0</v>
      </c>
      <c r="R106" s="151">
        <f t="shared" si="84"/>
        <v>0</v>
      </c>
      <c r="S106" s="27"/>
      <c r="T106" s="19" t="s">
        <v>33</v>
      </c>
      <c r="U106" s="132">
        <v>0</v>
      </c>
      <c r="V106" s="132">
        <v>0</v>
      </c>
      <c r="W106" s="132">
        <v>0</v>
      </c>
      <c r="X106" s="27"/>
      <c r="Y106" s="19" t="s">
        <v>33</v>
      </c>
      <c r="Z106" s="151">
        <f t="shared" si="85"/>
        <v>0</v>
      </c>
      <c r="AA106" s="151">
        <f t="shared" si="86"/>
        <v>0</v>
      </c>
      <c r="AB106" s="151">
        <f t="shared" si="87"/>
        <v>0</v>
      </c>
      <c r="AC106" s="27"/>
    </row>
    <row r="107" spans="1:29" ht="11.5" x14ac:dyDescent="0.25">
      <c r="A107" s="146">
        <f t="shared" si="81"/>
        <v>0</v>
      </c>
      <c r="B107" s="146"/>
      <c r="D107" s="27"/>
      <c r="E107" s="19" t="s">
        <v>128</v>
      </c>
      <c r="F107" s="132">
        <v>0</v>
      </c>
      <c r="G107" s="132">
        <v>0</v>
      </c>
      <c r="H107" s="132">
        <v>0</v>
      </c>
      <c r="I107" s="27"/>
      <c r="J107" s="19" t="s">
        <v>128</v>
      </c>
      <c r="K107" s="132">
        <v>0</v>
      </c>
      <c r="L107" s="132">
        <v>0</v>
      </c>
      <c r="M107" s="132">
        <v>0</v>
      </c>
      <c r="N107" s="27"/>
      <c r="O107" s="19" t="s">
        <v>128</v>
      </c>
      <c r="P107" s="151">
        <f t="shared" si="82"/>
        <v>0</v>
      </c>
      <c r="Q107" s="151">
        <f t="shared" si="83"/>
        <v>0</v>
      </c>
      <c r="R107" s="151">
        <f t="shared" si="84"/>
        <v>0</v>
      </c>
      <c r="S107" s="27"/>
      <c r="T107" s="19" t="s">
        <v>128</v>
      </c>
      <c r="U107" s="132">
        <v>0</v>
      </c>
      <c r="V107" s="132">
        <v>0</v>
      </c>
      <c r="W107" s="132">
        <v>0</v>
      </c>
      <c r="X107" s="27"/>
      <c r="Y107" s="19" t="s">
        <v>128</v>
      </c>
      <c r="Z107" s="151">
        <f t="shared" si="85"/>
        <v>0</v>
      </c>
      <c r="AA107" s="151">
        <f t="shared" si="86"/>
        <v>0</v>
      </c>
      <c r="AB107" s="151">
        <f t="shared" si="87"/>
        <v>0</v>
      </c>
      <c r="AC107" s="27"/>
    </row>
    <row r="108" spans="1:29" ht="11.5" x14ac:dyDescent="0.25">
      <c r="A108" s="146">
        <f t="shared" si="81"/>
        <v>0</v>
      </c>
      <c r="B108" s="146"/>
      <c r="D108" s="27"/>
      <c r="E108" s="19" t="s">
        <v>129</v>
      </c>
      <c r="F108" s="132">
        <v>0</v>
      </c>
      <c r="G108" s="132">
        <v>0</v>
      </c>
      <c r="H108" s="132">
        <v>0</v>
      </c>
      <c r="I108" s="27"/>
      <c r="J108" s="19" t="s">
        <v>129</v>
      </c>
      <c r="K108" s="132">
        <v>0</v>
      </c>
      <c r="L108" s="132">
        <v>0</v>
      </c>
      <c r="M108" s="132">
        <v>0</v>
      </c>
      <c r="N108" s="27"/>
      <c r="O108" s="19" t="s">
        <v>129</v>
      </c>
      <c r="P108" s="151">
        <f t="shared" si="82"/>
        <v>0</v>
      </c>
      <c r="Q108" s="151">
        <f t="shared" si="83"/>
        <v>0</v>
      </c>
      <c r="R108" s="151">
        <f t="shared" si="84"/>
        <v>0</v>
      </c>
      <c r="S108" s="27"/>
      <c r="T108" s="19" t="s">
        <v>129</v>
      </c>
      <c r="U108" s="132">
        <v>0</v>
      </c>
      <c r="V108" s="132">
        <v>0</v>
      </c>
      <c r="W108" s="132">
        <v>0</v>
      </c>
      <c r="X108" s="27"/>
      <c r="Y108" s="19" t="s">
        <v>129</v>
      </c>
      <c r="Z108" s="151">
        <f t="shared" si="85"/>
        <v>0</v>
      </c>
      <c r="AA108" s="151">
        <f t="shared" si="86"/>
        <v>0</v>
      </c>
      <c r="AB108" s="151">
        <f t="shared" si="87"/>
        <v>0</v>
      </c>
      <c r="AC108" s="27"/>
    </row>
    <row r="109" spans="1:29" ht="11.5" x14ac:dyDescent="0.25">
      <c r="A109" s="146"/>
      <c r="B109" s="146"/>
      <c r="D109" s="27"/>
      <c r="E109" s="14" t="s">
        <v>35</v>
      </c>
      <c r="F109" s="49">
        <f>SUM(F93:F108)</f>
        <v>0</v>
      </c>
      <c r="G109" s="49">
        <f>SUM(G93:G108)</f>
        <v>0</v>
      </c>
      <c r="H109" s="49">
        <f>SUM(H93:H108)</f>
        <v>0</v>
      </c>
      <c r="J109" s="14" t="s">
        <v>35</v>
      </c>
      <c r="K109" s="49">
        <f>SUM(K93:K108)</f>
        <v>0</v>
      </c>
      <c r="L109" s="49">
        <f>SUM(L93:L108)</f>
        <v>0</v>
      </c>
      <c r="M109" s="49">
        <f>SUM(M93:M108)</f>
        <v>0</v>
      </c>
      <c r="N109" s="27"/>
      <c r="O109" s="14" t="s">
        <v>35</v>
      </c>
      <c r="P109" s="49">
        <f>SUM(P93:P108)</f>
        <v>0</v>
      </c>
      <c r="Q109" s="49">
        <f>SUM(Q93:Q108)</f>
        <v>0</v>
      </c>
      <c r="R109" s="49">
        <f>SUM(R93:R108)</f>
        <v>0</v>
      </c>
      <c r="T109" s="14" t="s">
        <v>35</v>
      </c>
      <c r="U109" s="49">
        <f>SUM(U93:U108)</f>
        <v>0</v>
      </c>
      <c r="V109" s="49">
        <f>SUM(V93:V108)</f>
        <v>0</v>
      </c>
      <c r="W109" s="49">
        <f>SUM(W93:W108)</f>
        <v>0</v>
      </c>
      <c r="Y109" s="14" t="s">
        <v>35</v>
      </c>
      <c r="Z109" s="49">
        <f>SUM(Z93:Z108)</f>
        <v>0</v>
      </c>
      <c r="AA109" s="49">
        <f>SUM(AA93:AA108)</f>
        <v>0</v>
      </c>
      <c r="AB109" s="49">
        <f>SUM(AB93:AB108)</f>
        <v>0</v>
      </c>
    </row>
    <row r="110" spans="1:29" ht="11.5" x14ac:dyDescent="0.25">
      <c r="A110" s="146"/>
      <c r="B110" s="146"/>
      <c r="D110" s="27"/>
      <c r="F110" s="17"/>
      <c r="G110" s="17"/>
      <c r="H110" s="17"/>
      <c r="J110" s="27"/>
      <c r="K110" s="17"/>
      <c r="L110" s="17"/>
      <c r="M110" s="17"/>
      <c r="N110" s="27"/>
      <c r="P110" s="17"/>
      <c r="Q110" s="17"/>
      <c r="R110" s="17"/>
      <c r="T110" s="27"/>
      <c r="U110" s="17"/>
      <c r="V110" s="17"/>
      <c r="W110" s="17"/>
      <c r="Y110" s="27"/>
      <c r="Z110" s="17"/>
      <c r="AA110" s="17"/>
      <c r="AB110" s="17"/>
    </row>
    <row r="111" spans="1:29" ht="11.5" x14ac:dyDescent="0.25">
      <c r="A111" s="146"/>
      <c r="B111" s="146"/>
      <c r="D111" s="27"/>
      <c r="E111" s="14" t="s">
        <v>36</v>
      </c>
      <c r="F111" s="49">
        <f>F91-F109</f>
        <v>0</v>
      </c>
      <c r="G111" s="49">
        <f>G91-G109</f>
        <v>0</v>
      </c>
      <c r="H111" s="49">
        <f>H91-H109</f>
        <v>0</v>
      </c>
      <c r="J111" s="14" t="s">
        <v>36</v>
      </c>
      <c r="K111" s="49">
        <f>K91-K109</f>
        <v>0</v>
      </c>
      <c r="L111" s="49">
        <f>L91-L109</f>
        <v>0</v>
      </c>
      <c r="M111" s="49">
        <f>M91-M109</f>
        <v>0</v>
      </c>
      <c r="N111" s="27"/>
      <c r="O111" s="14" t="s">
        <v>36</v>
      </c>
      <c r="P111" s="49">
        <f>P91-P109</f>
        <v>0</v>
      </c>
      <c r="Q111" s="49">
        <f>Q91-Q109</f>
        <v>0</v>
      </c>
      <c r="R111" s="49">
        <f>R91-R109</f>
        <v>0</v>
      </c>
      <c r="T111" s="14" t="s">
        <v>36</v>
      </c>
      <c r="U111" s="49">
        <f>U91-U109</f>
        <v>0</v>
      </c>
      <c r="V111" s="49">
        <f>V91-V109</f>
        <v>0</v>
      </c>
      <c r="W111" s="49">
        <f>W91-W109</f>
        <v>0</v>
      </c>
      <c r="Y111" s="14" t="s">
        <v>36</v>
      </c>
      <c r="Z111" s="49">
        <f>Z91-Z109</f>
        <v>0</v>
      </c>
      <c r="AA111" s="49">
        <f>AA91-AA109</f>
        <v>0</v>
      </c>
      <c r="AB111" s="49">
        <f>AB91-AB109</f>
        <v>0</v>
      </c>
    </row>
    <row r="112" spans="1:29" ht="11.5" x14ac:dyDescent="0.25">
      <c r="A112" s="146"/>
      <c r="B112" s="146"/>
      <c r="D112" s="27"/>
      <c r="F112" s="17"/>
      <c r="G112" s="17"/>
      <c r="H112" s="17"/>
      <c r="J112" s="27"/>
      <c r="K112" s="17"/>
      <c r="L112" s="17"/>
      <c r="M112" s="17"/>
      <c r="N112" s="27"/>
      <c r="P112" s="17"/>
      <c r="Q112" s="17"/>
      <c r="R112" s="17"/>
      <c r="T112" s="27"/>
      <c r="U112" s="17"/>
      <c r="V112" s="17"/>
      <c r="W112" s="17"/>
      <c r="Y112" s="27"/>
      <c r="Z112" s="17"/>
      <c r="AA112" s="17"/>
      <c r="AB112" s="17"/>
    </row>
    <row r="113" spans="1:29" ht="11.5" x14ac:dyDescent="0.25">
      <c r="A113" s="146"/>
      <c r="B113" s="146"/>
      <c r="D113" s="27"/>
      <c r="E113" s="22" t="s">
        <v>241</v>
      </c>
      <c r="F113" s="50">
        <f>(F61+F91+F73)-F109</f>
        <v>0</v>
      </c>
      <c r="G113" s="50">
        <f>(G61+G91+G73)-G109</f>
        <v>0</v>
      </c>
      <c r="H113" s="50">
        <f>(H61+H91+H73)-H109</f>
        <v>0</v>
      </c>
      <c r="I113" s="27"/>
      <c r="J113" s="22" t="s">
        <v>241</v>
      </c>
      <c r="K113" s="50">
        <f>(K61+K91+K73)-K109</f>
        <v>0</v>
      </c>
      <c r="L113" s="50">
        <f>(L61+L91+L73)-L109</f>
        <v>0</v>
      </c>
      <c r="M113" s="50">
        <f>(M61+M91+M73)-M109</f>
        <v>0</v>
      </c>
      <c r="N113" s="27"/>
      <c r="O113" s="22" t="s">
        <v>241</v>
      </c>
      <c r="P113" s="50">
        <f>(P61+P91+P73)-P109</f>
        <v>0</v>
      </c>
      <c r="Q113" s="50">
        <f>(Q61+Q91+Q73)-Q109</f>
        <v>0</v>
      </c>
      <c r="R113" s="50">
        <f>(R61+R91+R73)-R109</f>
        <v>0</v>
      </c>
      <c r="T113" s="22" t="s">
        <v>241</v>
      </c>
      <c r="U113" s="50">
        <f>(U61+U91+U73)-U109</f>
        <v>0</v>
      </c>
      <c r="V113" s="50">
        <f>(V61+V91+V73)-V109</f>
        <v>0</v>
      </c>
      <c r="W113" s="50">
        <f>(W61+W91+W73)-W109</f>
        <v>0</v>
      </c>
      <c r="Y113" s="22" t="s">
        <v>241</v>
      </c>
      <c r="Z113" s="50">
        <f>(Z61+Z91+Z73)-Z109</f>
        <v>0</v>
      </c>
      <c r="AA113" s="50">
        <f>(AA61+AA91+AA73)-AA109</f>
        <v>0</v>
      </c>
      <c r="AB113" s="50">
        <f>(AB61+AB91+AB73)-AB109</f>
        <v>0</v>
      </c>
    </row>
    <row r="114" spans="1:29" ht="11.5" x14ac:dyDescent="0.25">
      <c r="A114" s="146"/>
      <c r="B114" s="146"/>
      <c r="D114" s="27"/>
      <c r="F114" s="17"/>
      <c r="G114" s="17"/>
      <c r="H114" s="17"/>
      <c r="I114" s="27"/>
      <c r="J114" s="27"/>
      <c r="K114" s="17"/>
      <c r="L114" s="17"/>
      <c r="M114" s="17"/>
      <c r="N114" s="27"/>
      <c r="P114" s="17"/>
      <c r="Q114" s="17"/>
      <c r="R114" s="17"/>
      <c r="T114" s="27"/>
      <c r="U114" s="17"/>
      <c r="V114" s="17"/>
      <c r="W114" s="17"/>
      <c r="Y114" s="27"/>
      <c r="Z114" s="17"/>
      <c r="AA114" s="17"/>
      <c r="AB114" s="17"/>
    </row>
    <row r="115" spans="1:29" ht="11.5" x14ac:dyDescent="0.25">
      <c r="A115" s="146">
        <f t="shared" ref="A115:A128" si="94">IF(OR(F115&lt;0,G115&lt;0,H115&lt;0,P115&lt;0,Q115&lt;0,R115&lt;0,Z115&lt;0,AA115&lt;0,AB115&lt;0),1,0)</f>
        <v>0</v>
      </c>
      <c r="B115" s="146"/>
      <c r="D115" s="27"/>
      <c r="E115" s="19" t="s">
        <v>132</v>
      </c>
      <c r="F115" s="132">
        <v>0</v>
      </c>
      <c r="G115" s="132">
        <v>0</v>
      </c>
      <c r="H115" s="132">
        <v>0</v>
      </c>
      <c r="I115" s="218"/>
      <c r="J115" s="19" t="s">
        <v>132</v>
      </c>
      <c r="K115" s="132">
        <v>0</v>
      </c>
      <c r="L115" s="132">
        <v>0</v>
      </c>
      <c r="M115" s="132">
        <v>0</v>
      </c>
      <c r="N115" s="218"/>
      <c r="O115" s="19" t="s">
        <v>132</v>
      </c>
      <c r="P115" s="151">
        <f t="shared" ref="P115:P128" si="95">K115/K$17</f>
        <v>0</v>
      </c>
      <c r="Q115" s="151">
        <f t="shared" ref="Q115:Q128" si="96">L115/L$17</f>
        <v>0</v>
      </c>
      <c r="R115" s="151">
        <f t="shared" ref="R115:R128" si="97">M115/M$17</f>
        <v>0</v>
      </c>
      <c r="S115" s="27"/>
      <c r="T115" s="19" t="s">
        <v>132</v>
      </c>
      <c r="U115" s="132">
        <v>0</v>
      </c>
      <c r="V115" s="132">
        <v>0</v>
      </c>
      <c r="W115" s="132">
        <v>0</v>
      </c>
      <c r="X115" s="27"/>
      <c r="Y115" s="19" t="s">
        <v>132</v>
      </c>
      <c r="Z115" s="151">
        <f t="shared" ref="Z115:Z128" si="98">U115/U$17</f>
        <v>0</v>
      </c>
      <c r="AA115" s="151">
        <f t="shared" ref="AA115:AA128" si="99">V115/V$17</f>
        <v>0</v>
      </c>
      <c r="AB115" s="151">
        <f t="shared" ref="AB115:AB128" si="100">W115/W$17</f>
        <v>0</v>
      </c>
      <c r="AC115" s="27"/>
    </row>
    <row r="116" spans="1:29" ht="11.5" x14ac:dyDescent="0.25">
      <c r="A116" s="146">
        <f t="shared" si="94"/>
        <v>0</v>
      </c>
      <c r="B116" s="146"/>
      <c r="D116" s="27"/>
      <c r="E116" s="64" t="s">
        <v>134</v>
      </c>
      <c r="F116" s="132">
        <v>0</v>
      </c>
      <c r="G116" s="132">
        <v>0</v>
      </c>
      <c r="H116" s="132">
        <v>0</v>
      </c>
      <c r="I116" s="218"/>
      <c r="J116" s="64" t="s">
        <v>134</v>
      </c>
      <c r="K116" s="132">
        <v>0</v>
      </c>
      <c r="L116" s="132">
        <v>0</v>
      </c>
      <c r="M116" s="132">
        <v>0</v>
      </c>
      <c r="N116" s="218"/>
      <c r="O116" s="64" t="s">
        <v>134</v>
      </c>
      <c r="P116" s="151">
        <f t="shared" si="95"/>
        <v>0</v>
      </c>
      <c r="Q116" s="151">
        <f t="shared" si="96"/>
        <v>0</v>
      </c>
      <c r="R116" s="151">
        <f t="shared" si="97"/>
        <v>0</v>
      </c>
      <c r="S116" s="27"/>
      <c r="T116" s="64" t="s">
        <v>134</v>
      </c>
      <c r="U116" s="132">
        <v>0</v>
      </c>
      <c r="V116" s="132">
        <v>0</v>
      </c>
      <c r="W116" s="132">
        <v>0</v>
      </c>
      <c r="X116" s="27"/>
      <c r="Y116" s="64" t="s">
        <v>134</v>
      </c>
      <c r="Z116" s="151">
        <f t="shared" si="98"/>
        <v>0</v>
      </c>
      <c r="AA116" s="151">
        <f t="shared" si="99"/>
        <v>0</v>
      </c>
      <c r="AB116" s="151">
        <f t="shared" si="100"/>
        <v>0</v>
      </c>
      <c r="AC116" s="27"/>
    </row>
    <row r="117" spans="1:29" ht="11.5" x14ac:dyDescent="0.25">
      <c r="A117" s="146">
        <f t="shared" si="94"/>
        <v>0</v>
      </c>
      <c r="B117" s="146"/>
      <c r="D117" s="27"/>
      <c r="E117" s="21" t="s">
        <v>146</v>
      </c>
      <c r="F117" s="132">
        <v>0</v>
      </c>
      <c r="G117" s="132">
        <v>0</v>
      </c>
      <c r="H117" s="132">
        <v>0</v>
      </c>
      <c r="I117" s="218"/>
      <c r="J117" s="21" t="s">
        <v>146</v>
      </c>
      <c r="K117" s="132">
        <v>0</v>
      </c>
      <c r="L117" s="132">
        <v>0</v>
      </c>
      <c r="M117" s="132">
        <v>0</v>
      </c>
      <c r="N117" s="218"/>
      <c r="O117" s="21" t="s">
        <v>146</v>
      </c>
      <c r="P117" s="151">
        <f t="shared" si="95"/>
        <v>0</v>
      </c>
      <c r="Q117" s="151">
        <f t="shared" si="96"/>
        <v>0</v>
      </c>
      <c r="R117" s="151">
        <f t="shared" si="97"/>
        <v>0</v>
      </c>
      <c r="S117" s="27"/>
      <c r="T117" s="21" t="s">
        <v>146</v>
      </c>
      <c r="U117" s="132">
        <v>0</v>
      </c>
      <c r="V117" s="132">
        <v>0</v>
      </c>
      <c r="W117" s="132">
        <v>0</v>
      </c>
      <c r="X117" s="27"/>
      <c r="Y117" s="21" t="s">
        <v>146</v>
      </c>
      <c r="Z117" s="151">
        <f t="shared" si="98"/>
        <v>0</v>
      </c>
      <c r="AA117" s="151">
        <f t="shared" si="99"/>
        <v>0</v>
      </c>
      <c r="AB117" s="151">
        <f t="shared" si="100"/>
        <v>0</v>
      </c>
      <c r="AC117" s="27"/>
    </row>
    <row r="118" spans="1:29" ht="11.5" x14ac:dyDescent="0.25">
      <c r="A118" s="146">
        <f t="shared" si="94"/>
        <v>0</v>
      </c>
      <c r="B118" s="146"/>
      <c r="D118" s="27"/>
      <c r="E118" s="13" t="s">
        <v>142</v>
      </c>
      <c r="F118" s="132">
        <v>0</v>
      </c>
      <c r="G118" s="132">
        <v>0</v>
      </c>
      <c r="H118" s="132">
        <v>0</v>
      </c>
      <c r="I118" s="218"/>
      <c r="J118" s="13" t="s">
        <v>142</v>
      </c>
      <c r="K118" s="132">
        <v>0</v>
      </c>
      <c r="L118" s="132">
        <v>0</v>
      </c>
      <c r="M118" s="132">
        <v>0</v>
      </c>
      <c r="N118" s="218"/>
      <c r="O118" s="13" t="s">
        <v>142</v>
      </c>
      <c r="P118" s="151">
        <f t="shared" si="95"/>
        <v>0</v>
      </c>
      <c r="Q118" s="151">
        <f t="shared" si="96"/>
        <v>0</v>
      </c>
      <c r="R118" s="151">
        <f t="shared" si="97"/>
        <v>0</v>
      </c>
      <c r="S118" s="27"/>
      <c r="T118" s="13" t="s">
        <v>142</v>
      </c>
      <c r="U118" s="132">
        <v>0</v>
      </c>
      <c r="V118" s="132">
        <v>0</v>
      </c>
      <c r="W118" s="132">
        <v>0</v>
      </c>
      <c r="X118" s="27"/>
      <c r="Y118" s="13" t="s">
        <v>142</v>
      </c>
      <c r="Z118" s="151">
        <f t="shared" si="98"/>
        <v>0</v>
      </c>
      <c r="AA118" s="151">
        <f t="shared" si="99"/>
        <v>0</v>
      </c>
      <c r="AB118" s="151">
        <f t="shared" si="100"/>
        <v>0</v>
      </c>
      <c r="AC118" s="27"/>
    </row>
    <row r="119" spans="1:29" ht="11.5" x14ac:dyDescent="0.25">
      <c r="A119" s="146">
        <f t="shared" si="94"/>
        <v>0</v>
      </c>
      <c r="B119" s="146"/>
      <c r="D119" s="27"/>
      <c r="E119" s="13" t="s">
        <v>37</v>
      </c>
      <c r="F119" s="132">
        <v>0</v>
      </c>
      <c r="G119" s="132">
        <v>0</v>
      </c>
      <c r="H119" s="132">
        <v>0</v>
      </c>
      <c r="J119" s="13" t="s">
        <v>37</v>
      </c>
      <c r="K119" s="132">
        <v>0</v>
      </c>
      <c r="L119" s="132">
        <v>0</v>
      </c>
      <c r="M119" s="132">
        <v>0</v>
      </c>
      <c r="N119" s="27"/>
      <c r="O119" s="13" t="s">
        <v>37</v>
      </c>
      <c r="P119" s="151">
        <f t="shared" si="95"/>
        <v>0</v>
      </c>
      <c r="Q119" s="151">
        <f t="shared" si="96"/>
        <v>0</v>
      </c>
      <c r="R119" s="151">
        <f t="shared" si="97"/>
        <v>0</v>
      </c>
      <c r="T119" s="13" t="s">
        <v>37</v>
      </c>
      <c r="U119" s="132">
        <v>0</v>
      </c>
      <c r="V119" s="132">
        <v>0</v>
      </c>
      <c r="W119" s="132">
        <v>0</v>
      </c>
      <c r="Y119" s="13" t="s">
        <v>37</v>
      </c>
      <c r="Z119" s="151">
        <f t="shared" si="98"/>
        <v>0</v>
      </c>
      <c r="AA119" s="151">
        <f t="shared" si="99"/>
        <v>0</v>
      </c>
      <c r="AB119" s="151">
        <f t="shared" si="100"/>
        <v>0</v>
      </c>
    </row>
    <row r="120" spans="1:29" ht="11.5" x14ac:dyDescent="0.25">
      <c r="A120" s="146">
        <f t="shared" si="94"/>
        <v>0</v>
      </c>
      <c r="B120" s="146"/>
      <c r="D120" s="27"/>
      <c r="E120" s="13" t="s">
        <v>130</v>
      </c>
      <c r="F120" s="132">
        <v>0</v>
      </c>
      <c r="G120" s="132">
        <v>0</v>
      </c>
      <c r="H120" s="132">
        <v>0</v>
      </c>
      <c r="I120" s="27"/>
      <c r="J120" s="13" t="s">
        <v>130</v>
      </c>
      <c r="K120" s="132">
        <v>0</v>
      </c>
      <c r="L120" s="132">
        <v>0</v>
      </c>
      <c r="M120" s="132">
        <v>0</v>
      </c>
      <c r="N120" s="27"/>
      <c r="O120" s="13" t="s">
        <v>130</v>
      </c>
      <c r="P120" s="151">
        <f t="shared" si="95"/>
        <v>0</v>
      </c>
      <c r="Q120" s="151">
        <f t="shared" si="96"/>
        <v>0</v>
      </c>
      <c r="R120" s="151">
        <f t="shared" si="97"/>
        <v>0</v>
      </c>
      <c r="S120" s="27"/>
      <c r="T120" s="13" t="s">
        <v>130</v>
      </c>
      <c r="U120" s="132">
        <v>0</v>
      </c>
      <c r="V120" s="132">
        <v>0</v>
      </c>
      <c r="W120" s="132">
        <v>0</v>
      </c>
      <c r="X120" s="27"/>
      <c r="Y120" s="13" t="s">
        <v>130</v>
      </c>
      <c r="Z120" s="151">
        <f t="shared" si="98"/>
        <v>0</v>
      </c>
      <c r="AA120" s="151">
        <f t="shared" si="99"/>
        <v>0</v>
      </c>
      <c r="AB120" s="151">
        <f t="shared" si="100"/>
        <v>0</v>
      </c>
      <c r="AC120" s="27"/>
    </row>
    <row r="121" spans="1:29" ht="11.5" x14ac:dyDescent="0.25">
      <c r="A121" s="146">
        <f t="shared" si="94"/>
        <v>0</v>
      </c>
      <c r="B121" s="146"/>
      <c r="D121" s="27"/>
      <c r="E121" s="13" t="s">
        <v>33</v>
      </c>
      <c r="F121" s="132">
        <v>0</v>
      </c>
      <c r="G121" s="132">
        <v>0</v>
      </c>
      <c r="H121" s="132">
        <v>0</v>
      </c>
      <c r="I121" s="27"/>
      <c r="J121" s="13" t="s">
        <v>33</v>
      </c>
      <c r="K121" s="132">
        <v>0</v>
      </c>
      <c r="L121" s="132">
        <v>0</v>
      </c>
      <c r="M121" s="132">
        <v>0</v>
      </c>
      <c r="N121" s="27"/>
      <c r="O121" s="13" t="s">
        <v>33</v>
      </c>
      <c r="P121" s="151">
        <f t="shared" si="95"/>
        <v>0</v>
      </c>
      <c r="Q121" s="151">
        <f t="shared" si="96"/>
        <v>0</v>
      </c>
      <c r="R121" s="151">
        <f t="shared" si="97"/>
        <v>0</v>
      </c>
      <c r="S121" s="27"/>
      <c r="T121" s="13" t="s">
        <v>33</v>
      </c>
      <c r="U121" s="132">
        <v>0</v>
      </c>
      <c r="V121" s="132">
        <v>0</v>
      </c>
      <c r="W121" s="132">
        <v>0</v>
      </c>
      <c r="X121" s="27"/>
      <c r="Y121" s="13" t="s">
        <v>33</v>
      </c>
      <c r="Z121" s="151">
        <f t="shared" si="98"/>
        <v>0</v>
      </c>
      <c r="AA121" s="151">
        <f t="shared" si="99"/>
        <v>0</v>
      </c>
      <c r="AB121" s="151">
        <f t="shared" si="100"/>
        <v>0</v>
      </c>
      <c r="AC121" s="27"/>
    </row>
    <row r="122" spans="1:29" ht="11.5" x14ac:dyDescent="0.25">
      <c r="A122" s="146">
        <f t="shared" si="94"/>
        <v>0</v>
      </c>
      <c r="B122" s="146"/>
      <c r="D122" s="27"/>
      <c r="E122" s="13" t="s">
        <v>131</v>
      </c>
      <c r="F122" s="132">
        <v>0</v>
      </c>
      <c r="G122" s="132">
        <v>0</v>
      </c>
      <c r="H122" s="132">
        <v>0</v>
      </c>
      <c r="I122" s="27"/>
      <c r="J122" s="13" t="s">
        <v>131</v>
      </c>
      <c r="K122" s="132">
        <v>0</v>
      </c>
      <c r="L122" s="132">
        <v>0</v>
      </c>
      <c r="M122" s="132">
        <v>0</v>
      </c>
      <c r="N122" s="27"/>
      <c r="O122" s="13" t="s">
        <v>131</v>
      </c>
      <c r="P122" s="151">
        <f t="shared" si="95"/>
        <v>0</v>
      </c>
      <c r="Q122" s="151">
        <f t="shared" si="96"/>
        <v>0</v>
      </c>
      <c r="R122" s="151">
        <f t="shared" si="97"/>
        <v>0</v>
      </c>
      <c r="S122" s="27"/>
      <c r="T122" s="13" t="s">
        <v>131</v>
      </c>
      <c r="U122" s="132">
        <v>0</v>
      </c>
      <c r="V122" s="132">
        <v>0</v>
      </c>
      <c r="W122" s="132">
        <v>0</v>
      </c>
      <c r="X122" s="27"/>
      <c r="Y122" s="13" t="s">
        <v>131</v>
      </c>
      <c r="Z122" s="151">
        <f t="shared" si="98"/>
        <v>0</v>
      </c>
      <c r="AA122" s="151">
        <f t="shared" si="99"/>
        <v>0</v>
      </c>
      <c r="AB122" s="151">
        <f t="shared" si="100"/>
        <v>0</v>
      </c>
      <c r="AC122" s="27"/>
    </row>
    <row r="123" spans="1:29" ht="11.5" x14ac:dyDescent="0.25">
      <c r="A123" s="146">
        <f t="shared" si="94"/>
        <v>0</v>
      </c>
      <c r="B123" s="146"/>
      <c r="D123" s="27"/>
      <c r="E123" s="19" t="s">
        <v>181</v>
      </c>
      <c r="F123" s="132">
        <v>0</v>
      </c>
      <c r="G123" s="132">
        <v>0</v>
      </c>
      <c r="H123" s="132">
        <v>0</v>
      </c>
      <c r="I123" s="218"/>
      <c r="J123" s="19" t="s">
        <v>181</v>
      </c>
      <c r="K123" s="132">
        <v>0</v>
      </c>
      <c r="L123" s="132">
        <v>0</v>
      </c>
      <c r="M123" s="132">
        <v>0</v>
      </c>
      <c r="N123" s="218"/>
      <c r="O123" s="19" t="s">
        <v>181</v>
      </c>
      <c r="P123" s="151">
        <f t="shared" si="95"/>
        <v>0</v>
      </c>
      <c r="Q123" s="151">
        <f t="shared" si="96"/>
        <v>0</v>
      </c>
      <c r="R123" s="151">
        <f t="shared" si="97"/>
        <v>0</v>
      </c>
      <c r="S123" s="27"/>
      <c r="T123" s="19" t="s">
        <v>181</v>
      </c>
      <c r="U123" s="132">
        <v>0</v>
      </c>
      <c r="V123" s="132">
        <v>0</v>
      </c>
      <c r="W123" s="132">
        <v>0</v>
      </c>
      <c r="X123" s="27"/>
      <c r="Y123" s="19" t="s">
        <v>181</v>
      </c>
      <c r="Z123" s="151">
        <f t="shared" si="98"/>
        <v>0</v>
      </c>
      <c r="AA123" s="151">
        <f t="shared" si="99"/>
        <v>0</v>
      </c>
      <c r="AB123" s="151">
        <f t="shared" si="100"/>
        <v>0</v>
      </c>
      <c r="AC123" s="27"/>
    </row>
    <row r="124" spans="1:29" ht="11.5" x14ac:dyDescent="0.25">
      <c r="A124" s="146">
        <f t="shared" si="94"/>
        <v>0</v>
      </c>
      <c r="B124" s="146"/>
      <c r="D124" s="27"/>
      <c r="E124" s="19" t="s">
        <v>141</v>
      </c>
      <c r="F124" s="132">
        <v>0</v>
      </c>
      <c r="G124" s="132">
        <v>0</v>
      </c>
      <c r="H124" s="132">
        <v>0</v>
      </c>
      <c r="I124" s="218"/>
      <c r="J124" s="19" t="s">
        <v>141</v>
      </c>
      <c r="K124" s="132">
        <v>0</v>
      </c>
      <c r="L124" s="132">
        <v>0</v>
      </c>
      <c r="M124" s="132">
        <v>0</v>
      </c>
      <c r="N124" s="218"/>
      <c r="O124" s="19" t="s">
        <v>141</v>
      </c>
      <c r="P124" s="151">
        <f t="shared" si="95"/>
        <v>0</v>
      </c>
      <c r="Q124" s="151">
        <f t="shared" si="96"/>
        <v>0</v>
      </c>
      <c r="R124" s="151">
        <f t="shared" si="97"/>
        <v>0</v>
      </c>
      <c r="S124" s="27"/>
      <c r="T124" s="19" t="s">
        <v>141</v>
      </c>
      <c r="U124" s="132">
        <v>0</v>
      </c>
      <c r="V124" s="132">
        <v>0</v>
      </c>
      <c r="W124" s="132">
        <v>0</v>
      </c>
      <c r="X124" s="27"/>
      <c r="Y124" s="19" t="s">
        <v>141</v>
      </c>
      <c r="Z124" s="151">
        <f t="shared" si="98"/>
        <v>0</v>
      </c>
      <c r="AA124" s="151">
        <f t="shared" si="99"/>
        <v>0</v>
      </c>
      <c r="AB124" s="151">
        <f t="shared" si="100"/>
        <v>0</v>
      </c>
      <c r="AC124" s="27"/>
    </row>
    <row r="125" spans="1:29" ht="11.5" x14ac:dyDescent="0.25">
      <c r="A125" s="146">
        <f t="shared" si="94"/>
        <v>0</v>
      </c>
      <c r="B125" s="146"/>
      <c r="D125" s="27"/>
      <c r="E125" s="19" t="s">
        <v>143</v>
      </c>
      <c r="F125" s="132">
        <v>0</v>
      </c>
      <c r="G125" s="132">
        <v>0</v>
      </c>
      <c r="H125" s="132">
        <v>0</v>
      </c>
      <c r="I125" s="218"/>
      <c r="J125" s="19" t="s">
        <v>143</v>
      </c>
      <c r="K125" s="132">
        <v>0</v>
      </c>
      <c r="L125" s="132">
        <v>0</v>
      </c>
      <c r="M125" s="132">
        <v>0</v>
      </c>
      <c r="N125" s="218"/>
      <c r="O125" s="19" t="s">
        <v>143</v>
      </c>
      <c r="P125" s="151">
        <f t="shared" si="95"/>
        <v>0</v>
      </c>
      <c r="Q125" s="151">
        <f t="shared" si="96"/>
        <v>0</v>
      </c>
      <c r="R125" s="151">
        <f t="shared" si="97"/>
        <v>0</v>
      </c>
      <c r="S125" s="27"/>
      <c r="T125" s="19" t="s">
        <v>143</v>
      </c>
      <c r="U125" s="132">
        <v>0</v>
      </c>
      <c r="V125" s="132">
        <v>0</v>
      </c>
      <c r="W125" s="132">
        <v>0</v>
      </c>
      <c r="X125" s="27"/>
      <c r="Y125" s="19" t="s">
        <v>143</v>
      </c>
      <c r="Z125" s="151">
        <f t="shared" si="98"/>
        <v>0</v>
      </c>
      <c r="AA125" s="151">
        <f t="shared" si="99"/>
        <v>0</v>
      </c>
      <c r="AB125" s="151">
        <f t="shared" si="100"/>
        <v>0</v>
      </c>
      <c r="AC125" s="27"/>
    </row>
    <row r="126" spans="1:29" ht="11.5" x14ac:dyDescent="0.25">
      <c r="A126" s="146">
        <f t="shared" si="94"/>
        <v>0</v>
      </c>
      <c r="B126" s="146"/>
      <c r="D126" s="27"/>
      <c r="E126" s="19" t="s">
        <v>116</v>
      </c>
      <c r="F126" s="132">
        <v>0</v>
      </c>
      <c r="G126" s="132">
        <v>0</v>
      </c>
      <c r="H126" s="132">
        <v>0</v>
      </c>
      <c r="I126" s="27"/>
      <c r="J126" s="19" t="s">
        <v>116</v>
      </c>
      <c r="K126" s="132">
        <v>0</v>
      </c>
      <c r="L126" s="132">
        <v>0</v>
      </c>
      <c r="M126" s="132">
        <v>0</v>
      </c>
      <c r="N126" s="27"/>
      <c r="O126" s="19" t="s">
        <v>116</v>
      </c>
      <c r="P126" s="151">
        <f t="shared" si="95"/>
        <v>0</v>
      </c>
      <c r="Q126" s="151">
        <f t="shared" si="96"/>
        <v>0</v>
      </c>
      <c r="R126" s="151">
        <f t="shared" si="97"/>
        <v>0</v>
      </c>
      <c r="S126" s="27"/>
      <c r="T126" s="19" t="s">
        <v>116</v>
      </c>
      <c r="U126" s="132">
        <v>0</v>
      </c>
      <c r="V126" s="132">
        <v>0</v>
      </c>
      <c r="W126" s="132">
        <v>0</v>
      </c>
      <c r="X126" s="27"/>
      <c r="Y126" s="19" t="s">
        <v>116</v>
      </c>
      <c r="Z126" s="151">
        <f t="shared" si="98"/>
        <v>0</v>
      </c>
      <c r="AA126" s="151">
        <f t="shared" si="99"/>
        <v>0</v>
      </c>
      <c r="AB126" s="151">
        <f t="shared" si="100"/>
        <v>0</v>
      </c>
      <c r="AC126" s="27"/>
    </row>
    <row r="127" spans="1:29" s="27" customFormat="1" ht="11.5" x14ac:dyDescent="0.25">
      <c r="A127" s="146">
        <f t="shared" si="94"/>
        <v>0</v>
      </c>
      <c r="B127" s="146"/>
      <c r="E127" s="19" t="s">
        <v>361</v>
      </c>
      <c r="F127" s="132">
        <v>0</v>
      </c>
      <c r="G127" s="132">
        <v>0</v>
      </c>
      <c r="H127" s="132">
        <v>0</v>
      </c>
      <c r="J127" s="19" t="s">
        <v>361</v>
      </c>
      <c r="K127" s="132">
        <v>0</v>
      </c>
      <c r="L127" s="132">
        <v>0</v>
      </c>
      <c r="M127" s="132">
        <v>0</v>
      </c>
      <c r="O127" s="19" t="s">
        <v>361</v>
      </c>
      <c r="P127" s="151">
        <f t="shared" ref="P127" si="101">K127/K$17</f>
        <v>0</v>
      </c>
      <c r="Q127" s="151">
        <f t="shared" ref="Q127" si="102">L127/L$17</f>
        <v>0</v>
      </c>
      <c r="R127" s="151">
        <f t="shared" ref="R127" si="103">M127/M$17</f>
        <v>0</v>
      </c>
      <c r="T127" s="19" t="s">
        <v>361</v>
      </c>
      <c r="U127" s="132">
        <v>0</v>
      </c>
      <c r="V127" s="132">
        <v>0</v>
      </c>
      <c r="W127" s="132">
        <v>0</v>
      </c>
      <c r="Y127" s="19" t="s">
        <v>361</v>
      </c>
      <c r="Z127" s="151">
        <f t="shared" ref="Z127" si="104">U127/U$17</f>
        <v>0</v>
      </c>
      <c r="AA127" s="151">
        <f t="shared" ref="AA127" si="105">V127/V$17</f>
        <v>0</v>
      </c>
      <c r="AB127" s="151">
        <f t="shared" ref="AB127" si="106">W127/W$17</f>
        <v>0</v>
      </c>
    </row>
    <row r="128" spans="1:29" ht="11.5" x14ac:dyDescent="0.25">
      <c r="A128" s="146">
        <f t="shared" si="94"/>
        <v>0</v>
      </c>
      <c r="B128" s="146"/>
      <c r="D128" s="27"/>
      <c r="E128" s="13" t="s">
        <v>356</v>
      </c>
      <c r="F128" s="132">
        <v>0</v>
      </c>
      <c r="G128" s="132">
        <v>0</v>
      </c>
      <c r="H128" s="132">
        <v>0</v>
      </c>
      <c r="J128" s="13" t="s">
        <v>356</v>
      </c>
      <c r="K128" s="132">
        <v>0</v>
      </c>
      <c r="L128" s="132">
        <v>0</v>
      </c>
      <c r="M128" s="132">
        <v>0</v>
      </c>
      <c r="N128" s="27"/>
      <c r="O128" s="13" t="s">
        <v>356</v>
      </c>
      <c r="P128" s="151">
        <f t="shared" si="95"/>
        <v>0</v>
      </c>
      <c r="Q128" s="151">
        <f t="shared" si="96"/>
        <v>0</v>
      </c>
      <c r="R128" s="151">
        <f t="shared" si="97"/>
        <v>0</v>
      </c>
      <c r="T128" s="13" t="s">
        <v>356</v>
      </c>
      <c r="U128" s="132">
        <v>0</v>
      </c>
      <c r="V128" s="132">
        <v>0</v>
      </c>
      <c r="W128" s="132">
        <v>0</v>
      </c>
      <c r="Y128" s="13" t="s">
        <v>356</v>
      </c>
      <c r="Z128" s="151">
        <f t="shared" si="98"/>
        <v>0</v>
      </c>
      <c r="AA128" s="151">
        <f t="shared" si="99"/>
        <v>0</v>
      </c>
      <c r="AB128" s="151">
        <f t="shared" si="100"/>
        <v>0</v>
      </c>
    </row>
    <row r="129" spans="1:29" ht="11.5" x14ac:dyDescent="0.25">
      <c r="A129" s="146"/>
      <c r="B129" s="146"/>
      <c r="D129" s="27"/>
      <c r="E129" s="14" t="s">
        <v>358</v>
      </c>
      <c r="F129" s="49">
        <f>SUM(F115:F128)</f>
        <v>0</v>
      </c>
      <c r="G129" s="49">
        <f>SUM(G115:G128)</f>
        <v>0</v>
      </c>
      <c r="H129" s="49">
        <f>SUM(H115:H128)</f>
        <v>0</v>
      </c>
      <c r="J129" s="14" t="s">
        <v>358</v>
      </c>
      <c r="K129" s="49">
        <f>SUM(K115:K128)</f>
        <v>0</v>
      </c>
      <c r="L129" s="49">
        <f>SUM(L115:L128)</f>
        <v>0</v>
      </c>
      <c r="M129" s="49">
        <f>SUM(M115:M128)</f>
        <v>0</v>
      </c>
      <c r="N129" s="27"/>
      <c r="O129" s="14" t="s">
        <v>358</v>
      </c>
      <c r="P129" s="49">
        <f>SUM(P115:P128)</f>
        <v>0</v>
      </c>
      <c r="Q129" s="49">
        <f>SUM(Q115:Q128)</f>
        <v>0</v>
      </c>
      <c r="R129" s="49">
        <f>SUM(R115:R128)</f>
        <v>0</v>
      </c>
      <c r="T129" s="14" t="s">
        <v>358</v>
      </c>
      <c r="U129" s="49">
        <f>SUM(U115:U128)</f>
        <v>0</v>
      </c>
      <c r="V129" s="49">
        <f>SUM(V115:V128)</f>
        <v>0</v>
      </c>
      <c r="W129" s="49">
        <f>SUM(W115:W128)</f>
        <v>0</v>
      </c>
      <c r="Y129" s="14" t="s">
        <v>358</v>
      </c>
      <c r="Z129" s="49">
        <f>SUM(Z115:Z128)</f>
        <v>0</v>
      </c>
      <c r="AA129" s="49">
        <f>SUM(AA115:AA128)</f>
        <v>0</v>
      </c>
      <c r="AB129" s="49">
        <f>SUM(AB115:AB128)</f>
        <v>0</v>
      </c>
    </row>
    <row r="130" spans="1:29" ht="11.5" x14ac:dyDescent="0.25">
      <c r="A130" s="146"/>
      <c r="B130" s="146"/>
      <c r="D130" s="27"/>
      <c r="F130" s="17"/>
      <c r="G130" s="17"/>
      <c r="H130" s="17"/>
      <c r="J130" s="27"/>
      <c r="K130" s="17"/>
      <c r="L130" s="17"/>
      <c r="M130" s="17"/>
      <c r="N130" s="27"/>
      <c r="P130" s="17"/>
      <c r="Q130" s="17"/>
      <c r="R130" s="17"/>
      <c r="T130" s="27"/>
      <c r="U130" s="17"/>
      <c r="V130" s="17"/>
      <c r="W130" s="17"/>
      <c r="Y130" s="27"/>
      <c r="Z130" s="17"/>
      <c r="AA130" s="17"/>
      <c r="AB130" s="17"/>
    </row>
    <row r="131" spans="1:29" ht="11.5" x14ac:dyDescent="0.25">
      <c r="B131" s="146"/>
      <c r="D131" s="27"/>
      <c r="E131" s="13" t="s">
        <v>514</v>
      </c>
      <c r="F131" s="132">
        <v>0</v>
      </c>
      <c r="G131" s="132">
        <v>0</v>
      </c>
      <c r="H131" s="132">
        <v>0</v>
      </c>
      <c r="J131" s="13" t="s">
        <v>514</v>
      </c>
      <c r="K131" s="132">
        <v>0</v>
      </c>
      <c r="L131" s="132">
        <v>0</v>
      </c>
      <c r="M131" s="132">
        <v>0</v>
      </c>
      <c r="N131" s="27"/>
      <c r="O131" s="13" t="s">
        <v>514</v>
      </c>
      <c r="P131" s="151">
        <f t="shared" ref="P131:P133" si="107">K131/K$17</f>
        <v>0</v>
      </c>
      <c r="Q131" s="151">
        <f t="shared" ref="Q131:Q133" si="108">L131/L$17</f>
        <v>0</v>
      </c>
      <c r="R131" s="151">
        <f t="shared" ref="R131:R133" si="109">M131/M$17</f>
        <v>0</v>
      </c>
      <c r="T131" s="13" t="s">
        <v>514</v>
      </c>
      <c r="U131" s="132">
        <v>0</v>
      </c>
      <c r="V131" s="132">
        <v>0</v>
      </c>
      <c r="W131" s="132">
        <v>0</v>
      </c>
      <c r="Y131" s="13" t="s">
        <v>514</v>
      </c>
      <c r="Z131" s="151">
        <f t="shared" ref="Z131:Z133" si="110">U131/U$17</f>
        <v>0</v>
      </c>
      <c r="AA131" s="151">
        <f t="shared" ref="AA131:AA133" si="111">V131/V$17</f>
        <v>0</v>
      </c>
      <c r="AB131" s="151">
        <f t="shared" ref="AB131:AB133" si="112">W131/W$17</f>
        <v>0</v>
      </c>
    </row>
    <row r="132" spans="1:29" ht="11.5" x14ac:dyDescent="0.25">
      <c r="B132" s="146"/>
      <c r="D132" s="27"/>
      <c r="E132" s="13" t="s">
        <v>183</v>
      </c>
      <c r="F132" s="132">
        <v>0</v>
      </c>
      <c r="G132" s="132">
        <v>0</v>
      </c>
      <c r="H132" s="132">
        <v>0</v>
      </c>
      <c r="I132" s="27"/>
      <c r="J132" s="13" t="s">
        <v>183</v>
      </c>
      <c r="K132" s="132">
        <v>0</v>
      </c>
      <c r="L132" s="132">
        <v>0</v>
      </c>
      <c r="M132" s="132">
        <v>0</v>
      </c>
      <c r="N132" s="27"/>
      <c r="O132" s="13" t="s">
        <v>183</v>
      </c>
      <c r="P132" s="151">
        <f t="shared" si="107"/>
        <v>0</v>
      </c>
      <c r="Q132" s="151">
        <f t="shared" si="108"/>
        <v>0</v>
      </c>
      <c r="R132" s="151">
        <f t="shared" si="109"/>
        <v>0</v>
      </c>
      <c r="S132" s="27"/>
      <c r="T132" s="13" t="s">
        <v>183</v>
      </c>
      <c r="U132" s="132">
        <v>0</v>
      </c>
      <c r="V132" s="132">
        <v>0</v>
      </c>
      <c r="W132" s="132">
        <v>0</v>
      </c>
      <c r="X132" s="27"/>
      <c r="Y132" s="13" t="s">
        <v>183</v>
      </c>
      <c r="Z132" s="151">
        <f t="shared" si="110"/>
        <v>0</v>
      </c>
      <c r="AA132" s="151">
        <f t="shared" si="111"/>
        <v>0</v>
      </c>
      <c r="AB132" s="151">
        <f t="shared" si="112"/>
        <v>0</v>
      </c>
      <c r="AC132" s="27"/>
    </row>
    <row r="133" spans="1:29" ht="11.5" x14ac:dyDescent="0.25">
      <c r="B133" s="146"/>
      <c r="D133" s="27"/>
      <c r="E133" s="13" t="s">
        <v>133</v>
      </c>
      <c r="F133" s="132">
        <v>0</v>
      </c>
      <c r="G133" s="132">
        <v>0</v>
      </c>
      <c r="H133" s="132">
        <v>0</v>
      </c>
      <c r="I133" s="27"/>
      <c r="J133" s="13" t="s">
        <v>133</v>
      </c>
      <c r="K133" s="132">
        <v>0</v>
      </c>
      <c r="L133" s="132">
        <v>0</v>
      </c>
      <c r="M133" s="132">
        <v>0</v>
      </c>
      <c r="N133" s="27"/>
      <c r="O133" s="13" t="s">
        <v>133</v>
      </c>
      <c r="P133" s="151">
        <f t="shared" si="107"/>
        <v>0</v>
      </c>
      <c r="Q133" s="151">
        <f t="shared" si="108"/>
        <v>0</v>
      </c>
      <c r="R133" s="151">
        <f t="shared" si="109"/>
        <v>0</v>
      </c>
      <c r="S133" s="27"/>
      <c r="T133" s="13" t="s">
        <v>133</v>
      </c>
      <c r="U133" s="132">
        <v>0</v>
      </c>
      <c r="V133" s="132">
        <v>0</v>
      </c>
      <c r="W133" s="132">
        <v>0</v>
      </c>
      <c r="X133" s="27"/>
      <c r="Y133" s="13" t="s">
        <v>133</v>
      </c>
      <c r="Z133" s="151">
        <f t="shared" si="110"/>
        <v>0</v>
      </c>
      <c r="AA133" s="151">
        <f t="shared" si="111"/>
        <v>0</v>
      </c>
      <c r="AB133" s="151">
        <f t="shared" si="112"/>
        <v>0</v>
      </c>
      <c r="AC133" s="27"/>
    </row>
    <row r="134" spans="1:29" ht="11.5" x14ac:dyDescent="0.25">
      <c r="A134" s="146"/>
      <c r="B134" s="146"/>
      <c r="D134" s="27"/>
      <c r="E134" s="14" t="s">
        <v>38</v>
      </c>
      <c r="F134" s="49">
        <f>SUM(F131:F133)</f>
        <v>0</v>
      </c>
      <c r="G134" s="49">
        <f t="shared" ref="G134:H134" si="113">SUM(G131:G133)</f>
        <v>0</v>
      </c>
      <c r="H134" s="49">
        <f t="shared" si="113"/>
        <v>0</v>
      </c>
      <c r="J134" s="14" t="s">
        <v>38</v>
      </c>
      <c r="K134" s="49">
        <f>SUM(K131:K133)</f>
        <v>0</v>
      </c>
      <c r="L134" s="49">
        <f t="shared" ref="L134:M134" si="114">SUM(L131:L133)</f>
        <v>0</v>
      </c>
      <c r="M134" s="49">
        <f t="shared" si="114"/>
        <v>0</v>
      </c>
      <c r="N134" s="27"/>
      <c r="O134" s="14" t="s">
        <v>38</v>
      </c>
      <c r="P134" s="49">
        <f>SUM(P131:P133)</f>
        <v>0</v>
      </c>
      <c r="Q134" s="49">
        <f t="shared" ref="Q134" si="115">SUM(Q131:Q133)</f>
        <v>0</v>
      </c>
      <c r="R134" s="49">
        <f t="shared" ref="R134" si="116">SUM(R131:R133)</f>
        <v>0</v>
      </c>
      <c r="T134" s="14" t="s">
        <v>38</v>
      </c>
      <c r="U134" s="49">
        <f>SUM(U131:U133)</f>
        <v>0</v>
      </c>
      <c r="V134" s="49">
        <f t="shared" ref="V134:W134" si="117">SUM(V131:V133)</f>
        <v>0</v>
      </c>
      <c r="W134" s="49">
        <f t="shared" si="117"/>
        <v>0</v>
      </c>
      <c r="Y134" s="14" t="s">
        <v>38</v>
      </c>
      <c r="Z134" s="49">
        <f>SUM(Z131:Z133)</f>
        <v>0</v>
      </c>
      <c r="AA134" s="49">
        <f t="shared" ref="AA134" si="118">SUM(AA131:AA133)</f>
        <v>0</v>
      </c>
      <c r="AB134" s="49">
        <f t="shared" ref="AB134" si="119">SUM(AB131:AB133)</f>
        <v>0</v>
      </c>
    </row>
    <row r="135" spans="1:29" ht="11.5" x14ac:dyDescent="0.25">
      <c r="A135" s="146"/>
      <c r="B135" s="146"/>
      <c r="D135" s="27"/>
      <c r="F135" s="17"/>
      <c r="G135" s="17"/>
      <c r="H135" s="17"/>
      <c r="J135" s="27"/>
      <c r="K135" s="17"/>
      <c r="L135" s="17"/>
      <c r="M135" s="17"/>
      <c r="N135" s="27"/>
      <c r="P135" s="17"/>
      <c r="Q135" s="17"/>
      <c r="R135" s="17"/>
      <c r="T135" s="27"/>
      <c r="U135" s="17"/>
      <c r="V135" s="17"/>
      <c r="W135" s="17"/>
      <c r="Y135" s="27"/>
      <c r="Z135" s="17"/>
      <c r="AA135" s="17"/>
      <c r="AB135" s="17"/>
    </row>
    <row r="136" spans="1:29" ht="11.5" x14ac:dyDescent="0.25">
      <c r="A136" s="146"/>
      <c r="B136" s="146"/>
      <c r="D136" s="27"/>
      <c r="E136" s="22" t="s">
        <v>39</v>
      </c>
      <c r="F136" s="50">
        <f>F129+F134</f>
        <v>0</v>
      </c>
      <c r="G136" s="50">
        <f>G129+G134</f>
        <v>0</v>
      </c>
      <c r="H136" s="50">
        <f>H129+H134</f>
        <v>0</v>
      </c>
      <c r="J136" s="22" t="s">
        <v>39</v>
      </c>
      <c r="K136" s="50">
        <f>K129+K134</f>
        <v>0</v>
      </c>
      <c r="L136" s="50">
        <f>L129+L134</f>
        <v>0</v>
      </c>
      <c r="M136" s="50">
        <f>M129+M134</f>
        <v>0</v>
      </c>
      <c r="N136" s="27"/>
      <c r="O136" s="22" t="s">
        <v>39</v>
      </c>
      <c r="P136" s="50">
        <f>P129+P134</f>
        <v>0</v>
      </c>
      <c r="Q136" s="50">
        <f>Q129+Q134</f>
        <v>0</v>
      </c>
      <c r="R136" s="50">
        <f>R129+R134</f>
        <v>0</v>
      </c>
      <c r="T136" s="22" t="s">
        <v>39</v>
      </c>
      <c r="U136" s="50">
        <f>U129+U134</f>
        <v>0</v>
      </c>
      <c r="V136" s="50">
        <f>V129+V134</f>
        <v>0</v>
      </c>
      <c r="W136" s="50">
        <f>W129+W134</f>
        <v>0</v>
      </c>
      <c r="Y136" s="22" t="s">
        <v>39</v>
      </c>
      <c r="Z136" s="50">
        <f>Z129+Z134</f>
        <v>0</v>
      </c>
      <c r="AA136" s="50">
        <f>AA129+AA134</f>
        <v>0</v>
      </c>
      <c r="AB136" s="50">
        <f>AB129+AB134</f>
        <v>0</v>
      </c>
    </row>
    <row r="137" spans="1:29" ht="11.5" x14ac:dyDescent="0.25">
      <c r="A137" s="146"/>
      <c r="B137" s="146"/>
      <c r="D137" s="44"/>
      <c r="E137" s="46"/>
      <c r="F137" s="47"/>
      <c r="G137" s="47"/>
      <c r="H137" s="47"/>
      <c r="I137" s="44"/>
      <c r="J137" s="46"/>
      <c r="K137" s="47"/>
      <c r="L137" s="47"/>
      <c r="M137" s="47"/>
      <c r="N137" s="44"/>
      <c r="O137" s="46"/>
      <c r="P137" s="47"/>
      <c r="Q137" s="47"/>
      <c r="R137" s="47"/>
      <c r="S137" s="44"/>
      <c r="T137" s="46"/>
      <c r="U137" s="47"/>
      <c r="V137" s="47"/>
      <c r="W137" s="47"/>
      <c r="X137" s="44"/>
      <c r="Y137" s="46"/>
      <c r="Z137" s="47"/>
      <c r="AA137" s="47"/>
      <c r="AB137" s="47"/>
      <c r="AC137" s="44"/>
    </row>
    <row r="138" spans="1:29" ht="12" x14ac:dyDescent="0.3">
      <c r="A138" s="146">
        <f>IF(OR(F138&lt;0,G138&lt;0,H138&lt;0,P138&lt;0,Q138&lt;0,R138&lt;0,Z138&lt;0,AA138&lt;0,AB138&lt;0),1,0)</f>
        <v>0</v>
      </c>
      <c r="B138" s="146"/>
      <c r="D138" s="44"/>
      <c r="E138" s="37" t="s">
        <v>184</v>
      </c>
      <c r="F138" s="132">
        <v>0</v>
      </c>
      <c r="G138" s="132">
        <v>0</v>
      </c>
      <c r="H138" s="132">
        <v>0</v>
      </c>
      <c r="I138" s="44"/>
      <c r="J138" s="37" t="s">
        <v>207</v>
      </c>
      <c r="K138" s="132">
        <v>0</v>
      </c>
      <c r="L138" s="132">
        <v>0</v>
      </c>
      <c r="M138" s="132">
        <v>0</v>
      </c>
      <c r="N138" s="44"/>
      <c r="O138" s="37" t="s">
        <v>184</v>
      </c>
      <c r="P138" s="151">
        <f t="shared" ref="P138" si="120">K138/K$17</f>
        <v>0</v>
      </c>
      <c r="Q138" s="151">
        <f t="shared" ref="Q138" si="121">L138/L$17</f>
        <v>0</v>
      </c>
      <c r="R138" s="151">
        <f t="shared" ref="R138" si="122">M138/M$17</f>
        <v>0</v>
      </c>
      <c r="S138" s="44"/>
      <c r="T138" s="37" t="s">
        <v>207</v>
      </c>
      <c r="U138" s="132">
        <v>0</v>
      </c>
      <c r="V138" s="132">
        <v>0</v>
      </c>
      <c r="W138" s="132">
        <v>0</v>
      </c>
      <c r="X138" s="44"/>
      <c r="Y138" s="37" t="s">
        <v>184</v>
      </c>
      <c r="Z138" s="151">
        <f t="shared" ref="Z138" si="123">U138/U$17</f>
        <v>0</v>
      </c>
      <c r="AA138" s="151">
        <f t="shared" ref="AA138" si="124">V138/V$17</f>
        <v>0</v>
      </c>
      <c r="AB138" s="151">
        <f t="shared" ref="AB138" si="125">W138/W$17</f>
        <v>0</v>
      </c>
      <c r="AC138" s="44"/>
    </row>
    <row r="139" spans="1:29" ht="12" x14ac:dyDescent="0.3">
      <c r="A139" s="146"/>
      <c r="B139" s="146"/>
      <c r="D139" s="44"/>
      <c r="E139" s="37" t="s">
        <v>185</v>
      </c>
      <c r="F139" s="94" t="s">
        <v>145</v>
      </c>
      <c r="G139" s="94" t="s">
        <v>145</v>
      </c>
      <c r="H139" s="94" t="s">
        <v>145</v>
      </c>
      <c r="I139" s="44"/>
      <c r="J139" s="37" t="s">
        <v>185</v>
      </c>
      <c r="K139" s="94" t="s">
        <v>145</v>
      </c>
      <c r="L139" s="94" t="s">
        <v>145</v>
      </c>
      <c r="M139" s="94" t="s">
        <v>145</v>
      </c>
      <c r="N139" s="44"/>
      <c r="O139" s="37" t="s">
        <v>185</v>
      </c>
      <c r="P139" s="149" t="str">
        <f>K139</f>
        <v>No</v>
      </c>
      <c r="Q139" s="149" t="str">
        <f t="shared" ref="Q139:R139" si="126">L139</f>
        <v>No</v>
      </c>
      <c r="R139" s="149" t="str">
        <f t="shared" si="126"/>
        <v>No</v>
      </c>
      <c r="S139" s="44"/>
      <c r="T139" s="37" t="s">
        <v>185</v>
      </c>
      <c r="U139" s="94" t="s">
        <v>145</v>
      </c>
      <c r="V139" s="94" t="s">
        <v>145</v>
      </c>
      <c r="W139" s="94" t="s">
        <v>145</v>
      </c>
      <c r="X139" s="44"/>
      <c r="Y139" s="37" t="s">
        <v>185</v>
      </c>
      <c r="Z139" s="149" t="str">
        <f t="shared" ref="Z139" si="127">U139</f>
        <v>No</v>
      </c>
      <c r="AA139" s="149" t="str">
        <f t="shared" ref="AA139" si="128">V139</f>
        <v>No</v>
      </c>
      <c r="AB139" s="149" t="str">
        <f t="shared" ref="AB139" si="129">W139</f>
        <v>No</v>
      </c>
      <c r="AC139" s="44"/>
    </row>
    <row r="140" spans="1:29" ht="11.5" x14ac:dyDescent="0.25">
      <c r="A140" s="146"/>
      <c r="B140" s="146"/>
      <c r="D140" s="27"/>
      <c r="E140" s="23" t="s">
        <v>40</v>
      </c>
      <c r="J140" s="23" t="s">
        <v>40</v>
      </c>
      <c r="K140" s="27"/>
      <c r="L140" s="27"/>
      <c r="M140" s="27"/>
      <c r="N140" s="27"/>
      <c r="O140" s="23" t="s">
        <v>40</v>
      </c>
      <c r="P140" s="27"/>
      <c r="Q140" s="27"/>
      <c r="R140" s="27"/>
      <c r="T140" s="23" t="s">
        <v>40</v>
      </c>
      <c r="U140" s="27"/>
      <c r="V140" s="27"/>
      <c r="W140" s="27"/>
      <c r="Y140" s="23" t="s">
        <v>40</v>
      </c>
      <c r="Z140" s="27"/>
      <c r="AA140" s="27"/>
      <c r="AB140" s="27"/>
    </row>
    <row r="141" spans="1:29" ht="11.5" x14ac:dyDescent="0.25">
      <c r="A141" s="146"/>
      <c r="B141" s="146"/>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1.5" x14ac:dyDescent="0.25">
      <c r="B142" s="146">
        <f>1-(F142*G142*H142*P142*Q142*R142*Z142*AA142*AB142)</f>
        <v>0</v>
      </c>
      <c r="D142" s="27"/>
      <c r="E142" s="24" t="s">
        <v>186</v>
      </c>
      <c r="F142" s="121" t="b">
        <f>ABS(  (F61+F73+F91)-(F109+F129+F134)  ) &lt; eTol</f>
        <v>1</v>
      </c>
      <c r="G142" s="121" t="b">
        <f>ABS(  (G61+G73+G91)-(G109+G129+G134)  ) &lt; eTol</f>
        <v>1</v>
      </c>
      <c r="H142" s="121" t="b">
        <f>ABS(  (H61+H73+H91)-(H109+H129+H134)  ) &lt; eTol</f>
        <v>1</v>
      </c>
      <c r="J142" s="24" t="s">
        <v>186</v>
      </c>
      <c r="K142" s="121" t="b">
        <f>ABS(  (K61+K73+K91)-(K109+K129+K134)  ) &lt; eTol</f>
        <v>1</v>
      </c>
      <c r="L142" s="121" t="b">
        <f>ABS(  (L61+L73+L91)-(L109+L129+L134)  ) &lt; eTol</f>
        <v>1</v>
      </c>
      <c r="M142" s="121" t="b">
        <f>ABS(  (M61+M73+M91)-(M109+M129+M134)  ) &lt; eTol</f>
        <v>1</v>
      </c>
      <c r="N142" s="27"/>
      <c r="O142" s="24" t="s">
        <v>186</v>
      </c>
      <c r="P142" s="121" t="b">
        <f>ABS(  (P61+P73+P91)-(P109+P129+P134)  ) &lt; eTol</f>
        <v>1</v>
      </c>
      <c r="Q142" s="121" t="b">
        <f>ABS(  (Q61+Q73+Q91)-(Q109+Q129+Q134)  ) &lt; eTol</f>
        <v>1</v>
      </c>
      <c r="R142" s="121" t="b">
        <f>ABS(  (R61+R73+R91)-(R109+R129+R134)  ) &lt; eTol</f>
        <v>1</v>
      </c>
      <c r="T142" s="24" t="s">
        <v>186</v>
      </c>
      <c r="U142" s="121" t="b">
        <f>ABS(  (U61+U73+U91)-(U109+U129+U134)  ) &lt; eTol</f>
        <v>1</v>
      </c>
      <c r="V142" s="121" t="b">
        <f>ABS(  (V61+V73+V91)-(V109+V129+V134)  ) &lt; eTol</f>
        <v>1</v>
      </c>
      <c r="W142" s="121" t="b">
        <f>ABS(  (W61+W73+W91)-(W109+W129+W134)  ) &lt; eTol</f>
        <v>1</v>
      </c>
      <c r="Y142" s="24" t="s">
        <v>186</v>
      </c>
      <c r="Z142" s="121" t="b">
        <f>ABS(  (Z61+Z73+Z91)-(Z109+Z129+Z134)  ) &lt; eTol</f>
        <v>1</v>
      </c>
      <c r="AA142" s="121" t="b">
        <f>ABS(  (AA61+AA73+AA91)-(AA109+AA129+AA134)  ) &lt; eTol</f>
        <v>1</v>
      </c>
      <c r="AB142" s="121" t="b">
        <f>ABS(  (AB61+AB73+AB91)-(AB109+AB129+AB134)  ) &lt; eTol</f>
        <v>1</v>
      </c>
    </row>
    <row r="143" spans="1:29" ht="11.5" x14ac:dyDescent="0.25">
      <c r="A143" s="146"/>
      <c r="B143" s="146"/>
      <c r="D143" s="27"/>
      <c r="E143" s="23"/>
      <c r="F143" s="27"/>
      <c r="G143" s="27"/>
      <c r="H143" s="27"/>
      <c r="I143" s="27"/>
      <c r="J143" s="23"/>
      <c r="K143" s="27"/>
      <c r="L143" s="27"/>
      <c r="M143" s="27"/>
      <c r="N143" s="27"/>
      <c r="O143" s="23"/>
      <c r="P143" s="27"/>
      <c r="Q143" s="27"/>
      <c r="R143" s="27"/>
      <c r="S143" s="27"/>
      <c r="T143" s="23"/>
      <c r="U143" s="27"/>
      <c r="V143" s="27"/>
      <c r="W143" s="27"/>
      <c r="X143" s="27"/>
      <c r="Y143" s="23"/>
      <c r="Z143" s="27"/>
      <c r="AA143" s="27"/>
      <c r="AB143" s="27"/>
      <c r="AC143" s="27"/>
    </row>
    <row r="144" spans="1:29" ht="13" x14ac:dyDescent="0.3">
      <c r="A144" s="146"/>
      <c r="B144" s="146"/>
      <c r="D144" s="27"/>
      <c r="E144" s="28" t="s">
        <v>247</v>
      </c>
      <c r="F144" s="150" t="str">
        <f>F21</f>
        <v>31/XX/20XX</v>
      </c>
      <c r="G144" s="150" t="str">
        <f>G21</f>
        <v>31/XX/20XX</v>
      </c>
      <c r="H144" s="150" t="str">
        <f>H21</f>
        <v>31/XX/20XX</v>
      </c>
      <c r="I144" s="27"/>
      <c r="J144" s="28" t="s">
        <v>248</v>
      </c>
      <c r="K144" s="150" t="str">
        <f>K21</f>
        <v>31/XX/20XX</v>
      </c>
      <c r="L144" s="150" t="str">
        <f>L21</f>
        <v>31/XX/20XX</v>
      </c>
      <c r="M144" s="150" t="str">
        <f>M21</f>
        <v>31/XX/20XX</v>
      </c>
      <c r="N144" s="27"/>
      <c r="O144" s="28" t="s">
        <v>247</v>
      </c>
      <c r="P144" s="150" t="str">
        <f>P21</f>
        <v>31/XX/20XX</v>
      </c>
      <c r="Q144" s="150" t="str">
        <f>Q21</f>
        <v>31/XX/20XX</v>
      </c>
      <c r="R144" s="150" t="str">
        <f>R21</f>
        <v>31/XX/20XX</v>
      </c>
      <c r="S144" s="27"/>
      <c r="T144" s="28" t="s">
        <v>248</v>
      </c>
      <c r="U144" s="150" t="str">
        <f>U21</f>
        <v>31/XX/20XX</v>
      </c>
      <c r="V144" s="150" t="str">
        <f>V21</f>
        <v>31/XX/20XX</v>
      </c>
      <c r="W144" s="150" t="str">
        <f>W21</f>
        <v>31/XX/20XX</v>
      </c>
      <c r="X144" s="27"/>
      <c r="Y144" s="28" t="s">
        <v>247</v>
      </c>
      <c r="Z144" s="150" t="str">
        <f>Z21</f>
        <v>31/XX/20XX</v>
      </c>
      <c r="AA144" s="150" t="str">
        <f>AA21</f>
        <v>31/XX/20XX</v>
      </c>
      <c r="AB144" s="150" t="str">
        <f>AB21</f>
        <v>31/XX/20XX</v>
      </c>
      <c r="AC144" s="27"/>
    </row>
    <row r="145" spans="1:29" ht="11.5" x14ac:dyDescent="0.25">
      <c r="A145" s="146"/>
      <c r="B145" s="146"/>
      <c r="D145" s="27"/>
      <c r="E145" s="13" t="s">
        <v>250</v>
      </c>
      <c r="F145" s="132">
        <v>0</v>
      </c>
      <c r="G145" s="132">
        <v>0</v>
      </c>
      <c r="H145" s="132">
        <v>0</v>
      </c>
      <c r="I145" s="27"/>
      <c r="J145" s="13" t="s">
        <v>250</v>
      </c>
      <c r="K145" s="132">
        <v>0</v>
      </c>
      <c r="L145" s="132">
        <v>0</v>
      </c>
      <c r="M145" s="132">
        <v>0</v>
      </c>
      <c r="N145" s="27"/>
      <c r="O145" s="13" t="s">
        <v>250</v>
      </c>
      <c r="P145" s="151">
        <f t="shared" ref="P145:P146" si="130">K145/K$16</f>
        <v>0</v>
      </c>
      <c r="Q145" s="151">
        <f t="shared" ref="Q145:Q146" si="131">L145/L$16</f>
        <v>0</v>
      </c>
      <c r="R145" s="151">
        <f t="shared" ref="R145:R146" si="132">M145/M$16</f>
        <v>0</v>
      </c>
      <c r="S145" s="27"/>
      <c r="T145" s="13" t="s">
        <v>250</v>
      </c>
      <c r="U145" s="132">
        <v>0</v>
      </c>
      <c r="V145" s="132">
        <v>0</v>
      </c>
      <c r="W145" s="132">
        <v>0</v>
      </c>
      <c r="X145" s="27"/>
      <c r="Y145" s="13" t="s">
        <v>250</v>
      </c>
      <c r="Z145" s="151">
        <f t="shared" ref="Z145:AB146" si="133">U145/U$16</f>
        <v>0</v>
      </c>
      <c r="AA145" s="151">
        <f t="shared" si="133"/>
        <v>0</v>
      </c>
      <c r="AB145" s="151">
        <f t="shared" si="133"/>
        <v>0</v>
      </c>
      <c r="AC145" s="27"/>
    </row>
    <row r="146" spans="1:29" ht="11.5" x14ac:dyDescent="0.25">
      <c r="A146" s="146"/>
      <c r="B146" s="146"/>
      <c r="D146" s="27"/>
      <c r="E146" s="13" t="s">
        <v>192</v>
      </c>
      <c r="F146" s="132">
        <v>0</v>
      </c>
      <c r="G146" s="132">
        <v>0</v>
      </c>
      <c r="H146" s="132">
        <v>0</v>
      </c>
      <c r="I146" s="27"/>
      <c r="J146" s="13" t="s">
        <v>192</v>
      </c>
      <c r="K146" s="132">
        <v>0</v>
      </c>
      <c r="L146" s="132">
        <v>0</v>
      </c>
      <c r="M146" s="132">
        <v>0</v>
      </c>
      <c r="N146" s="27"/>
      <c r="O146" s="13" t="s">
        <v>192</v>
      </c>
      <c r="P146" s="151">
        <f t="shared" si="130"/>
        <v>0</v>
      </c>
      <c r="Q146" s="151">
        <f t="shared" si="131"/>
        <v>0</v>
      </c>
      <c r="R146" s="151">
        <f t="shared" si="132"/>
        <v>0</v>
      </c>
      <c r="S146" s="27"/>
      <c r="T146" s="13" t="s">
        <v>192</v>
      </c>
      <c r="U146" s="132">
        <v>0</v>
      </c>
      <c r="V146" s="132">
        <v>0</v>
      </c>
      <c r="W146" s="132">
        <v>0</v>
      </c>
      <c r="X146" s="27"/>
      <c r="Y146" s="13" t="s">
        <v>192</v>
      </c>
      <c r="Z146" s="151">
        <f t="shared" si="133"/>
        <v>0</v>
      </c>
      <c r="AA146" s="151">
        <f t="shared" si="133"/>
        <v>0</v>
      </c>
      <c r="AB146" s="151">
        <f t="shared" si="133"/>
        <v>0</v>
      </c>
      <c r="AC146" s="27"/>
    </row>
    <row r="147" spans="1:29" ht="11.5" x14ac:dyDescent="0.25">
      <c r="A147" s="146"/>
      <c r="B147" s="146"/>
      <c r="D147" s="27"/>
      <c r="E147" s="14" t="s">
        <v>251</v>
      </c>
      <c r="F147" s="49">
        <f>SUM(F145:F146)</f>
        <v>0</v>
      </c>
      <c r="G147" s="49">
        <f>SUM(G145:G146)</f>
        <v>0</v>
      </c>
      <c r="H147" s="49">
        <f>SUM(H145:H146)</f>
        <v>0</v>
      </c>
      <c r="I147" s="27"/>
      <c r="J147" s="14" t="s">
        <v>251</v>
      </c>
      <c r="K147" s="49">
        <f>SUM(K145:K146)</f>
        <v>0</v>
      </c>
      <c r="L147" s="49">
        <f>SUM(L145:L146)</f>
        <v>0</v>
      </c>
      <c r="M147" s="49">
        <f>SUM(M145:M146)</f>
        <v>0</v>
      </c>
      <c r="N147" s="27"/>
      <c r="O147" s="14" t="s">
        <v>251</v>
      </c>
      <c r="P147" s="49">
        <f>SUM(P145:P146)</f>
        <v>0</v>
      </c>
      <c r="Q147" s="49">
        <f>SUM(Q145:Q146)</f>
        <v>0</v>
      </c>
      <c r="R147" s="49">
        <f>SUM(R145:R146)</f>
        <v>0</v>
      </c>
      <c r="S147" s="27"/>
      <c r="T147" s="14" t="s">
        <v>251</v>
      </c>
      <c r="U147" s="49">
        <f>SUM(U145:U146)</f>
        <v>0</v>
      </c>
      <c r="V147" s="49">
        <f>SUM(V145:V146)</f>
        <v>0</v>
      </c>
      <c r="W147" s="49">
        <f>SUM(W145:W146)</f>
        <v>0</v>
      </c>
      <c r="X147" s="27"/>
      <c r="Y147" s="14" t="s">
        <v>251</v>
      </c>
      <c r="Z147" s="49">
        <f>SUM(Z145:Z146)</f>
        <v>0</v>
      </c>
      <c r="AA147" s="49">
        <f>SUM(AA145:AA146)</f>
        <v>0</v>
      </c>
      <c r="AB147" s="49">
        <f>SUM(AB145:AB146)</f>
        <v>0</v>
      </c>
      <c r="AC147" s="27"/>
    </row>
    <row r="148" spans="1:29" ht="11.5" x14ac:dyDescent="0.25">
      <c r="A148" s="146"/>
      <c r="B148" s="146"/>
      <c r="D148" s="27"/>
      <c r="E148" s="16"/>
      <c r="F148" s="27"/>
      <c r="G148" s="27"/>
      <c r="H148" s="27"/>
      <c r="I148" s="27"/>
      <c r="J148" s="16"/>
      <c r="K148" s="27"/>
      <c r="L148" s="27"/>
      <c r="M148" s="27"/>
      <c r="N148" s="27"/>
      <c r="O148" s="16"/>
      <c r="P148" s="27"/>
      <c r="Q148" s="27"/>
      <c r="R148" s="27"/>
      <c r="S148" s="27"/>
      <c r="T148" s="16"/>
      <c r="U148" s="27"/>
      <c r="V148" s="27"/>
      <c r="W148" s="27"/>
      <c r="X148" s="27"/>
      <c r="Y148" s="16"/>
      <c r="Z148" s="27"/>
      <c r="AA148" s="27"/>
      <c r="AB148" s="27"/>
      <c r="AC148" s="27"/>
    </row>
    <row r="149" spans="1:29" ht="11.5" x14ac:dyDescent="0.25">
      <c r="A149" s="146"/>
      <c r="B149" s="146"/>
      <c r="D149" s="27"/>
      <c r="E149" s="13" t="s">
        <v>187</v>
      </c>
      <c r="F149" s="132"/>
      <c r="G149" s="132"/>
      <c r="H149" s="132"/>
      <c r="I149" s="27"/>
      <c r="J149" s="13" t="s">
        <v>187</v>
      </c>
      <c r="K149" s="132"/>
      <c r="L149" s="132"/>
      <c r="M149" s="132"/>
      <c r="N149" s="27"/>
      <c r="O149" s="13" t="s">
        <v>187</v>
      </c>
      <c r="P149" s="151">
        <f>K149/K$17</f>
        <v>0</v>
      </c>
      <c r="Q149" s="151">
        <f t="shared" ref="Q149" si="134">L149/L$17</f>
        <v>0</v>
      </c>
      <c r="R149" s="151">
        <f t="shared" ref="R149" si="135">M149/M$17</f>
        <v>0</v>
      </c>
      <c r="S149" s="27"/>
      <c r="T149" s="13" t="s">
        <v>187</v>
      </c>
      <c r="U149" s="132"/>
      <c r="V149" s="132"/>
      <c r="W149" s="132"/>
      <c r="X149" s="27"/>
      <c r="Y149" s="13" t="s">
        <v>187</v>
      </c>
      <c r="Z149" s="151">
        <f>U149/U$17</f>
        <v>0</v>
      </c>
      <c r="AA149" s="151">
        <f t="shared" ref="AA149:AB149" si="136">V149/V$17</f>
        <v>0</v>
      </c>
      <c r="AB149" s="151">
        <f t="shared" si="136"/>
        <v>0</v>
      </c>
      <c r="AC149" s="27"/>
    </row>
    <row r="150" spans="1:29" ht="11.5" x14ac:dyDescent="0.25">
      <c r="A150" s="146"/>
      <c r="B150" s="146"/>
      <c r="D150" s="27"/>
      <c r="E150" s="16"/>
      <c r="F150" s="16"/>
      <c r="G150" s="16"/>
      <c r="H150" s="16"/>
      <c r="I150" s="16"/>
      <c r="J150" s="16"/>
      <c r="K150" s="16"/>
      <c r="L150" s="16"/>
      <c r="M150" s="16"/>
      <c r="N150" s="16"/>
      <c r="O150" s="16"/>
      <c r="P150" s="27"/>
      <c r="Q150" s="27"/>
      <c r="R150" s="27"/>
      <c r="S150" s="27"/>
      <c r="T150" s="16"/>
      <c r="U150" s="16"/>
      <c r="V150" s="16"/>
      <c r="W150" s="16"/>
      <c r="X150" s="27"/>
      <c r="Y150" s="16"/>
      <c r="Z150" s="27"/>
      <c r="AA150" s="27"/>
      <c r="AB150" s="27"/>
      <c r="AC150" s="27"/>
    </row>
    <row r="151" spans="1:29" ht="13" x14ac:dyDescent="0.3">
      <c r="A151" s="146"/>
      <c r="B151" s="146"/>
      <c r="D151" s="27"/>
      <c r="E151" s="67" t="s">
        <v>188</v>
      </c>
      <c r="F151" s="49">
        <f>F117+F116+F123+F115 +F118 +F126+  F101+F96+F97+F94+F102+F103 - F89-F88-F85-F87</f>
        <v>0</v>
      </c>
      <c r="G151" s="49">
        <f t="shared" ref="G151:H151" si="137">G117+G116+G123+G115 +G118 +G126+  G101+G96+G97+G94+G102+G103 - G89-G88-G85-G87</f>
        <v>0</v>
      </c>
      <c r="H151" s="49">
        <f t="shared" si="137"/>
        <v>0</v>
      </c>
      <c r="I151" s="68"/>
      <c r="J151" s="67" t="s">
        <v>188</v>
      </c>
      <c r="K151" s="49">
        <f>K117+K116+K123+K115 +K118 +K126+  K101+K96+K97+K94+K102+K103 - K89-K88-K85-K87</f>
        <v>0</v>
      </c>
      <c r="L151" s="49">
        <f t="shared" ref="L151:M151" si="138">L117+L116+L123+L115 +L118 +L126+  L101+L96+L97+L94+L102+L103 - L89-L88-L85-L87</f>
        <v>0</v>
      </c>
      <c r="M151" s="49">
        <f t="shared" si="138"/>
        <v>0</v>
      </c>
      <c r="N151" s="68"/>
      <c r="O151" s="67" t="s">
        <v>188</v>
      </c>
      <c r="P151" s="49">
        <f>P117+P116+P123+P115 +P118 +P126+  P101+P96+P97+P94+P102+P103 - P89-P88-P85-P87</f>
        <v>0</v>
      </c>
      <c r="Q151" s="49">
        <f t="shared" ref="Q151:R151" si="139">Q117+Q116+Q123+Q115 +Q118 +Q126+  Q101+Q96+Q97+Q94+Q102+Q103 - Q89-Q88-Q85-Q87</f>
        <v>0</v>
      </c>
      <c r="R151" s="49">
        <f t="shared" si="139"/>
        <v>0</v>
      </c>
      <c r="S151" s="68"/>
      <c r="T151" s="67" t="s">
        <v>188</v>
      </c>
      <c r="U151" s="49">
        <f>U117+U116+U123+U115 +U118 +U126+  U101+U96+U97+U94+U102+U103 - U89-U88-U85-U87</f>
        <v>0</v>
      </c>
      <c r="V151" s="49">
        <f t="shared" ref="V151:W151" si="140">V117+V116+V123+V115 +V118 +V126+  V101+V96+V97+V94+V102+V103 - V89-V88-V85-V87</f>
        <v>0</v>
      </c>
      <c r="W151" s="49">
        <f t="shared" si="140"/>
        <v>0</v>
      </c>
      <c r="X151" s="68"/>
      <c r="Y151" s="67" t="s">
        <v>188</v>
      </c>
      <c r="Z151" s="49">
        <f>Z117+Z116+Z123+Z115 +Z118 +Z126+  Z101+Z96+Z97+Z94+Z102+Z103 - Z89-Z88-Z85-Z87</f>
        <v>0</v>
      </c>
      <c r="AA151" s="49">
        <f t="shared" ref="AA151:AB151" si="141">AA117+AA116+AA123+AA115 +AA118 +AA126+  AA101+AA96+AA97+AA94+AA102+AA103 - AA89-AA88-AA85-AA87</f>
        <v>0</v>
      </c>
      <c r="AB151" s="49">
        <f t="shared" si="141"/>
        <v>0</v>
      </c>
    </row>
    <row r="152" spans="1:29" ht="13" x14ac:dyDescent="0.3">
      <c r="A152" s="146"/>
      <c r="B152" s="146"/>
      <c r="D152" s="27"/>
      <c r="E152" s="67" t="s">
        <v>324</v>
      </c>
      <c r="F152" s="49">
        <f>'Authority RAG Thresholds'!$F$26</f>
        <v>0</v>
      </c>
      <c r="G152" s="49">
        <f>'Authority RAG Thresholds'!$F$26</f>
        <v>0</v>
      </c>
      <c r="H152" s="49">
        <f>'Authority RAG Thresholds'!$F$26</f>
        <v>0</v>
      </c>
      <c r="I152" s="68"/>
      <c r="J152" s="67" t="s">
        <v>324</v>
      </c>
      <c r="K152" s="49">
        <f>'Authority RAG Thresholds'!$F$26</f>
        <v>0</v>
      </c>
      <c r="L152" s="49">
        <f>'Authority RAG Thresholds'!$F$26</f>
        <v>0</v>
      </c>
      <c r="M152" s="49">
        <f>'Authority RAG Thresholds'!$F$26</f>
        <v>0</v>
      </c>
      <c r="N152" s="68"/>
      <c r="O152" s="67" t="s">
        <v>324</v>
      </c>
      <c r="P152" s="49">
        <f>'Authority RAG Thresholds'!$F$26</f>
        <v>0</v>
      </c>
      <c r="Q152" s="49">
        <f>'Authority RAG Thresholds'!$F$26</f>
        <v>0</v>
      </c>
      <c r="R152" s="49">
        <f>'Authority RAG Thresholds'!$F$26</f>
        <v>0</v>
      </c>
      <c r="S152" s="68"/>
      <c r="T152" s="67" t="s">
        <v>324</v>
      </c>
      <c r="U152" s="49">
        <f>'Authority RAG Thresholds'!$F$26</f>
        <v>0</v>
      </c>
      <c r="V152" s="49">
        <f>'Authority RAG Thresholds'!$F$26</f>
        <v>0</v>
      </c>
      <c r="W152" s="49">
        <f>'Authority RAG Thresholds'!$F$26</f>
        <v>0</v>
      </c>
      <c r="X152" s="68"/>
      <c r="Y152" s="67" t="s">
        <v>324</v>
      </c>
      <c r="Z152" s="49">
        <f>'Authority RAG Thresholds'!$F$26</f>
        <v>0</v>
      </c>
      <c r="AA152" s="49">
        <f>'Authority RAG Thresholds'!$F$26</f>
        <v>0</v>
      </c>
      <c r="AB152" s="49">
        <f>'Authority RAG Thresholds'!$F$26</f>
        <v>0</v>
      </c>
    </row>
    <row r="153" spans="1:29" ht="11.5" x14ac:dyDescent="0.25">
      <c r="A153" s="146"/>
      <c r="B153" s="146"/>
      <c r="D153" s="27"/>
      <c r="J153" s="27"/>
      <c r="K153" s="27"/>
      <c r="L153" s="27"/>
      <c r="M153" s="27"/>
      <c r="N153" s="27"/>
      <c r="T153" s="27"/>
      <c r="U153" s="27"/>
      <c r="V153" s="27"/>
      <c r="W153" s="27"/>
      <c r="Y153" s="68"/>
      <c r="Z153" s="68"/>
      <c r="AA153" s="68"/>
      <c r="AB153" s="68"/>
    </row>
    <row r="154" spans="1:29" ht="11.5" x14ac:dyDescent="0.25">
      <c r="A154" s="146"/>
      <c r="B154" s="146"/>
      <c r="D154" s="44"/>
      <c r="E154" s="44"/>
      <c r="F154" s="45"/>
      <c r="G154" s="45"/>
      <c r="H154" s="45"/>
      <c r="I154" s="44"/>
      <c r="J154" s="44"/>
      <c r="K154" s="45"/>
      <c r="L154" s="45"/>
      <c r="M154" s="45"/>
      <c r="N154" s="44"/>
      <c r="O154" s="44"/>
      <c r="P154" s="45"/>
      <c r="Q154" s="45"/>
      <c r="R154" s="45"/>
      <c r="S154" s="44"/>
      <c r="T154" s="44"/>
      <c r="U154" s="45"/>
      <c r="V154" s="45"/>
      <c r="W154" s="45"/>
      <c r="X154" s="44"/>
      <c r="Y154" s="75"/>
      <c r="Z154" s="76"/>
      <c r="AA154" s="76"/>
      <c r="AB154" s="76"/>
      <c r="AC154" s="44"/>
    </row>
    <row r="155" spans="1:29" ht="11.5" x14ac:dyDescent="0.25">
      <c r="A155" s="146"/>
      <c r="B155" s="146"/>
      <c r="D155" s="27"/>
      <c r="E155" s="148" t="s">
        <v>64</v>
      </c>
      <c r="F155" s="27"/>
      <c r="G155" s="27"/>
      <c r="H155" s="27"/>
      <c r="I155" s="27"/>
      <c r="J155" s="148"/>
      <c r="K155" s="27"/>
      <c r="L155" s="27"/>
      <c r="M155" s="27"/>
      <c r="N155" s="27"/>
      <c r="O155" s="148" t="s">
        <v>64</v>
      </c>
      <c r="P155" s="27"/>
      <c r="Q155" s="27"/>
      <c r="R155" s="27"/>
      <c r="S155" s="27"/>
      <c r="T155" s="148"/>
      <c r="U155" s="27"/>
      <c r="V155" s="27"/>
      <c r="W155" s="27"/>
      <c r="X155" s="27"/>
      <c r="Y155" s="148" t="s">
        <v>64</v>
      </c>
      <c r="Z155" s="27"/>
      <c r="AA155" s="27"/>
      <c r="AB155" s="27"/>
    </row>
    <row r="156" spans="1:29" ht="11.5" x14ac:dyDescent="0.25">
      <c r="A156" s="146"/>
      <c r="B156" s="146"/>
      <c r="D156" s="27"/>
      <c r="E156" s="91" t="s">
        <v>167</v>
      </c>
      <c r="F156" s="152" t="e">
        <f>F26/F152</f>
        <v>#DIV/0!</v>
      </c>
      <c r="G156" s="152" t="e">
        <f>G26/G152</f>
        <v>#DIV/0!</v>
      </c>
      <c r="H156" s="152" t="e">
        <f>H26/H152</f>
        <v>#DIV/0!</v>
      </c>
      <c r="I156" s="27"/>
      <c r="J156" s="148"/>
      <c r="K156" s="27"/>
      <c r="L156" s="27"/>
      <c r="M156" s="27"/>
      <c r="N156" s="27"/>
      <c r="O156" s="91" t="s">
        <v>167</v>
      </c>
      <c r="P156" s="152" t="e">
        <f t="shared" ref="P156:R156" si="142">P26/P152</f>
        <v>#DIV/0!</v>
      </c>
      <c r="Q156" s="152" t="e">
        <f t="shared" si="142"/>
        <v>#DIV/0!</v>
      </c>
      <c r="R156" s="152" t="e">
        <f t="shared" si="142"/>
        <v>#DIV/0!</v>
      </c>
      <c r="S156" s="27"/>
      <c r="T156" s="148"/>
      <c r="U156" s="27"/>
      <c r="V156" s="27"/>
      <c r="W156" s="27"/>
      <c r="X156" s="27"/>
      <c r="Y156" s="91" t="s">
        <v>167</v>
      </c>
      <c r="Z156" s="152" t="e">
        <f t="shared" ref="Z156:AB156" si="143">Z26/Z152</f>
        <v>#DIV/0!</v>
      </c>
      <c r="AA156" s="152" t="e">
        <f t="shared" si="143"/>
        <v>#DIV/0!</v>
      </c>
      <c r="AB156" s="152" t="e">
        <f t="shared" si="143"/>
        <v>#DIV/0!</v>
      </c>
    </row>
    <row r="157" spans="1:29" ht="11.5" x14ac:dyDescent="0.25">
      <c r="A157" s="146"/>
      <c r="B157" s="146"/>
      <c r="D157" s="27"/>
      <c r="E157" s="91" t="s">
        <v>68</v>
      </c>
      <c r="F157" s="153">
        <f>IF(F26=0,0,IF(F36&lt;0,(F34+F36)/F26,F34/F26))</f>
        <v>0</v>
      </c>
      <c r="G157" s="153">
        <f>IF(G26=0,0,IF(G36&lt;0,(G34+G36)/G26,G34/G26))</f>
        <v>0</v>
      </c>
      <c r="H157" s="153">
        <f>IF(H26=0,0,IF(H36&lt;0,(H34+H36)/H26,H34/H26))</f>
        <v>0</v>
      </c>
      <c r="I157" s="27"/>
      <c r="J157" s="148"/>
      <c r="K157" s="27"/>
      <c r="L157" s="27"/>
      <c r="M157" s="27"/>
      <c r="N157" s="27"/>
      <c r="O157" s="91" t="s">
        <v>68</v>
      </c>
      <c r="P157" s="153">
        <f t="shared" ref="P157:R157" si="144">IF(P26=0,0,IF(P36&lt;0,(P34+P36)/P26,P34/P26))</f>
        <v>0</v>
      </c>
      <c r="Q157" s="153">
        <f t="shared" si="144"/>
        <v>0</v>
      </c>
      <c r="R157" s="153">
        <f t="shared" si="144"/>
        <v>0</v>
      </c>
      <c r="S157" s="27"/>
      <c r="T157" s="148"/>
      <c r="U157" s="27"/>
      <c r="V157" s="27"/>
      <c r="W157" s="27"/>
      <c r="X157" s="27"/>
      <c r="Y157" s="91" t="s">
        <v>68</v>
      </c>
      <c r="Z157" s="153">
        <f t="shared" ref="Z157:AB157" si="145">IF(Z26=0,0,IF(Z36&lt;0,(Z34+Z36)/Z26,Z34/Z26))</f>
        <v>0</v>
      </c>
      <c r="AA157" s="153">
        <f t="shared" si="145"/>
        <v>0</v>
      </c>
      <c r="AB157" s="153">
        <f t="shared" si="145"/>
        <v>0</v>
      </c>
      <c r="AC157" s="27"/>
    </row>
    <row r="158" spans="1:29" ht="11.5" x14ac:dyDescent="0.25">
      <c r="A158" s="146"/>
      <c r="B158" s="146"/>
      <c r="D158" s="27"/>
      <c r="E158" s="91" t="s">
        <v>253</v>
      </c>
      <c r="F158" s="153" t="str">
        <f>IF(OR(F147=0,F151=0),"N/A",IF((F147/(F117+F116+F123+F115 +F118 +F126+  F101+F96+F97+F94+F102+F103 - F89-F88-F85-F87))&lt;0,0,((F147/(F117+F116+F123+F115 +F118 +F126+  F101+F96+F97+F94+F102+F103 - F89-F88-F85-F87)))))</f>
        <v>N/A</v>
      </c>
      <c r="G158" s="153" t="str">
        <f>IF(OR(G147=0,G151=0),"N/A",IF((G147/(G117+G116+G123+G115 +G118 +G126+  G101+G96+G97+G94+G102+G103 - G89-G88-G85-G87))&lt;0,0,((G147/(G117+G116+G123+G115 +G118 +G126+  G101+G96+G97+G94+G102+G103 - G89-G88-G85-G87)))))</f>
        <v>N/A</v>
      </c>
      <c r="H158" s="153" t="str">
        <f>IF(OR(H147=0,H151=0),"N/A",IF((H147/(H117+H116+H123+H115 +H118 +H126+  H101+H96+H97+H94+H102+H103 - H89-H88-H85-H87))&lt;0,0,((H147/(H117+H116+H123+H115 +H118 +H126+  H101+H96+H97+H94+H102+H103 - H89-H88-H85-H87)))))</f>
        <v>N/A</v>
      </c>
      <c r="I158" s="27"/>
      <c r="J158" s="148"/>
      <c r="K158" s="27"/>
      <c r="L158" s="27"/>
      <c r="M158" s="27"/>
      <c r="N158" s="27"/>
      <c r="O158" s="91" t="s">
        <v>253</v>
      </c>
      <c r="P158" s="153" t="str">
        <f t="shared" ref="P158:R158" si="146">IF(OR(P147=0,P151=0),"N/A",IF((P147/(P117+P116+P123+P115 +P118 +P126+  P101+P96+P97+P94+P102+P103 - P89-P88-P85-P87))&lt;0,0,((P147/(P117+P116+P123+P115 +P118 +P126+  P101+P96+P97+P94+P102+P103 - P89-P88-P85-P87)))))</f>
        <v>N/A</v>
      </c>
      <c r="Q158" s="153" t="str">
        <f t="shared" si="146"/>
        <v>N/A</v>
      </c>
      <c r="R158" s="153" t="str">
        <f t="shared" si="146"/>
        <v>N/A</v>
      </c>
      <c r="S158" s="27"/>
      <c r="T158" s="148"/>
      <c r="U158" s="27"/>
      <c r="V158" s="27"/>
      <c r="W158" s="27"/>
      <c r="X158" s="27"/>
      <c r="Y158" s="91" t="s">
        <v>253</v>
      </c>
      <c r="Z158" s="153" t="str">
        <f t="shared" ref="Z158:AB158" si="147">IF(OR(Z147=0,Z151=0),"N/A",IF((Z147/(Z117+Z116+Z123+Z115 +Z118 +Z126+  Z101+Z96+Z97+Z94+Z102+Z103 - Z89-Z88-Z85-Z87))&lt;0,0,((Z147/(Z117+Z116+Z123+Z115 +Z118 +Z126+  Z101+Z96+Z97+Z94+Z102+Z103 - Z89-Z88-Z85-Z87)))))</f>
        <v>N/A</v>
      </c>
      <c r="AA158" s="153" t="str">
        <f t="shared" si="147"/>
        <v>N/A</v>
      </c>
      <c r="AB158" s="153" t="str">
        <f t="shared" si="147"/>
        <v>N/A</v>
      </c>
    </row>
    <row r="159" spans="1:29" ht="11.5" x14ac:dyDescent="0.25">
      <c r="A159" s="146"/>
      <c r="B159" s="146"/>
      <c r="D159" s="27"/>
      <c r="E159" s="91" t="s">
        <v>77</v>
      </c>
      <c r="F159" s="152" t="e">
        <f>IF((F117+F116+F123+F115 +F118 +F126+  F101+F96+F97+F94+F102+F103 - F89-F88-F85-F87)/(F34+   IF(F36&lt;0,F36,0)   -   F52)&lt;0,0,(F117+F116+F123+F115 +F118 +F126+  F101+F96+F97+F94+F102+F103 - F89-F88-F85-F87)/(F34+IF(F36&lt;0,F36,0) -F52))</f>
        <v>#DIV/0!</v>
      </c>
      <c r="G159" s="152" t="e">
        <f>IF((G117+G116+G123+G115 +G118 +G126+  G101+G96+G97+G94+G102+G103 - G89-G88-G85-G87)/(G34+   IF(G36&lt;0,G36,0)   -   G52)&lt;0,0,(G117+G116+G123+G115 +G118 +G126+  G101+G96+G97+G94+G102+G103 - G89-G88-G85-G87)/(G34+IF(G36&lt;0,G36,0) -G52))</f>
        <v>#DIV/0!</v>
      </c>
      <c r="H159" s="152" t="e">
        <f>IF((H117+H116+H123+H115 +H118 +H126+  H101+H96+H97+H94+H102+H103 - H89-H88-H85-H87)/(H34+   IF(H36&lt;0,H36,0)   -   H52)&lt;0,0,(H117+H116+H123+H115 +H118 +H126+  H101+H96+H97+H94+H102+H103 - H89-H88-H85-H87)/(H34+IF(H36&lt;0,H36,0) -H52))</f>
        <v>#DIV/0!</v>
      </c>
      <c r="I159" s="27"/>
      <c r="J159" s="148"/>
      <c r="K159" s="27"/>
      <c r="L159" s="27"/>
      <c r="M159" s="27"/>
      <c r="N159" s="27"/>
      <c r="O159" s="91" t="s">
        <v>77</v>
      </c>
      <c r="P159" s="152" t="e">
        <f t="shared" ref="P159:R159" si="148">IF((P117+P116+P123+P115 +P118 +P126+  P101+P96+P97+P94+P102+P103 - P89-P88-P85-P87)/(P34+   IF(P36&lt;0,P36,0)   -   P52)&lt;0,0,(P117+P116+P123+P115 +P118 +P126+  P101+P96+P97+P94+P102+P103 - P89-P88-P85-P87)/(P34+IF(P36&lt;0,P36,0) -P52))</f>
        <v>#DIV/0!</v>
      </c>
      <c r="Q159" s="152" t="e">
        <f t="shared" si="148"/>
        <v>#DIV/0!</v>
      </c>
      <c r="R159" s="152" t="e">
        <f t="shared" si="148"/>
        <v>#DIV/0!</v>
      </c>
      <c r="S159" s="27"/>
      <c r="T159" s="148"/>
      <c r="U159" s="27"/>
      <c r="V159" s="27"/>
      <c r="W159" s="27"/>
      <c r="X159" s="27"/>
      <c r="Y159" s="91" t="s">
        <v>77</v>
      </c>
      <c r="Z159" s="152" t="e">
        <f t="shared" ref="Z159:AB159" si="149">IF((Z117+Z116+Z123+Z115 +Z118 +Z126+  Z101+Z96+Z97+Z94+Z102+Z103 - Z89-Z88-Z85-Z87)/(Z34+   IF(Z36&lt;0,Z36,0)   -   Z52)&lt;0,0,(Z117+Z116+Z123+Z115 +Z118 +Z126+  Z101+Z96+Z97+Z94+Z102+Z103 - Z89-Z88-Z85-Z87)/(Z34+IF(Z36&lt;0,Z36,0) -Z52))</f>
        <v>#DIV/0!</v>
      </c>
      <c r="AA159" s="152" t="e">
        <f t="shared" si="149"/>
        <v>#DIV/0!</v>
      </c>
      <c r="AB159" s="152" t="e">
        <f t="shared" si="149"/>
        <v>#DIV/0!</v>
      </c>
    </row>
    <row r="160" spans="1:29" ht="11.5" x14ac:dyDescent="0.25">
      <c r="A160" s="146"/>
      <c r="B160" s="146"/>
      <c r="D160" s="27"/>
      <c r="E160" s="91" t="s">
        <v>82</v>
      </c>
      <c r="F160" s="152" t="e">
        <f>IF(((F117+F116+F123+F115 +F118 +F126+  F101+F96+F97+F94+F102+F103 - F89-F88-F85-F87)-(F70-F119))/(F34+IF(F36&lt;0,F36,0)-F52)&lt;0,0,((F117+F116+F123+F115 +F118 +F126+  F101+F96+F97+F94+F102+F103 - F89-F88-F85-F87)-(F70-F119))/(F34+IF(F36&lt;0,F36,0)-F52))</f>
        <v>#DIV/0!</v>
      </c>
      <c r="G160" s="152" t="e">
        <f t="shared" ref="G160:H160" si="150">IF(((G117+G116+G123+G115 +G118 +G126+  G101+G96+G97+G94+G102+G103 - G89-G88-G85-G87)-(G70-G119))/(G34+IF(G36&lt;0,G36,0)-G52)&lt;0,0,((G117+G116+G123+G115 +G118 +G126+  G101+G96+G97+G94+G102+G103 - G89-G88-G85-G87)-(G70-G119))/(G34+IF(G36&lt;0,G36,0)-G52))</f>
        <v>#DIV/0!</v>
      </c>
      <c r="H160" s="152" t="e">
        <f t="shared" si="150"/>
        <v>#DIV/0!</v>
      </c>
      <c r="I160" s="27"/>
      <c r="J160" s="148"/>
      <c r="K160" s="27"/>
      <c r="L160" s="27"/>
      <c r="M160" s="27"/>
      <c r="N160" s="27"/>
      <c r="O160" s="91" t="s">
        <v>82</v>
      </c>
      <c r="P160" s="152" t="e">
        <f>IF(((P117+P116+P123+P115 +P118 +P126+  P101+P96+P97+P94+P102+P103 - P89-P88-P85-P87)-(P70-P119))/(P34+IF(P36&lt;0,P36,0)-P52)&lt;0,0,((P117+P116+P123+P115 +P118 +P126+  P101+P96+P97+P94+P102+P103 - P89-P88-P85-P87)-(P70-P119))/(P34+IF(P36&lt;0,P36,0)-P52))</f>
        <v>#DIV/0!</v>
      </c>
      <c r="Q160" s="152" t="e">
        <f t="shared" ref="Q160:R160" si="151">IF(((Q117+Q116+Q123+Q115 +Q118 +Q126+  Q101+Q96+Q97+Q94+Q102+Q103 - Q89-Q88-Q85-Q87)-(Q70-Q119))/(Q34+IF(Q36&lt;0,Q36,0)-Q52)&lt;0,0,((Q117+Q116+Q123+Q115 +Q118 +Q126+  Q101+Q96+Q97+Q94+Q102+Q103 - Q89-Q88-Q85-Q87)-(Q70-Q119))/(Q34+IF(Q36&lt;0,Q36,0)-Q52))</f>
        <v>#DIV/0!</v>
      </c>
      <c r="R160" s="152" t="e">
        <f t="shared" si="151"/>
        <v>#DIV/0!</v>
      </c>
      <c r="S160" s="27"/>
      <c r="T160" s="148"/>
      <c r="U160" s="27"/>
      <c r="V160" s="27"/>
      <c r="W160" s="27"/>
      <c r="X160" s="27"/>
      <c r="Y160" s="91" t="s">
        <v>82</v>
      </c>
      <c r="Z160" s="152" t="e">
        <f>IF(((Z117+Z116+Z123+Z115 +Z118 +Z126+  Z101+Z96+Z97+Z94+Z102+Z103 - Z89-Z88-Z85-Z87)-(Z70-Z119))/(Z34+IF(Z36&lt;0,Z36,0)-Z52)&lt;0,0,((Z117+Z116+Z123+Z115 +Z118 +Z126+  Z101+Z96+Z97+Z94+Z102+Z103 - Z89-Z88-Z85-Z87)-(Z70-Z119))/(Z34+IF(Z36&lt;0,Z36,0)-Z52))</f>
        <v>#DIV/0!</v>
      </c>
      <c r="AA160" s="152" t="e">
        <f t="shared" ref="AA160:AB160" si="152">IF(((AA117+AA116+AA123+AA115 +AA118 +AA126+  AA101+AA96+AA97+AA94+AA102+AA103 - AA89-AA88-AA85-AA87)-(AA70-AA119))/(AA34+IF(AA36&lt;0,AA36,0)-AA52)&lt;0,0,((AA117+AA116+AA123+AA115 +AA118 +AA126+  AA101+AA96+AA97+AA94+AA102+AA103 - AA89-AA88-AA85-AA87)-(AA70-AA119))/(AA34+IF(AA36&lt;0,AA36,0)-AA52))</f>
        <v>#DIV/0!</v>
      </c>
      <c r="AB160" s="152" t="e">
        <f t="shared" si="152"/>
        <v>#DIV/0!</v>
      </c>
    </row>
    <row r="161" spans="1:29" ht="11.5" x14ac:dyDescent="0.25">
      <c r="A161" s="146"/>
      <c r="B161" s="146"/>
      <c r="D161" s="27"/>
      <c r="E161" s="91" t="s">
        <v>75</v>
      </c>
      <c r="F161" s="152" t="e">
        <f>(F34+ IF(F36&lt;0,F36,0) +F40)/-(F37+F38)</f>
        <v>#DIV/0!</v>
      </c>
      <c r="G161" s="152" t="e">
        <f t="shared" ref="G161:H161" si="153">(G34+ IF(G36&lt;0,G36,0) +G40)/-(G37+G38)</f>
        <v>#DIV/0!</v>
      </c>
      <c r="H161" s="152" t="e">
        <f t="shared" si="153"/>
        <v>#DIV/0!</v>
      </c>
      <c r="I161" s="27"/>
      <c r="J161" s="148"/>
      <c r="K161" s="27"/>
      <c r="L161" s="27"/>
      <c r="M161" s="27"/>
      <c r="N161" s="27"/>
      <c r="O161" s="91" t="s">
        <v>75</v>
      </c>
      <c r="P161" s="152" t="e">
        <f t="shared" ref="P161:R161" si="154">(P34+ IF(P36&lt;0,P36,0) +P40)/-(P37+P38)</f>
        <v>#DIV/0!</v>
      </c>
      <c r="Q161" s="152" t="e">
        <f t="shared" si="154"/>
        <v>#DIV/0!</v>
      </c>
      <c r="R161" s="152" t="e">
        <f t="shared" si="154"/>
        <v>#DIV/0!</v>
      </c>
      <c r="S161" s="27"/>
      <c r="T161" s="148"/>
      <c r="U161" s="27"/>
      <c r="V161" s="27"/>
      <c r="W161" s="27"/>
      <c r="X161" s="27"/>
      <c r="Y161" s="91" t="s">
        <v>75</v>
      </c>
      <c r="Z161" s="152" t="e">
        <f t="shared" ref="Z161:AB161" si="155">(Z34+ IF(Z36&lt;0,Z36,0) +Z40)/-(Z37+Z38)</f>
        <v>#DIV/0!</v>
      </c>
      <c r="AA161" s="152" t="e">
        <f t="shared" si="155"/>
        <v>#DIV/0!</v>
      </c>
      <c r="AB161" s="152" t="e">
        <f t="shared" si="155"/>
        <v>#DIV/0!</v>
      </c>
    </row>
    <row r="162" spans="1:29" ht="11.5" x14ac:dyDescent="0.25">
      <c r="A162" s="146"/>
      <c r="B162" s="146"/>
      <c r="D162" s="27"/>
      <c r="E162" s="91" t="s">
        <v>78</v>
      </c>
      <c r="F162" s="152" t="e">
        <f>(F91-F75)/F109</f>
        <v>#DIV/0!</v>
      </c>
      <c r="G162" s="152" t="e">
        <f>(G91-G75)/G109</f>
        <v>#DIV/0!</v>
      </c>
      <c r="H162" s="152" t="e">
        <f>(H91-H75)/H109</f>
        <v>#DIV/0!</v>
      </c>
      <c r="I162" s="27"/>
      <c r="J162" s="148"/>
      <c r="K162" s="27"/>
      <c r="L162" s="27"/>
      <c r="M162" s="27"/>
      <c r="N162" s="27"/>
      <c r="O162" s="91" t="s">
        <v>78</v>
      </c>
      <c r="P162" s="152" t="e">
        <f t="shared" ref="P162:R162" si="156">(P91-P75)/P109</f>
        <v>#DIV/0!</v>
      </c>
      <c r="Q162" s="152" t="e">
        <f t="shared" si="156"/>
        <v>#DIV/0!</v>
      </c>
      <c r="R162" s="152" t="e">
        <f t="shared" si="156"/>
        <v>#DIV/0!</v>
      </c>
      <c r="S162" s="27"/>
      <c r="T162" s="148"/>
      <c r="U162" s="27"/>
      <c r="V162" s="27"/>
      <c r="W162" s="27"/>
      <c r="X162" s="27"/>
      <c r="Y162" s="91" t="s">
        <v>78</v>
      </c>
      <c r="Z162" s="152" t="e">
        <f t="shared" ref="Z162:AB162" si="157">(Z91-Z75)/Z109</f>
        <v>#DIV/0!</v>
      </c>
      <c r="AA162" s="152" t="e">
        <f t="shared" si="157"/>
        <v>#DIV/0!</v>
      </c>
      <c r="AB162" s="152" t="e">
        <f t="shared" si="157"/>
        <v>#DIV/0!</v>
      </c>
    </row>
    <row r="163" spans="1:29" ht="11.5" x14ac:dyDescent="0.25">
      <c r="A163" s="146"/>
      <c r="B163" s="146"/>
      <c r="D163" s="27"/>
      <c r="E163" s="91" t="s">
        <v>79</v>
      </c>
      <c r="F163" s="152">
        <f>F134</f>
        <v>0</v>
      </c>
      <c r="G163" s="152">
        <f>G134</f>
        <v>0</v>
      </c>
      <c r="H163" s="152">
        <f>H134</f>
        <v>0</v>
      </c>
      <c r="I163" s="27"/>
      <c r="J163" s="148"/>
      <c r="K163" s="27"/>
      <c r="L163" s="27"/>
      <c r="M163" s="27"/>
      <c r="N163" s="27"/>
      <c r="O163" s="91" t="s">
        <v>79</v>
      </c>
      <c r="P163" s="152">
        <f t="shared" ref="P163:R163" si="158">P134</f>
        <v>0</v>
      </c>
      <c r="Q163" s="152">
        <f t="shared" si="158"/>
        <v>0</v>
      </c>
      <c r="R163" s="152">
        <f t="shared" si="158"/>
        <v>0</v>
      </c>
      <c r="S163" s="27"/>
      <c r="T163" s="148"/>
      <c r="U163" s="27"/>
      <c r="V163" s="27"/>
      <c r="W163" s="27"/>
      <c r="X163" s="27"/>
      <c r="Y163" s="91" t="s">
        <v>79</v>
      </c>
      <c r="Z163" s="152">
        <f t="shared" ref="Z163:AB163" si="159">Z134</f>
        <v>0</v>
      </c>
      <c r="AA163" s="152">
        <f t="shared" si="159"/>
        <v>0</v>
      </c>
      <c r="AB163" s="152">
        <f t="shared" si="159"/>
        <v>0</v>
      </c>
    </row>
    <row r="164" spans="1:29" ht="11.5" x14ac:dyDescent="0.25">
      <c r="A164" s="146"/>
      <c r="B164" s="146"/>
      <c r="D164" s="27"/>
      <c r="E164" s="91" t="s">
        <v>80</v>
      </c>
      <c r="F164" s="153" t="e">
        <f>(F81+F82+F66+F67+F138)/(F58+F57+F59+F60+F91)</f>
        <v>#DIV/0!</v>
      </c>
      <c r="G164" s="153" t="e">
        <f>(G81+G82+G66+G67+G138)/(G58+G57+G59+G60+G91)</f>
        <v>#DIV/0!</v>
      </c>
      <c r="H164" s="153" t="e">
        <f>(H81+H82+H66+H67+H138)/(H58+H57+H59+H60+H91)</f>
        <v>#DIV/0!</v>
      </c>
      <c r="I164" s="27"/>
      <c r="J164" s="148"/>
      <c r="K164" s="27"/>
      <c r="L164" s="27"/>
      <c r="M164" s="27"/>
      <c r="N164" s="27"/>
      <c r="O164" s="91" t="s">
        <v>80</v>
      </c>
      <c r="P164" s="153" t="e">
        <f t="shared" ref="P164:R164" si="160">(P81+P82+P66+P67+P138)/(P58+P57+P59+P60+P91)</f>
        <v>#DIV/0!</v>
      </c>
      <c r="Q164" s="153" t="e">
        <f t="shared" si="160"/>
        <v>#DIV/0!</v>
      </c>
      <c r="R164" s="153" t="e">
        <f t="shared" si="160"/>
        <v>#DIV/0!</v>
      </c>
      <c r="S164" s="27"/>
      <c r="T164" s="148"/>
      <c r="U164" s="27"/>
      <c r="V164" s="27"/>
      <c r="W164" s="27"/>
      <c r="X164" s="27"/>
      <c r="Y164" s="91" t="s">
        <v>80</v>
      </c>
      <c r="Z164" s="153" t="e">
        <f t="shared" ref="Z164:AB164" si="161">(Z81+Z82+Z66+Z67+Z138)/(Z58+Z57+Z59+Z60+Z91)</f>
        <v>#DIV/0!</v>
      </c>
      <c r="AA164" s="153" t="e">
        <f t="shared" si="161"/>
        <v>#DIV/0!</v>
      </c>
      <c r="AB164" s="153" t="e">
        <f t="shared" si="161"/>
        <v>#DIV/0!</v>
      </c>
    </row>
    <row r="165" spans="1:29" ht="11.5" x14ac:dyDescent="0.25">
      <c r="A165" s="146"/>
      <c r="B165" s="146"/>
      <c r="D165" s="27"/>
      <c r="E165" s="42"/>
      <c r="F165" s="48"/>
      <c r="G165" s="48"/>
      <c r="H165" s="48"/>
      <c r="I165" s="27"/>
      <c r="J165" s="148"/>
      <c r="K165" s="27"/>
      <c r="L165" s="27"/>
      <c r="M165" s="27"/>
      <c r="N165" s="27"/>
      <c r="O165" s="42"/>
      <c r="P165" s="48"/>
      <c r="Q165" s="48"/>
      <c r="R165" s="48"/>
      <c r="S165" s="27"/>
      <c r="T165" s="148"/>
      <c r="U165" s="27"/>
      <c r="V165" s="27"/>
      <c r="W165" s="27"/>
      <c r="X165" s="27"/>
      <c r="Y165" s="42"/>
      <c r="Z165" s="48"/>
      <c r="AA165" s="48"/>
      <c r="AB165" s="48"/>
      <c r="AC165" s="27"/>
    </row>
    <row r="166" spans="1:29" ht="11.5" x14ac:dyDescent="0.25">
      <c r="A166" s="146"/>
      <c r="B166" s="146"/>
      <c r="D166" s="27"/>
      <c r="E166" s="42"/>
      <c r="F166" s="43"/>
      <c r="G166" s="43"/>
      <c r="H166" s="43"/>
      <c r="I166" s="27"/>
      <c r="J166" s="148"/>
      <c r="K166" s="27"/>
      <c r="L166" s="27"/>
      <c r="M166" s="27"/>
      <c r="N166" s="27"/>
      <c r="O166" s="42"/>
      <c r="P166" s="43"/>
      <c r="Q166" s="43"/>
      <c r="R166" s="43"/>
      <c r="S166" s="27"/>
      <c r="T166" s="148"/>
      <c r="U166" s="27"/>
      <c r="V166" s="27"/>
      <c r="W166" s="27"/>
      <c r="X166" s="27"/>
      <c r="Y166" s="42"/>
      <c r="Z166" s="43"/>
      <c r="AA166" s="43"/>
      <c r="AB166" s="43"/>
      <c r="AC166" s="27"/>
    </row>
    <row r="167" spans="1:29" ht="11.5" x14ac:dyDescent="0.25">
      <c r="A167" s="146"/>
      <c r="B167" s="146"/>
      <c r="D167" s="27"/>
      <c r="E167" s="148" t="s">
        <v>44</v>
      </c>
      <c r="F167" s="27"/>
      <c r="G167" s="27"/>
      <c r="H167" s="27"/>
      <c r="I167" s="27"/>
      <c r="J167" s="148"/>
      <c r="K167" s="27"/>
      <c r="L167" s="27"/>
      <c r="M167" s="27"/>
      <c r="N167" s="27"/>
      <c r="O167" s="148" t="s">
        <v>44</v>
      </c>
      <c r="P167" s="27"/>
      <c r="Q167" s="27"/>
      <c r="R167" s="27"/>
      <c r="S167" s="27"/>
      <c r="T167" s="148"/>
      <c r="U167" s="27"/>
      <c r="V167" s="27"/>
      <c r="W167" s="27"/>
      <c r="X167" s="27"/>
      <c r="Y167" s="148" t="s">
        <v>44</v>
      </c>
      <c r="Z167" s="27"/>
      <c r="AA167" s="27"/>
      <c r="AB167" s="27"/>
      <c r="AC167" s="27"/>
    </row>
    <row r="168" spans="1:29" ht="11.5" x14ac:dyDescent="0.25">
      <c r="A168" s="146"/>
      <c r="B168" s="146"/>
      <c r="D168" s="27"/>
      <c r="E168" s="91" t="s">
        <v>167</v>
      </c>
      <c r="F168" s="154" t="e">
        <f>IF(F156&gt;'Authority RAG Thresholds'!$I$15,"G",IF(F156&lt;'Authority RAG Thresholds'!$G$15,"R","A"))</f>
        <v>#DIV/0!</v>
      </c>
      <c r="G168" s="154" t="e">
        <f>IF(G156&gt;'Authority RAG Thresholds'!$I$15,"G",IF(G156&lt;'Authority RAG Thresholds'!$G$15,"R","A"))</f>
        <v>#DIV/0!</v>
      </c>
      <c r="H168" s="154" t="e">
        <f>IF(H156&gt;'Authority RAG Thresholds'!$I$15,"G",IF(H156&lt;'Authority RAG Thresholds'!$G$15,"R","A"))</f>
        <v>#DIV/0!</v>
      </c>
      <c r="I168" s="27"/>
      <c r="J168" s="148"/>
      <c r="K168" s="27"/>
      <c r="L168" s="27"/>
      <c r="M168" s="27"/>
      <c r="N168" s="27"/>
      <c r="O168" s="91" t="s">
        <v>167</v>
      </c>
      <c r="P168" s="154" t="e">
        <f>IF(P156&gt;'Authority RAG Thresholds'!$I$15,"G",IF(P156&lt;'Authority RAG Thresholds'!$G$15,"R","A"))</f>
        <v>#DIV/0!</v>
      </c>
      <c r="Q168" s="154" t="e">
        <f>IF(Q156&gt;'Authority RAG Thresholds'!$I$15,"G",IF(Q156&lt;'Authority RAG Thresholds'!$G$15,"R","A"))</f>
        <v>#DIV/0!</v>
      </c>
      <c r="R168" s="154" t="e">
        <f>IF(R156&gt;'Authority RAG Thresholds'!$I$15,"G",IF(R156&lt;'Authority RAG Thresholds'!$G$15,"R","A"))</f>
        <v>#DIV/0!</v>
      </c>
      <c r="S168" s="27"/>
      <c r="T168" s="148"/>
      <c r="U168" s="27"/>
      <c r="V168" s="27"/>
      <c r="W168" s="27"/>
      <c r="X168" s="27"/>
      <c r="Y168" s="91" t="s">
        <v>167</v>
      </c>
      <c r="Z168" s="154" t="e">
        <f>IF(Z156&gt;'Authority RAG Thresholds'!$I$15,"G",IF(Z156&lt;'Authority RAG Thresholds'!$G$15,"R","A"))</f>
        <v>#DIV/0!</v>
      </c>
      <c r="AA168" s="154" t="e">
        <f>IF(AA156&gt;'Authority RAG Thresholds'!$I$15,"G",IF(AA156&lt;'Authority RAG Thresholds'!$G$15,"R","A"))</f>
        <v>#DIV/0!</v>
      </c>
      <c r="AB168" s="154" t="e">
        <f>IF(AB156&gt;'Authority RAG Thresholds'!$I$15,"G",IF(AB156&lt;'Authority RAG Thresholds'!$G$15,"R","A"))</f>
        <v>#DIV/0!</v>
      </c>
    </row>
    <row r="169" spans="1:29" ht="11.5" x14ac:dyDescent="0.25">
      <c r="A169" s="146"/>
      <c r="B169" s="146"/>
      <c r="D169" s="27"/>
      <c r="E169" s="27" t="s">
        <v>68</v>
      </c>
      <c r="F169" s="154" t="str">
        <f>IF(F157&gt;'Authority RAG Thresholds'!$I$16,"G",IF(F157&lt;'Authority RAG Thresholds'!$G$16,"R","A"))</f>
        <v>R</v>
      </c>
      <c r="G169" s="154" t="str">
        <f>IF(G157&gt;'Authority RAG Thresholds'!$I$16,"G",IF(G157&lt;'Authority RAG Thresholds'!$G$16,"R","A"))</f>
        <v>R</v>
      </c>
      <c r="H169" s="154" t="str">
        <f>IF(H157&gt;'Authority RAG Thresholds'!$I$16,"G",IF(H157&lt;'Authority RAG Thresholds'!$G$16,"R","A"))</f>
        <v>R</v>
      </c>
      <c r="I169" s="27"/>
      <c r="J169" s="148"/>
      <c r="K169" s="27"/>
      <c r="L169" s="27"/>
      <c r="M169" s="27"/>
      <c r="N169" s="27"/>
      <c r="O169" s="27" t="s">
        <v>68</v>
      </c>
      <c r="P169" s="154" t="str">
        <f>IF(P157&gt;'Authority RAG Thresholds'!$I$16,"G",IF(P157&lt;'Authority RAG Thresholds'!$G$16,"R","A"))</f>
        <v>R</v>
      </c>
      <c r="Q169" s="154" t="str">
        <f>IF(Q157&gt;'Authority RAG Thresholds'!$I$16,"G",IF(Q157&lt;'Authority RAG Thresholds'!$G$16,"R","A"))</f>
        <v>R</v>
      </c>
      <c r="R169" s="154" t="str">
        <f>IF(R157&gt;'Authority RAG Thresholds'!$I$16,"G",IF(R157&lt;'Authority RAG Thresholds'!$G$16,"R","A"))</f>
        <v>R</v>
      </c>
      <c r="S169" s="27"/>
      <c r="T169" s="148"/>
      <c r="U169" s="27"/>
      <c r="V169" s="27"/>
      <c r="W169" s="27"/>
      <c r="X169" s="27"/>
      <c r="Y169" s="27" t="s">
        <v>68</v>
      </c>
      <c r="Z169" s="154" t="str">
        <f>IF(Z157&gt;'Authority RAG Thresholds'!$I$16,"G",IF(Z157&lt;'Authority RAG Thresholds'!$G$16,"R","A"))</f>
        <v>R</v>
      </c>
      <c r="AA169" s="154" t="str">
        <f>IF(AA157&gt;'Authority RAG Thresholds'!$I$16,"G",IF(AA157&lt;'Authority RAG Thresholds'!$G$16,"R","A"))</f>
        <v>R</v>
      </c>
      <c r="AB169" s="154" t="str">
        <f>IF(AB157&gt;'Authority RAG Thresholds'!$I$16,"G",IF(AB157&lt;'Authority RAG Thresholds'!$G$16,"R","A"))</f>
        <v>R</v>
      </c>
      <c r="AC169" s="27"/>
    </row>
    <row r="170" spans="1:29" ht="11.5" x14ac:dyDescent="0.25">
      <c r="A170" s="146"/>
      <c r="B170" s="146"/>
      <c r="D170" s="27"/>
      <c r="E170" s="27" t="s">
        <v>253</v>
      </c>
      <c r="F170" s="154" t="str">
        <f>IF(F158="N/A","N/A",IF(F147&lt;0,"R",IF((F117+F116+F123+F115 +F118 + F126+ F101+F96+F97+F94+F102+F103 - F89-F88-F85-F87)&lt;0,"G",IF(F158&gt;'Authority RAG Thresholds'!$I$17,"G",IF(F158&lt;'Authority RAG Thresholds'!$G$17,"R","A")))))</f>
        <v>N/A</v>
      </c>
      <c r="G170" s="154" t="str">
        <f>IF(G158="N/A","N/A",IF(G147&lt;0,"R",IF((G117+G116+G123+G115 +G118 + G126+ G101+G96+G97+G94+G102+G103 - G89-G88-G85-G87)&lt;0,"G",IF(G158&gt;'Authority RAG Thresholds'!$I$17,"G",IF(G158&lt;'Authority RAG Thresholds'!$G$17,"R","A")))))</f>
        <v>N/A</v>
      </c>
      <c r="H170" s="154" t="str">
        <f>IF(H158="N/A","N/A",IF(H147&lt;0,"R",IF((H117+H116+H123+H115 +H118 + H126+ H101+H96+H97+H94+H102+H103 - H89-H88-H85-H87)&lt;0,"G",IF(H158&gt;'Authority RAG Thresholds'!$I$17,"G",IF(H158&lt;'Authority RAG Thresholds'!$G$17,"R","A")))))</f>
        <v>N/A</v>
      </c>
      <c r="I170" s="27"/>
      <c r="J170" s="148"/>
      <c r="K170" s="27"/>
      <c r="L170" s="27"/>
      <c r="M170" s="27"/>
      <c r="N170" s="27"/>
      <c r="O170" s="27" t="s">
        <v>253</v>
      </c>
      <c r="P170" s="154" t="str">
        <f>IF(P158="N/A","N/A",IF(P147&lt;0,"R",IF((P117+P116+P123+P115 +P118 + P126+ P101+P96+P97+P94+P102+P103 - P89-P88-P85-P87)&lt;0,"G",IF(P158&gt;'Authority RAG Thresholds'!$I$17,"G",IF(P158&lt;'Authority RAG Thresholds'!$G$17,"R","A")))))</f>
        <v>N/A</v>
      </c>
      <c r="Q170" s="154" t="str">
        <f>IF(Q158="N/A","N/A",IF(Q147&lt;0,"R",IF((Q117+Q116+Q123+Q115 +Q118 + Q126+ Q101+Q96+Q97+Q94+Q102+Q103 - Q89-Q88-Q85-Q87)&lt;0,"G",IF(Q158&gt;'Authority RAG Thresholds'!$I$17,"G",IF(Q158&lt;'Authority RAG Thresholds'!$G$17,"R","A")))))</f>
        <v>N/A</v>
      </c>
      <c r="R170" s="154" t="str">
        <f>IF(R158="N/A","N/A",IF(R147&lt;0,"R",IF((R117+R116+R123+R115 +R118 + R126+ R101+R96+R97+R94+R102+R103 - R89-R88-R85-R87)&lt;0,"G",IF(R158&gt;'Authority RAG Thresholds'!$I$17,"G",IF(R158&lt;'Authority RAG Thresholds'!$G$17,"R","A")))))</f>
        <v>N/A</v>
      </c>
      <c r="S170" s="27"/>
      <c r="T170" s="148"/>
      <c r="U170" s="27"/>
      <c r="V170" s="27"/>
      <c r="W170" s="27"/>
      <c r="X170" s="27"/>
      <c r="Y170" s="27" t="s">
        <v>253</v>
      </c>
      <c r="Z170" s="154" t="str">
        <f>IF(Z158="N/A","N/A",IF(Z147&lt;0,"R",IF((Z117+Z116+Z123+Z115 +Z118 + Z126+ Z101+Z96+Z97+Z94+Z102+Z103 - Z89-Z88-Z85-Z87)&lt;0,"G",IF(Z158&gt;'Authority RAG Thresholds'!$I$17,"G",IF(Z158&lt;'Authority RAG Thresholds'!$G$17,"R","A")))))</f>
        <v>N/A</v>
      </c>
      <c r="AA170" s="154" t="str">
        <f>IF(AA158="N/A","N/A",IF(AA147&lt;0,"R",IF((AA117+AA116+AA123+AA115 +AA118 + AA126+ AA101+AA96+AA97+AA94+AA102+AA103 - AA89-AA88-AA85-AA87)&lt;0,"G",IF(AA158&gt;'Authority RAG Thresholds'!$I$17,"G",IF(AA158&lt;'Authority RAG Thresholds'!$G$17,"R","A")))))</f>
        <v>N/A</v>
      </c>
      <c r="AB170" s="154" t="str">
        <f>IF(AB158="N/A","N/A",IF(AB147&lt;0,"R",IF((AB117+AB116+AB123+AB115 +AB118 + AB126+ AB101+AB96+AB97+AB94+AB102+AB103 - AB89-AB88-AB85-AB87)&lt;0,"G",IF(AB158&gt;'Authority RAG Thresholds'!$I$17,"G",IF(AB158&lt;'Authority RAG Thresholds'!$G$17,"R","A")))))</f>
        <v>N/A</v>
      </c>
    </row>
    <row r="171" spans="1:29" ht="11.5" x14ac:dyDescent="0.25">
      <c r="A171" s="146"/>
      <c r="B171" s="146"/>
      <c r="D171" s="27"/>
      <c r="E171" s="27" t="s">
        <v>77</v>
      </c>
      <c r="F171" s="154" t="e">
        <f>IF((F34+   IF(F36&lt;0,F36,0)  -F52)&lt;0,"R",IF(((F117+F116+F123+F115 +F118 +F126+  F101+F96+F97+F94+F102+F103 - F89-F88-F85-F87)&lt;0),"G",IF(F159&lt;'Authority RAG Thresholds'!$I$18,"G",IF(F159&gt;'Authority RAG Thresholds'!$G$18,"R","A"))))</f>
        <v>#DIV/0!</v>
      </c>
      <c r="G171" s="154" t="e">
        <f>IF((G34+   IF(G36&lt;0,G36,0)  -G52)&lt;0,"R",IF(((G117+G116+G123+G115 +G118 +G126+  G101+G96+G97+G94+G102+G103 - G89-G88-G85-G87)&lt;0),"G",IF(G159&lt;'Authority RAG Thresholds'!$I$18,"G",IF(G159&gt;'Authority RAG Thresholds'!$G$18,"R","A"))))</f>
        <v>#DIV/0!</v>
      </c>
      <c r="H171" s="154" t="e">
        <f>IF((H34+   IF(H36&lt;0,H36,0)  -H52)&lt;0,"R",IF(((H117+H116+H123+H115 +H118 +H126+  H101+H96+H97+H94+H102+H103 - H89-H88-H85-H87)&lt;0),"G",IF(H159&lt;'Authority RAG Thresholds'!$I$18,"G",IF(H159&gt;'Authority RAG Thresholds'!$G$18,"R","A"))))</f>
        <v>#DIV/0!</v>
      </c>
      <c r="I171" s="27"/>
      <c r="J171" s="148"/>
      <c r="K171" s="27"/>
      <c r="L171" s="27"/>
      <c r="M171" s="27"/>
      <c r="N171" s="27"/>
      <c r="O171" s="27" t="s">
        <v>77</v>
      </c>
      <c r="P171" s="154" t="e">
        <f>IF((P34+   IF(P36&lt;0,P36,0)  -P52)&lt;0,"R",IF(((P117+P116+P123+P115 +P118 +P126+  P101+P96+P97+P94+P102+P103 - P89-P88-P85-P87)&lt;0),"G",IF(P159&lt;'Authority RAG Thresholds'!$I$18,"G",IF(P159&gt;'Authority RAG Thresholds'!$G$18,"R","A"))))</f>
        <v>#DIV/0!</v>
      </c>
      <c r="Q171" s="154" t="e">
        <f>IF((Q34+   IF(Q36&lt;0,Q36,0)  -Q52)&lt;0,"R",IF(((Q117+Q116+Q123+Q115 +Q118 +Q126+  Q101+Q96+Q97+Q94+Q102+Q103 - Q89-Q88-Q85-Q87)&lt;0),"G",IF(Q159&lt;'Authority RAG Thresholds'!$I$18,"G",IF(Q159&gt;'Authority RAG Thresholds'!$G$18,"R","A"))))</f>
        <v>#DIV/0!</v>
      </c>
      <c r="R171" s="154" t="e">
        <f>IF((R34+   IF(R36&lt;0,R36,0)  -R52)&lt;0,"R",IF(((R117+R116+R123+R115 +R118 +R126+  R101+R96+R97+R94+R102+R103 - R89-R88-R85-R87)&lt;0),"G",IF(R159&lt;'Authority RAG Thresholds'!$I$18,"G",IF(R159&gt;'Authority RAG Thresholds'!$G$18,"R","A"))))</f>
        <v>#DIV/0!</v>
      </c>
      <c r="S171" s="27"/>
      <c r="T171" s="148"/>
      <c r="U171" s="27"/>
      <c r="V171" s="27"/>
      <c r="W171" s="27"/>
      <c r="X171" s="27"/>
      <c r="Y171" s="27" t="s">
        <v>77</v>
      </c>
      <c r="Z171" s="154" t="e">
        <f>IF((Z34+   IF(Z36&lt;0,Z36,0)  -Z52)&lt;0,"R",IF(((Z117+Z116+Z123+Z115 +Z118 +Z126+  Z101+Z96+Z97+Z94+Z102+Z103 - Z89-Z88-Z85-Z87)&lt;0),"G",IF(Z159&lt;'Authority RAG Thresholds'!$I$18,"G",IF(Z159&gt;'Authority RAG Thresholds'!$G$18,"R","A"))))</f>
        <v>#DIV/0!</v>
      </c>
      <c r="AA171" s="154" t="e">
        <f>IF((AA34+   IF(AA36&lt;0,AA36,0)  -AA52)&lt;0,"R",IF(((AA117+AA116+AA123+AA115 +AA118 +AA126+  AA101+AA96+AA97+AA94+AA102+AA103 - AA89-AA88-AA85-AA87)&lt;0),"G",IF(AA159&lt;'Authority RAG Thresholds'!$I$18,"G",IF(AA159&gt;'Authority RAG Thresholds'!$G$18,"R","A"))))</f>
        <v>#DIV/0!</v>
      </c>
      <c r="AB171" s="154" t="e">
        <f>IF((AB34+   IF(AB36&lt;0,AB36,0)  -AB52)&lt;0,"R",IF(((AB117+AB116+AB123+AB115 +AB118 +AB126+  AB101+AB96+AB97+AB94+AB102+AB103 - AB89-AB88-AB85-AB87)&lt;0),"G",IF(AB159&lt;'Authority RAG Thresholds'!$I$18,"G",IF(AB159&gt;'Authority RAG Thresholds'!$G$18,"R","A"))))</f>
        <v>#DIV/0!</v>
      </c>
    </row>
    <row r="172" spans="1:29" ht="11.5" x14ac:dyDescent="0.25">
      <c r="A172" s="146"/>
      <c r="B172" s="146"/>
      <c r="D172" s="27"/>
      <c r="E172" s="27" t="s">
        <v>82</v>
      </c>
      <c r="F172" s="154" t="e">
        <f>IF((F34+   IF(F36&lt;0,F36,0)  -F52)&lt;0,"R",IF(( ((F117+F116+F123+F115 +F118 +F126+  F101+F96+F97+F94+F102+F103 - F89-F88-F85-F87)-(F70-F119))&lt;0),"G",IF(F160&lt;'Authority RAG Thresholds'!$I$19,"G",IF(F160&gt;'Authority RAG Thresholds'!$G$19,"R","A"))))</f>
        <v>#DIV/0!</v>
      </c>
      <c r="G172" s="154" t="e">
        <f>IF((G34+   IF(G36&lt;0,G36,0)  -G52)&lt;0,"R",IF(( ((G117+G116+G123+G115 +G118 +G126+  G101+G96+G97+G94+G102+G103 - G89-G88-G85-G87)-(G70-G119))&lt;0),"G",IF(G160&lt;'Authority RAG Thresholds'!$I$19,"G",IF(G160&gt;'Authority RAG Thresholds'!$G$19,"R","A"))))</f>
        <v>#DIV/0!</v>
      </c>
      <c r="H172" s="154" t="e">
        <f>IF((H34+   IF(H36&lt;0,H36,0)  -H52)&lt;0,"R",IF(( ((H117+H116+H123+H115 +H118 +H126+  H101+H96+H97+H94+H102+H103 - H89-H88-H85-H87)-(H70-H119))&lt;0),"G",IF(H160&lt;'Authority RAG Thresholds'!$I$19,"G",IF(H160&gt;'Authority RAG Thresholds'!$G$19,"R","A"))))</f>
        <v>#DIV/0!</v>
      </c>
      <c r="I172" s="27"/>
      <c r="J172" s="148"/>
      <c r="K172" s="27"/>
      <c r="L172" s="27"/>
      <c r="M172" s="27"/>
      <c r="N172" s="27"/>
      <c r="O172" s="27" t="s">
        <v>82</v>
      </c>
      <c r="P172" s="154" t="e">
        <f>IF((P34+   IF(P36&lt;0,P36,0)  -P52)&lt;0,"R",IF(( ((P117+P116+P123+P115 +P118 +P126+  P101+P96+P97+P94+P102+P103 - P89-P88-P85-P87)-(P70-P119))&lt;0),"G",IF(P160&lt;'Authority RAG Thresholds'!$I$19,"G",IF(P160&gt;'Authority RAG Thresholds'!$G$19,"R","A"))))</f>
        <v>#DIV/0!</v>
      </c>
      <c r="Q172" s="154" t="e">
        <f>IF((Q34+   IF(Q36&lt;0,Q36,0)  -Q52)&lt;0,"R",IF(( ((Q117+Q116+Q123+Q115 +Q118 +Q126+  Q101+Q96+Q97+Q94+Q102+Q103 - Q89-Q88-Q85-Q87)-(Q70-Q119))&lt;0),"G",IF(Q160&lt;'Authority RAG Thresholds'!$I$19,"G",IF(Q160&gt;'Authority RAG Thresholds'!$G$19,"R","A"))))</f>
        <v>#DIV/0!</v>
      </c>
      <c r="R172" s="154" t="e">
        <f>IF((R34+   IF(R36&lt;0,R36,0)  -R52)&lt;0,"R",IF(( ((R117+R116+R123+R115 +R118 +R126+  R101+R96+R97+R94+R102+R103 - R89-R88-R85-R87)-(R70-R119))&lt;0),"G",IF(R160&lt;'Authority RAG Thresholds'!$I$19,"G",IF(R160&gt;'Authority RAG Thresholds'!$G$19,"R","A"))))</f>
        <v>#DIV/0!</v>
      </c>
      <c r="S172" s="27"/>
      <c r="T172" s="148"/>
      <c r="U172" s="27"/>
      <c r="V172" s="27"/>
      <c r="W172" s="27"/>
      <c r="X172" s="27"/>
      <c r="Y172" s="27" t="s">
        <v>82</v>
      </c>
      <c r="Z172" s="154" t="e">
        <f>IF((Z34+   IF(Z36&lt;0,Z36,0)  -Z52)&lt;0,"R",IF(( ((Z117+Z116+Z123+Z115 +Z118 +Z126+  Z101+Z96+Z97+Z94+Z102+Z103 - Z89-Z88-Z85-Z87)-(Z70-Z119))&lt;0),"G",IF(Z160&lt;'Authority RAG Thresholds'!$I$19,"G",IF(Z160&gt;'Authority RAG Thresholds'!$G$19,"R","A"))))</f>
        <v>#DIV/0!</v>
      </c>
      <c r="AA172" s="154" t="e">
        <f>IF((AA34+   IF(AA36&lt;0,AA36,0)  -AA52)&lt;0,"R",IF(( ((AA117+AA116+AA123+AA115 +AA118 +AA126+  AA101+AA96+AA97+AA94+AA102+AA103 - AA89-AA88-AA85-AA87)-(AA70-AA119))&lt;0),"G",IF(AA160&lt;'Authority RAG Thresholds'!$I$19,"G",IF(AA160&gt;'Authority RAG Thresholds'!$G$19,"R","A"))))</f>
        <v>#DIV/0!</v>
      </c>
      <c r="AB172" s="154" t="e">
        <f>IF((AB34+   IF(AB36&lt;0,AB36,0)  -AB52)&lt;0,"R",IF(( ((AB117+AB116+AB123+AB115 +AB118 +AB126+  AB101+AB96+AB97+AB94+AB102+AB103 - AB89-AB88-AB85-AB87)-(AB70-AB119))&lt;0),"G",IF(AB160&lt;'Authority RAG Thresholds'!$I$19,"G",IF(AB160&gt;'Authority RAG Thresholds'!$G$19,"R","A"))))</f>
        <v>#DIV/0!</v>
      </c>
    </row>
    <row r="173" spans="1:29" ht="11.5" x14ac:dyDescent="0.25">
      <c r="A173" s="146"/>
      <c r="B173" s="146"/>
      <c r="D173" s="27"/>
      <c r="E173" s="27" t="s">
        <v>75</v>
      </c>
      <c r="F173" s="154" t="str">
        <f>IF(-(F37+F38)&lt;=0,"G",IF((  F34+ IF(F36&lt;0,F36,0) +F40 )&lt;0,"R",IF(F161&gt;'Authority RAG Thresholds'!$I$20,"G",IF(F161&lt;'Authority RAG Thresholds'!$G$20,"R","A"))))</f>
        <v>G</v>
      </c>
      <c r="G173" s="154" t="str">
        <f>IF(-(G37+G38)&lt;=0,"G",IF((  G34+ IF(G36&lt;0,G36,0) +G40 )&lt;0,"R",IF(G161&gt;'Authority RAG Thresholds'!$I$20,"G",IF(G161&lt;'Authority RAG Thresholds'!$G$20,"R","A"))))</f>
        <v>G</v>
      </c>
      <c r="H173" s="154" t="str">
        <f>IF(-(H37+H38)&lt;=0,"G",IF((  H34+ IF(H36&lt;0,H36,0) +H40 )&lt;0,"R",IF(H161&gt;'Authority RAG Thresholds'!$I$20,"G",IF(H161&lt;'Authority RAG Thresholds'!$G$20,"R","A"))))</f>
        <v>G</v>
      </c>
      <c r="I173" s="27"/>
      <c r="J173" s="148"/>
      <c r="K173" s="27"/>
      <c r="L173" s="27"/>
      <c r="M173" s="27"/>
      <c r="N173" s="27"/>
      <c r="O173" s="27" t="s">
        <v>75</v>
      </c>
      <c r="P173" s="154" t="str">
        <f>IF(-(P37+P38)&lt;=0,"G",IF((  P34+ IF(P36&lt;0,P36,0) +P40 )&lt;0,"R",IF(P161&gt;'Authority RAG Thresholds'!$I$20,"G",IF(P161&lt;'Authority RAG Thresholds'!$G$20,"R","A"))))</f>
        <v>G</v>
      </c>
      <c r="Q173" s="154" t="str">
        <f>IF(-(Q37+Q38)&lt;=0,"G",IF((  Q34+ IF(Q36&lt;0,Q36,0) +Q40 )&lt;0,"R",IF(Q161&gt;'Authority RAG Thresholds'!$I$20,"G",IF(Q161&lt;'Authority RAG Thresholds'!$G$20,"R","A"))))</f>
        <v>G</v>
      </c>
      <c r="R173" s="154" t="str">
        <f>IF(-(R37+R38)&lt;=0,"G",IF((  R34+ IF(R36&lt;0,R36,0) +R40 )&lt;0,"R",IF(R161&gt;'Authority RAG Thresholds'!$I$20,"G",IF(R161&lt;'Authority RAG Thresholds'!$G$20,"R","A"))))</f>
        <v>G</v>
      </c>
      <c r="S173" s="27"/>
      <c r="T173" s="148"/>
      <c r="U173" s="27"/>
      <c r="V173" s="27"/>
      <c r="W173" s="27"/>
      <c r="X173" s="27"/>
      <c r="Y173" s="27" t="s">
        <v>75</v>
      </c>
      <c r="Z173" s="154" t="str">
        <f>IF(-(Z37+Z38)&lt;=0,"G",IF((  Z34+ IF(Z36&lt;0,Z36,0) +Z40 )&lt;0,"R",IF(Z161&gt;'Authority RAG Thresholds'!$I$20,"G",IF(Z161&lt;'Authority RAG Thresholds'!$G$20,"R","A"))))</f>
        <v>G</v>
      </c>
      <c r="AA173" s="154" t="str">
        <f>IF(-(AA37+AA38)&lt;=0,"G",IF((  AA34+ IF(AA36&lt;0,AA36,0) +AA40 )&lt;0,"R",IF(AA161&gt;'Authority RAG Thresholds'!$I$20,"G",IF(AA161&lt;'Authority RAG Thresholds'!$G$20,"R","A"))))</f>
        <v>G</v>
      </c>
      <c r="AB173" s="154" t="str">
        <f>IF(-(AB37+AB38)&lt;=0,"G",IF((  AB34+ IF(AB36&lt;0,AB36,0) +AB40 )&lt;0,"R",IF(AB161&gt;'Authority RAG Thresholds'!$I$20,"G",IF(AB161&lt;'Authority RAG Thresholds'!$G$20,"R","A"))))</f>
        <v>G</v>
      </c>
    </row>
    <row r="174" spans="1:29" ht="11.5" x14ac:dyDescent="0.25">
      <c r="A174" s="146"/>
      <c r="B174" s="146"/>
      <c r="D174" s="27"/>
      <c r="E174" s="27" t="s">
        <v>78</v>
      </c>
      <c r="F174" s="154" t="e">
        <f>IF(F162&gt;'Authority RAG Thresholds'!$I$21,"G",IF(F162&lt;'Authority RAG Thresholds'!$G$21,"R","A"))</f>
        <v>#DIV/0!</v>
      </c>
      <c r="G174" s="154" t="e">
        <f>IF(G162&gt;'Authority RAG Thresholds'!$I$21,"G",IF(G162&lt;'Authority RAG Thresholds'!$G$21,"R","A"))</f>
        <v>#DIV/0!</v>
      </c>
      <c r="H174" s="154" t="e">
        <f>IF(H162&gt;'Authority RAG Thresholds'!$I$21,"G",IF(H162&lt;'Authority RAG Thresholds'!$G$21,"R","A"))</f>
        <v>#DIV/0!</v>
      </c>
      <c r="I174" s="27"/>
      <c r="J174" s="148"/>
      <c r="K174" s="27"/>
      <c r="L174" s="27"/>
      <c r="M174" s="27"/>
      <c r="N174" s="27"/>
      <c r="O174" s="27" t="s">
        <v>78</v>
      </c>
      <c r="P174" s="154" t="e">
        <f>IF(P162&gt;'Authority RAG Thresholds'!$I$21,"G",IF(P162&lt;'Authority RAG Thresholds'!$G$21,"R","A"))</f>
        <v>#DIV/0!</v>
      </c>
      <c r="Q174" s="154" t="e">
        <f>IF(Q162&gt;'Authority RAG Thresholds'!$I$21,"G",IF(Q162&lt;'Authority RAG Thresholds'!$G$21,"R","A"))</f>
        <v>#DIV/0!</v>
      </c>
      <c r="R174" s="154" t="e">
        <f>IF(R162&gt;'Authority RAG Thresholds'!$I$21,"G",IF(R162&lt;'Authority RAG Thresholds'!$G$21,"R","A"))</f>
        <v>#DIV/0!</v>
      </c>
      <c r="S174" s="27"/>
      <c r="T174" s="148"/>
      <c r="U174" s="27"/>
      <c r="V174" s="27"/>
      <c r="W174" s="27"/>
      <c r="X174" s="27"/>
      <c r="Y174" s="27" t="s">
        <v>78</v>
      </c>
      <c r="Z174" s="154" t="e">
        <f>IF(Z162&gt;'Authority RAG Thresholds'!$I$21,"G",IF(Z162&lt;'Authority RAG Thresholds'!$G$21,"R","A"))</f>
        <v>#DIV/0!</v>
      </c>
      <c r="AA174" s="154" t="e">
        <f>IF(AA162&gt;'Authority RAG Thresholds'!$I$21,"G",IF(AA162&lt;'Authority RAG Thresholds'!$G$21,"R","A"))</f>
        <v>#DIV/0!</v>
      </c>
      <c r="AB174" s="154" t="e">
        <f>IF(AB162&gt;'Authority RAG Thresholds'!$I$21,"G",IF(AB162&lt;'Authority RAG Thresholds'!$G$21,"R","A"))</f>
        <v>#DIV/0!</v>
      </c>
    </row>
    <row r="175" spans="1:29" ht="11.5" x14ac:dyDescent="0.25">
      <c r="A175" s="146"/>
      <c r="B175" s="146"/>
      <c r="D175" s="27"/>
      <c r="E175" s="27" t="s">
        <v>79</v>
      </c>
      <c r="F175" s="154" t="str">
        <f>IF(F163&gt;'Authority RAG Thresholds'!$G$22,"G","R")</f>
        <v>R</v>
      </c>
      <c r="G175" s="154" t="str">
        <f>IF(G163&gt;'Authority RAG Thresholds'!$G$22,"G","R")</f>
        <v>R</v>
      </c>
      <c r="H175" s="154" t="str">
        <f>IF(H163&gt;'Authority RAG Thresholds'!$G$22,"G","R")</f>
        <v>R</v>
      </c>
      <c r="I175" s="27"/>
      <c r="J175" s="148"/>
      <c r="K175" s="27"/>
      <c r="L175" s="27"/>
      <c r="M175" s="27"/>
      <c r="N175" s="27"/>
      <c r="O175" s="27" t="s">
        <v>79</v>
      </c>
      <c r="P175" s="154" t="str">
        <f>IF(P163&gt;'Authority RAG Thresholds'!$G$22,"G","R")</f>
        <v>R</v>
      </c>
      <c r="Q175" s="154" t="str">
        <f>IF(Q163&gt;'Authority RAG Thresholds'!$G$22,"G","R")</f>
        <v>R</v>
      </c>
      <c r="R175" s="154" t="str">
        <f>IF(R163&gt;'Authority RAG Thresholds'!$G$22,"G","R")</f>
        <v>R</v>
      </c>
      <c r="S175" s="27"/>
      <c r="T175" s="148"/>
      <c r="U175" s="27"/>
      <c r="V175" s="27"/>
      <c r="W175" s="27"/>
      <c r="X175" s="27"/>
      <c r="Y175" s="27" t="s">
        <v>79</v>
      </c>
      <c r="Z175" s="154" t="str">
        <f>IF(Z163&gt;'Authority RAG Thresholds'!$G$22,"G","R")</f>
        <v>R</v>
      </c>
      <c r="AA175" s="154" t="str">
        <f>IF(AA163&gt;'Authority RAG Thresholds'!$G$22,"G","R")</f>
        <v>R</v>
      </c>
      <c r="AB175" s="154" t="str">
        <f>IF(AB163&gt;'Authority RAG Thresholds'!$G$22,"G","R")</f>
        <v>R</v>
      </c>
    </row>
    <row r="176" spans="1:29" ht="11.5" x14ac:dyDescent="0.25">
      <c r="A176" s="146"/>
      <c r="B176" s="146"/>
      <c r="D176" s="27"/>
      <c r="E176" s="27" t="s">
        <v>80</v>
      </c>
      <c r="F176" s="154" t="e">
        <f>IF(F139=SysConfig!$F$43,"R",IF((F81+F82+F66+F67+F138)&lt;0,"G",IF(F164&lt;'Authority RAG Thresholds'!$I$23,"G",IF(F164&gt;'Authority RAG Thresholds'!$G$23,"R","A"))))</f>
        <v>#DIV/0!</v>
      </c>
      <c r="G176" s="154" t="e">
        <f>IF(G139=SysConfig!$F$43,"R",IF((G81+G82+G66+G67+G138)&lt;0,"G",IF(G164&lt;'Authority RAG Thresholds'!$I$23,"G",IF(G164&gt;'Authority RAG Thresholds'!$G$23,"R","A"))))</f>
        <v>#DIV/0!</v>
      </c>
      <c r="H176" s="154" t="e">
        <f>IF(H139=SysConfig!$F$43,"R",IF((H81+H82+H66+H67+H138)&lt;0,"G",IF(H164&lt;'Authority RAG Thresholds'!$I$23,"G",IF(H164&gt;'Authority RAG Thresholds'!$G$23,"R","A"))))</f>
        <v>#DIV/0!</v>
      </c>
      <c r="I176" s="27"/>
      <c r="J176" s="148"/>
      <c r="K176" s="27"/>
      <c r="L176" s="27"/>
      <c r="M176" s="27"/>
      <c r="N176" s="27"/>
      <c r="O176" s="27" t="s">
        <v>80</v>
      </c>
      <c r="P176" s="154" t="e">
        <f>IF(P139=SysConfig!$F$43,"R",IF((P81+P82+P66+P67+P138)&lt;0,"G",IF(P164&lt;'Authority RAG Thresholds'!$I$23,"G",IF(P164&gt;'Authority RAG Thresholds'!$G$23,"R","A"))))</f>
        <v>#DIV/0!</v>
      </c>
      <c r="Q176" s="154" t="e">
        <f>IF(Q139=SysConfig!$F$43,"R",IF((Q81+Q82+Q66+Q67+Q138)&lt;0,"G",IF(Q164&lt;'Authority RAG Thresholds'!$I$23,"G",IF(Q164&gt;'Authority RAG Thresholds'!$G$23,"R","A"))))</f>
        <v>#DIV/0!</v>
      </c>
      <c r="R176" s="154" t="e">
        <f>IF(R139=SysConfig!$F$43,"R",IF((R81+R82+R66+R67+R138)&lt;0,"G",IF(R164&lt;'Authority RAG Thresholds'!$I$23,"G",IF(R164&gt;'Authority RAG Thresholds'!$G$23,"R","A"))))</f>
        <v>#DIV/0!</v>
      </c>
      <c r="S176" s="27"/>
      <c r="T176" s="148"/>
      <c r="U176" s="27"/>
      <c r="V176" s="27"/>
      <c r="W176" s="27"/>
      <c r="X176" s="27"/>
      <c r="Y176" s="27" t="s">
        <v>80</v>
      </c>
      <c r="Z176" s="154" t="e">
        <f>IF(Z139=SysConfig!$F$43,"R",IF((Z81+Z82+Z66+Z67+Z138)&lt;0,"G",IF(Z164&lt;'Authority RAG Thresholds'!$I$23,"G",IF(Z164&gt;'Authority RAG Thresholds'!$G$23,"R","A"))))</f>
        <v>#DIV/0!</v>
      </c>
      <c r="AA176" s="154" t="e">
        <f>IF(AA139=SysConfig!$F$43,"R",IF((AA81+AA82+AA66+AA67+AA138)&lt;0,"G",IF(AA164&lt;'Authority RAG Thresholds'!$I$23,"G",IF(AA164&gt;'Authority RAG Thresholds'!$G$23,"R","A"))))</f>
        <v>#DIV/0!</v>
      </c>
      <c r="AB176" s="154" t="e">
        <f>IF(AB139=SysConfig!$F$43,"R",IF((AB81+AB82+AB66+AB67+AB138)&lt;0,"G",IF(AB164&lt;'Authority RAG Thresholds'!$I$23,"G",IF(AB164&gt;'Authority RAG Thresholds'!$G$23,"R","A"))))</f>
        <v>#DIV/0!</v>
      </c>
    </row>
    <row r="177" spans="1:29" ht="11.5" x14ac:dyDescent="0.25">
      <c r="A177" s="146"/>
      <c r="B177" s="146"/>
      <c r="D177" s="27"/>
      <c r="J177" s="148"/>
      <c r="K177" s="27"/>
      <c r="L177" s="27"/>
      <c r="M177" s="27"/>
      <c r="N177" s="27"/>
      <c r="T177" s="148"/>
      <c r="U177" s="27"/>
      <c r="V177" s="27"/>
      <c r="W177" s="27"/>
    </row>
    <row r="178" spans="1:29" ht="15.5" x14ac:dyDescent="0.35">
      <c r="A178" s="90" t="s">
        <v>158</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ht="14.5" customHeight="1" x14ac:dyDescent="0.25"/>
    <row r="180" spans="1:29" ht="14.5" hidden="1" customHeight="1" x14ac:dyDescent="0.25"/>
    <row r="181" spans="1:29" ht="14.5" hidden="1" customHeight="1" x14ac:dyDescent="0.25"/>
    <row r="182" spans="1:29" ht="14.5" hidden="1" customHeight="1" x14ac:dyDescent="0.25"/>
    <row r="183" spans="1:29" ht="14.5" hidden="1" customHeight="1" x14ac:dyDescent="0.25"/>
    <row r="184" spans="1:29" ht="14.5" hidden="1" customHeight="1" x14ac:dyDescent="0.25"/>
    <row r="185" spans="1:29" ht="14.5" hidden="1" customHeight="1" x14ac:dyDescent="0.25"/>
    <row r="186" spans="1:29" ht="14.5" hidden="1" customHeight="1" x14ac:dyDescent="0.25"/>
    <row r="187" spans="1:29" ht="14.5" hidden="1" customHeight="1" x14ac:dyDescent="0.25"/>
    <row r="188" spans="1:29" ht="14.5" hidden="1" customHeight="1" x14ac:dyDescent="0.25"/>
    <row r="189" spans="1:29" ht="14.5" hidden="1" customHeight="1" x14ac:dyDescent="0.25"/>
    <row r="190" spans="1:29" ht="14.5" hidden="1" customHeight="1" x14ac:dyDescent="0.25"/>
    <row r="191" spans="1:29" ht="14.5" hidden="1" customHeight="1" x14ac:dyDescent="0.25"/>
    <row r="192" spans="1:29"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xr:uid="{00000000-0002-0000-0500-000000000000}">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500-000001000000}">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3000000}">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500-000004000000}">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0070C0"/>
  </sheetPr>
  <dimension ref="A1:BH178"/>
  <sheetViews>
    <sheetView showGridLines="0" zoomScale="55" zoomScaleNormal="5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1" width="3.69921875" customWidth="1"/>
    <col min="2" max="2" width="6" customWidth="1"/>
    <col min="3" max="3" width="28.3984375" customWidth="1"/>
    <col min="4" max="4" width="1.69921875" customWidth="1"/>
    <col min="5" max="5" width="77" bestFit="1" customWidth="1"/>
    <col min="6" max="14" width="26.5" customWidth="1"/>
    <col min="15" max="15" width="3.69921875" customWidth="1"/>
    <col min="16" max="16" width="71.3984375" customWidth="1"/>
    <col min="17" max="25" width="26.5" customWidth="1"/>
    <col min="26" max="26" width="3.69921875" customWidth="1"/>
    <col min="27" max="27" width="71.3984375" customWidth="1"/>
    <col min="28" max="30" width="26.5" customWidth="1"/>
    <col min="31" max="31" width="3.69921875" customWidth="1"/>
    <col min="32" max="32" width="71.3984375" customWidth="1"/>
    <col min="33" max="41" width="26.5" customWidth="1"/>
    <col min="42" max="42" width="4.69921875" customWidth="1"/>
    <col min="43" max="43" width="71.3984375" customWidth="1"/>
    <col min="44" max="46" width="26.5" customWidth="1"/>
    <col min="47" max="47" width="8.69921875" customWidth="1"/>
    <col min="48" max="60" width="0" hidden="1" customWidth="1"/>
    <col min="61" max="16384" width="8.69921875" hidden="1"/>
  </cols>
  <sheetData>
    <row r="1" spans="1:47"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s="27" customFormat="1"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s="27" customFormat="1" ht="12.5" x14ac:dyDescent="0.25">
      <c r="A3" s="109"/>
      <c r="B3" s="109"/>
      <c r="C3" s="112" t="str">
        <f ca="1">MID(CELL("filename",A1),FIND("]",CELL("filename",A1))+1,256)&amp;" Sheet"</f>
        <v>1.1b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s="27" customFormat="1" ht="12.5" x14ac:dyDescent="0.25">
      <c r="A6" s="109"/>
      <c r="B6" s="114"/>
      <c r="C6" s="253" t="str">
        <f>HYPERLINK("#'Contents'!A1","Click for Contents")</f>
        <v>Click for Contents</v>
      </c>
      <c r="D6" s="253"/>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s="27" customFormat="1" ht="11.5" x14ac:dyDescent="0.25">
      <c r="A8" s="187">
        <f>SUM(A9:A156)</f>
        <v>0</v>
      </c>
      <c r="B8" s="187">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ht="21" x14ac:dyDescent="0.5">
      <c r="A12" s="97"/>
      <c r="B12" s="25"/>
      <c r="C12" s="25"/>
      <c r="D12" s="25"/>
      <c r="E12" s="55" t="s">
        <v>408</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x14ac:dyDescent="0.35">
      <c r="A13" s="97"/>
      <c r="B13" s="25"/>
      <c r="C13" s="25"/>
      <c r="D13" s="25"/>
      <c r="E13" s="97" t="s">
        <v>409</v>
      </c>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x14ac:dyDescent="0.35">
      <c r="A14" s="97"/>
      <c r="B14" s="25"/>
      <c r="C14" s="25"/>
      <c r="D14" s="148"/>
      <c r="E14" s="148" t="s">
        <v>43</v>
      </c>
      <c r="F14" s="148"/>
      <c r="G14" s="148"/>
      <c r="H14" s="148"/>
      <c r="I14" s="148"/>
      <c r="J14" s="148"/>
      <c r="K14" s="148"/>
      <c r="L14" s="148"/>
      <c r="M14" s="148"/>
      <c r="N14" s="148"/>
      <c r="O14" s="148"/>
      <c r="P14" s="148" t="s">
        <v>41</v>
      </c>
      <c r="Q14" s="148"/>
      <c r="R14" s="148"/>
      <c r="S14" s="148" t="s">
        <v>154</v>
      </c>
      <c r="T14" s="148"/>
      <c r="U14" s="148"/>
      <c r="V14" s="148"/>
      <c r="W14" s="148"/>
      <c r="X14" s="148"/>
      <c r="Y14" s="148"/>
      <c r="Z14" s="148"/>
      <c r="AA14" s="148" t="s">
        <v>41</v>
      </c>
      <c r="AB14" s="148"/>
      <c r="AC14" s="148"/>
      <c r="AD14" s="148"/>
      <c r="AE14" s="148"/>
      <c r="AF14" s="148" t="s">
        <v>42</v>
      </c>
      <c r="AG14" s="148"/>
      <c r="AH14" s="148"/>
      <c r="AI14" s="148" t="s">
        <v>154</v>
      </c>
      <c r="AJ14" s="148"/>
      <c r="AK14" s="148"/>
      <c r="AL14" s="148"/>
      <c r="AM14" s="148"/>
      <c r="AN14" s="148"/>
      <c r="AO14" s="148"/>
      <c r="AP14" s="148"/>
      <c r="AQ14" s="148" t="s">
        <v>42</v>
      </c>
      <c r="AR14" s="25"/>
      <c r="AS14" s="148"/>
      <c r="AT14" s="148"/>
      <c r="AU14" s="148"/>
    </row>
    <row r="15" spans="1:47" s="27" customFormat="1" x14ac:dyDescent="0.35">
      <c r="A15" s="97"/>
      <c r="B15" s="25"/>
      <c r="C15" s="25"/>
      <c r="D15" s="148"/>
      <c r="E15" s="148"/>
      <c r="F15" s="148"/>
      <c r="G15" s="148"/>
      <c r="H15" s="148"/>
      <c r="I15" s="148"/>
      <c r="J15" s="148"/>
      <c r="K15" s="148"/>
      <c r="L15" s="148"/>
      <c r="M15" s="148"/>
      <c r="N15" s="148"/>
      <c r="O15" s="148"/>
      <c r="P15" s="148" t="s">
        <v>325</v>
      </c>
      <c r="Q15" s="148"/>
      <c r="R15" s="148"/>
      <c r="S15" s="192"/>
      <c r="T15" s="148"/>
      <c r="U15" s="148"/>
      <c r="V15" s="192"/>
      <c r="W15" s="148"/>
      <c r="X15" s="148"/>
      <c r="Y15" s="192"/>
      <c r="Z15" s="148"/>
      <c r="AA15" s="148"/>
      <c r="AB15" s="148"/>
      <c r="AC15" s="148"/>
      <c r="AD15" s="148"/>
      <c r="AE15" s="148"/>
      <c r="AF15" s="148" t="s">
        <v>325</v>
      </c>
      <c r="AG15" s="148"/>
      <c r="AH15" s="148"/>
      <c r="AI15" s="192"/>
      <c r="AJ15" s="148"/>
      <c r="AK15" s="148"/>
      <c r="AL15" s="192"/>
      <c r="AM15" s="148"/>
      <c r="AN15" s="148"/>
      <c r="AO15" s="192"/>
      <c r="AP15" s="148"/>
      <c r="AQ15" s="148"/>
      <c r="AR15" s="25"/>
      <c r="AS15" s="148"/>
      <c r="AT15" s="148"/>
      <c r="AU15" s="148"/>
    </row>
    <row r="16" spans="1:47" ht="21" x14ac:dyDescent="0.5">
      <c r="A16" s="53"/>
      <c r="B16" s="146"/>
      <c r="C16" s="225"/>
      <c r="D16" s="53"/>
      <c r="E16" s="148"/>
      <c r="F16" s="53"/>
      <c r="G16" s="53"/>
      <c r="H16" s="53"/>
      <c r="I16" s="53"/>
      <c r="J16" s="53"/>
      <c r="K16" s="53"/>
      <c r="L16" s="53"/>
      <c r="M16" s="53"/>
      <c r="N16" s="53"/>
      <c r="O16" s="53"/>
      <c r="P16" s="147" t="s">
        <v>249</v>
      </c>
      <c r="Q16" s="53"/>
      <c r="R16" s="53"/>
      <c r="S16" s="207">
        <v>1</v>
      </c>
      <c r="T16" s="53"/>
      <c r="U16" s="53"/>
      <c r="V16" s="207">
        <v>1</v>
      </c>
      <c r="W16" s="53"/>
      <c r="X16" s="53"/>
      <c r="Y16" s="207">
        <v>1</v>
      </c>
      <c r="Z16" s="53"/>
      <c r="AA16" s="148"/>
      <c r="AB16" s="53"/>
      <c r="AC16" s="53"/>
      <c r="AD16" s="53"/>
      <c r="AE16" s="53"/>
      <c r="AF16" s="147" t="s">
        <v>249</v>
      </c>
      <c r="AG16" s="53"/>
      <c r="AH16" s="53"/>
      <c r="AI16" s="207">
        <v>1</v>
      </c>
      <c r="AJ16" s="53"/>
      <c r="AK16" s="53"/>
      <c r="AL16" s="207">
        <v>1</v>
      </c>
      <c r="AM16" s="53"/>
      <c r="AN16" s="53"/>
      <c r="AO16" s="207">
        <v>1</v>
      </c>
      <c r="AP16" s="53"/>
      <c r="AQ16" s="69"/>
      <c r="AR16" s="70"/>
      <c r="AS16" s="70"/>
      <c r="AT16" s="70"/>
      <c r="AU16" s="53"/>
    </row>
    <row r="17" spans="1:47" ht="21" x14ac:dyDescent="0.5">
      <c r="A17" s="53"/>
      <c r="B17" s="146"/>
      <c r="C17" s="146"/>
      <c r="D17" s="53"/>
      <c r="E17" s="148"/>
      <c r="F17" s="53"/>
      <c r="G17" s="53"/>
      <c r="H17" s="53"/>
      <c r="I17" s="53"/>
      <c r="J17" s="53"/>
      <c r="K17" s="53"/>
      <c r="L17" s="53"/>
      <c r="M17" s="53"/>
      <c r="N17" s="53"/>
      <c r="O17" s="53"/>
      <c r="P17" s="147" t="s">
        <v>155</v>
      </c>
      <c r="Q17" s="53"/>
      <c r="R17" s="53"/>
      <c r="S17" s="207">
        <v>1</v>
      </c>
      <c r="T17" s="53"/>
      <c r="U17" s="53"/>
      <c r="V17" s="207">
        <v>1</v>
      </c>
      <c r="W17" s="53"/>
      <c r="X17" s="53"/>
      <c r="Y17" s="207">
        <v>1</v>
      </c>
      <c r="Z17" s="53"/>
      <c r="AA17" s="148"/>
      <c r="AB17" s="53"/>
      <c r="AC17" s="53"/>
      <c r="AD17" s="53"/>
      <c r="AE17" s="53"/>
      <c r="AF17" s="147" t="s">
        <v>155</v>
      </c>
      <c r="AG17" s="53"/>
      <c r="AH17" s="53"/>
      <c r="AI17" s="207">
        <v>1</v>
      </c>
      <c r="AJ17" s="53"/>
      <c r="AK17" s="53"/>
      <c r="AL17" s="207">
        <v>1</v>
      </c>
      <c r="AM17" s="53"/>
      <c r="AN17" s="53"/>
      <c r="AO17" s="207">
        <v>1</v>
      </c>
      <c r="AP17" s="53"/>
      <c r="AQ17" s="69"/>
      <c r="AR17" s="70"/>
      <c r="AS17" s="70"/>
      <c r="AT17" s="70"/>
      <c r="AU17" s="53"/>
    </row>
    <row r="18" spans="1:47" ht="21" x14ac:dyDescent="0.5">
      <c r="A18" s="25"/>
      <c r="B18" s="146"/>
      <c r="C18" s="146"/>
      <c r="D18" s="25"/>
      <c r="E18" s="95" t="s">
        <v>87</v>
      </c>
      <c r="F18" s="25"/>
      <c r="G18" s="53"/>
      <c r="H18" s="25"/>
      <c r="I18" s="25"/>
      <c r="J18" s="25"/>
      <c r="K18" s="25"/>
      <c r="L18" s="25"/>
      <c r="M18" s="25"/>
      <c r="N18" s="25"/>
      <c r="O18" s="25"/>
      <c r="P18" s="95" t="s">
        <v>88</v>
      </c>
      <c r="Q18" s="25"/>
      <c r="R18" s="53"/>
      <c r="S18" s="25"/>
      <c r="T18" s="25"/>
      <c r="U18" s="53"/>
      <c r="V18" s="25"/>
      <c r="W18" s="25"/>
      <c r="X18" s="53"/>
      <c r="Y18" s="25"/>
      <c r="Z18" s="25"/>
      <c r="AA18" s="148" t="str">
        <f>P18</f>
        <v>Immediate Parent Name</v>
      </c>
      <c r="AB18" s="25"/>
      <c r="AC18" s="25"/>
      <c r="AD18" s="25"/>
      <c r="AE18" s="25"/>
      <c r="AF18" s="95" t="s">
        <v>89</v>
      </c>
      <c r="AG18" s="25"/>
      <c r="AH18" s="53"/>
      <c r="AI18" s="27"/>
      <c r="AJ18" s="25"/>
      <c r="AK18" s="53"/>
      <c r="AL18" s="27"/>
      <c r="AM18" s="25"/>
      <c r="AN18" s="53"/>
      <c r="AO18" s="27"/>
      <c r="AP18" s="25"/>
      <c r="AQ18" s="148" t="str">
        <f>AF18</f>
        <v>Ultimate Parent Name</v>
      </c>
      <c r="AR18" s="27"/>
      <c r="AS18" s="27"/>
      <c r="AT18" s="27"/>
      <c r="AU18" s="25"/>
    </row>
    <row r="19" spans="1:47" ht="20" x14ac:dyDescent="0.4">
      <c r="A19" s="27"/>
      <c r="B19" s="146"/>
      <c r="C19" s="146"/>
      <c r="D19" s="27"/>
      <c r="E19" s="11"/>
      <c r="F19" s="26" t="s">
        <v>160</v>
      </c>
      <c r="G19" s="26" t="s">
        <v>164</v>
      </c>
      <c r="H19" s="25" t="s">
        <v>161</v>
      </c>
      <c r="I19" s="26" t="s">
        <v>160</v>
      </c>
      <c r="J19" s="26" t="s">
        <v>164</v>
      </c>
      <c r="K19" s="25" t="s">
        <v>161</v>
      </c>
      <c r="L19" s="26" t="s">
        <v>160</v>
      </c>
      <c r="M19" s="26" t="s">
        <v>164</v>
      </c>
      <c r="N19" s="25" t="s">
        <v>161</v>
      </c>
      <c r="O19" s="27"/>
      <c r="P19" s="11"/>
      <c r="Q19" s="26" t="s">
        <v>160</v>
      </c>
      <c r="R19" s="26" t="s">
        <v>164</v>
      </c>
      <c r="S19" s="25" t="s">
        <v>161</v>
      </c>
      <c r="T19" s="26" t="s">
        <v>160</v>
      </c>
      <c r="U19" s="26" t="s">
        <v>164</v>
      </c>
      <c r="V19" s="25" t="s">
        <v>161</v>
      </c>
      <c r="W19" s="26" t="s">
        <v>160</v>
      </c>
      <c r="X19" s="26" t="s">
        <v>164</v>
      </c>
      <c r="Y19" s="25" t="s">
        <v>161</v>
      </c>
      <c r="Z19" s="27"/>
      <c r="AA19" s="11"/>
      <c r="AB19" s="25" t="s">
        <v>161</v>
      </c>
      <c r="AC19" s="25" t="s">
        <v>161</v>
      </c>
      <c r="AD19" s="25" t="s">
        <v>161</v>
      </c>
      <c r="AE19" s="27"/>
      <c r="AF19" s="11"/>
      <c r="AG19" s="26" t="s">
        <v>160</v>
      </c>
      <c r="AH19" s="26" t="s">
        <v>164</v>
      </c>
      <c r="AI19" s="25" t="s">
        <v>161</v>
      </c>
      <c r="AJ19" s="26" t="s">
        <v>160</v>
      </c>
      <c r="AK19" s="26" t="s">
        <v>164</v>
      </c>
      <c r="AL19" s="25" t="s">
        <v>161</v>
      </c>
      <c r="AM19" s="26" t="s">
        <v>160</v>
      </c>
      <c r="AN19" s="26" t="s">
        <v>164</v>
      </c>
      <c r="AO19" s="25" t="s">
        <v>161</v>
      </c>
      <c r="AP19" s="27"/>
      <c r="AQ19" s="11"/>
      <c r="AR19" s="27"/>
      <c r="AS19" s="27"/>
      <c r="AT19" s="27"/>
      <c r="AU19" s="27"/>
    </row>
    <row r="20" spans="1:47" ht="18" x14ac:dyDescent="0.4">
      <c r="A20" s="25"/>
      <c r="B20" s="146"/>
      <c r="C20" s="146"/>
      <c r="D20" s="25"/>
      <c r="E20" s="12" t="s">
        <v>5</v>
      </c>
      <c r="F20" s="25"/>
      <c r="G20" s="25"/>
      <c r="H20" s="25"/>
      <c r="I20" s="25"/>
      <c r="J20" s="25"/>
      <c r="K20" s="25"/>
      <c r="L20" s="25"/>
      <c r="M20" s="25"/>
      <c r="N20" s="231" t="s">
        <v>6</v>
      </c>
      <c r="O20" s="25"/>
      <c r="P20" s="12" t="s">
        <v>5</v>
      </c>
      <c r="Q20" s="25"/>
      <c r="R20" s="25"/>
      <c r="S20" s="25"/>
      <c r="T20" s="25"/>
      <c r="U20" s="25"/>
      <c r="V20" s="25"/>
      <c r="W20" s="25"/>
      <c r="X20" s="25"/>
      <c r="Y20" s="231" t="s">
        <v>6</v>
      </c>
      <c r="Z20" s="25"/>
      <c r="AA20" s="12" t="s">
        <v>5</v>
      </c>
      <c r="AB20" s="25"/>
      <c r="AC20" s="25"/>
      <c r="AD20" s="231" t="s">
        <v>6</v>
      </c>
      <c r="AE20" s="25"/>
      <c r="AF20" s="12" t="s">
        <v>5</v>
      </c>
      <c r="AG20" s="25"/>
      <c r="AH20" s="25"/>
      <c r="AI20" s="25"/>
      <c r="AJ20" s="25"/>
      <c r="AK20" s="25"/>
      <c r="AL20" s="25"/>
      <c r="AM20" s="25"/>
      <c r="AN20" s="25"/>
      <c r="AO20" s="231" t="s">
        <v>6</v>
      </c>
      <c r="AP20" s="25"/>
      <c r="AQ20" s="12" t="s">
        <v>5</v>
      </c>
      <c r="AR20" s="25"/>
      <c r="AS20" s="25"/>
      <c r="AT20" s="231" t="s">
        <v>6</v>
      </c>
      <c r="AU20" s="25"/>
    </row>
    <row r="21" spans="1:47" ht="13" x14ac:dyDescent="0.3">
      <c r="A21" s="27"/>
      <c r="B21" s="146"/>
      <c r="C21" s="146"/>
      <c r="D21" s="27"/>
      <c r="E21" s="28" t="s">
        <v>210</v>
      </c>
      <c r="F21" s="150" t="str">
        <f>H21</f>
        <v>31/XX/20XX</v>
      </c>
      <c r="G21" s="150" t="str">
        <f>H21</f>
        <v>31/XX/20XX</v>
      </c>
      <c r="H21" s="96" t="s">
        <v>7</v>
      </c>
      <c r="I21" s="150" t="str">
        <f>K21</f>
        <v>31/XX/20XX</v>
      </c>
      <c r="J21" s="150" t="str">
        <f>K21</f>
        <v>31/XX/20XX</v>
      </c>
      <c r="K21" s="96" t="s">
        <v>7</v>
      </c>
      <c r="L21" s="150" t="str">
        <f>N21</f>
        <v>31/XX/20XX</v>
      </c>
      <c r="M21" s="150" t="str">
        <f>N21</f>
        <v>31/XX/20XX</v>
      </c>
      <c r="N21" s="96" t="s">
        <v>7</v>
      </c>
      <c r="O21" s="27"/>
      <c r="P21" s="28" t="s">
        <v>211</v>
      </c>
      <c r="Q21" s="150" t="str">
        <f>S21</f>
        <v>31/XX/20XX</v>
      </c>
      <c r="R21" s="150" t="str">
        <f>S21</f>
        <v>31/XX/20XX</v>
      </c>
      <c r="S21" s="96" t="s">
        <v>7</v>
      </c>
      <c r="T21" s="150" t="str">
        <f>V21</f>
        <v>31/XX/20XX</v>
      </c>
      <c r="U21" s="150" t="str">
        <f>V21</f>
        <v>31/XX/20XX</v>
      </c>
      <c r="V21" s="96" t="s">
        <v>7</v>
      </c>
      <c r="W21" s="150" t="str">
        <f>Y21</f>
        <v>31/XX/20XX</v>
      </c>
      <c r="X21" s="150" t="str">
        <f>Y21</f>
        <v>31/XX/20XX</v>
      </c>
      <c r="Y21" s="96" t="s">
        <v>7</v>
      </c>
      <c r="Z21" s="27"/>
      <c r="AA21" s="28" t="s">
        <v>210</v>
      </c>
      <c r="AB21" s="150" t="str">
        <f>S21</f>
        <v>31/XX/20XX</v>
      </c>
      <c r="AC21" s="150" t="str">
        <f>V21</f>
        <v>31/XX/20XX</v>
      </c>
      <c r="AD21" s="150" t="str">
        <f t="shared" ref="AD21:AD25" si="0">Y21</f>
        <v>31/XX/20XX</v>
      </c>
      <c r="AE21" s="27"/>
      <c r="AF21" s="28" t="s">
        <v>211</v>
      </c>
      <c r="AG21" s="150" t="str">
        <f>AI21</f>
        <v>31/XX/20XX</v>
      </c>
      <c r="AH21" s="150" t="str">
        <f>AI21</f>
        <v>31/XX/20XX</v>
      </c>
      <c r="AI21" s="96" t="s">
        <v>7</v>
      </c>
      <c r="AJ21" s="150" t="str">
        <f>AL21</f>
        <v>31/XX/20XX</v>
      </c>
      <c r="AK21" s="150" t="str">
        <f>AL21</f>
        <v>31/XX/20XX</v>
      </c>
      <c r="AL21" s="96" t="s">
        <v>7</v>
      </c>
      <c r="AM21" s="150" t="str">
        <f>AO21</f>
        <v>31/XX/20XX</v>
      </c>
      <c r="AN21" s="150" t="str">
        <f>AO21</f>
        <v>31/XX/20XX</v>
      </c>
      <c r="AO21" s="96" t="s">
        <v>7</v>
      </c>
      <c r="AP21" s="27"/>
      <c r="AQ21" s="28" t="s">
        <v>210</v>
      </c>
      <c r="AR21" s="150" t="str">
        <f>AI21</f>
        <v>31/XX/20XX</v>
      </c>
      <c r="AS21" s="150" t="str">
        <f>AL21</f>
        <v>31/XX/20XX</v>
      </c>
      <c r="AT21" s="150" t="str">
        <f t="shared" ref="AT21:AT25" si="1">AO21</f>
        <v>31/XX/20XX</v>
      </c>
      <c r="AU21" s="27"/>
    </row>
    <row r="22" spans="1:47" ht="11.5" x14ac:dyDescent="0.25">
      <c r="A22" s="146"/>
      <c r="C22" s="146"/>
      <c r="D22" s="27"/>
      <c r="E22" s="130" t="s">
        <v>8</v>
      </c>
      <c r="F22" s="149">
        <f>H22</f>
        <v>12</v>
      </c>
      <c r="G22" s="149">
        <f>H22</f>
        <v>12</v>
      </c>
      <c r="H22" s="190">
        <v>12</v>
      </c>
      <c r="I22" s="149">
        <f>K22</f>
        <v>12</v>
      </c>
      <c r="J22" s="149">
        <f>K22</f>
        <v>12</v>
      </c>
      <c r="K22" s="192">
        <v>12</v>
      </c>
      <c r="L22" s="149">
        <f>N22</f>
        <v>12</v>
      </c>
      <c r="M22" s="149">
        <f>N22</f>
        <v>12</v>
      </c>
      <c r="N22" s="192">
        <v>12</v>
      </c>
      <c r="O22" s="27"/>
      <c r="P22" s="130" t="s">
        <v>8</v>
      </c>
      <c r="Q22" s="149">
        <f>S22</f>
        <v>12</v>
      </c>
      <c r="R22" s="149">
        <f>S22</f>
        <v>12</v>
      </c>
      <c r="S22" s="190">
        <v>12</v>
      </c>
      <c r="T22" s="149">
        <f>V22</f>
        <v>12</v>
      </c>
      <c r="U22" s="149">
        <f>V22</f>
        <v>12</v>
      </c>
      <c r="V22" s="190">
        <v>12</v>
      </c>
      <c r="W22" s="149">
        <f>Y22</f>
        <v>12</v>
      </c>
      <c r="X22" s="149">
        <f>Y22</f>
        <v>12</v>
      </c>
      <c r="Y22" s="190">
        <v>12</v>
      </c>
      <c r="Z22" s="27"/>
      <c r="AA22" s="130" t="s">
        <v>8</v>
      </c>
      <c r="AB22" s="149">
        <f>S22</f>
        <v>12</v>
      </c>
      <c r="AC22" s="149">
        <f>V22</f>
        <v>12</v>
      </c>
      <c r="AD22" s="149">
        <f t="shared" si="0"/>
        <v>12</v>
      </c>
      <c r="AE22" s="27"/>
      <c r="AF22" s="130" t="s">
        <v>8</v>
      </c>
      <c r="AG22" s="149">
        <f>AI22</f>
        <v>12</v>
      </c>
      <c r="AH22" s="149">
        <f>AI22</f>
        <v>12</v>
      </c>
      <c r="AI22" s="190">
        <v>12</v>
      </c>
      <c r="AJ22" s="149">
        <f>AL22</f>
        <v>12</v>
      </c>
      <c r="AK22" s="149">
        <f>AL22</f>
        <v>12</v>
      </c>
      <c r="AL22" s="190">
        <v>12</v>
      </c>
      <c r="AM22" s="149">
        <f>AO22</f>
        <v>12</v>
      </c>
      <c r="AN22" s="149">
        <f>AO22</f>
        <v>12</v>
      </c>
      <c r="AO22" s="190">
        <v>12</v>
      </c>
      <c r="AP22" s="27"/>
      <c r="AQ22" s="130" t="s">
        <v>8</v>
      </c>
      <c r="AR22" s="149">
        <f>AI22</f>
        <v>12</v>
      </c>
      <c r="AS22" s="149">
        <f>AL22</f>
        <v>12</v>
      </c>
      <c r="AT22" s="149">
        <f t="shared" si="1"/>
        <v>12</v>
      </c>
      <c r="AU22" s="27"/>
    </row>
    <row r="23" spans="1:47" ht="11.5" x14ac:dyDescent="0.25">
      <c r="A23" s="146"/>
      <c r="C23" s="146"/>
      <c r="D23" s="27"/>
      <c r="E23" s="130" t="s">
        <v>9</v>
      </c>
      <c r="F23" s="149" t="str">
        <f t="shared" ref="F23:F25" si="2">H23</f>
        <v>N</v>
      </c>
      <c r="G23" s="149" t="str">
        <f t="shared" ref="G23:G25" si="3">H23</f>
        <v>N</v>
      </c>
      <c r="H23" s="95" t="s">
        <v>10</v>
      </c>
      <c r="I23" s="149" t="str">
        <f t="shared" ref="I23:I25" si="4">K23</f>
        <v>N</v>
      </c>
      <c r="J23" s="149" t="str">
        <f t="shared" ref="J23:J25" si="5">K23</f>
        <v>N</v>
      </c>
      <c r="K23" s="95" t="s">
        <v>10</v>
      </c>
      <c r="L23" s="149" t="str">
        <f t="shared" ref="L23:L25" si="6">N23</f>
        <v>N</v>
      </c>
      <c r="M23" s="149" t="str">
        <f t="shared" ref="M23:M25" si="7">N23</f>
        <v>N</v>
      </c>
      <c r="N23" s="95" t="s">
        <v>10</v>
      </c>
      <c r="O23" s="27"/>
      <c r="P23" s="130" t="s">
        <v>9</v>
      </c>
      <c r="Q23" s="149" t="str">
        <f t="shared" ref="Q23:Q25" si="8">S23</f>
        <v>N</v>
      </c>
      <c r="R23" s="149" t="str">
        <f t="shared" ref="R23:R25" si="9">S23</f>
        <v>N</v>
      </c>
      <c r="S23" s="95" t="s">
        <v>10</v>
      </c>
      <c r="T23" s="149" t="str">
        <f t="shared" ref="T23:T25" si="10">V23</f>
        <v>N</v>
      </c>
      <c r="U23" s="149" t="str">
        <f t="shared" ref="U23:U25" si="11">V23</f>
        <v>N</v>
      </c>
      <c r="V23" s="95" t="s">
        <v>10</v>
      </c>
      <c r="W23" s="149" t="str">
        <f t="shared" ref="W23:W25" si="12">Y23</f>
        <v>N</v>
      </c>
      <c r="X23" s="149" t="str">
        <f t="shared" ref="X23:X25" si="13">Y23</f>
        <v>N</v>
      </c>
      <c r="Y23" s="95" t="s">
        <v>10</v>
      </c>
      <c r="Z23" s="27"/>
      <c r="AA23" s="130" t="s">
        <v>9</v>
      </c>
      <c r="AB23" s="149" t="str">
        <f>S23</f>
        <v>N</v>
      </c>
      <c r="AC23" s="149" t="str">
        <f>V23</f>
        <v>N</v>
      </c>
      <c r="AD23" s="149" t="str">
        <f t="shared" si="0"/>
        <v>N</v>
      </c>
      <c r="AE23" s="27"/>
      <c r="AF23" s="130" t="s">
        <v>9</v>
      </c>
      <c r="AG23" s="149" t="str">
        <f t="shared" ref="AG23:AG25" si="14">AI23</f>
        <v>N</v>
      </c>
      <c r="AH23" s="149" t="str">
        <f t="shared" ref="AH23:AH25" si="15">AI23</f>
        <v>N</v>
      </c>
      <c r="AI23" s="95" t="s">
        <v>10</v>
      </c>
      <c r="AJ23" s="149" t="str">
        <f t="shared" ref="AJ23:AJ25" si="16">AL23</f>
        <v>N</v>
      </c>
      <c r="AK23" s="149" t="str">
        <f t="shared" ref="AK23:AK25" si="17">AL23</f>
        <v>N</v>
      </c>
      <c r="AL23" s="95" t="s">
        <v>10</v>
      </c>
      <c r="AM23" s="149" t="str">
        <f t="shared" ref="AM23:AM25" si="18">AO23</f>
        <v>N</v>
      </c>
      <c r="AN23" s="149" t="str">
        <f t="shared" ref="AN23:AN25" si="19">AO23</f>
        <v>N</v>
      </c>
      <c r="AO23" s="95" t="s">
        <v>10</v>
      </c>
      <c r="AP23" s="27"/>
      <c r="AQ23" s="130" t="s">
        <v>9</v>
      </c>
      <c r="AR23" s="149" t="str">
        <f>AI23</f>
        <v>N</v>
      </c>
      <c r="AS23" s="149" t="str">
        <f>AL23</f>
        <v>N</v>
      </c>
      <c r="AT23" s="149" t="str">
        <f t="shared" si="1"/>
        <v>N</v>
      </c>
      <c r="AU23" s="27"/>
    </row>
    <row r="24" spans="1:47" ht="11.5" x14ac:dyDescent="0.25">
      <c r="A24" s="146"/>
      <c r="C24" s="146"/>
      <c r="D24" s="27"/>
      <c r="E24" s="130" t="s">
        <v>150</v>
      </c>
      <c r="F24" s="149" t="str">
        <f t="shared" si="2"/>
        <v>N/A</v>
      </c>
      <c r="G24" s="149" t="str">
        <f t="shared" si="3"/>
        <v>N/A</v>
      </c>
      <c r="H24" s="235" t="s">
        <v>48</v>
      </c>
      <c r="I24" s="149" t="str">
        <f t="shared" si="4"/>
        <v>N/A</v>
      </c>
      <c r="J24" s="149" t="str">
        <f t="shared" si="5"/>
        <v>N/A</v>
      </c>
      <c r="K24" s="235" t="s">
        <v>48</v>
      </c>
      <c r="L24" s="149" t="str">
        <f t="shared" si="6"/>
        <v>N/A</v>
      </c>
      <c r="M24" s="149" t="str">
        <f t="shared" si="7"/>
        <v>N/A</v>
      </c>
      <c r="N24" s="235" t="s">
        <v>48</v>
      </c>
      <c r="O24" s="27"/>
      <c r="P24" s="130" t="s">
        <v>150</v>
      </c>
      <c r="Q24" s="149" t="str">
        <f t="shared" si="8"/>
        <v>N/A</v>
      </c>
      <c r="R24" s="149" t="str">
        <f t="shared" si="9"/>
        <v>N/A</v>
      </c>
      <c r="S24" s="235" t="s">
        <v>48</v>
      </c>
      <c r="T24" s="149" t="str">
        <f t="shared" si="10"/>
        <v>N/A</v>
      </c>
      <c r="U24" s="149" t="str">
        <f t="shared" si="11"/>
        <v>N/A</v>
      </c>
      <c r="V24" s="235" t="s">
        <v>48</v>
      </c>
      <c r="W24" s="149" t="str">
        <f t="shared" si="12"/>
        <v>N/A</v>
      </c>
      <c r="X24" s="149" t="str">
        <f t="shared" si="13"/>
        <v>N/A</v>
      </c>
      <c r="Y24" s="235" t="s">
        <v>48</v>
      </c>
      <c r="Z24" s="27"/>
      <c r="AA24" s="130" t="s">
        <v>150</v>
      </c>
      <c r="AB24" s="149" t="str">
        <f>S24</f>
        <v>N/A</v>
      </c>
      <c r="AC24" s="149" t="str">
        <f>V24</f>
        <v>N/A</v>
      </c>
      <c r="AD24" s="149" t="str">
        <f t="shared" si="0"/>
        <v>N/A</v>
      </c>
      <c r="AE24" s="27"/>
      <c r="AF24" s="130" t="s">
        <v>150</v>
      </c>
      <c r="AG24" s="149" t="str">
        <f t="shared" si="14"/>
        <v>N/A</v>
      </c>
      <c r="AH24" s="149" t="str">
        <f t="shared" si="15"/>
        <v>N/A</v>
      </c>
      <c r="AI24" s="235" t="s">
        <v>48</v>
      </c>
      <c r="AJ24" s="149" t="str">
        <f t="shared" si="16"/>
        <v>N/A</v>
      </c>
      <c r="AK24" s="149" t="str">
        <f t="shared" si="17"/>
        <v>N/A</v>
      </c>
      <c r="AL24" s="235" t="s">
        <v>48</v>
      </c>
      <c r="AM24" s="149" t="str">
        <f t="shared" si="18"/>
        <v>N/A</v>
      </c>
      <c r="AN24" s="149" t="str">
        <f t="shared" si="19"/>
        <v>N/A</v>
      </c>
      <c r="AO24" s="235" t="s">
        <v>48</v>
      </c>
      <c r="AP24" s="27"/>
      <c r="AQ24" s="130" t="s">
        <v>150</v>
      </c>
      <c r="AR24" s="149" t="str">
        <f>AI24</f>
        <v>N/A</v>
      </c>
      <c r="AS24" s="149" t="str">
        <f>AL24</f>
        <v>N/A</v>
      </c>
      <c r="AT24" s="149" t="str">
        <f t="shared" si="1"/>
        <v>N/A</v>
      </c>
      <c r="AU24" s="27"/>
    </row>
    <row r="25" spans="1:47" ht="11.5" x14ac:dyDescent="0.25">
      <c r="A25" s="146"/>
      <c r="C25" s="146"/>
      <c r="D25" s="27"/>
      <c r="E25" s="130" t="s">
        <v>385</v>
      </c>
      <c r="F25" s="149" t="str">
        <f t="shared" si="2"/>
        <v>Annual</v>
      </c>
      <c r="G25" s="149" t="str">
        <f t="shared" si="3"/>
        <v>Annual</v>
      </c>
      <c r="H25" s="95" t="s">
        <v>11</v>
      </c>
      <c r="I25" s="149" t="str">
        <f t="shared" si="4"/>
        <v>Annual</v>
      </c>
      <c r="J25" s="149" t="str">
        <f t="shared" si="5"/>
        <v>Annual</v>
      </c>
      <c r="K25" s="95" t="s">
        <v>11</v>
      </c>
      <c r="L25" s="149" t="str">
        <f t="shared" si="6"/>
        <v>Annual</v>
      </c>
      <c r="M25" s="149" t="str">
        <f t="shared" si="7"/>
        <v>Annual</v>
      </c>
      <c r="N25" s="95" t="s">
        <v>11</v>
      </c>
      <c r="O25" s="27"/>
      <c r="P25" s="130" t="s">
        <v>385</v>
      </c>
      <c r="Q25" s="149" t="str">
        <f t="shared" si="8"/>
        <v>Annual</v>
      </c>
      <c r="R25" s="149" t="str">
        <f t="shared" si="9"/>
        <v>Annual</v>
      </c>
      <c r="S25" s="95" t="s">
        <v>11</v>
      </c>
      <c r="T25" s="149" t="str">
        <f t="shared" si="10"/>
        <v>Annual</v>
      </c>
      <c r="U25" s="149" t="str">
        <f t="shared" si="11"/>
        <v>Annual</v>
      </c>
      <c r="V25" s="95" t="s">
        <v>11</v>
      </c>
      <c r="W25" s="149" t="str">
        <f t="shared" si="12"/>
        <v>Annual</v>
      </c>
      <c r="X25" s="149" t="str">
        <f t="shared" si="13"/>
        <v>Annual</v>
      </c>
      <c r="Y25" s="95" t="s">
        <v>11</v>
      </c>
      <c r="Z25" s="27"/>
      <c r="AA25" s="130" t="s">
        <v>385</v>
      </c>
      <c r="AB25" s="149" t="str">
        <f>S25</f>
        <v>Annual</v>
      </c>
      <c r="AC25" s="149" t="str">
        <f>V25</f>
        <v>Annual</v>
      </c>
      <c r="AD25" s="149" t="str">
        <f t="shared" si="0"/>
        <v>Annual</v>
      </c>
      <c r="AE25" s="27"/>
      <c r="AF25" s="130" t="s">
        <v>385</v>
      </c>
      <c r="AG25" s="149" t="str">
        <f t="shared" si="14"/>
        <v>Annual</v>
      </c>
      <c r="AH25" s="149" t="str">
        <f t="shared" si="15"/>
        <v>Annual</v>
      </c>
      <c r="AI25" s="95" t="s">
        <v>11</v>
      </c>
      <c r="AJ25" s="149" t="str">
        <f t="shared" si="16"/>
        <v>Annual</v>
      </c>
      <c r="AK25" s="149" t="str">
        <f t="shared" si="17"/>
        <v>Annual</v>
      </c>
      <c r="AL25" s="95" t="s">
        <v>11</v>
      </c>
      <c r="AM25" s="149" t="str">
        <f t="shared" si="18"/>
        <v>Annual</v>
      </c>
      <c r="AN25" s="149" t="str">
        <f t="shared" si="19"/>
        <v>Annual</v>
      </c>
      <c r="AO25" s="95" t="s">
        <v>11</v>
      </c>
      <c r="AP25" s="27"/>
      <c r="AQ25" s="130" t="s">
        <v>385</v>
      </c>
      <c r="AR25" s="149" t="str">
        <f>AI25</f>
        <v>Annual</v>
      </c>
      <c r="AS25" s="149" t="str">
        <f>AL25</f>
        <v>Annual</v>
      </c>
      <c r="AT25" s="149" t="str">
        <f t="shared" si="1"/>
        <v>Annual</v>
      </c>
      <c r="AU25" s="27"/>
    </row>
    <row r="26" spans="1:47" ht="11.5" x14ac:dyDescent="0.25">
      <c r="A26" s="146">
        <f t="shared" ref="A26:A31" si="20">IF(OR(H26&lt;0,K26&lt;0,N26&lt;0,AB26&lt;0,AC26&lt;0,AD26&lt;0,AI26&lt;0,AL26&lt;0,AO26&lt;0),1,0)</f>
        <v>0</v>
      </c>
      <c r="C26" s="146"/>
      <c r="D26" s="27"/>
      <c r="E26" s="13" t="s">
        <v>195</v>
      </c>
      <c r="F26" s="132">
        <v>0</v>
      </c>
      <c r="G26" s="132">
        <v>0</v>
      </c>
      <c r="H26" s="151">
        <f>SUM(F26:G26)</f>
        <v>0</v>
      </c>
      <c r="I26" s="132">
        <v>0</v>
      </c>
      <c r="J26" s="132">
        <v>0</v>
      </c>
      <c r="K26" s="151">
        <f>SUM(I26:J26)</f>
        <v>0</v>
      </c>
      <c r="L26" s="132">
        <v>0</v>
      </c>
      <c r="M26" s="132">
        <v>0</v>
      </c>
      <c r="N26" s="151">
        <f>SUM(L26:M26)</f>
        <v>0</v>
      </c>
      <c r="O26" s="27"/>
      <c r="P26" s="13" t="s">
        <v>195</v>
      </c>
      <c r="Q26" s="132">
        <v>0</v>
      </c>
      <c r="R26" s="132">
        <v>0</v>
      </c>
      <c r="S26" s="151">
        <f>SUM(Q26:R26)</f>
        <v>0</v>
      </c>
      <c r="T26" s="132">
        <v>0</v>
      </c>
      <c r="U26" s="132">
        <v>0</v>
      </c>
      <c r="V26" s="151">
        <f>SUM(T26:U26)</f>
        <v>0</v>
      </c>
      <c r="W26" s="132">
        <v>0</v>
      </c>
      <c r="X26" s="132">
        <v>0</v>
      </c>
      <c r="Y26" s="151">
        <f>SUM(W26:X26)</f>
        <v>0</v>
      </c>
      <c r="Z26" s="27"/>
      <c r="AA26" s="13" t="s">
        <v>195</v>
      </c>
      <c r="AB26" s="151">
        <f>S26/S$16</f>
        <v>0</v>
      </c>
      <c r="AC26" s="151">
        <f t="shared" ref="AC26:AC30" si="21">V26/V$16</f>
        <v>0</v>
      </c>
      <c r="AD26" s="151">
        <f t="shared" ref="AD26:AD30" si="22">Y26/Y$16</f>
        <v>0</v>
      </c>
      <c r="AE26" s="27"/>
      <c r="AF26" s="13" t="s">
        <v>195</v>
      </c>
      <c r="AG26" s="132">
        <v>0</v>
      </c>
      <c r="AH26" s="132">
        <v>0</v>
      </c>
      <c r="AI26" s="151">
        <f>SUM(AG26:AH26)</f>
        <v>0</v>
      </c>
      <c r="AJ26" s="132">
        <v>0</v>
      </c>
      <c r="AK26" s="132">
        <v>0</v>
      </c>
      <c r="AL26" s="151">
        <f>SUM(AJ26:AK26)</f>
        <v>0</v>
      </c>
      <c r="AM26" s="132">
        <v>0</v>
      </c>
      <c r="AN26" s="132">
        <v>0</v>
      </c>
      <c r="AO26" s="151">
        <f>SUM(AM26:AN26)</f>
        <v>0</v>
      </c>
      <c r="AP26" s="27"/>
      <c r="AQ26" s="13" t="s">
        <v>195</v>
      </c>
      <c r="AR26" s="151">
        <f>AI26/AI$16</f>
        <v>0</v>
      </c>
      <c r="AS26" s="151">
        <f t="shared" ref="AS26:AS30" si="23">AL26/AL$16</f>
        <v>0</v>
      </c>
      <c r="AT26" s="151">
        <f t="shared" ref="AT26:AT30" si="24">AO26/AO$16</f>
        <v>0</v>
      </c>
      <c r="AU26" s="27"/>
    </row>
    <row r="27" spans="1:47" ht="23" x14ac:dyDescent="0.25">
      <c r="A27" s="146">
        <f t="shared" si="20"/>
        <v>0</v>
      </c>
      <c r="C27" s="146"/>
      <c r="D27" s="27"/>
      <c r="E27" s="19" t="s">
        <v>212</v>
      </c>
      <c r="F27" s="132">
        <v>0</v>
      </c>
      <c r="G27" s="132">
        <v>0</v>
      </c>
      <c r="H27" s="151">
        <f t="shared" ref="H27:H41" si="25">SUM(F27:G27)</f>
        <v>0</v>
      </c>
      <c r="I27" s="132">
        <v>0</v>
      </c>
      <c r="J27" s="132">
        <v>0</v>
      </c>
      <c r="K27" s="151">
        <f t="shared" ref="K27:K41" si="26">SUM(I27:J27)</f>
        <v>0</v>
      </c>
      <c r="L27" s="132">
        <v>0</v>
      </c>
      <c r="M27" s="132">
        <v>0</v>
      </c>
      <c r="N27" s="151">
        <f t="shared" ref="N27:N41" si="27">SUM(L27:M27)</f>
        <v>0</v>
      </c>
      <c r="O27" s="27"/>
      <c r="P27" s="19" t="s">
        <v>212</v>
      </c>
      <c r="Q27" s="132">
        <v>0</v>
      </c>
      <c r="R27" s="132">
        <v>0</v>
      </c>
      <c r="S27" s="151">
        <f t="shared" ref="S27:S30" si="28">SUM(Q27:R27)</f>
        <v>0</v>
      </c>
      <c r="T27" s="132">
        <v>0</v>
      </c>
      <c r="U27" s="132">
        <v>0</v>
      </c>
      <c r="V27" s="151">
        <f t="shared" ref="V27:V31" si="29">SUM(T27:U27)</f>
        <v>0</v>
      </c>
      <c r="W27" s="132">
        <v>0</v>
      </c>
      <c r="X27" s="132">
        <v>0</v>
      </c>
      <c r="Y27" s="151">
        <f t="shared" ref="Y27:Y31" si="30">SUM(W27:X27)</f>
        <v>0</v>
      </c>
      <c r="Z27" s="27"/>
      <c r="AA27" s="19" t="s">
        <v>212</v>
      </c>
      <c r="AB27" s="151">
        <f t="shared" ref="AB27:AB30" si="31">S27/S$16</f>
        <v>0</v>
      </c>
      <c r="AC27" s="151">
        <f t="shared" si="21"/>
        <v>0</v>
      </c>
      <c r="AD27" s="151">
        <f t="shared" si="22"/>
        <v>0</v>
      </c>
      <c r="AE27" s="27"/>
      <c r="AF27" s="19" t="s">
        <v>196</v>
      </c>
      <c r="AG27" s="132">
        <v>0</v>
      </c>
      <c r="AH27" s="132">
        <v>0</v>
      </c>
      <c r="AI27" s="151">
        <f t="shared" ref="AI27:AI41" si="32">SUM(AG27:AH27)</f>
        <v>0</v>
      </c>
      <c r="AJ27" s="132">
        <v>0</v>
      </c>
      <c r="AK27" s="132">
        <v>0</v>
      </c>
      <c r="AL27" s="151">
        <f t="shared" ref="AL27:AL41" si="33">SUM(AJ27:AK27)</f>
        <v>0</v>
      </c>
      <c r="AM27" s="132">
        <v>0</v>
      </c>
      <c r="AN27" s="132">
        <v>0</v>
      </c>
      <c r="AO27" s="151">
        <f t="shared" ref="AO27:AO41" si="34">SUM(AM27:AN27)</f>
        <v>0</v>
      </c>
      <c r="AP27" s="27"/>
      <c r="AQ27" s="19" t="s">
        <v>212</v>
      </c>
      <c r="AR27" s="151">
        <f t="shared" ref="AR27:AR30" si="35">AI27/AI$16</f>
        <v>0</v>
      </c>
      <c r="AS27" s="151">
        <f t="shared" si="23"/>
        <v>0</v>
      </c>
      <c r="AT27" s="151">
        <f t="shared" si="24"/>
        <v>0</v>
      </c>
      <c r="AU27" s="27"/>
    </row>
    <row r="28" spans="1:47" ht="11.5" x14ac:dyDescent="0.25">
      <c r="A28" s="146">
        <f t="shared" si="20"/>
        <v>0</v>
      </c>
      <c r="C28" s="146"/>
      <c r="D28" s="27"/>
      <c r="E28" s="19" t="s">
        <v>213</v>
      </c>
      <c r="F28" s="132">
        <v>0</v>
      </c>
      <c r="G28" s="132">
        <v>0</v>
      </c>
      <c r="H28" s="151">
        <f t="shared" si="25"/>
        <v>0</v>
      </c>
      <c r="I28" s="132">
        <v>0</v>
      </c>
      <c r="J28" s="132">
        <v>0</v>
      </c>
      <c r="K28" s="151">
        <f t="shared" si="26"/>
        <v>0</v>
      </c>
      <c r="L28" s="132">
        <v>0</v>
      </c>
      <c r="M28" s="132">
        <v>0</v>
      </c>
      <c r="N28" s="151">
        <f t="shared" si="27"/>
        <v>0</v>
      </c>
      <c r="O28" s="27"/>
      <c r="P28" s="19" t="s">
        <v>213</v>
      </c>
      <c r="Q28" s="132">
        <v>0</v>
      </c>
      <c r="R28" s="132">
        <v>0</v>
      </c>
      <c r="S28" s="151">
        <f t="shared" ref="S28" si="36">SUM(Q28:R28)</f>
        <v>0</v>
      </c>
      <c r="T28" s="132">
        <v>0</v>
      </c>
      <c r="U28" s="132">
        <v>0</v>
      </c>
      <c r="V28" s="151">
        <f t="shared" si="29"/>
        <v>0</v>
      </c>
      <c r="W28" s="132">
        <v>0</v>
      </c>
      <c r="X28" s="132">
        <v>0</v>
      </c>
      <c r="Y28" s="151">
        <f t="shared" si="30"/>
        <v>0</v>
      </c>
      <c r="Z28" s="27"/>
      <c r="AA28" s="19" t="s">
        <v>213</v>
      </c>
      <c r="AB28" s="151">
        <f t="shared" ref="AB28" si="37">S28/S$16</f>
        <v>0</v>
      </c>
      <c r="AC28" s="151">
        <f t="shared" ref="AC28" si="38">V28/V$16</f>
        <v>0</v>
      </c>
      <c r="AD28" s="151">
        <f t="shared" ref="AD28" si="39">Y28/Y$16</f>
        <v>0</v>
      </c>
      <c r="AE28" s="27"/>
      <c r="AF28" s="19" t="s">
        <v>213</v>
      </c>
      <c r="AG28" s="132">
        <v>0</v>
      </c>
      <c r="AH28" s="132">
        <v>0</v>
      </c>
      <c r="AI28" s="151">
        <f t="shared" ref="AI28" si="40">SUM(AG28:AH28)</f>
        <v>0</v>
      </c>
      <c r="AJ28" s="132">
        <v>0</v>
      </c>
      <c r="AK28" s="132">
        <v>0</v>
      </c>
      <c r="AL28" s="151">
        <f t="shared" si="33"/>
        <v>0</v>
      </c>
      <c r="AM28" s="132">
        <v>0</v>
      </c>
      <c r="AN28" s="132">
        <v>0</v>
      </c>
      <c r="AO28" s="151">
        <f t="shared" si="34"/>
        <v>0</v>
      </c>
      <c r="AP28" s="27"/>
      <c r="AQ28" s="19" t="s">
        <v>213</v>
      </c>
      <c r="AR28" s="151">
        <f t="shared" ref="AR28" si="41">AI28/AI$16</f>
        <v>0</v>
      </c>
      <c r="AS28" s="151">
        <f t="shared" ref="AS28" si="42">AL28/AL$16</f>
        <v>0</v>
      </c>
      <c r="AT28" s="151">
        <f t="shared" ref="AT28" si="43">AO28/AO$16</f>
        <v>0</v>
      </c>
      <c r="AU28" s="27"/>
    </row>
    <row r="29" spans="1:47" ht="11.5" x14ac:dyDescent="0.25">
      <c r="A29" s="146">
        <f t="shared" si="20"/>
        <v>0</v>
      </c>
      <c r="C29" s="146"/>
      <c r="D29" s="27"/>
      <c r="E29" s="13" t="s">
        <v>197</v>
      </c>
      <c r="F29" s="132">
        <v>0</v>
      </c>
      <c r="G29" s="132">
        <v>0</v>
      </c>
      <c r="H29" s="151">
        <f t="shared" si="25"/>
        <v>0</v>
      </c>
      <c r="I29" s="132">
        <v>0</v>
      </c>
      <c r="J29" s="132">
        <v>0</v>
      </c>
      <c r="K29" s="151">
        <f t="shared" si="26"/>
        <v>0</v>
      </c>
      <c r="L29" s="132">
        <v>0</v>
      </c>
      <c r="M29" s="132">
        <v>0</v>
      </c>
      <c r="N29" s="151">
        <f t="shared" si="27"/>
        <v>0</v>
      </c>
      <c r="O29" s="27"/>
      <c r="P29" s="13" t="s">
        <v>197</v>
      </c>
      <c r="Q29" s="132">
        <v>0</v>
      </c>
      <c r="R29" s="132">
        <v>0</v>
      </c>
      <c r="S29" s="151">
        <f t="shared" si="28"/>
        <v>0</v>
      </c>
      <c r="T29" s="132">
        <v>0</v>
      </c>
      <c r="U29" s="132">
        <v>0</v>
      </c>
      <c r="V29" s="151">
        <f t="shared" si="29"/>
        <v>0</v>
      </c>
      <c r="W29" s="132">
        <v>0</v>
      </c>
      <c r="X29" s="132">
        <v>0</v>
      </c>
      <c r="Y29" s="151">
        <f t="shared" si="30"/>
        <v>0</v>
      </c>
      <c r="Z29" s="27"/>
      <c r="AA29" s="13" t="s">
        <v>197</v>
      </c>
      <c r="AB29" s="151">
        <f t="shared" si="31"/>
        <v>0</v>
      </c>
      <c r="AC29" s="151">
        <f t="shared" si="21"/>
        <v>0</v>
      </c>
      <c r="AD29" s="151">
        <f t="shared" si="22"/>
        <v>0</v>
      </c>
      <c r="AE29" s="27"/>
      <c r="AF29" s="13" t="s">
        <v>197</v>
      </c>
      <c r="AG29" s="132">
        <v>0</v>
      </c>
      <c r="AH29" s="132">
        <v>0</v>
      </c>
      <c r="AI29" s="151">
        <f t="shared" si="32"/>
        <v>0</v>
      </c>
      <c r="AJ29" s="132">
        <v>0</v>
      </c>
      <c r="AK29" s="132">
        <v>0</v>
      </c>
      <c r="AL29" s="151">
        <f t="shared" si="33"/>
        <v>0</v>
      </c>
      <c r="AM29" s="132">
        <v>0</v>
      </c>
      <c r="AN29" s="132">
        <v>0</v>
      </c>
      <c r="AO29" s="151">
        <f t="shared" si="34"/>
        <v>0</v>
      </c>
      <c r="AP29" s="27"/>
      <c r="AQ29" s="13" t="s">
        <v>197</v>
      </c>
      <c r="AR29" s="151">
        <f t="shared" si="35"/>
        <v>0</v>
      </c>
      <c r="AS29" s="151">
        <f t="shared" si="23"/>
        <v>0</v>
      </c>
      <c r="AT29" s="151">
        <f t="shared" si="24"/>
        <v>0</v>
      </c>
      <c r="AU29" s="27"/>
    </row>
    <row r="30" spans="1:47" ht="11.5" x14ac:dyDescent="0.25">
      <c r="A30" s="146">
        <f t="shared" si="20"/>
        <v>0</v>
      </c>
      <c r="C30" s="146"/>
      <c r="D30" s="27"/>
      <c r="E30" s="13" t="s">
        <v>198</v>
      </c>
      <c r="F30" s="132">
        <v>0</v>
      </c>
      <c r="G30" s="132">
        <v>0</v>
      </c>
      <c r="H30" s="151">
        <f t="shared" si="25"/>
        <v>0</v>
      </c>
      <c r="I30" s="132">
        <v>0</v>
      </c>
      <c r="J30" s="132">
        <v>0</v>
      </c>
      <c r="K30" s="151">
        <f t="shared" si="26"/>
        <v>0</v>
      </c>
      <c r="L30" s="132">
        <v>0</v>
      </c>
      <c r="M30" s="132">
        <v>0</v>
      </c>
      <c r="N30" s="151">
        <f t="shared" si="27"/>
        <v>0</v>
      </c>
      <c r="O30" s="27"/>
      <c r="P30" s="13" t="s">
        <v>198</v>
      </c>
      <c r="Q30" s="132">
        <v>0</v>
      </c>
      <c r="R30" s="132">
        <v>0</v>
      </c>
      <c r="S30" s="151">
        <f t="shared" si="28"/>
        <v>0</v>
      </c>
      <c r="T30" s="132">
        <v>0</v>
      </c>
      <c r="U30" s="132">
        <v>0</v>
      </c>
      <c r="V30" s="151">
        <f t="shared" si="29"/>
        <v>0</v>
      </c>
      <c r="W30" s="132">
        <v>0</v>
      </c>
      <c r="X30" s="132">
        <v>0</v>
      </c>
      <c r="Y30" s="151">
        <f t="shared" si="30"/>
        <v>0</v>
      </c>
      <c r="Z30" s="27"/>
      <c r="AA30" s="13" t="s">
        <v>198</v>
      </c>
      <c r="AB30" s="151">
        <f t="shared" si="31"/>
        <v>0</v>
      </c>
      <c r="AC30" s="151">
        <f t="shared" si="21"/>
        <v>0</v>
      </c>
      <c r="AD30" s="151">
        <f t="shared" si="22"/>
        <v>0</v>
      </c>
      <c r="AE30" s="27"/>
      <c r="AF30" s="13" t="s">
        <v>198</v>
      </c>
      <c r="AG30" s="132">
        <v>0</v>
      </c>
      <c r="AH30" s="132">
        <v>0</v>
      </c>
      <c r="AI30" s="151">
        <f t="shared" si="32"/>
        <v>0</v>
      </c>
      <c r="AJ30" s="132">
        <v>0</v>
      </c>
      <c r="AK30" s="132">
        <v>0</v>
      </c>
      <c r="AL30" s="151">
        <f t="shared" si="33"/>
        <v>0</v>
      </c>
      <c r="AM30" s="132">
        <v>0</v>
      </c>
      <c r="AN30" s="132">
        <v>0</v>
      </c>
      <c r="AO30" s="151">
        <f t="shared" si="34"/>
        <v>0</v>
      </c>
      <c r="AP30" s="27"/>
      <c r="AQ30" s="13" t="s">
        <v>198</v>
      </c>
      <c r="AR30" s="151">
        <f t="shared" si="35"/>
        <v>0</v>
      </c>
      <c r="AS30" s="151">
        <f t="shared" si="23"/>
        <v>0</v>
      </c>
      <c r="AT30" s="151">
        <f t="shared" si="24"/>
        <v>0</v>
      </c>
      <c r="AU30" s="27"/>
    </row>
    <row r="31" spans="1:47" ht="11.5" x14ac:dyDescent="0.25">
      <c r="A31" s="146">
        <f t="shared" si="20"/>
        <v>0</v>
      </c>
      <c r="C31" s="146"/>
      <c r="D31" s="27"/>
      <c r="E31" s="13" t="s">
        <v>214</v>
      </c>
      <c r="F31" s="132">
        <v>0</v>
      </c>
      <c r="G31" s="132">
        <v>0</v>
      </c>
      <c r="H31" s="151">
        <f t="shared" si="25"/>
        <v>0</v>
      </c>
      <c r="I31" s="132">
        <v>0</v>
      </c>
      <c r="J31" s="132">
        <v>0</v>
      </c>
      <c r="K31" s="151">
        <f t="shared" si="26"/>
        <v>0</v>
      </c>
      <c r="L31" s="132">
        <v>0</v>
      </c>
      <c r="M31" s="132">
        <v>0</v>
      </c>
      <c r="N31" s="151">
        <f t="shared" si="27"/>
        <v>0</v>
      </c>
      <c r="O31" s="27"/>
      <c r="P31" s="13" t="s">
        <v>214</v>
      </c>
      <c r="Q31" s="132">
        <v>0</v>
      </c>
      <c r="R31" s="132">
        <v>0</v>
      </c>
      <c r="S31" s="151">
        <f t="shared" ref="S31" si="44">SUM(Q31:R31)</f>
        <v>0</v>
      </c>
      <c r="T31" s="132">
        <v>0</v>
      </c>
      <c r="U31" s="132">
        <v>0</v>
      </c>
      <c r="V31" s="151">
        <f t="shared" si="29"/>
        <v>0</v>
      </c>
      <c r="W31" s="132">
        <v>0</v>
      </c>
      <c r="X31" s="132">
        <v>0</v>
      </c>
      <c r="Y31" s="151">
        <f t="shared" si="30"/>
        <v>0</v>
      </c>
      <c r="Z31" s="27"/>
      <c r="AA31" s="13" t="s">
        <v>214</v>
      </c>
      <c r="AB31" s="151">
        <f t="shared" ref="AB31" si="45">S31/S$16</f>
        <v>0</v>
      </c>
      <c r="AC31" s="151">
        <f t="shared" ref="AC31" si="46">V31/V$16</f>
        <v>0</v>
      </c>
      <c r="AD31" s="151">
        <f t="shared" ref="AD31" si="47">Y31/Y$16</f>
        <v>0</v>
      </c>
      <c r="AE31" s="27"/>
      <c r="AF31" s="13" t="s">
        <v>214</v>
      </c>
      <c r="AG31" s="132">
        <v>0</v>
      </c>
      <c r="AH31" s="132">
        <v>0</v>
      </c>
      <c r="AI31" s="151">
        <f t="shared" ref="AI31" si="48">SUM(AG31:AH31)</f>
        <v>0</v>
      </c>
      <c r="AJ31" s="132">
        <v>0</v>
      </c>
      <c r="AK31" s="132">
        <v>0</v>
      </c>
      <c r="AL31" s="151">
        <f t="shared" si="33"/>
        <v>0</v>
      </c>
      <c r="AM31" s="132">
        <v>0</v>
      </c>
      <c r="AN31" s="132">
        <v>0</v>
      </c>
      <c r="AO31" s="151">
        <f t="shared" si="34"/>
        <v>0</v>
      </c>
      <c r="AP31" s="27"/>
      <c r="AQ31" s="13" t="s">
        <v>214</v>
      </c>
      <c r="AR31" s="151">
        <f t="shared" ref="AR31" si="49">AI31/AI$16</f>
        <v>0</v>
      </c>
      <c r="AS31" s="151">
        <f t="shared" ref="AS31" si="50">AL31/AL$16</f>
        <v>0</v>
      </c>
      <c r="AT31" s="151">
        <f t="shared" ref="AT31" si="51">AO31/AO$16</f>
        <v>0</v>
      </c>
      <c r="AU31" s="27"/>
    </row>
    <row r="32" spans="1:47" ht="11.5" x14ac:dyDescent="0.25">
      <c r="A32" s="146"/>
      <c r="C32" s="146"/>
      <c r="D32" s="27"/>
      <c r="E32" s="14" t="s">
        <v>215</v>
      </c>
      <c r="F32" s="49">
        <f t="shared" ref="F32:G32" si="52">SUM(F$26:F$31)</f>
        <v>0</v>
      </c>
      <c r="G32" s="49">
        <f t="shared" si="52"/>
        <v>0</v>
      </c>
      <c r="H32" s="49">
        <f>SUM(H$26:H$31)</f>
        <v>0</v>
      </c>
      <c r="I32" s="49">
        <f t="shared" ref="I32:M32" si="53">SUM(I$26:I$31)</f>
        <v>0</v>
      </c>
      <c r="J32" s="49">
        <f t="shared" si="53"/>
        <v>0</v>
      </c>
      <c r="K32" s="49">
        <f t="shared" si="53"/>
        <v>0</v>
      </c>
      <c r="L32" s="49">
        <f t="shared" si="53"/>
        <v>0</v>
      </c>
      <c r="M32" s="49">
        <f t="shared" si="53"/>
        <v>0</v>
      </c>
      <c r="N32" s="49">
        <f>SUM(N$26:N$31)</f>
        <v>0</v>
      </c>
      <c r="O32" s="27"/>
      <c r="P32" s="14" t="s">
        <v>215</v>
      </c>
      <c r="Q32" s="49">
        <f t="shared" ref="Q32:X32" si="54">SUM(Q$26:Q$31)</f>
        <v>0</v>
      </c>
      <c r="R32" s="49">
        <f t="shared" si="54"/>
        <v>0</v>
      </c>
      <c r="S32" s="49">
        <f t="shared" si="54"/>
        <v>0</v>
      </c>
      <c r="T32" s="49">
        <f t="shared" si="54"/>
        <v>0</v>
      </c>
      <c r="U32" s="49">
        <f t="shared" si="54"/>
        <v>0</v>
      </c>
      <c r="V32" s="49">
        <f t="shared" si="54"/>
        <v>0</v>
      </c>
      <c r="W32" s="49">
        <f t="shared" si="54"/>
        <v>0</v>
      </c>
      <c r="X32" s="49">
        <f t="shared" si="54"/>
        <v>0</v>
      </c>
      <c r="Y32" s="49">
        <f>SUM(Y$26:Y$31)</f>
        <v>0</v>
      </c>
      <c r="Z32" s="27"/>
      <c r="AA32" s="14" t="s">
        <v>215</v>
      </c>
      <c r="AB32" s="49">
        <f>SUM(AB$26:AB$31)</f>
        <v>0</v>
      </c>
      <c r="AC32" s="49">
        <f t="shared" ref="AC32:AD32" si="55">SUM(AC$26:AC$31)</f>
        <v>0</v>
      </c>
      <c r="AD32" s="49">
        <f t="shared" si="55"/>
        <v>0</v>
      </c>
      <c r="AE32" s="27"/>
      <c r="AF32" s="14" t="s">
        <v>215</v>
      </c>
      <c r="AG32" s="49">
        <f t="shared" ref="AG32:AN32" si="56">SUM(AG$26:AG$31)</f>
        <v>0</v>
      </c>
      <c r="AH32" s="49">
        <f t="shared" si="56"/>
        <v>0</v>
      </c>
      <c r="AI32" s="49">
        <f t="shared" si="56"/>
        <v>0</v>
      </c>
      <c r="AJ32" s="49">
        <f t="shared" si="56"/>
        <v>0</v>
      </c>
      <c r="AK32" s="49">
        <f t="shared" si="56"/>
        <v>0</v>
      </c>
      <c r="AL32" s="49">
        <f t="shared" si="56"/>
        <v>0</v>
      </c>
      <c r="AM32" s="49">
        <f t="shared" si="56"/>
        <v>0</v>
      </c>
      <c r="AN32" s="49">
        <f t="shared" si="56"/>
        <v>0</v>
      </c>
      <c r="AO32" s="49">
        <f>SUM(AO$26:AO$31)</f>
        <v>0</v>
      </c>
      <c r="AP32" s="27"/>
      <c r="AQ32" s="14" t="s">
        <v>215</v>
      </c>
      <c r="AR32" s="49">
        <f>SUM(AR$26:AR$31)</f>
        <v>0</v>
      </c>
      <c r="AS32" s="49">
        <f t="shared" ref="AS32:AT32" si="57">SUM(AS$26:AS$31)</f>
        <v>0</v>
      </c>
      <c r="AT32" s="49">
        <f t="shared" si="57"/>
        <v>0</v>
      </c>
      <c r="AU32" s="27"/>
    </row>
    <row r="33" spans="1:47" ht="11.5" x14ac:dyDescent="0.25">
      <c r="A33" s="146">
        <f>IF(OR(H33&gt;0,K33&gt;0,N33&gt;0,AB33&gt;0,AC33&gt;0,AD33&gt;0,AI33&gt;0,AL33&gt;0,AO33&gt;0),1,0)</f>
        <v>0</v>
      </c>
      <c r="C33" s="146"/>
      <c r="D33" s="27"/>
      <c r="E33" s="13" t="s">
        <v>216</v>
      </c>
      <c r="F33" s="132">
        <v>0</v>
      </c>
      <c r="G33" s="132">
        <v>0</v>
      </c>
      <c r="H33" s="151">
        <f t="shared" si="25"/>
        <v>0</v>
      </c>
      <c r="I33" s="132">
        <v>0</v>
      </c>
      <c r="J33" s="132">
        <v>0</v>
      </c>
      <c r="K33" s="151">
        <f t="shared" si="26"/>
        <v>0</v>
      </c>
      <c r="L33" s="132">
        <v>0</v>
      </c>
      <c r="M33" s="132">
        <v>0</v>
      </c>
      <c r="N33" s="151">
        <f t="shared" si="27"/>
        <v>0</v>
      </c>
      <c r="O33" s="27"/>
      <c r="P33" s="13" t="s">
        <v>216</v>
      </c>
      <c r="Q33" s="132">
        <v>0</v>
      </c>
      <c r="R33" s="132">
        <v>0</v>
      </c>
      <c r="S33" s="151">
        <f t="shared" ref="S33:S37" si="58">SUM(Q33:R33)</f>
        <v>0</v>
      </c>
      <c r="T33" s="132">
        <v>0</v>
      </c>
      <c r="U33" s="132">
        <v>0</v>
      </c>
      <c r="V33" s="151">
        <f t="shared" ref="V33:V37" si="59">SUM(T33:U33)</f>
        <v>0</v>
      </c>
      <c r="W33" s="132">
        <v>0</v>
      </c>
      <c r="X33" s="132">
        <v>0</v>
      </c>
      <c r="Y33" s="151">
        <f t="shared" ref="Y33:Y37" si="60">SUM(W33:X33)</f>
        <v>0</v>
      </c>
      <c r="Z33" s="27"/>
      <c r="AA33" s="13" t="s">
        <v>216</v>
      </c>
      <c r="AB33" s="151">
        <f t="shared" ref="AB33" si="61">S33/S$16</f>
        <v>0</v>
      </c>
      <c r="AC33" s="151">
        <f t="shared" ref="AC33" si="62">V33/V$16</f>
        <v>0</v>
      </c>
      <c r="AD33" s="151">
        <f t="shared" ref="AD33" si="63">Y33/Y$16</f>
        <v>0</v>
      </c>
      <c r="AE33" s="27"/>
      <c r="AF33" s="13" t="s">
        <v>216</v>
      </c>
      <c r="AG33" s="132">
        <v>0</v>
      </c>
      <c r="AH33" s="132">
        <v>0</v>
      </c>
      <c r="AI33" s="151">
        <f t="shared" ref="AI33:AI37" si="64">SUM(AG33:AH33)</f>
        <v>0</v>
      </c>
      <c r="AJ33" s="132">
        <v>0</v>
      </c>
      <c r="AK33" s="132">
        <v>0</v>
      </c>
      <c r="AL33" s="151">
        <f t="shared" ref="AL33:AL37" si="65">SUM(AJ33:AK33)</f>
        <v>0</v>
      </c>
      <c r="AM33" s="132">
        <v>0</v>
      </c>
      <c r="AN33" s="132">
        <v>0</v>
      </c>
      <c r="AO33" s="151">
        <f t="shared" ref="AO33:AO37" si="66">SUM(AM33:AN33)</f>
        <v>0</v>
      </c>
      <c r="AP33" s="27"/>
      <c r="AQ33" s="13" t="s">
        <v>216</v>
      </c>
      <c r="AR33" s="151">
        <f t="shared" ref="AR33" si="67">AI33/AI$16</f>
        <v>0</v>
      </c>
      <c r="AS33" s="151">
        <f t="shared" ref="AS33" si="68">AL33/AL$16</f>
        <v>0</v>
      </c>
      <c r="AT33" s="151">
        <f t="shared" ref="AT33" si="69">AO33/AO$16</f>
        <v>0</v>
      </c>
      <c r="AU33" s="27"/>
    </row>
    <row r="34" spans="1:47" ht="11.5" x14ac:dyDescent="0.25">
      <c r="A34" s="146">
        <f>IF(OR(H34&gt;0,K34&gt;0,N34&gt;0,AB34&gt;0,AC34&gt;0,AD34&gt;0,AI34&gt;0,AL34&gt;0,AO34&gt;0),1,0)</f>
        <v>0</v>
      </c>
      <c r="C34" s="146"/>
      <c r="D34" s="27"/>
      <c r="E34" s="13" t="s">
        <v>217</v>
      </c>
      <c r="F34" s="132">
        <v>0</v>
      </c>
      <c r="G34" s="132">
        <v>0</v>
      </c>
      <c r="H34" s="151">
        <f t="shared" si="25"/>
        <v>0</v>
      </c>
      <c r="I34" s="132">
        <v>0</v>
      </c>
      <c r="J34" s="132">
        <v>0</v>
      </c>
      <c r="K34" s="151">
        <f t="shared" si="26"/>
        <v>0</v>
      </c>
      <c r="L34" s="132">
        <v>0</v>
      </c>
      <c r="M34" s="132">
        <v>0</v>
      </c>
      <c r="N34" s="151">
        <f t="shared" si="27"/>
        <v>0</v>
      </c>
      <c r="O34" s="27"/>
      <c r="P34" s="13" t="s">
        <v>217</v>
      </c>
      <c r="Q34" s="132">
        <v>0</v>
      </c>
      <c r="R34" s="132">
        <v>0</v>
      </c>
      <c r="S34" s="151">
        <f t="shared" si="58"/>
        <v>0</v>
      </c>
      <c r="T34" s="132">
        <v>0</v>
      </c>
      <c r="U34" s="132">
        <v>0</v>
      </c>
      <c r="V34" s="151">
        <f t="shared" si="59"/>
        <v>0</v>
      </c>
      <c r="W34" s="132">
        <v>0</v>
      </c>
      <c r="X34" s="132">
        <v>0</v>
      </c>
      <c r="Y34" s="151">
        <f t="shared" si="60"/>
        <v>0</v>
      </c>
      <c r="Z34" s="27"/>
      <c r="AA34" s="13" t="s">
        <v>217</v>
      </c>
      <c r="AB34" s="151">
        <f t="shared" ref="AB34:AB37" si="70">S34/S$16</f>
        <v>0</v>
      </c>
      <c r="AC34" s="151">
        <f t="shared" ref="AC34:AC37" si="71">V34/V$16</f>
        <v>0</v>
      </c>
      <c r="AD34" s="151">
        <f t="shared" ref="AD34:AD37" si="72">Y34/Y$16</f>
        <v>0</v>
      </c>
      <c r="AE34" s="27"/>
      <c r="AF34" s="13" t="s">
        <v>217</v>
      </c>
      <c r="AG34" s="132">
        <v>0</v>
      </c>
      <c r="AH34" s="132">
        <v>0</v>
      </c>
      <c r="AI34" s="151">
        <f t="shared" si="64"/>
        <v>0</v>
      </c>
      <c r="AJ34" s="132">
        <v>0</v>
      </c>
      <c r="AK34" s="132">
        <v>0</v>
      </c>
      <c r="AL34" s="151">
        <f t="shared" si="65"/>
        <v>0</v>
      </c>
      <c r="AM34" s="132">
        <v>0</v>
      </c>
      <c r="AN34" s="132">
        <v>0</v>
      </c>
      <c r="AO34" s="151">
        <f t="shared" si="66"/>
        <v>0</v>
      </c>
      <c r="AP34" s="27"/>
      <c r="AQ34" s="13" t="s">
        <v>217</v>
      </c>
      <c r="AR34" s="151">
        <f t="shared" ref="AR34:AR37" si="73">AI34/AI$16</f>
        <v>0</v>
      </c>
      <c r="AS34" s="151">
        <f t="shared" ref="AS34:AS37" si="74">AL34/AL$16</f>
        <v>0</v>
      </c>
      <c r="AT34" s="151">
        <f t="shared" ref="AT34:AT37" si="75">AO34/AO$16</f>
        <v>0</v>
      </c>
      <c r="AU34" s="27"/>
    </row>
    <row r="35" spans="1:47" ht="11.5" x14ac:dyDescent="0.25">
      <c r="A35" s="146">
        <f>IF(OR(H35&gt;0,K35&gt;0,N35&gt;0,AB35&gt;0,AC35&gt;0,AD35&gt;0,AI35&gt;0,AL35&gt;0,AO35&gt;0),1,0)</f>
        <v>0</v>
      </c>
      <c r="C35" s="146"/>
      <c r="D35" s="27"/>
      <c r="E35" s="13" t="s">
        <v>218</v>
      </c>
      <c r="F35" s="132">
        <v>0</v>
      </c>
      <c r="G35" s="132">
        <v>0</v>
      </c>
      <c r="H35" s="151">
        <f t="shared" si="25"/>
        <v>0</v>
      </c>
      <c r="I35" s="132">
        <v>0</v>
      </c>
      <c r="J35" s="132">
        <v>0</v>
      </c>
      <c r="K35" s="151">
        <f t="shared" si="26"/>
        <v>0</v>
      </c>
      <c r="L35" s="132">
        <v>0</v>
      </c>
      <c r="M35" s="132">
        <v>0</v>
      </c>
      <c r="N35" s="151">
        <f t="shared" si="27"/>
        <v>0</v>
      </c>
      <c r="O35" s="27"/>
      <c r="P35" s="13" t="s">
        <v>218</v>
      </c>
      <c r="Q35" s="132">
        <v>0</v>
      </c>
      <c r="R35" s="132">
        <v>0</v>
      </c>
      <c r="S35" s="151">
        <f t="shared" si="58"/>
        <v>0</v>
      </c>
      <c r="T35" s="132">
        <v>0</v>
      </c>
      <c r="U35" s="132">
        <v>0</v>
      </c>
      <c r="V35" s="151">
        <f t="shared" si="59"/>
        <v>0</v>
      </c>
      <c r="W35" s="132">
        <v>0</v>
      </c>
      <c r="X35" s="132">
        <v>0</v>
      </c>
      <c r="Y35" s="151">
        <f t="shared" si="60"/>
        <v>0</v>
      </c>
      <c r="Z35" s="27"/>
      <c r="AA35" s="13" t="s">
        <v>218</v>
      </c>
      <c r="AB35" s="151">
        <f t="shared" si="70"/>
        <v>0</v>
      </c>
      <c r="AC35" s="151">
        <f t="shared" si="71"/>
        <v>0</v>
      </c>
      <c r="AD35" s="151">
        <f t="shared" si="72"/>
        <v>0</v>
      </c>
      <c r="AE35" s="27"/>
      <c r="AF35" s="13" t="s">
        <v>218</v>
      </c>
      <c r="AG35" s="132">
        <v>0</v>
      </c>
      <c r="AH35" s="132">
        <v>0</v>
      </c>
      <c r="AI35" s="151">
        <f t="shared" si="64"/>
        <v>0</v>
      </c>
      <c r="AJ35" s="132">
        <v>0</v>
      </c>
      <c r="AK35" s="132">
        <v>0</v>
      </c>
      <c r="AL35" s="151">
        <f t="shared" si="65"/>
        <v>0</v>
      </c>
      <c r="AM35" s="132">
        <v>0</v>
      </c>
      <c r="AN35" s="132">
        <v>0</v>
      </c>
      <c r="AO35" s="151">
        <f t="shared" si="66"/>
        <v>0</v>
      </c>
      <c r="AP35" s="27"/>
      <c r="AQ35" s="13" t="s">
        <v>218</v>
      </c>
      <c r="AR35" s="151">
        <f t="shared" si="73"/>
        <v>0</v>
      </c>
      <c r="AS35" s="151">
        <f t="shared" si="74"/>
        <v>0</v>
      </c>
      <c r="AT35" s="151">
        <f t="shared" si="75"/>
        <v>0</v>
      </c>
      <c r="AU35" s="27"/>
    </row>
    <row r="36" spans="1:47" ht="11.5" x14ac:dyDescent="0.25">
      <c r="A36" s="146">
        <f>IF(OR(H36&gt;0,K36&gt;0,N36&gt;0,AB36&gt;0,AC36&gt;0,AD36&gt;0,AI36&gt;0,AL36&gt;0,AO36&gt;0),1,0)</f>
        <v>0</v>
      </c>
      <c r="C36" s="146"/>
      <c r="D36" s="27"/>
      <c r="E36" s="13" t="s">
        <v>219</v>
      </c>
      <c r="F36" s="132">
        <v>0</v>
      </c>
      <c r="G36" s="132">
        <v>0</v>
      </c>
      <c r="H36" s="151">
        <f t="shared" si="25"/>
        <v>0</v>
      </c>
      <c r="I36" s="132">
        <v>0</v>
      </c>
      <c r="J36" s="132">
        <v>0</v>
      </c>
      <c r="K36" s="151">
        <f t="shared" si="26"/>
        <v>0</v>
      </c>
      <c r="L36" s="132">
        <v>0</v>
      </c>
      <c r="M36" s="132">
        <v>0</v>
      </c>
      <c r="N36" s="151">
        <f t="shared" si="27"/>
        <v>0</v>
      </c>
      <c r="O36" s="27"/>
      <c r="P36" s="13" t="s">
        <v>219</v>
      </c>
      <c r="Q36" s="132">
        <v>0</v>
      </c>
      <c r="R36" s="132">
        <v>0</v>
      </c>
      <c r="S36" s="151">
        <f t="shared" si="58"/>
        <v>0</v>
      </c>
      <c r="T36" s="132">
        <v>0</v>
      </c>
      <c r="U36" s="132">
        <v>0</v>
      </c>
      <c r="V36" s="151">
        <f t="shared" si="59"/>
        <v>0</v>
      </c>
      <c r="W36" s="132">
        <v>0</v>
      </c>
      <c r="X36" s="132">
        <v>0</v>
      </c>
      <c r="Y36" s="151">
        <f t="shared" si="60"/>
        <v>0</v>
      </c>
      <c r="Z36" s="27"/>
      <c r="AA36" s="13" t="s">
        <v>219</v>
      </c>
      <c r="AB36" s="151">
        <f t="shared" si="70"/>
        <v>0</v>
      </c>
      <c r="AC36" s="151">
        <f t="shared" si="71"/>
        <v>0</v>
      </c>
      <c r="AD36" s="151">
        <f t="shared" si="72"/>
        <v>0</v>
      </c>
      <c r="AE36" s="27"/>
      <c r="AF36" s="13" t="s">
        <v>219</v>
      </c>
      <c r="AG36" s="132">
        <v>0</v>
      </c>
      <c r="AH36" s="132">
        <v>0</v>
      </c>
      <c r="AI36" s="151">
        <f t="shared" si="64"/>
        <v>0</v>
      </c>
      <c r="AJ36" s="132">
        <v>0</v>
      </c>
      <c r="AK36" s="132">
        <v>0</v>
      </c>
      <c r="AL36" s="151">
        <f t="shared" si="65"/>
        <v>0</v>
      </c>
      <c r="AM36" s="132">
        <v>0</v>
      </c>
      <c r="AN36" s="132">
        <v>0</v>
      </c>
      <c r="AO36" s="151">
        <f t="shared" si="66"/>
        <v>0</v>
      </c>
      <c r="AP36" s="27"/>
      <c r="AQ36" s="13" t="s">
        <v>219</v>
      </c>
      <c r="AR36" s="151">
        <f t="shared" si="73"/>
        <v>0</v>
      </c>
      <c r="AS36" s="151">
        <f t="shared" si="74"/>
        <v>0</v>
      </c>
      <c r="AT36" s="151">
        <f t="shared" si="75"/>
        <v>0</v>
      </c>
      <c r="AU36" s="27"/>
    </row>
    <row r="37" spans="1:47" ht="11.5" x14ac:dyDescent="0.25">
      <c r="A37" s="146">
        <f>IF(OR(H37&gt;0,K37&gt;0,N37&gt;0,AB37&gt;0,AC37&gt;0,AD37&gt;0,AI37&gt;0,AL37&gt;0,AO37&gt;0),1,0)</f>
        <v>0</v>
      </c>
      <c r="C37" s="146"/>
      <c r="D37" s="27"/>
      <c r="E37" s="13" t="s">
        <v>220</v>
      </c>
      <c r="F37" s="132">
        <v>0</v>
      </c>
      <c r="G37" s="132">
        <v>0</v>
      </c>
      <c r="H37" s="151">
        <f t="shared" si="25"/>
        <v>0</v>
      </c>
      <c r="I37" s="132">
        <v>0</v>
      </c>
      <c r="J37" s="132">
        <v>0</v>
      </c>
      <c r="K37" s="151">
        <f t="shared" si="26"/>
        <v>0</v>
      </c>
      <c r="L37" s="132">
        <v>0</v>
      </c>
      <c r="M37" s="132">
        <v>0</v>
      </c>
      <c r="N37" s="151">
        <f t="shared" si="27"/>
        <v>0</v>
      </c>
      <c r="O37" s="27"/>
      <c r="P37" s="13" t="s">
        <v>220</v>
      </c>
      <c r="Q37" s="132">
        <v>0</v>
      </c>
      <c r="R37" s="132">
        <v>0</v>
      </c>
      <c r="S37" s="151">
        <f t="shared" si="58"/>
        <v>0</v>
      </c>
      <c r="T37" s="132">
        <v>0</v>
      </c>
      <c r="U37" s="132">
        <v>0</v>
      </c>
      <c r="V37" s="151">
        <f t="shared" si="59"/>
        <v>0</v>
      </c>
      <c r="W37" s="132">
        <v>0</v>
      </c>
      <c r="X37" s="132">
        <v>0</v>
      </c>
      <c r="Y37" s="151">
        <f t="shared" si="60"/>
        <v>0</v>
      </c>
      <c r="Z37" s="27"/>
      <c r="AA37" s="13" t="s">
        <v>220</v>
      </c>
      <c r="AB37" s="151">
        <f t="shared" si="70"/>
        <v>0</v>
      </c>
      <c r="AC37" s="151">
        <f t="shared" si="71"/>
        <v>0</v>
      </c>
      <c r="AD37" s="151">
        <f t="shared" si="72"/>
        <v>0</v>
      </c>
      <c r="AE37" s="27"/>
      <c r="AF37" s="13" t="s">
        <v>220</v>
      </c>
      <c r="AG37" s="132">
        <v>0</v>
      </c>
      <c r="AH37" s="132">
        <v>0</v>
      </c>
      <c r="AI37" s="151">
        <f t="shared" si="64"/>
        <v>0</v>
      </c>
      <c r="AJ37" s="132">
        <v>0</v>
      </c>
      <c r="AK37" s="132">
        <v>0</v>
      </c>
      <c r="AL37" s="151">
        <f t="shared" si="65"/>
        <v>0</v>
      </c>
      <c r="AM37" s="132">
        <v>0</v>
      </c>
      <c r="AN37" s="132">
        <v>0</v>
      </c>
      <c r="AO37" s="151">
        <f t="shared" si="66"/>
        <v>0</v>
      </c>
      <c r="AP37" s="27"/>
      <c r="AQ37" s="13" t="s">
        <v>220</v>
      </c>
      <c r="AR37" s="151">
        <f t="shared" si="73"/>
        <v>0</v>
      </c>
      <c r="AS37" s="151">
        <f t="shared" si="74"/>
        <v>0</v>
      </c>
      <c r="AT37" s="151">
        <f t="shared" si="75"/>
        <v>0</v>
      </c>
      <c r="AU37" s="27"/>
    </row>
    <row r="38" spans="1:47" ht="11.5" x14ac:dyDescent="0.25">
      <c r="A38" s="146"/>
      <c r="C38" s="146"/>
      <c r="D38" s="27"/>
      <c r="E38" s="14" t="s">
        <v>221</v>
      </c>
      <c r="F38" s="49">
        <f t="shared" ref="F38:G38" si="76">SUM(F33:F37)</f>
        <v>0</v>
      </c>
      <c r="G38" s="49">
        <f t="shared" si="76"/>
        <v>0</v>
      </c>
      <c r="H38" s="49">
        <f>SUM(H33:H37)</f>
        <v>0</v>
      </c>
      <c r="I38" s="49">
        <f t="shared" ref="I38:M38" si="77">SUM(I33:I37)</f>
        <v>0</v>
      </c>
      <c r="J38" s="49">
        <f t="shared" si="77"/>
        <v>0</v>
      </c>
      <c r="K38" s="49">
        <f t="shared" si="77"/>
        <v>0</v>
      </c>
      <c r="L38" s="49">
        <f t="shared" si="77"/>
        <v>0</v>
      </c>
      <c r="M38" s="49">
        <f t="shared" si="77"/>
        <v>0</v>
      </c>
      <c r="N38" s="49">
        <f>SUM(N33:N37)</f>
        <v>0</v>
      </c>
      <c r="O38" s="27"/>
      <c r="P38" s="14" t="s">
        <v>221</v>
      </c>
      <c r="Q38" s="49">
        <f t="shared" ref="Q38:X38" si="78">SUM(Q33:Q37)</f>
        <v>0</v>
      </c>
      <c r="R38" s="49">
        <f t="shared" si="78"/>
        <v>0</v>
      </c>
      <c r="S38" s="49">
        <f t="shared" si="78"/>
        <v>0</v>
      </c>
      <c r="T38" s="49">
        <f t="shared" si="78"/>
        <v>0</v>
      </c>
      <c r="U38" s="49">
        <f t="shared" si="78"/>
        <v>0</v>
      </c>
      <c r="V38" s="49">
        <f t="shared" si="78"/>
        <v>0</v>
      </c>
      <c r="W38" s="49">
        <f t="shared" si="78"/>
        <v>0</v>
      </c>
      <c r="X38" s="49">
        <f t="shared" si="78"/>
        <v>0</v>
      </c>
      <c r="Y38" s="49">
        <f>SUM(Y33:Y37)</f>
        <v>0</v>
      </c>
      <c r="Z38" s="27"/>
      <c r="AA38" s="14" t="s">
        <v>221</v>
      </c>
      <c r="AB38" s="49">
        <f t="shared" ref="AB38:AD38" si="79">SUM(AB33:AB37)</f>
        <v>0</v>
      </c>
      <c r="AC38" s="49">
        <f t="shared" si="79"/>
        <v>0</v>
      </c>
      <c r="AD38" s="49">
        <f t="shared" si="79"/>
        <v>0</v>
      </c>
      <c r="AE38" s="27"/>
      <c r="AF38" s="14" t="s">
        <v>221</v>
      </c>
      <c r="AG38" s="49">
        <f t="shared" ref="AG38:AN38" si="80">SUM(AG33:AG37)</f>
        <v>0</v>
      </c>
      <c r="AH38" s="49">
        <f t="shared" si="80"/>
        <v>0</v>
      </c>
      <c r="AI38" s="49">
        <f t="shared" si="80"/>
        <v>0</v>
      </c>
      <c r="AJ38" s="49">
        <f t="shared" si="80"/>
        <v>0</v>
      </c>
      <c r="AK38" s="49">
        <f t="shared" si="80"/>
        <v>0</v>
      </c>
      <c r="AL38" s="49">
        <f t="shared" si="80"/>
        <v>0</v>
      </c>
      <c r="AM38" s="49">
        <f t="shared" si="80"/>
        <v>0</v>
      </c>
      <c r="AN38" s="49">
        <f t="shared" si="80"/>
        <v>0</v>
      </c>
      <c r="AO38" s="49">
        <f>SUM(AO33:AO37)</f>
        <v>0</v>
      </c>
      <c r="AP38" s="27"/>
      <c r="AQ38" s="14" t="s">
        <v>221</v>
      </c>
      <c r="AR38" s="49">
        <f>SUM(AR33:AR37)</f>
        <v>0</v>
      </c>
      <c r="AS38" s="49">
        <f t="shared" ref="AS38:AT38" si="81">SUM(AS33:AS37)</f>
        <v>0</v>
      </c>
      <c r="AT38" s="49">
        <f t="shared" si="81"/>
        <v>0</v>
      </c>
      <c r="AU38" s="27"/>
    </row>
    <row r="39" spans="1:47" ht="11.5" x14ac:dyDescent="0.25">
      <c r="A39" s="146"/>
      <c r="C39" s="146"/>
      <c r="D39" s="27"/>
      <c r="E39" s="14" t="s">
        <v>222</v>
      </c>
      <c r="F39" s="49">
        <f t="shared" ref="F39:G39" si="82">F32+F38</f>
        <v>0</v>
      </c>
      <c r="G39" s="49">
        <f t="shared" si="82"/>
        <v>0</v>
      </c>
      <c r="H39" s="49">
        <f>H32+H38</f>
        <v>0</v>
      </c>
      <c r="I39" s="49">
        <f t="shared" ref="I39:M39" si="83">I32+I38</f>
        <v>0</v>
      </c>
      <c r="J39" s="49">
        <f t="shared" si="83"/>
        <v>0</v>
      </c>
      <c r="K39" s="49">
        <f t="shared" si="83"/>
        <v>0</v>
      </c>
      <c r="L39" s="49">
        <f t="shared" si="83"/>
        <v>0</v>
      </c>
      <c r="M39" s="49">
        <f t="shared" si="83"/>
        <v>0</v>
      </c>
      <c r="N39" s="49">
        <f>N32+N38</f>
        <v>0</v>
      </c>
      <c r="O39" s="27"/>
      <c r="P39" s="14" t="s">
        <v>222</v>
      </c>
      <c r="Q39" s="49">
        <f t="shared" ref="Q39:X39" si="84">Q32+Q38</f>
        <v>0</v>
      </c>
      <c r="R39" s="49">
        <f t="shared" si="84"/>
        <v>0</v>
      </c>
      <c r="S39" s="49">
        <f t="shared" si="84"/>
        <v>0</v>
      </c>
      <c r="T39" s="49">
        <f t="shared" si="84"/>
        <v>0</v>
      </c>
      <c r="U39" s="49">
        <f t="shared" si="84"/>
        <v>0</v>
      </c>
      <c r="V39" s="49">
        <f t="shared" si="84"/>
        <v>0</v>
      </c>
      <c r="W39" s="49">
        <f t="shared" si="84"/>
        <v>0</v>
      </c>
      <c r="X39" s="49">
        <f t="shared" si="84"/>
        <v>0</v>
      </c>
      <c r="Y39" s="49">
        <f>Y32+Y38</f>
        <v>0</v>
      </c>
      <c r="Z39" s="27"/>
      <c r="AA39" s="14" t="s">
        <v>222</v>
      </c>
      <c r="AB39" s="49">
        <f t="shared" ref="AB39:AD39" si="85">AB32+AB38</f>
        <v>0</v>
      </c>
      <c r="AC39" s="49">
        <f t="shared" si="85"/>
        <v>0</v>
      </c>
      <c r="AD39" s="49">
        <f t="shared" si="85"/>
        <v>0</v>
      </c>
      <c r="AE39" s="27"/>
      <c r="AF39" s="14" t="s">
        <v>222</v>
      </c>
      <c r="AG39" s="49">
        <f t="shared" ref="AG39:AN39" si="86">AG32+AG38</f>
        <v>0</v>
      </c>
      <c r="AH39" s="49">
        <f t="shared" si="86"/>
        <v>0</v>
      </c>
      <c r="AI39" s="49">
        <f t="shared" si="86"/>
        <v>0</v>
      </c>
      <c r="AJ39" s="49">
        <f t="shared" si="86"/>
        <v>0</v>
      </c>
      <c r="AK39" s="49">
        <f t="shared" si="86"/>
        <v>0</v>
      </c>
      <c r="AL39" s="49">
        <f t="shared" si="86"/>
        <v>0</v>
      </c>
      <c r="AM39" s="49">
        <f t="shared" si="86"/>
        <v>0</v>
      </c>
      <c r="AN39" s="49">
        <f t="shared" si="86"/>
        <v>0</v>
      </c>
      <c r="AO39" s="49">
        <f t="shared" ref="AO39" si="87">AO32+AO38</f>
        <v>0</v>
      </c>
      <c r="AP39" s="27"/>
      <c r="AQ39" s="14" t="s">
        <v>222</v>
      </c>
      <c r="AR39" s="49">
        <f t="shared" ref="AR39" si="88">AR32+AR38</f>
        <v>0</v>
      </c>
      <c r="AS39" s="49">
        <f t="shared" ref="AS39" si="89">AS32+AS38</f>
        <v>0</v>
      </c>
      <c r="AT39" s="49">
        <f t="shared" ref="AT39" si="90">AT32+AT38</f>
        <v>0</v>
      </c>
      <c r="AU39" s="27"/>
    </row>
    <row r="40" spans="1:47" ht="11.5" x14ac:dyDescent="0.25">
      <c r="A40" s="146"/>
      <c r="C40" s="146"/>
      <c r="D40" s="27"/>
      <c r="E40" s="13" t="s">
        <v>326</v>
      </c>
      <c r="F40" s="132">
        <v>0</v>
      </c>
      <c r="G40" s="132">
        <v>0</v>
      </c>
      <c r="H40" s="151">
        <f t="shared" si="25"/>
        <v>0</v>
      </c>
      <c r="I40" s="132">
        <v>0</v>
      </c>
      <c r="J40" s="132">
        <v>0</v>
      </c>
      <c r="K40" s="151">
        <f t="shared" si="26"/>
        <v>0</v>
      </c>
      <c r="L40" s="132">
        <v>0</v>
      </c>
      <c r="M40" s="132">
        <v>0</v>
      </c>
      <c r="N40" s="151">
        <f t="shared" si="27"/>
        <v>0</v>
      </c>
      <c r="O40" s="27"/>
      <c r="P40" s="13" t="s">
        <v>326</v>
      </c>
      <c r="Q40" s="132">
        <v>0</v>
      </c>
      <c r="R40" s="132">
        <v>0</v>
      </c>
      <c r="S40" s="151">
        <f t="shared" ref="S40:S41" si="91">SUM(Q40:R40)</f>
        <v>0</v>
      </c>
      <c r="T40" s="132">
        <v>0</v>
      </c>
      <c r="U40" s="132">
        <v>0</v>
      </c>
      <c r="V40" s="151">
        <f t="shared" ref="V40:V41" si="92">SUM(T40:U40)</f>
        <v>0</v>
      </c>
      <c r="W40" s="132">
        <v>0</v>
      </c>
      <c r="X40" s="132">
        <v>0</v>
      </c>
      <c r="Y40" s="151">
        <f t="shared" ref="Y40:Y41" si="93">SUM(W40:X40)</f>
        <v>0</v>
      </c>
      <c r="Z40" s="27"/>
      <c r="AA40" s="13" t="s">
        <v>326</v>
      </c>
      <c r="AB40" s="151">
        <f t="shared" ref="AB40:AB41" si="94">S40/S$16</f>
        <v>0</v>
      </c>
      <c r="AC40" s="151">
        <f t="shared" ref="AC40:AC41" si="95">V40/V$16</f>
        <v>0</v>
      </c>
      <c r="AD40" s="151">
        <f t="shared" ref="AD40:AD41" si="96">Y40/Y$16</f>
        <v>0</v>
      </c>
      <c r="AE40" s="27"/>
      <c r="AF40" s="13" t="s">
        <v>326</v>
      </c>
      <c r="AG40" s="132">
        <v>0</v>
      </c>
      <c r="AH40" s="132">
        <v>0</v>
      </c>
      <c r="AI40" s="151">
        <f t="shared" si="32"/>
        <v>0</v>
      </c>
      <c r="AJ40" s="132">
        <v>0</v>
      </c>
      <c r="AK40" s="132">
        <v>0</v>
      </c>
      <c r="AL40" s="151">
        <f t="shared" si="33"/>
        <v>0</v>
      </c>
      <c r="AM40" s="132">
        <v>0</v>
      </c>
      <c r="AN40" s="132">
        <v>0</v>
      </c>
      <c r="AO40" s="151">
        <f t="shared" si="34"/>
        <v>0</v>
      </c>
      <c r="AP40" s="27"/>
      <c r="AQ40" s="13" t="s">
        <v>326</v>
      </c>
      <c r="AR40" s="151">
        <f t="shared" ref="AR40:AR41" si="97">AI40/AI$16</f>
        <v>0</v>
      </c>
      <c r="AS40" s="151">
        <f t="shared" ref="AS40:AS41" si="98">AL40/AL$16</f>
        <v>0</v>
      </c>
      <c r="AT40" s="151">
        <f t="shared" ref="AT40:AT41" si="99">AO40/AO$16</f>
        <v>0</v>
      </c>
      <c r="AU40" s="27"/>
    </row>
    <row r="41" spans="1:47" ht="11.5" x14ac:dyDescent="0.25">
      <c r="A41" s="146"/>
      <c r="C41" s="146"/>
      <c r="D41" s="27"/>
      <c r="E41" s="13" t="s">
        <v>223</v>
      </c>
      <c r="F41" s="132">
        <v>0</v>
      </c>
      <c r="G41" s="132">
        <v>0</v>
      </c>
      <c r="H41" s="151">
        <f t="shared" si="25"/>
        <v>0</v>
      </c>
      <c r="I41" s="132">
        <v>0</v>
      </c>
      <c r="J41" s="132">
        <v>0</v>
      </c>
      <c r="K41" s="151">
        <f t="shared" si="26"/>
        <v>0</v>
      </c>
      <c r="L41" s="132">
        <v>0</v>
      </c>
      <c r="M41" s="132">
        <v>0</v>
      </c>
      <c r="N41" s="151">
        <f t="shared" si="27"/>
        <v>0</v>
      </c>
      <c r="O41" s="27"/>
      <c r="P41" s="13" t="s">
        <v>223</v>
      </c>
      <c r="Q41" s="132">
        <v>0</v>
      </c>
      <c r="R41" s="132">
        <v>0</v>
      </c>
      <c r="S41" s="151">
        <f t="shared" si="91"/>
        <v>0</v>
      </c>
      <c r="T41" s="132">
        <v>0</v>
      </c>
      <c r="U41" s="132">
        <v>0</v>
      </c>
      <c r="V41" s="151">
        <f t="shared" si="92"/>
        <v>0</v>
      </c>
      <c r="W41" s="132">
        <v>0</v>
      </c>
      <c r="X41" s="132">
        <v>0</v>
      </c>
      <c r="Y41" s="151">
        <f t="shared" si="93"/>
        <v>0</v>
      </c>
      <c r="Z41" s="27"/>
      <c r="AA41" s="13" t="s">
        <v>223</v>
      </c>
      <c r="AB41" s="151">
        <f t="shared" si="94"/>
        <v>0</v>
      </c>
      <c r="AC41" s="151">
        <f t="shared" si="95"/>
        <v>0</v>
      </c>
      <c r="AD41" s="151">
        <f t="shared" si="96"/>
        <v>0</v>
      </c>
      <c r="AE41" s="27"/>
      <c r="AF41" s="13" t="s">
        <v>223</v>
      </c>
      <c r="AG41" s="132">
        <v>0</v>
      </c>
      <c r="AH41" s="132">
        <v>0</v>
      </c>
      <c r="AI41" s="151">
        <f t="shared" si="32"/>
        <v>0</v>
      </c>
      <c r="AJ41" s="132">
        <v>0</v>
      </c>
      <c r="AK41" s="132">
        <v>0</v>
      </c>
      <c r="AL41" s="151">
        <f t="shared" si="33"/>
        <v>0</v>
      </c>
      <c r="AM41" s="132">
        <v>0</v>
      </c>
      <c r="AN41" s="132">
        <v>0</v>
      </c>
      <c r="AO41" s="151">
        <f t="shared" si="34"/>
        <v>0</v>
      </c>
      <c r="AP41" s="27"/>
      <c r="AQ41" s="13" t="s">
        <v>223</v>
      </c>
      <c r="AR41" s="151">
        <f t="shared" si="97"/>
        <v>0</v>
      </c>
      <c r="AS41" s="151">
        <f t="shared" si="98"/>
        <v>0</v>
      </c>
      <c r="AT41" s="151">
        <f t="shared" si="99"/>
        <v>0</v>
      </c>
      <c r="AU41" s="27"/>
    </row>
    <row r="42" spans="1:47" ht="11.5" x14ac:dyDescent="0.25">
      <c r="A42" s="146"/>
      <c r="C42" s="146"/>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1.5" x14ac:dyDescent="0.25">
      <c r="A43" s="146"/>
      <c r="C43" s="146"/>
      <c r="D43" s="27"/>
      <c r="E43" s="14" t="s">
        <v>224</v>
      </c>
      <c r="F43" s="49">
        <f t="shared" ref="F43:G43" si="100">SUM(F39,F40,F41)</f>
        <v>0</v>
      </c>
      <c r="G43" s="49">
        <f t="shared" si="100"/>
        <v>0</v>
      </c>
      <c r="H43" s="49">
        <f>SUM(H39,H40,H41)</f>
        <v>0</v>
      </c>
      <c r="I43" s="49">
        <f t="shared" ref="I43:M43" si="101">SUM(I39,I40,I41)</f>
        <v>0</v>
      </c>
      <c r="J43" s="49">
        <f t="shared" si="101"/>
        <v>0</v>
      </c>
      <c r="K43" s="49">
        <f t="shared" si="101"/>
        <v>0</v>
      </c>
      <c r="L43" s="49">
        <f t="shared" si="101"/>
        <v>0</v>
      </c>
      <c r="M43" s="49">
        <f t="shared" si="101"/>
        <v>0</v>
      </c>
      <c r="N43" s="49">
        <f>SUM(N39,N40,N41)</f>
        <v>0</v>
      </c>
      <c r="O43" s="27"/>
      <c r="P43" s="14" t="s">
        <v>224</v>
      </c>
      <c r="Q43" s="49">
        <f t="shared" ref="Q43:X43" si="102">SUM(Q39,Q40,Q41)</f>
        <v>0</v>
      </c>
      <c r="R43" s="49">
        <f t="shared" si="102"/>
        <v>0</v>
      </c>
      <c r="S43" s="49">
        <f t="shared" si="102"/>
        <v>0</v>
      </c>
      <c r="T43" s="49">
        <f t="shared" si="102"/>
        <v>0</v>
      </c>
      <c r="U43" s="49">
        <f t="shared" si="102"/>
        <v>0</v>
      </c>
      <c r="V43" s="49">
        <f t="shared" si="102"/>
        <v>0</v>
      </c>
      <c r="W43" s="49">
        <f t="shared" si="102"/>
        <v>0</v>
      </c>
      <c r="X43" s="49">
        <f t="shared" si="102"/>
        <v>0</v>
      </c>
      <c r="Y43" s="49">
        <f>SUM(Y39,Y40,Y41)</f>
        <v>0</v>
      </c>
      <c r="Z43" s="27"/>
      <c r="AA43" s="14" t="s">
        <v>224</v>
      </c>
      <c r="AB43" s="49">
        <f>SUM(AB39,AB40,AB41)</f>
        <v>0</v>
      </c>
      <c r="AC43" s="49">
        <f>SUM(AC39,AC40,AC41)</f>
        <v>0</v>
      </c>
      <c r="AD43" s="49">
        <f>SUM(AD39,AD40,AD41)</f>
        <v>0</v>
      </c>
      <c r="AE43" s="27"/>
      <c r="AF43" s="14" t="s">
        <v>224</v>
      </c>
      <c r="AG43" s="49">
        <f t="shared" ref="AG43:AN43" si="103">SUM(AG39,AG40,AG41)</f>
        <v>0</v>
      </c>
      <c r="AH43" s="49">
        <f t="shared" si="103"/>
        <v>0</v>
      </c>
      <c r="AI43" s="49">
        <f t="shared" si="103"/>
        <v>0</v>
      </c>
      <c r="AJ43" s="49">
        <f t="shared" si="103"/>
        <v>0</v>
      </c>
      <c r="AK43" s="49">
        <f t="shared" si="103"/>
        <v>0</v>
      </c>
      <c r="AL43" s="49">
        <f t="shared" si="103"/>
        <v>0</v>
      </c>
      <c r="AM43" s="49">
        <f t="shared" si="103"/>
        <v>0</v>
      </c>
      <c r="AN43" s="49">
        <f t="shared" si="103"/>
        <v>0</v>
      </c>
      <c r="AO43" s="49">
        <f>SUM(AO39,AO40,AO41)</f>
        <v>0</v>
      </c>
      <c r="AP43" s="27"/>
      <c r="AQ43" s="14" t="s">
        <v>224</v>
      </c>
      <c r="AR43" s="49">
        <f t="shared" ref="AR43:AT43" si="104">SUM(AR39,AR40,AR41)</f>
        <v>0</v>
      </c>
      <c r="AS43" s="49">
        <f t="shared" si="104"/>
        <v>0</v>
      </c>
      <c r="AT43" s="49">
        <f t="shared" si="104"/>
        <v>0</v>
      </c>
      <c r="AU43" s="27"/>
    </row>
    <row r="44" spans="1:47" ht="11.5" x14ac:dyDescent="0.25">
      <c r="A44" s="146"/>
      <c r="C44" s="146"/>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27"/>
      <c r="AF44" s="27"/>
      <c r="AG44" s="15"/>
      <c r="AH44" s="15"/>
      <c r="AI44" s="15"/>
      <c r="AJ44" s="15"/>
      <c r="AK44" s="15"/>
      <c r="AL44" s="15"/>
      <c r="AM44" s="15"/>
      <c r="AN44" s="15"/>
      <c r="AO44" s="15"/>
      <c r="AP44" s="27"/>
      <c r="AQ44" s="27"/>
      <c r="AR44" s="15"/>
      <c r="AS44" s="15"/>
      <c r="AT44" s="15"/>
      <c r="AU44" s="27"/>
    </row>
    <row r="45" spans="1:47" ht="11.5" x14ac:dyDescent="0.25">
      <c r="A45" s="146"/>
      <c r="C45" s="146"/>
      <c r="D45" s="27"/>
      <c r="E45" s="13" t="s">
        <v>225</v>
      </c>
      <c r="F45" s="132">
        <v>0</v>
      </c>
      <c r="G45" s="132">
        <v>0</v>
      </c>
      <c r="H45" s="151">
        <f t="shared" ref="H45:H49" si="105">SUM(F45:G45)</f>
        <v>0</v>
      </c>
      <c r="I45" s="132">
        <v>0</v>
      </c>
      <c r="J45" s="132">
        <v>0</v>
      </c>
      <c r="K45" s="151">
        <f t="shared" ref="K45:K49" si="106">SUM(I45:J45)</f>
        <v>0</v>
      </c>
      <c r="L45" s="132">
        <v>0</v>
      </c>
      <c r="M45" s="132">
        <v>0</v>
      </c>
      <c r="N45" s="151">
        <f t="shared" ref="N45:N49" si="107">SUM(L45:M45)</f>
        <v>0</v>
      </c>
      <c r="O45" s="27"/>
      <c r="P45" s="13" t="s">
        <v>225</v>
      </c>
      <c r="Q45" s="132">
        <v>0</v>
      </c>
      <c r="R45" s="132">
        <v>0</v>
      </c>
      <c r="S45" s="151">
        <f t="shared" ref="S45:S49" si="108">SUM(Q45:R45)</f>
        <v>0</v>
      </c>
      <c r="T45" s="132">
        <v>0</v>
      </c>
      <c r="U45" s="132">
        <v>0</v>
      </c>
      <c r="V45" s="151">
        <f t="shared" ref="V45:V49" si="109">SUM(T45:U45)</f>
        <v>0</v>
      </c>
      <c r="W45" s="132">
        <v>0</v>
      </c>
      <c r="X45" s="132">
        <v>0</v>
      </c>
      <c r="Y45" s="151">
        <f t="shared" ref="Y45:Y49" si="110">SUM(W45:X45)</f>
        <v>0</v>
      </c>
      <c r="Z45" s="27"/>
      <c r="AA45" s="13" t="s">
        <v>225</v>
      </c>
      <c r="AB45" s="151">
        <f t="shared" ref="AB45:AB49" si="111">S45/S$16</f>
        <v>0</v>
      </c>
      <c r="AC45" s="151">
        <f t="shared" ref="AC45:AC49" si="112">V45/V$16</f>
        <v>0</v>
      </c>
      <c r="AD45" s="151">
        <f t="shared" ref="AD45:AD49" si="113">Y45/Y$16</f>
        <v>0</v>
      </c>
      <c r="AE45" s="27"/>
      <c r="AF45" s="13" t="s">
        <v>225</v>
      </c>
      <c r="AG45" s="132">
        <v>0</v>
      </c>
      <c r="AH45" s="132">
        <v>0</v>
      </c>
      <c r="AI45" s="151">
        <f t="shared" ref="AI45:AI49" si="114">SUM(AG45:AH45)</f>
        <v>0</v>
      </c>
      <c r="AJ45" s="132">
        <v>0</v>
      </c>
      <c r="AK45" s="132">
        <v>0</v>
      </c>
      <c r="AL45" s="151">
        <f t="shared" ref="AL45:AL49" si="115">SUM(AJ45:AK45)</f>
        <v>0</v>
      </c>
      <c r="AM45" s="132">
        <v>0</v>
      </c>
      <c r="AN45" s="132">
        <v>0</v>
      </c>
      <c r="AO45" s="151">
        <f t="shared" ref="AO45:AO49" si="116">SUM(AM45:AN45)</f>
        <v>0</v>
      </c>
      <c r="AP45" s="27"/>
      <c r="AQ45" s="13" t="s">
        <v>225</v>
      </c>
      <c r="AR45" s="151">
        <f t="shared" ref="AR45:AR46" si="117">AI45/AI$16</f>
        <v>0</v>
      </c>
      <c r="AS45" s="151">
        <f t="shared" ref="AS45:AS46" si="118">AL45/AL$16</f>
        <v>0</v>
      </c>
      <c r="AT45" s="151">
        <f t="shared" ref="AT45:AT46" si="119">AO45/AO$16</f>
        <v>0</v>
      </c>
      <c r="AU45" s="27"/>
    </row>
    <row r="46" spans="1:47" ht="11.5" x14ac:dyDescent="0.25">
      <c r="A46" s="146"/>
      <c r="C46" s="146"/>
      <c r="D46" s="27"/>
      <c r="E46" s="13" t="s">
        <v>226</v>
      </c>
      <c r="F46" s="132">
        <v>0</v>
      </c>
      <c r="G46" s="132">
        <v>0</v>
      </c>
      <c r="H46" s="151">
        <f t="shared" si="105"/>
        <v>0</v>
      </c>
      <c r="I46" s="132">
        <v>0</v>
      </c>
      <c r="J46" s="132">
        <v>0</v>
      </c>
      <c r="K46" s="151">
        <f t="shared" si="106"/>
        <v>0</v>
      </c>
      <c r="L46" s="132">
        <v>0</v>
      </c>
      <c r="M46" s="132">
        <v>0</v>
      </c>
      <c r="N46" s="151">
        <f t="shared" si="107"/>
        <v>0</v>
      </c>
      <c r="O46" s="27"/>
      <c r="P46" s="13" t="s">
        <v>226</v>
      </c>
      <c r="Q46" s="132">
        <v>0</v>
      </c>
      <c r="R46" s="132">
        <v>0</v>
      </c>
      <c r="S46" s="151">
        <f t="shared" si="108"/>
        <v>0</v>
      </c>
      <c r="T46" s="132">
        <v>0</v>
      </c>
      <c r="U46" s="132">
        <v>0</v>
      </c>
      <c r="V46" s="151">
        <f t="shared" si="109"/>
        <v>0</v>
      </c>
      <c r="W46" s="132">
        <v>0</v>
      </c>
      <c r="X46" s="132">
        <v>0</v>
      </c>
      <c r="Y46" s="151">
        <f t="shared" si="110"/>
        <v>0</v>
      </c>
      <c r="Z46" s="27"/>
      <c r="AA46" s="13" t="s">
        <v>226</v>
      </c>
      <c r="AB46" s="151">
        <f t="shared" si="111"/>
        <v>0</v>
      </c>
      <c r="AC46" s="151">
        <f t="shared" si="112"/>
        <v>0</v>
      </c>
      <c r="AD46" s="151">
        <f t="shared" si="113"/>
        <v>0</v>
      </c>
      <c r="AE46" s="27"/>
      <c r="AF46" s="13" t="s">
        <v>226</v>
      </c>
      <c r="AG46" s="132">
        <v>0</v>
      </c>
      <c r="AH46" s="132">
        <v>0</v>
      </c>
      <c r="AI46" s="151">
        <f t="shared" si="114"/>
        <v>0</v>
      </c>
      <c r="AJ46" s="132">
        <v>0</v>
      </c>
      <c r="AK46" s="132">
        <v>0</v>
      </c>
      <c r="AL46" s="151">
        <f t="shared" si="115"/>
        <v>0</v>
      </c>
      <c r="AM46" s="132">
        <v>0</v>
      </c>
      <c r="AN46" s="132">
        <v>0</v>
      </c>
      <c r="AO46" s="151">
        <f t="shared" si="116"/>
        <v>0</v>
      </c>
      <c r="AP46" s="27"/>
      <c r="AQ46" s="13" t="s">
        <v>226</v>
      </c>
      <c r="AR46" s="151">
        <f t="shared" si="117"/>
        <v>0</v>
      </c>
      <c r="AS46" s="151">
        <f t="shared" si="118"/>
        <v>0</v>
      </c>
      <c r="AT46" s="151">
        <f t="shared" si="119"/>
        <v>0</v>
      </c>
      <c r="AU46" s="27"/>
    </row>
    <row r="47" spans="1:47" ht="11.5" x14ac:dyDescent="0.25">
      <c r="A47" s="146"/>
      <c r="C47" s="146"/>
      <c r="D47" s="27"/>
      <c r="E47" s="13" t="s">
        <v>227</v>
      </c>
      <c r="F47" s="132">
        <v>0</v>
      </c>
      <c r="G47" s="132">
        <v>0</v>
      </c>
      <c r="H47" s="151">
        <f t="shared" si="105"/>
        <v>0</v>
      </c>
      <c r="I47" s="132">
        <v>0</v>
      </c>
      <c r="J47" s="132">
        <v>0</v>
      </c>
      <c r="K47" s="151">
        <f t="shared" si="106"/>
        <v>0</v>
      </c>
      <c r="L47" s="132">
        <v>0</v>
      </c>
      <c r="M47" s="132">
        <v>0</v>
      </c>
      <c r="N47" s="151">
        <f t="shared" si="107"/>
        <v>0</v>
      </c>
      <c r="O47" s="27"/>
      <c r="P47" s="13" t="s">
        <v>227</v>
      </c>
      <c r="Q47" s="132">
        <v>0</v>
      </c>
      <c r="R47" s="132">
        <v>0</v>
      </c>
      <c r="S47" s="151">
        <f t="shared" si="108"/>
        <v>0</v>
      </c>
      <c r="T47" s="132">
        <v>0</v>
      </c>
      <c r="U47" s="132">
        <v>0</v>
      </c>
      <c r="V47" s="151">
        <f t="shared" si="109"/>
        <v>0</v>
      </c>
      <c r="W47" s="132">
        <v>0</v>
      </c>
      <c r="X47" s="132">
        <v>0</v>
      </c>
      <c r="Y47" s="151">
        <f t="shared" si="110"/>
        <v>0</v>
      </c>
      <c r="Z47" s="27"/>
      <c r="AA47" s="13" t="s">
        <v>227</v>
      </c>
      <c r="AB47" s="151">
        <f t="shared" ref="AB47:AB48" si="120">S47/S$16</f>
        <v>0</v>
      </c>
      <c r="AC47" s="151">
        <f t="shared" ref="AC47:AC48" si="121">V47/V$16</f>
        <v>0</v>
      </c>
      <c r="AD47" s="151">
        <f t="shared" ref="AD47:AD48" si="122">Y47/Y$16</f>
        <v>0</v>
      </c>
      <c r="AE47" s="27"/>
      <c r="AF47" s="13" t="s">
        <v>227</v>
      </c>
      <c r="AG47" s="132">
        <v>0</v>
      </c>
      <c r="AH47" s="132">
        <v>0</v>
      </c>
      <c r="AI47" s="151">
        <f t="shared" si="114"/>
        <v>0</v>
      </c>
      <c r="AJ47" s="132">
        <v>0</v>
      </c>
      <c r="AK47" s="132">
        <v>0</v>
      </c>
      <c r="AL47" s="151">
        <f t="shared" si="115"/>
        <v>0</v>
      </c>
      <c r="AM47" s="132">
        <v>0</v>
      </c>
      <c r="AN47" s="132">
        <v>0</v>
      </c>
      <c r="AO47" s="151">
        <f t="shared" si="116"/>
        <v>0</v>
      </c>
      <c r="AP47" s="27"/>
      <c r="AQ47" s="13" t="s">
        <v>227</v>
      </c>
      <c r="AR47" s="151">
        <f t="shared" ref="AR47:AR48" si="123">AI47/AI$16</f>
        <v>0</v>
      </c>
      <c r="AS47" s="151">
        <f t="shared" ref="AS47:AS48" si="124">AL47/AL$16</f>
        <v>0</v>
      </c>
      <c r="AT47" s="151">
        <f t="shared" ref="AT47:AT48" si="125">AO47/AO$16</f>
        <v>0</v>
      </c>
      <c r="AU47" s="27"/>
    </row>
    <row r="48" spans="1:47" ht="11.5" x14ac:dyDescent="0.25">
      <c r="A48" s="146"/>
      <c r="C48" s="146"/>
      <c r="D48" s="27"/>
      <c r="E48" s="13" t="s">
        <v>228</v>
      </c>
      <c r="F48" s="132">
        <v>0</v>
      </c>
      <c r="G48" s="132">
        <v>0</v>
      </c>
      <c r="H48" s="151">
        <f t="shared" si="105"/>
        <v>0</v>
      </c>
      <c r="I48" s="132">
        <v>0</v>
      </c>
      <c r="J48" s="132">
        <v>0</v>
      </c>
      <c r="K48" s="151">
        <f t="shared" si="106"/>
        <v>0</v>
      </c>
      <c r="L48" s="132">
        <v>0</v>
      </c>
      <c r="M48" s="132">
        <v>0</v>
      </c>
      <c r="N48" s="151">
        <f t="shared" si="107"/>
        <v>0</v>
      </c>
      <c r="O48" s="27"/>
      <c r="P48" s="13" t="s">
        <v>228</v>
      </c>
      <c r="Q48" s="132">
        <v>0</v>
      </c>
      <c r="R48" s="132">
        <v>0</v>
      </c>
      <c r="S48" s="151">
        <f t="shared" si="108"/>
        <v>0</v>
      </c>
      <c r="T48" s="132">
        <v>0</v>
      </c>
      <c r="U48" s="132">
        <v>0</v>
      </c>
      <c r="V48" s="151">
        <f t="shared" si="109"/>
        <v>0</v>
      </c>
      <c r="W48" s="132">
        <v>0</v>
      </c>
      <c r="X48" s="132">
        <v>0</v>
      </c>
      <c r="Y48" s="151">
        <f t="shared" si="110"/>
        <v>0</v>
      </c>
      <c r="Z48" s="27"/>
      <c r="AA48" s="13" t="s">
        <v>228</v>
      </c>
      <c r="AB48" s="151">
        <f t="shared" si="120"/>
        <v>0</v>
      </c>
      <c r="AC48" s="151">
        <f t="shared" si="121"/>
        <v>0</v>
      </c>
      <c r="AD48" s="151">
        <f t="shared" si="122"/>
        <v>0</v>
      </c>
      <c r="AE48" s="27"/>
      <c r="AF48" s="13" t="s">
        <v>228</v>
      </c>
      <c r="AG48" s="132">
        <v>0</v>
      </c>
      <c r="AH48" s="132">
        <v>0</v>
      </c>
      <c r="AI48" s="151">
        <f t="shared" si="114"/>
        <v>0</v>
      </c>
      <c r="AJ48" s="132">
        <v>0</v>
      </c>
      <c r="AK48" s="132">
        <v>0</v>
      </c>
      <c r="AL48" s="151">
        <f t="shared" si="115"/>
        <v>0</v>
      </c>
      <c r="AM48" s="132">
        <v>0</v>
      </c>
      <c r="AN48" s="132">
        <v>0</v>
      </c>
      <c r="AO48" s="151">
        <f t="shared" si="116"/>
        <v>0</v>
      </c>
      <c r="AP48" s="27"/>
      <c r="AQ48" s="13" t="s">
        <v>228</v>
      </c>
      <c r="AR48" s="151">
        <f t="shared" si="123"/>
        <v>0</v>
      </c>
      <c r="AS48" s="151">
        <f t="shared" si="124"/>
        <v>0</v>
      </c>
      <c r="AT48" s="151">
        <f t="shared" si="125"/>
        <v>0</v>
      </c>
      <c r="AU48" s="27"/>
    </row>
    <row r="49" spans="1:47" ht="11.5" x14ac:dyDescent="0.25">
      <c r="A49" s="146"/>
      <c r="C49" s="146"/>
      <c r="D49" s="27"/>
      <c r="E49" s="63" t="s">
        <v>159</v>
      </c>
      <c r="F49" s="132">
        <v>0</v>
      </c>
      <c r="G49" s="151">
        <f>-F49</f>
        <v>0</v>
      </c>
      <c r="H49" s="151">
        <f t="shared" si="105"/>
        <v>0</v>
      </c>
      <c r="I49" s="132">
        <v>0</v>
      </c>
      <c r="J49" s="151">
        <f>-I49</f>
        <v>0</v>
      </c>
      <c r="K49" s="151">
        <f t="shared" si="106"/>
        <v>0</v>
      </c>
      <c r="L49" s="132">
        <v>0</v>
      </c>
      <c r="M49" s="151">
        <f>-L49</f>
        <v>0</v>
      </c>
      <c r="N49" s="151">
        <f t="shared" si="107"/>
        <v>0</v>
      </c>
      <c r="O49" s="27"/>
      <c r="P49" s="63" t="s">
        <v>159</v>
      </c>
      <c r="Q49" s="132">
        <v>0</v>
      </c>
      <c r="R49" s="151">
        <f>-Q49</f>
        <v>0</v>
      </c>
      <c r="S49" s="151">
        <f t="shared" si="108"/>
        <v>0</v>
      </c>
      <c r="T49" s="132">
        <v>0</v>
      </c>
      <c r="U49" s="151">
        <f>-T49</f>
        <v>0</v>
      </c>
      <c r="V49" s="151">
        <f t="shared" si="109"/>
        <v>0</v>
      </c>
      <c r="W49" s="132">
        <v>0</v>
      </c>
      <c r="X49" s="151">
        <f>-W49</f>
        <v>0</v>
      </c>
      <c r="Y49" s="151">
        <f t="shared" si="110"/>
        <v>0</v>
      </c>
      <c r="Z49" s="27"/>
      <c r="AA49" s="63" t="s">
        <v>159</v>
      </c>
      <c r="AB49" s="151">
        <f t="shared" si="111"/>
        <v>0</v>
      </c>
      <c r="AC49" s="151">
        <f t="shared" si="112"/>
        <v>0</v>
      </c>
      <c r="AD49" s="151">
        <f t="shared" si="113"/>
        <v>0</v>
      </c>
      <c r="AE49" s="27"/>
      <c r="AF49" s="63" t="s">
        <v>159</v>
      </c>
      <c r="AG49" s="132">
        <v>0</v>
      </c>
      <c r="AH49" s="151">
        <f>-AG49</f>
        <v>0</v>
      </c>
      <c r="AI49" s="151">
        <f t="shared" si="114"/>
        <v>0</v>
      </c>
      <c r="AJ49" s="132">
        <v>0</v>
      </c>
      <c r="AK49" s="151">
        <f>-AJ49</f>
        <v>0</v>
      </c>
      <c r="AL49" s="151">
        <f t="shared" si="115"/>
        <v>0</v>
      </c>
      <c r="AM49" s="132">
        <v>0</v>
      </c>
      <c r="AN49" s="151">
        <f>-AM49</f>
        <v>0</v>
      </c>
      <c r="AO49" s="151">
        <f t="shared" si="116"/>
        <v>0</v>
      </c>
      <c r="AP49" s="27"/>
      <c r="AQ49" s="63" t="s">
        <v>159</v>
      </c>
      <c r="AR49" s="151">
        <f t="shared" ref="AR49" si="126">AI49/AI$16</f>
        <v>0</v>
      </c>
      <c r="AS49" s="151">
        <f t="shared" ref="AS49" si="127">AL49/AL$16</f>
        <v>0</v>
      </c>
      <c r="AT49" s="151">
        <f t="shared" ref="AT49" si="128">AO49/AO$16</f>
        <v>0</v>
      </c>
      <c r="AU49" s="27"/>
    </row>
    <row r="50" spans="1:47" ht="11.5" x14ac:dyDescent="0.25">
      <c r="A50" s="146"/>
      <c r="C50" s="146"/>
      <c r="D50" s="27"/>
      <c r="E50" s="14" t="s">
        <v>86</v>
      </c>
      <c r="F50" s="49">
        <f t="shared" ref="F50:G50" si="129">F43+F45+F46+F49+F47+F48</f>
        <v>0</v>
      </c>
      <c r="G50" s="49">
        <f t="shared" si="129"/>
        <v>0</v>
      </c>
      <c r="H50" s="49">
        <f>H43+H45+H46+H49+H47+H48</f>
        <v>0</v>
      </c>
      <c r="I50" s="49">
        <f t="shared" ref="I50:M50" si="130">I43+I45+I46+I49+I47+I48</f>
        <v>0</v>
      </c>
      <c r="J50" s="49">
        <f t="shared" si="130"/>
        <v>0</v>
      </c>
      <c r="K50" s="49">
        <f t="shared" si="130"/>
        <v>0</v>
      </c>
      <c r="L50" s="49">
        <f t="shared" si="130"/>
        <v>0</v>
      </c>
      <c r="M50" s="49">
        <f t="shared" si="130"/>
        <v>0</v>
      </c>
      <c r="N50" s="49">
        <f>N43+N45+N46+N49+N47+N48</f>
        <v>0</v>
      </c>
      <c r="O50" s="27"/>
      <c r="P50" s="14" t="s">
        <v>86</v>
      </c>
      <c r="Q50" s="49">
        <f t="shared" ref="Q50:X50" si="131">Q43+Q45+Q46+Q49+Q47+Q48</f>
        <v>0</v>
      </c>
      <c r="R50" s="49">
        <f t="shared" si="131"/>
        <v>0</v>
      </c>
      <c r="S50" s="49">
        <f t="shared" si="131"/>
        <v>0</v>
      </c>
      <c r="T50" s="49">
        <f t="shared" si="131"/>
        <v>0</v>
      </c>
      <c r="U50" s="49">
        <f t="shared" si="131"/>
        <v>0</v>
      </c>
      <c r="V50" s="49">
        <f t="shared" si="131"/>
        <v>0</v>
      </c>
      <c r="W50" s="49">
        <f t="shared" si="131"/>
        <v>0</v>
      </c>
      <c r="X50" s="49">
        <f t="shared" si="131"/>
        <v>0</v>
      </c>
      <c r="Y50" s="49">
        <f>Y43+Y45+Y46+Y49+Y47+Y48</f>
        <v>0</v>
      </c>
      <c r="Z50" s="27"/>
      <c r="AA50" s="14" t="s">
        <v>86</v>
      </c>
      <c r="AB50" s="49">
        <f t="shared" ref="AB50:AD50" si="132">AB43+AB45+AB46+AB49+AB47+AB48</f>
        <v>0</v>
      </c>
      <c r="AC50" s="49">
        <f t="shared" si="132"/>
        <v>0</v>
      </c>
      <c r="AD50" s="49">
        <f t="shared" si="132"/>
        <v>0</v>
      </c>
      <c r="AE50" s="27"/>
      <c r="AF50" s="14" t="s">
        <v>86</v>
      </c>
      <c r="AG50" s="49">
        <f t="shared" ref="AG50:AN50" si="133">AG43+AG45+AG46+AG49+AG47+AG48</f>
        <v>0</v>
      </c>
      <c r="AH50" s="49">
        <f t="shared" si="133"/>
        <v>0</v>
      </c>
      <c r="AI50" s="49">
        <f t="shared" si="133"/>
        <v>0</v>
      </c>
      <c r="AJ50" s="49">
        <f t="shared" si="133"/>
        <v>0</v>
      </c>
      <c r="AK50" s="49">
        <f t="shared" si="133"/>
        <v>0</v>
      </c>
      <c r="AL50" s="49">
        <f t="shared" si="133"/>
        <v>0</v>
      </c>
      <c r="AM50" s="49">
        <f t="shared" si="133"/>
        <v>0</v>
      </c>
      <c r="AN50" s="49">
        <f t="shared" si="133"/>
        <v>0</v>
      </c>
      <c r="AO50" s="49">
        <f t="shared" ref="AO50" si="134">AO43+AO45+AO46+AO49+AO47+AO48</f>
        <v>0</v>
      </c>
      <c r="AP50" s="27"/>
      <c r="AQ50" s="14" t="s">
        <v>86</v>
      </c>
      <c r="AR50" s="49">
        <f t="shared" ref="AR50" si="135">AR43+AR45+AR46+AR49+AR47+AR48</f>
        <v>0</v>
      </c>
      <c r="AS50" s="49">
        <f t="shared" ref="AS50" si="136">AS43+AS45+AS46+AS49+AS47+AS48</f>
        <v>0</v>
      </c>
      <c r="AT50" s="49">
        <f t="shared" ref="AT50" si="137">AT43+AT45+AT46+AT49+AT47+AT48</f>
        <v>0</v>
      </c>
      <c r="AU50" s="27"/>
    </row>
    <row r="51" spans="1:47" ht="11.5" x14ac:dyDescent="0.25">
      <c r="A51" s="146"/>
      <c r="C51" s="146"/>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27"/>
      <c r="AF51" s="27"/>
      <c r="AG51" s="15"/>
      <c r="AH51" s="15"/>
      <c r="AI51" s="15"/>
      <c r="AJ51" s="15"/>
      <c r="AK51" s="15"/>
      <c r="AL51" s="15"/>
      <c r="AM51" s="15"/>
      <c r="AN51" s="15"/>
      <c r="AO51" s="15"/>
      <c r="AP51" s="27"/>
      <c r="AQ51" s="27"/>
      <c r="AR51" s="15"/>
      <c r="AS51" s="15"/>
      <c r="AT51" s="15"/>
      <c r="AU51" s="27"/>
    </row>
    <row r="52" spans="1:47" ht="11.5" x14ac:dyDescent="0.25">
      <c r="A52" s="146"/>
      <c r="C52" s="146"/>
      <c r="D52" s="27"/>
      <c r="E52" s="13" t="s">
        <v>199</v>
      </c>
      <c r="F52" s="132">
        <v>0</v>
      </c>
      <c r="G52" s="132">
        <v>0</v>
      </c>
      <c r="H52" s="151">
        <f t="shared" ref="H52" si="138">SUM(F52:G52)</f>
        <v>0</v>
      </c>
      <c r="I52" s="132">
        <v>0</v>
      </c>
      <c r="J52" s="132">
        <v>0</v>
      </c>
      <c r="K52" s="151">
        <f t="shared" ref="K52" si="139">SUM(I52:J52)</f>
        <v>0</v>
      </c>
      <c r="L52" s="132">
        <v>0</v>
      </c>
      <c r="M52" s="132">
        <v>0</v>
      </c>
      <c r="N52" s="151">
        <f t="shared" ref="N52" si="140">SUM(L52:M52)</f>
        <v>0</v>
      </c>
      <c r="O52" s="27"/>
      <c r="P52" s="13" t="s">
        <v>199</v>
      </c>
      <c r="Q52" s="132">
        <v>0</v>
      </c>
      <c r="R52" s="132">
        <v>0</v>
      </c>
      <c r="S52" s="151">
        <f t="shared" ref="S52" si="141">SUM(Q52:R52)</f>
        <v>0</v>
      </c>
      <c r="T52" s="132">
        <v>0</v>
      </c>
      <c r="U52" s="132">
        <v>0</v>
      </c>
      <c r="V52" s="151">
        <f t="shared" ref="V52" si="142">SUM(T52:U52)</f>
        <v>0</v>
      </c>
      <c r="W52" s="132">
        <v>0</v>
      </c>
      <c r="X52" s="132">
        <v>0</v>
      </c>
      <c r="Y52" s="151">
        <f t="shared" ref="Y52" si="143">SUM(W52:X52)</f>
        <v>0</v>
      </c>
      <c r="Z52" s="27"/>
      <c r="AA52" s="13" t="s">
        <v>199</v>
      </c>
      <c r="AB52" s="151">
        <f t="shared" ref="AB52" si="144">S52/S$16</f>
        <v>0</v>
      </c>
      <c r="AC52" s="151">
        <f t="shared" ref="AC52" si="145">V52/V$16</f>
        <v>0</v>
      </c>
      <c r="AD52" s="151">
        <f t="shared" ref="AD52" si="146">Y52/Y$16</f>
        <v>0</v>
      </c>
      <c r="AE52" s="27"/>
      <c r="AF52" s="13" t="s">
        <v>199</v>
      </c>
      <c r="AG52" s="132">
        <v>0</v>
      </c>
      <c r="AH52" s="132">
        <v>0</v>
      </c>
      <c r="AI52" s="151">
        <f t="shared" ref="AI52" si="147">SUM(AG52:AH52)</f>
        <v>0</v>
      </c>
      <c r="AJ52" s="132">
        <v>0</v>
      </c>
      <c r="AK52" s="132">
        <v>0</v>
      </c>
      <c r="AL52" s="151">
        <f t="shared" ref="AL52" si="148">SUM(AJ52:AK52)</f>
        <v>0</v>
      </c>
      <c r="AM52" s="132">
        <v>0</v>
      </c>
      <c r="AN52" s="132">
        <v>0</v>
      </c>
      <c r="AO52" s="151">
        <f t="shared" ref="AO52" si="149">SUM(AM52:AN52)</f>
        <v>0</v>
      </c>
      <c r="AP52" s="27"/>
      <c r="AQ52" s="13" t="s">
        <v>199</v>
      </c>
      <c r="AR52" s="151">
        <f t="shared" ref="AR52" si="150">AI52/AI$16</f>
        <v>0</v>
      </c>
      <c r="AS52" s="151">
        <f t="shared" ref="AS52" si="151">AL52/AL$16</f>
        <v>0</v>
      </c>
      <c r="AT52" s="151">
        <f t="shared" ref="AT52" si="152">AO52/AO$16</f>
        <v>0</v>
      </c>
      <c r="AU52" s="27"/>
    </row>
    <row r="53" spans="1:47" ht="11.5" x14ac:dyDescent="0.25">
      <c r="A53" s="146"/>
      <c r="C53" s="146"/>
      <c r="D53" s="27"/>
      <c r="E53" s="14" t="s">
        <v>200</v>
      </c>
      <c r="F53" s="49">
        <f t="shared" ref="F53:G53" si="153">F52+F50</f>
        <v>0</v>
      </c>
      <c r="G53" s="49">
        <f t="shared" si="153"/>
        <v>0</v>
      </c>
      <c r="H53" s="49">
        <f>H52+H50</f>
        <v>0</v>
      </c>
      <c r="I53" s="49">
        <f t="shared" ref="I53:J53" si="154">I52+I50</f>
        <v>0</v>
      </c>
      <c r="J53" s="49">
        <f t="shared" si="154"/>
        <v>0</v>
      </c>
      <c r="K53" s="49">
        <f>K52+K50</f>
        <v>0</v>
      </c>
      <c r="L53" s="49">
        <f t="shared" ref="L53:M53" si="155">L52+L50</f>
        <v>0</v>
      </c>
      <c r="M53" s="49">
        <f t="shared" si="155"/>
        <v>0</v>
      </c>
      <c r="N53" s="49">
        <f>N52+N50</f>
        <v>0</v>
      </c>
      <c r="O53" s="27"/>
      <c r="P53" s="14" t="s">
        <v>200</v>
      </c>
      <c r="Q53" s="49">
        <f t="shared" ref="Q53:X53" si="156">Q52+Q50</f>
        <v>0</v>
      </c>
      <c r="R53" s="49">
        <f t="shared" si="156"/>
        <v>0</v>
      </c>
      <c r="S53" s="49">
        <f t="shared" si="156"/>
        <v>0</v>
      </c>
      <c r="T53" s="49">
        <f t="shared" si="156"/>
        <v>0</v>
      </c>
      <c r="U53" s="49">
        <f t="shared" si="156"/>
        <v>0</v>
      </c>
      <c r="V53" s="49">
        <f t="shared" si="156"/>
        <v>0</v>
      </c>
      <c r="W53" s="49">
        <f t="shared" si="156"/>
        <v>0</v>
      </c>
      <c r="X53" s="49">
        <f t="shared" si="156"/>
        <v>0</v>
      </c>
      <c r="Y53" s="49">
        <f>Y52+Y50</f>
        <v>0</v>
      </c>
      <c r="Z53" s="27"/>
      <c r="AA53" s="14" t="s">
        <v>200</v>
      </c>
      <c r="AB53" s="49">
        <f>AB52+AB50</f>
        <v>0</v>
      </c>
      <c r="AC53" s="49">
        <f>AC52+AC50</f>
        <v>0</v>
      </c>
      <c r="AD53" s="49">
        <f>AD52+AD50</f>
        <v>0</v>
      </c>
      <c r="AE53" s="27"/>
      <c r="AF53" s="14" t="s">
        <v>200</v>
      </c>
      <c r="AG53" s="49">
        <f t="shared" ref="AG53:AN53" si="157">AG52+AG50</f>
        <v>0</v>
      </c>
      <c r="AH53" s="49">
        <f t="shared" si="157"/>
        <v>0</v>
      </c>
      <c r="AI53" s="49">
        <f t="shared" si="157"/>
        <v>0</v>
      </c>
      <c r="AJ53" s="49">
        <f t="shared" si="157"/>
        <v>0</v>
      </c>
      <c r="AK53" s="49">
        <f t="shared" si="157"/>
        <v>0</v>
      </c>
      <c r="AL53" s="49">
        <f t="shared" si="157"/>
        <v>0</v>
      </c>
      <c r="AM53" s="49">
        <f t="shared" si="157"/>
        <v>0</v>
      </c>
      <c r="AN53" s="49">
        <f t="shared" si="157"/>
        <v>0</v>
      </c>
      <c r="AO53" s="49">
        <f>AO52+AO50</f>
        <v>0</v>
      </c>
      <c r="AP53" s="27"/>
      <c r="AQ53" s="14" t="s">
        <v>200</v>
      </c>
      <c r="AR53" s="49">
        <f>AR52+AR50</f>
        <v>0</v>
      </c>
      <c r="AS53" s="49">
        <f>AS52+AS50</f>
        <v>0</v>
      </c>
      <c r="AT53" s="49">
        <f>AT52+AT50</f>
        <v>0</v>
      </c>
      <c r="AU53" s="27"/>
    </row>
    <row r="54" spans="1:47" ht="11.5" x14ac:dyDescent="0.25">
      <c r="A54" s="146"/>
      <c r="C54" s="146"/>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27"/>
      <c r="AF54" s="27"/>
      <c r="AG54" s="15"/>
      <c r="AH54" s="15"/>
      <c r="AI54" s="15"/>
      <c r="AJ54" s="15"/>
      <c r="AK54" s="15"/>
      <c r="AL54" s="15"/>
      <c r="AM54" s="15"/>
      <c r="AN54" s="15"/>
      <c r="AO54" s="15"/>
      <c r="AP54" s="27"/>
      <c r="AQ54" s="27"/>
      <c r="AR54" s="15"/>
      <c r="AS54" s="15"/>
      <c r="AT54" s="15"/>
      <c r="AU54" s="27"/>
    </row>
    <row r="55" spans="1:47" x14ac:dyDescent="0.35">
      <c r="A55" s="146">
        <f>IF(OR(H55&gt;0,K55&gt;0,N55&gt;0,AB55&gt;0,AC55&gt;0,AD55&gt;0,AI55&gt;0,AL55&gt;0,AO55&gt;0),1,0)</f>
        <v>0</v>
      </c>
      <c r="C55" s="146"/>
      <c r="D55" s="38"/>
      <c r="E55" s="37" t="s">
        <v>20</v>
      </c>
      <c r="F55" s="132">
        <v>0</v>
      </c>
      <c r="G55" s="132">
        <v>0</v>
      </c>
      <c r="H55" s="72">
        <f t="shared" ref="H55" si="158">SUM(F55:G55)</f>
        <v>0</v>
      </c>
      <c r="I55" s="132">
        <v>0</v>
      </c>
      <c r="J55" s="132">
        <v>0</v>
      </c>
      <c r="K55" s="72">
        <f t="shared" ref="K55" si="159">SUM(I55:J55)</f>
        <v>0</v>
      </c>
      <c r="L55" s="132">
        <v>0</v>
      </c>
      <c r="M55" s="132">
        <v>0</v>
      </c>
      <c r="N55" s="72">
        <f t="shared" ref="N55" si="160">SUM(L55:M55)</f>
        <v>0</v>
      </c>
      <c r="O55" s="38"/>
      <c r="P55" s="37" t="s">
        <v>206</v>
      </c>
      <c r="Q55" s="132">
        <v>0</v>
      </c>
      <c r="R55" s="132">
        <v>0</v>
      </c>
      <c r="S55" s="72">
        <f t="shared" ref="S55" si="161">SUM(Q55:R55)</f>
        <v>0</v>
      </c>
      <c r="T55" s="132">
        <v>0</v>
      </c>
      <c r="U55" s="132">
        <v>0</v>
      </c>
      <c r="V55" s="72">
        <f t="shared" ref="V55" si="162">SUM(T55:U55)</f>
        <v>0</v>
      </c>
      <c r="W55" s="132">
        <v>0</v>
      </c>
      <c r="X55" s="132">
        <v>0</v>
      </c>
      <c r="Y55" s="72">
        <f t="shared" ref="Y55" si="163">SUM(W55:X55)</f>
        <v>0</v>
      </c>
      <c r="Z55" s="38"/>
      <c r="AA55" s="37" t="s">
        <v>20</v>
      </c>
      <c r="AB55" s="72">
        <f t="shared" ref="AB55" si="164">S55/S$16</f>
        <v>0</v>
      </c>
      <c r="AC55" s="72">
        <f t="shared" ref="AC55" si="165">V55/V$16</f>
        <v>0</v>
      </c>
      <c r="AD55" s="72">
        <f t="shared" ref="AD55" si="166">Y55/Y$16</f>
        <v>0</v>
      </c>
      <c r="AE55" s="38"/>
      <c r="AF55" s="37" t="s">
        <v>206</v>
      </c>
      <c r="AG55" s="132">
        <v>0</v>
      </c>
      <c r="AH55" s="132">
        <v>0</v>
      </c>
      <c r="AI55" s="72">
        <f t="shared" ref="AI55" si="167">SUM(AG55:AH55)</f>
        <v>0</v>
      </c>
      <c r="AJ55" s="132">
        <v>0</v>
      </c>
      <c r="AK55" s="132">
        <v>0</v>
      </c>
      <c r="AL55" s="72">
        <f t="shared" ref="AL55" si="168">SUM(AJ55:AK55)</f>
        <v>0</v>
      </c>
      <c r="AM55" s="132">
        <v>0</v>
      </c>
      <c r="AN55" s="132">
        <v>0</v>
      </c>
      <c r="AO55" s="72">
        <f t="shared" ref="AO55" si="169">SUM(AM55:AN55)</f>
        <v>0</v>
      </c>
      <c r="AP55" s="38"/>
      <c r="AQ55" s="37" t="s">
        <v>20</v>
      </c>
      <c r="AR55" s="72">
        <f t="shared" ref="AR55" si="170">AI55/AI$16</f>
        <v>0</v>
      </c>
      <c r="AS55" s="72">
        <f t="shared" ref="AS55" si="171">AL55/AL$16</f>
        <v>0</v>
      </c>
      <c r="AT55" s="72">
        <f t="shared" ref="AT55" si="172">AO55/AO$16</f>
        <v>0</v>
      </c>
      <c r="AU55" s="38"/>
    </row>
    <row r="56" spans="1:47" ht="11.5" x14ac:dyDescent="0.25">
      <c r="A56" s="146"/>
      <c r="C56" s="146"/>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27"/>
      <c r="AF56" s="27"/>
      <c r="AG56" s="15"/>
      <c r="AH56" s="15"/>
      <c r="AI56" s="15"/>
      <c r="AJ56" s="15"/>
      <c r="AK56" s="15"/>
      <c r="AL56" s="15"/>
      <c r="AM56" s="15"/>
      <c r="AN56" s="15"/>
      <c r="AO56" s="15"/>
      <c r="AP56" s="27"/>
      <c r="AQ56" s="27"/>
      <c r="AR56" s="15"/>
      <c r="AS56" s="15"/>
      <c r="AT56" s="15"/>
      <c r="AU56" s="27"/>
    </row>
    <row r="57" spans="1:47" ht="13" x14ac:dyDescent="0.3">
      <c r="A57" s="146"/>
      <c r="C57" s="146"/>
      <c r="D57" s="27"/>
      <c r="E57" s="28" t="s">
        <v>21</v>
      </c>
      <c r="F57" s="51"/>
      <c r="G57" s="51"/>
      <c r="H57" s="150" t="str">
        <f>H21</f>
        <v>31/XX/20XX</v>
      </c>
      <c r="I57" s="51"/>
      <c r="J57" s="51"/>
      <c r="K57" s="150" t="str">
        <f>K21</f>
        <v>31/XX/20XX</v>
      </c>
      <c r="L57" s="51"/>
      <c r="M57" s="51"/>
      <c r="N57" s="150" t="str">
        <f>N21</f>
        <v>31/XX/20XX</v>
      </c>
      <c r="O57" s="27"/>
      <c r="P57" s="28" t="s">
        <v>194</v>
      </c>
      <c r="Q57" s="51"/>
      <c r="R57" s="51"/>
      <c r="S57" s="150" t="str">
        <f>S21</f>
        <v>31/XX/20XX</v>
      </c>
      <c r="T57" s="51"/>
      <c r="U57" s="51"/>
      <c r="V57" s="150" t="str">
        <f>V21</f>
        <v>31/XX/20XX</v>
      </c>
      <c r="W57" s="51"/>
      <c r="X57" s="51"/>
      <c r="Y57" s="150" t="str">
        <f>Y21</f>
        <v>31/XX/20XX</v>
      </c>
      <c r="Z57" s="27"/>
      <c r="AA57" s="28" t="s">
        <v>21</v>
      </c>
      <c r="AB57" s="150" t="str">
        <f>AB21</f>
        <v>31/XX/20XX</v>
      </c>
      <c r="AC57" s="150" t="str">
        <f>AC21</f>
        <v>31/XX/20XX</v>
      </c>
      <c r="AD57" s="150" t="str">
        <f>AD21</f>
        <v>31/XX/20XX</v>
      </c>
      <c r="AE57" s="27"/>
      <c r="AF57" s="28" t="s">
        <v>194</v>
      </c>
      <c r="AG57" s="51"/>
      <c r="AH57" s="51"/>
      <c r="AI57" s="150" t="str">
        <f>AI21</f>
        <v>31/XX/20XX</v>
      </c>
      <c r="AJ57" s="51"/>
      <c r="AK57" s="51"/>
      <c r="AL57" s="150" t="str">
        <f>AL21</f>
        <v>31/XX/20XX</v>
      </c>
      <c r="AM57" s="51"/>
      <c r="AN57" s="51"/>
      <c r="AO57" s="150" t="str">
        <f>AO21</f>
        <v>31/XX/20XX</v>
      </c>
      <c r="AP57" s="27"/>
      <c r="AQ57" s="28" t="s">
        <v>21</v>
      </c>
      <c r="AR57" s="150" t="str">
        <f>AR21</f>
        <v>31/XX/20XX</v>
      </c>
      <c r="AS57" s="150" t="str">
        <f>AS21</f>
        <v>31/XX/20XX</v>
      </c>
      <c r="AT57" s="150" t="str">
        <f>AT21</f>
        <v>31/XX/20XX</v>
      </c>
      <c r="AU57" s="27"/>
    </row>
    <row r="58" spans="1:47" ht="11.5" x14ac:dyDescent="0.25">
      <c r="A58" s="146">
        <f t="shared" ref="A58:A63" si="173">IF(OR(H58&lt;0,K58&lt;0,N58&lt;0,AB58&lt;0,AC58&lt;0,AD58&lt;0,AI58&lt;0,AL58&lt;0,AO58&lt;0),1,0)</f>
        <v>0</v>
      </c>
      <c r="C58" s="146"/>
      <c r="D58" s="27"/>
      <c r="E58" s="13" t="s">
        <v>22</v>
      </c>
      <c r="F58" s="132">
        <v>0</v>
      </c>
      <c r="G58" s="132">
        <v>0</v>
      </c>
      <c r="H58" s="151">
        <f t="shared" ref="H58:H63" si="174">SUM(F58:G58)</f>
        <v>0</v>
      </c>
      <c r="I58" s="132">
        <v>0</v>
      </c>
      <c r="J58" s="132">
        <v>0</v>
      </c>
      <c r="K58" s="151">
        <f t="shared" ref="K58:K63" si="175">SUM(I58:J58)</f>
        <v>0</v>
      </c>
      <c r="L58" s="132">
        <v>0</v>
      </c>
      <c r="M58" s="132">
        <v>0</v>
      </c>
      <c r="N58" s="151">
        <f t="shared" ref="N58:N63" si="176">SUM(L58:M58)</f>
        <v>0</v>
      </c>
      <c r="O58" s="27"/>
      <c r="P58" s="13" t="s">
        <v>22</v>
      </c>
      <c r="Q58" s="132">
        <v>0</v>
      </c>
      <c r="R58" s="132">
        <v>0</v>
      </c>
      <c r="S58" s="151">
        <f t="shared" ref="S58:S63" si="177">SUM(Q58:R58)</f>
        <v>0</v>
      </c>
      <c r="T58" s="132">
        <v>0</v>
      </c>
      <c r="U58" s="132">
        <v>0</v>
      </c>
      <c r="V58" s="151">
        <f t="shared" ref="V58:V63" si="178">SUM(T58:U58)</f>
        <v>0</v>
      </c>
      <c r="W58" s="132">
        <v>0</v>
      </c>
      <c r="X58" s="132">
        <v>0</v>
      </c>
      <c r="Y58" s="151">
        <f t="shared" ref="Y58:Y63" si="179">SUM(W58:X58)</f>
        <v>0</v>
      </c>
      <c r="Z58" s="27"/>
      <c r="AA58" s="13" t="s">
        <v>22</v>
      </c>
      <c r="AB58" s="151">
        <f>S58/S$17</f>
        <v>0</v>
      </c>
      <c r="AC58" s="151">
        <f t="shared" ref="AC58:AC63" si="180">V58/V$17</f>
        <v>0</v>
      </c>
      <c r="AD58" s="151">
        <f t="shared" ref="AD58:AD63" si="181">Y58/Y$17</f>
        <v>0</v>
      </c>
      <c r="AE58" s="27"/>
      <c r="AF58" s="13" t="s">
        <v>22</v>
      </c>
      <c r="AG58" s="132">
        <v>0</v>
      </c>
      <c r="AH58" s="132">
        <v>0</v>
      </c>
      <c r="AI58" s="151">
        <f t="shared" ref="AI58:AI63" si="182">SUM(AG58:AH58)</f>
        <v>0</v>
      </c>
      <c r="AJ58" s="132">
        <v>0</v>
      </c>
      <c r="AK58" s="132">
        <v>0</v>
      </c>
      <c r="AL58" s="151">
        <f t="shared" ref="AL58:AL63" si="183">SUM(AJ58:AK58)</f>
        <v>0</v>
      </c>
      <c r="AM58" s="132">
        <v>0</v>
      </c>
      <c r="AN58" s="132">
        <v>0</v>
      </c>
      <c r="AO58" s="151">
        <f t="shared" ref="AO58:AO63" si="184">SUM(AM58:AN58)</f>
        <v>0</v>
      </c>
      <c r="AP58" s="27"/>
      <c r="AQ58" s="13" t="s">
        <v>22</v>
      </c>
      <c r="AR58" s="151">
        <f>AI58/AI$17</f>
        <v>0</v>
      </c>
      <c r="AS58" s="151">
        <f t="shared" ref="AS58:AS63" si="185">AL58/AL$17</f>
        <v>0</v>
      </c>
      <c r="AT58" s="151">
        <f t="shared" ref="AT58:AT63" si="186">AO58/AO$17</f>
        <v>0</v>
      </c>
      <c r="AU58" s="27"/>
    </row>
    <row r="59" spans="1:47" ht="11.5" x14ac:dyDescent="0.25">
      <c r="A59" s="146">
        <f t="shared" si="173"/>
        <v>0</v>
      </c>
      <c r="C59" s="146"/>
      <c r="D59" s="27"/>
      <c r="E59" s="13" t="s">
        <v>70</v>
      </c>
      <c r="F59" s="132">
        <v>0</v>
      </c>
      <c r="G59" s="132">
        <v>0</v>
      </c>
      <c r="H59" s="151">
        <f t="shared" si="174"/>
        <v>0</v>
      </c>
      <c r="I59" s="132">
        <v>0</v>
      </c>
      <c r="J59" s="132">
        <v>0</v>
      </c>
      <c r="K59" s="151">
        <f t="shared" si="175"/>
        <v>0</v>
      </c>
      <c r="L59" s="132">
        <v>0</v>
      </c>
      <c r="M59" s="132">
        <v>0</v>
      </c>
      <c r="N59" s="151">
        <f t="shared" si="176"/>
        <v>0</v>
      </c>
      <c r="O59" s="27"/>
      <c r="P59" s="13" t="s">
        <v>70</v>
      </c>
      <c r="Q59" s="132">
        <v>0</v>
      </c>
      <c r="R59" s="132">
        <v>0</v>
      </c>
      <c r="S59" s="151">
        <f t="shared" ref="S59" si="187">SUM(Q59:R59)</f>
        <v>0</v>
      </c>
      <c r="T59" s="132">
        <v>0</v>
      </c>
      <c r="U59" s="132">
        <v>0</v>
      </c>
      <c r="V59" s="151">
        <f t="shared" si="178"/>
        <v>0</v>
      </c>
      <c r="W59" s="132">
        <v>0</v>
      </c>
      <c r="X59" s="132">
        <v>0</v>
      </c>
      <c r="Y59" s="151">
        <f t="shared" si="179"/>
        <v>0</v>
      </c>
      <c r="Z59" s="27"/>
      <c r="AA59" s="13" t="s">
        <v>70</v>
      </c>
      <c r="AB59" s="151">
        <f>S59/S$17</f>
        <v>0</v>
      </c>
      <c r="AC59" s="151">
        <f t="shared" ref="AC59" si="188">V59/V$17</f>
        <v>0</v>
      </c>
      <c r="AD59" s="151">
        <f t="shared" ref="AD59" si="189">Y59/Y$17</f>
        <v>0</v>
      </c>
      <c r="AE59" s="27"/>
      <c r="AF59" s="13" t="s">
        <v>70</v>
      </c>
      <c r="AG59" s="132">
        <v>0</v>
      </c>
      <c r="AH59" s="132">
        <v>0</v>
      </c>
      <c r="AI59" s="151">
        <f t="shared" ref="AI59" si="190">SUM(AG59:AH59)</f>
        <v>0</v>
      </c>
      <c r="AJ59" s="132">
        <v>0</v>
      </c>
      <c r="AK59" s="132">
        <v>0</v>
      </c>
      <c r="AL59" s="151">
        <f t="shared" si="183"/>
        <v>0</v>
      </c>
      <c r="AM59" s="132">
        <v>0</v>
      </c>
      <c r="AN59" s="132">
        <v>0</v>
      </c>
      <c r="AO59" s="151">
        <f t="shared" si="184"/>
        <v>0</v>
      </c>
      <c r="AP59" s="27"/>
      <c r="AQ59" s="13" t="s">
        <v>70</v>
      </c>
      <c r="AR59" s="151">
        <f>AI59/AI$17</f>
        <v>0</v>
      </c>
      <c r="AS59" s="151">
        <f t="shared" si="185"/>
        <v>0</v>
      </c>
      <c r="AT59" s="151">
        <f t="shared" si="186"/>
        <v>0</v>
      </c>
      <c r="AU59" s="27"/>
    </row>
    <row r="60" spans="1:47" ht="11.5" x14ac:dyDescent="0.25">
      <c r="A60" s="146">
        <f t="shared" si="173"/>
        <v>0</v>
      </c>
      <c r="C60" s="146"/>
      <c r="D60" s="27"/>
      <c r="E60" s="13" t="s">
        <v>201</v>
      </c>
      <c r="F60" s="132">
        <v>0</v>
      </c>
      <c r="G60" s="132">
        <v>0</v>
      </c>
      <c r="H60" s="151">
        <f t="shared" si="174"/>
        <v>0</v>
      </c>
      <c r="I60" s="132">
        <v>0</v>
      </c>
      <c r="J60" s="132">
        <v>0</v>
      </c>
      <c r="K60" s="151">
        <f t="shared" si="175"/>
        <v>0</v>
      </c>
      <c r="L60" s="132">
        <v>0</v>
      </c>
      <c r="M60" s="132">
        <v>0</v>
      </c>
      <c r="N60" s="151">
        <f t="shared" si="176"/>
        <v>0</v>
      </c>
      <c r="O60" s="27"/>
      <c r="P60" s="13" t="s">
        <v>201</v>
      </c>
      <c r="Q60" s="132">
        <v>0</v>
      </c>
      <c r="R60" s="132">
        <v>0</v>
      </c>
      <c r="S60" s="151">
        <f t="shared" si="177"/>
        <v>0</v>
      </c>
      <c r="T60" s="132">
        <v>0</v>
      </c>
      <c r="U60" s="132">
        <v>0</v>
      </c>
      <c r="V60" s="151">
        <f t="shared" si="178"/>
        <v>0</v>
      </c>
      <c r="W60" s="132">
        <v>0</v>
      </c>
      <c r="X60" s="132">
        <v>0</v>
      </c>
      <c r="Y60" s="151">
        <f t="shared" si="179"/>
        <v>0</v>
      </c>
      <c r="Z60" s="27"/>
      <c r="AA60" s="13" t="s">
        <v>201</v>
      </c>
      <c r="AB60" s="151">
        <f t="shared" ref="AB60:AB63" si="191">S60/S$17</f>
        <v>0</v>
      </c>
      <c r="AC60" s="151">
        <f t="shared" si="180"/>
        <v>0</v>
      </c>
      <c r="AD60" s="151">
        <f t="shared" si="181"/>
        <v>0</v>
      </c>
      <c r="AE60" s="27"/>
      <c r="AF60" s="13" t="s">
        <v>201</v>
      </c>
      <c r="AG60" s="132">
        <v>0</v>
      </c>
      <c r="AH60" s="132">
        <v>0</v>
      </c>
      <c r="AI60" s="151">
        <f t="shared" si="182"/>
        <v>0</v>
      </c>
      <c r="AJ60" s="132">
        <v>0</v>
      </c>
      <c r="AK60" s="132">
        <v>0</v>
      </c>
      <c r="AL60" s="151">
        <f t="shared" si="183"/>
        <v>0</v>
      </c>
      <c r="AM60" s="132">
        <v>0</v>
      </c>
      <c r="AN60" s="132">
        <v>0</v>
      </c>
      <c r="AO60" s="151">
        <f t="shared" si="184"/>
        <v>0</v>
      </c>
      <c r="AP60" s="27"/>
      <c r="AQ60" s="13" t="s">
        <v>201</v>
      </c>
      <c r="AR60" s="151">
        <f t="shared" ref="AR60:AR63" si="192">AI60/AI$17</f>
        <v>0</v>
      </c>
      <c r="AS60" s="151">
        <f t="shared" si="185"/>
        <v>0</v>
      </c>
      <c r="AT60" s="151">
        <f t="shared" si="186"/>
        <v>0</v>
      </c>
      <c r="AU60" s="27"/>
    </row>
    <row r="61" spans="1:47" ht="11.5" x14ac:dyDescent="0.25">
      <c r="A61" s="146">
        <f t="shared" si="173"/>
        <v>0</v>
      </c>
      <c r="C61" s="146"/>
      <c r="D61" s="27"/>
      <c r="E61" s="13" t="s">
        <v>229</v>
      </c>
      <c r="F61" s="132">
        <v>0</v>
      </c>
      <c r="G61" s="132">
        <v>0</v>
      </c>
      <c r="H61" s="151">
        <f t="shared" si="174"/>
        <v>0</v>
      </c>
      <c r="I61" s="132">
        <v>0</v>
      </c>
      <c r="J61" s="132">
        <v>0</v>
      </c>
      <c r="K61" s="151">
        <f t="shared" si="175"/>
        <v>0</v>
      </c>
      <c r="L61" s="132">
        <v>0</v>
      </c>
      <c r="M61" s="132">
        <v>0</v>
      </c>
      <c r="N61" s="151">
        <f t="shared" si="176"/>
        <v>0</v>
      </c>
      <c r="O61" s="27"/>
      <c r="P61" s="13" t="s">
        <v>229</v>
      </c>
      <c r="Q61" s="132">
        <v>0</v>
      </c>
      <c r="R61" s="132">
        <v>0</v>
      </c>
      <c r="S61" s="151">
        <f t="shared" ref="S61:S62" si="193">SUM(Q61:R61)</f>
        <v>0</v>
      </c>
      <c r="T61" s="132">
        <v>0</v>
      </c>
      <c r="U61" s="132">
        <v>0</v>
      </c>
      <c r="V61" s="151">
        <f t="shared" si="178"/>
        <v>0</v>
      </c>
      <c r="W61" s="132">
        <v>0</v>
      </c>
      <c r="X61" s="132">
        <v>0</v>
      </c>
      <c r="Y61" s="151">
        <f t="shared" si="179"/>
        <v>0</v>
      </c>
      <c r="Z61" s="27"/>
      <c r="AA61" s="13" t="s">
        <v>229</v>
      </c>
      <c r="AB61" s="151">
        <f t="shared" ref="AB61:AB62" si="194">S61/S$17</f>
        <v>0</v>
      </c>
      <c r="AC61" s="151">
        <f t="shared" ref="AC61:AC62" si="195">V61/V$17</f>
        <v>0</v>
      </c>
      <c r="AD61" s="151">
        <f t="shared" ref="AD61:AD62" si="196">Y61/Y$17</f>
        <v>0</v>
      </c>
      <c r="AE61" s="27"/>
      <c r="AF61" s="13" t="s">
        <v>229</v>
      </c>
      <c r="AG61" s="132">
        <v>0</v>
      </c>
      <c r="AH61" s="132">
        <v>0</v>
      </c>
      <c r="AI61" s="151">
        <f t="shared" ref="AI61:AI62" si="197">SUM(AG61:AH61)</f>
        <v>0</v>
      </c>
      <c r="AJ61" s="132">
        <v>0</v>
      </c>
      <c r="AK61" s="132">
        <v>0</v>
      </c>
      <c r="AL61" s="151">
        <f t="shared" si="183"/>
        <v>0</v>
      </c>
      <c r="AM61" s="132">
        <v>0</v>
      </c>
      <c r="AN61" s="132">
        <v>0</v>
      </c>
      <c r="AO61" s="151">
        <f t="shared" si="184"/>
        <v>0</v>
      </c>
      <c r="AP61" s="27"/>
      <c r="AQ61" s="13" t="s">
        <v>229</v>
      </c>
      <c r="AR61" s="151">
        <f t="shared" ref="AR61:AR62" si="198">AI61/AI$17</f>
        <v>0</v>
      </c>
      <c r="AS61" s="151">
        <f t="shared" ref="AS61:AS62" si="199">AL61/AL$17</f>
        <v>0</v>
      </c>
      <c r="AT61" s="151">
        <f t="shared" ref="AT61:AT62" si="200">AO61/AO$17</f>
        <v>0</v>
      </c>
      <c r="AU61" s="27"/>
    </row>
    <row r="62" spans="1:47" ht="11.5" x14ac:dyDescent="0.25">
      <c r="A62" s="146">
        <f t="shared" si="173"/>
        <v>0</v>
      </c>
      <c r="C62" s="146"/>
      <c r="D62" s="27"/>
      <c r="E62" s="13" t="s">
        <v>230</v>
      </c>
      <c r="F62" s="132">
        <v>0</v>
      </c>
      <c r="G62" s="132">
        <v>0</v>
      </c>
      <c r="H62" s="151">
        <f t="shared" si="174"/>
        <v>0</v>
      </c>
      <c r="I62" s="132">
        <v>0</v>
      </c>
      <c r="J62" s="132">
        <v>0</v>
      </c>
      <c r="K62" s="151">
        <f t="shared" si="175"/>
        <v>0</v>
      </c>
      <c r="L62" s="132">
        <v>0</v>
      </c>
      <c r="M62" s="132">
        <v>0</v>
      </c>
      <c r="N62" s="151">
        <f t="shared" si="176"/>
        <v>0</v>
      </c>
      <c r="O62" s="27"/>
      <c r="P62" s="13" t="s">
        <v>230</v>
      </c>
      <c r="Q62" s="132">
        <v>0</v>
      </c>
      <c r="R62" s="132">
        <v>0</v>
      </c>
      <c r="S62" s="151">
        <f t="shared" si="193"/>
        <v>0</v>
      </c>
      <c r="T62" s="132">
        <v>0</v>
      </c>
      <c r="U62" s="132">
        <v>0</v>
      </c>
      <c r="V62" s="151">
        <f t="shared" si="178"/>
        <v>0</v>
      </c>
      <c r="W62" s="132">
        <v>0</v>
      </c>
      <c r="X62" s="132">
        <v>0</v>
      </c>
      <c r="Y62" s="151">
        <f t="shared" si="179"/>
        <v>0</v>
      </c>
      <c r="Z62" s="27"/>
      <c r="AA62" s="13" t="s">
        <v>230</v>
      </c>
      <c r="AB62" s="151">
        <f t="shared" si="194"/>
        <v>0</v>
      </c>
      <c r="AC62" s="151">
        <f t="shared" si="195"/>
        <v>0</v>
      </c>
      <c r="AD62" s="151">
        <f t="shared" si="196"/>
        <v>0</v>
      </c>
      <c r="AE62" s="27"/>
      <c r="AF62" s="13" t="s">
        <v>230</v>
      </c>
      <c r="AG62" s="132">
        <v>0</v>
      </c>
      <c r="AH62" s="132">
        <v>0</v>
      </c>
      <c r="AI62" s="151">
        <f t="shared" si="197"/>
        <v>0</v>
      </c>
      <c r="AJ62" s="132">
        <v>0</v>
      </c>
      <c r="AK62" s="132">
        <v>0</v>
      </c>
      <c r="AL62" s="151">
        <f t="shared" si="183"/>
        <v>0</v>
      </c>
      <c r="AM62" s="132">
        <v>0</v>
      </c>
      <c r="AN62" s="132">
        <v>0</v>
      </c>
      <c r="AO62" s="151">
        <f t="shared" si="184"/>
        <v>0</v>
      </c>
      <c r="AP62" s="27"/>
      <c r="AQ62" s="13" t="s">
        <v>230</v>
      </c>
      <c r="AR62" s="151">
        <f t="shared" si="198"/>
        <v>0</v>
      </c>
      <c r="AS62" s="151">
        <f t="shared" si="199"/>
        <v>0</v>
      </c>
      <c r="AT62" s="151">
        <f t="shared" si="200"/>
        <v>0</v>
      </c>
      <c r="AU62" s="27"/>
    </row>
    <row r="63" spans="1:47" ht="11.5" x14ac:dyDescent="0.25">
      <c r="A63" s="146">
        <f t="shared" si="173"/>
        <v>0</v>
      </c>
      <c r="C63" s="146"/>
      <c r="D63" s="27"/>
      <c r="E63" s="13" t="s">
        <v>85</v>
      </c>
      <c r="F63" s="132">
        <v>0</v>
      </c>
      <c r="G63" s="132">
        <v>0</v>
      </c>
      <c r="H63" s="151">
        <f t="shared" si="174"/>
        <v>0</v>
      </c>
      <c r="I63" s="132">
        <v>0</v>
      </c>
      <c r="J63" s="132">
        <v>0</v>
      </c>
      <c r="K63" s="151">
        <f t="shared" si="175"/>
        <v>0</v>
      </c>
      <c r="L63" s="132">
        <v>0</v>
      </c>
      <c r="M63" s="132">
        <v>0</v>
      </c>
      <c r="N63" s="151">
        <f t="shared" si="176"/>
        <v>0</v>
      </c>
      <c r="O63" s="27"/>
      <c r="P63" s="13" t="s">
        <v>85</v>
      </c>
      <c r="Q63" s="132">
        <v>0</v>
      </c>
      <c r="R63" s="132">
        <v>0</v>
      </c>
      <c r="S63" s="151">
        <f t="shared" si="177"/>
        <v>0</v>
      </c>
      <c r="T63" s="132">
        <v>0</v>
      </c>
      <c r="U63" s="132">
        <v>0</v>
      </c>
      <c r="V63" s="151">
        <f t="shared" si="178"/>
        <v>0</v>
      </c>
      <c r="W63" s="132">
        <v>0</v>
      </c>
      <c r="X63" s="132">
        <v>0</v>
      </c>
      <c r="Y63" s="151">
        <f t="shared" si="179"/>
        <v>0</v>
      </c>
      <c r="Z63" s="27"/>
      <c r="AA63" s="13" t="s">
        <v>85</v>
      </c>
      <c r="AB63" s="151">
        <f t="shared" si="191"/>
        <v>0</v>
      </c>
      <c r="AC63" s="151">
        <f t="shared" si="180"/>
        <v>0</v>
      </c>
      <c r="AD63" s="151">
        <f t="shared" si="181"/>
        <v>0</v>
      </c>
      <c r="AE63" s="27"/>
      <c r="AF63" s="13" t="s">
        <v>85</v>
      </c>
      <c r="AG63" s="132">
        <v>0</v>
      </c>
      <c r="AH63" s="132">
        <v>0</v>
      </c>
      <c r="AI63" s="151">
        <f t="shared" si="182"/>
        <v>0</v>
      </c>
      <c r="AJ63" s="132">
        <v>0</v>
      </c>
      <c r="AK63" s="132">
        <v>0</v>
      </c>
      <c r="AL63" s="151">
        <f t="shared" si="183"/>
        <v>0</v>
      </c>
      <c r="AM63" s="132">
        <v>0</v>
      </c>
      <c r="AN63" s="132">
        <v>0</v>
      </c>
      <c r="AO63" s="151">
        <f t="shared" si="184"/>
        <v>0</v>
      </c>
      <c r="AP63" s="27"/>
      <c r="AQ63" s="13" t="s">
        <v>85</v>
      </c>
      <c r="AR63" s="151">
        <f t="shared" si="192"/>
        <v>0</v>
      </c>
      <c r="AS63" s="151">
        <f t="shared" si="185"/>
        <v>0</v>
      </c>
      <c r="AT63" s="151">
        <f t="shared" si="186"/>
        <v>0</v>
      </c>
      <c r="AU63" s="27"/>
    </row>
    <row r="64" spans="1:47" ht="11.5" x14ac:dyDescent="0.25">
      <c r="A64" s="146"/>
      <c r="C64" s="146"/>
      <c r="D64" s="27"/>
      <c r="E64" s="14" t="s">
        <v>357</v>
      </c>
      <c r="F64" s="49">
        <f t="shared" ref="F64:M64" si="201">SUM(F58:F63)</f>
        <v>0</v>
      </c>
      <c r="G64" s="49">
        <f t="shared" si="201"/>
        <v>0</v>
      </c>
      <c r="H64" s="49">
        <f t="shared" si="201"/>
        <v>0</v>
      </c>
      <c r="I64" s="49">
        <f t="shared" si="201"/>
        <v>0</v>
      </c>
      <c r="J64" s="49">
        <f t="shared" si="201"/>
        <v>0</v>
      </c>
      <c r="K64" s="49">
        <f t="shared" si="201"/>
        <v>0</v>
      </c>
      <c r="L64" s="49">
        <f t="shared" si="201"/>
        <v>0</v>
      </c>
      <c r="M64" s="49">
        <f t="shared" si="201"/>
        <v>0</v>
      </c>
      <c r="N64" s="49">
        <f>SUM(N58:N63)</f>
        <v>0</v>
      </c>
      <c r="O64" s="27"/>
      <c r="P64" s="14" t="s">
        <v>357</v>
      </c>
      <c r="Q64" s="49">
        <f t="shared" ref="Q64:X64" si="202">SUM(Q58:Q63)</f>
        <v>0</v>
      </c>
      <c r="R64" s="49">
        <f t="shared" si="202"/>
        <v>0</v>
      </c>
      <c r="S64" s="49">
        <f t="shared" si="202"/>
        <v>0</v>
      </c>
      <c r="T64" s="49">
        <f t="shared" si="202"/>
        <v>0</v>
      </c>
      <c r="U64" s="49">
        <f t="shared" si="202"/>
        <v>0</v>
      </c>
      <c r="V64" s="49">
        <f t="shared" si="202"/>
        <v>0</v>
      </c>
      <c r="W64" s="49">
        <f t="shared" si="202"/>
        <v>0</v>
      </c>
      <c r="X64" s="49">
        <f t="shared" si="202"/>
        <v>0</v>
      </c>
      <c r="Y64" s="49">
        <f>SUM(Y58:Y63)</f>
        <v>0</v>
      </c>
      <c r="Z64" s="27"/>
      <c r="AA64" s="14" t="s">
        <v>357</v>
      </c>
      <c r="AB64" s="49">
        <f>SUM(AB58:AB63)</f>
        <v>0</v>
      </c>
      <c r="AC64" s="49">
        <f>SUM(AC58:AC63)</f>
        <v>0</v>
      </c>
      <c r="AD64" s="49">
        <f>SUM(AD58:AD63)</f>
        <v>0</v>
      </c>
      <c r="AE64" s="27"/>
      <c r="AF64" s="14" t="s">
        <v>357</v>
      </c>
      <c r="AG64" s="49">
        <f t="shared" ref="AG64:AN64" si="203">SUM(AG58:AG63)</f>
        <v>0</v>
      </c>
      <c r="AH64" s="49">
        <f t="shared" si="203"/>
        <v>0</v>
      </c>
      <c r="AI64" s="49">
        <f t="shared" si="203"/>
        <v>0</v>
      </c>
      <c r="AJ64" s="49">
        <f t="shared" si="203"/>
        <v>0</v>
      </c>
      <c r="AK64" s="49">
        <f t="shared" si="203"/>
        <v>0</v>
      </c>
      <c r="AL64" s="49">
        <f t="shared" si="203"/>
        <v>0</v>
      </c>
      <c r="AM64" s="49">
        <f t="shared" si="203"/>
        <v>0</v>
      </c>
      <c r="AN64" s="49">
        <f t="shared" si="203"/>
        <v>0</v>
      </c>
      <c r="AO64" s="49">
        <f>SUM(AO58:AO63)</f>
        <v>0</v>
      </c>
      <c r="AP64" s="27"/>
      <c r="AQ64" s="14" t="s">
        <v>357</v>
      </c>
      <c r="AR64" s="49">
        <f>SUM(AR58:AR63)</f>
        <v>0</v>
      </c>
      <c r="AS64" s="49">
        <f>SUM(AS58:AS63)</f>
        <v>0</v>
      </c>
      <c r="AT64" s="49">
        <f>SUM(AT58:AT63)</f>
        <v>0</v>
      </c>
      <c r="AU64" s="27"/>
    </row>
    <row r="65" spans="1:47" ht="11.5" x14ac:dyDescent="0.25">
      <c r="A65" s="146"/>
      <c r="C65" s="146"/>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27"/>
      <c r="AF65" s="27"/>
      <c r="AG65" s="17"/>
      <c r="AH65" s="17"/>
      <c r="AI65" s="17"/>
      <c r="AJ65" s="17"/>
      <c r="AK65" s="17"/>
      <c r="AL65" s="17"/>
      <c r="AM65" s="17"/>
      <c r="AN65" s="17"/>
      <c r="AO65" s="17"/>
      <c r="AP65" s="27"/>
      <c r="AQ65" s="27"/>
      <c r="AR65" s="17"/>
      <c r="AS65" s="17"/>
      <c r="AT65" s="17"/>
      <c r="AU65" s="27"/>
    </row>
    <row r="66" spans="1:47" ht="11.5" x14ac:dyDescent="0.25">
      <c r="A66" s="146">
        <f t="shared" ref="A66:A75" si="204">IF(OR(H66&lt;0,K66&lt;0,N66&lt;0,AB66&lt;0,AC66&lt;0,AD66&lt;0,AI66&lt;0,AL66&lt;0,AO66&lt;0),1,0)</f>
        <v>0</v>
      </c>
      <c r="C66" s="146"/>
      <c r="D66" s="27"/>
      <c r="E66" s="13" t="s">
        <v>25</v>
      </c>
      <c r="F66" s="132">
        <v>0</v>
      </c>
      <c r="G66" s="132">
        <v>0</v>
      </c>
      <c r="H66" s="151">
        <f t="shared" ref="H66:H75" si="205">SUM(F66:G66)</f>
        <v>0</v>
      </c>
      <c r="I66" s="132">
        <v>0</v>
      </c>
      <c r="J66" s="132">
        <v>0</v>
      </c>
      <c r="K66" s="151">
        <f t="shared" ref="K66:K75" si="206">SUM(I66:J66)</f>
        <v>0</v>
      </c>
      <c r="L66" s="132">
        <v>0</v>
      </c>
      <c r="M66" s="132">
        <v>0</v>
      </c>
      <c r="N66" s="151">
        <f t="shared" ref="N66:N75" si="207">SUM(L66:M66)</f>
        <v>0</v>
      </c>
      <c r="O66" s="27"/>
      <c r="P66" s="13" t="s">
        <v>25</v>
      </c>
      <c r="Q66" s="132">
        <v>0</v>
      </c>
      <c r="R66" s="132">
        <v>0</v>
      </c>
      <c r="S66" s="151">
        <f t="shared" ref="S66:S75" si="208">SUM(Q66:R66)</f>
        <v>0</v>
      </c>
      <c r="T66" s="132">
        <v>0</v>
      </c>
      <c r="U66" s="132">
        <v>0</v>
      </c>
      <c r="V66" s="151">
        <f t="shared" ref="V66:V75" si="209">SUM(T66:U66)</f>
        <v>0</v>
      </c>
      <c r="W66" s="132">
        <v>0</v>
      </c>
      <c r="X66" s="132">
        <v>0</v>
      </c>
      <c r="Y66" s="151">
        <f t="shared" ref="Y66:Y75" si="210">SUM(W66:X66)</f>
        <v>0</v>
      </c>
      <c r="Z66" s="27"/>
      <c r="AA66" s="13" t="s">
        <v>25</v>
      </c>
      <c r="AB66" s="151">
        <f t="shared" ref="AB66:AB74" si="211">S66/S$17</f>
        <v>0</v>
      </c>
      <c r="AC66" s="151">
        <f t="shared" ref="AC66:AC74" si="212">V66/V$17</f>
        <v>0</v>
      </c>
      <c r="AD66" s="151">
        <f t="shared" ref="AD66:AD74" si="213">Y66/Y$17</f>
        <v>0</v>
      </c>
      <c r="AE66" s="27"/>
      <c r="AF66" s="13" t="s">
        <v>25</v>
      </c>
      <c r="AG66" s="132">
        <v>0</v>
      </c>
      <c r="AH66" s="132">
        <v>0</v>
      </c>
      <c r="AI66" s="151">
        <f t="shared" ref="AI66:AI75" si="214">SUM(AG66:AH66)</f>
        <v>0</v>
      </c>
      <c r="AJ66" s="132">
        <v>0</v>
      </c>
      <c r="AK66" s="132">
        <v>0</v>
      </c>
      <c r="AL66" s="151">
        <f t="shared" ref="AL66:AL75" si="215">SUM(AJ66:AK66)</f>
        <v>0</v>
      </c>
      <c r="AM66" s="132">
        <v>0</v>
      </c>
      <c r="AN66" s="132">
        <v>0</v>
      </c>
      <c r="AO66" s="151">
        <f t="shared" ref="AO66:AO75" si="216">SUM(AM66:AN66)</f>
        <v>0</v>
      </c>
      <c r="AP66" s="27"/>
      <c r="AQ66" s="13" t="s">
        <v>25</v>
      </c>
      <c r="AR66" s="151">
        <f t="shared" ref="AR66:AR74" si="217">AI66/AI$17</f>
        <v>0</v>
      </c>
      <c r="AS66" s="151">
        <f t="shared" ref="AS66:AS74" si="218">AL66/AL$17</f>
        <v>0</v>
      </c>
      <c r="AT66" s="151">
        <f t="shared" ref="AT66:AT74" si="219">AO66/AO$17</f>
        <v>0</v>
      </c>
      <c r="AU66" s="27"/>
    </row>
    <row r="67" spans="1:47" ht="11.5" x14ac:dyDescent="0.25">
      <c r="A67" s="146">
        <f t="shared" si="204"/>
        <v>0</v>
      </c>
      <c r="C67" s="146"/>
      <c r="D67" s="27"/>
      <c r="E67" s="13" t="s">
        <v>26</v>
      </c>
      <c r="F67" s="132">
        <v>0</v>
      </c>
      <c r="G67" s="132">
        <v>0</v>
      </c>
      <c r="H67" s="151">
        <f t="shared" si="205"/>
        <v>0</v>
      </c>
      <c r="I67" s="132">
        <v>0</v>
      </c>
      <c r="J67" s="132">
        <v>0</v>
      </c>
      <c r="K67" s="151">
        <f t="shared" si="206"/>
        <v>0</v>
      </c>
      <c r="L67" s="132">
        <v>0</v>
      </c>
      <c r="M67" s="132">
        <v>0</v>
      </c>
      <c r="N67" s="151">
        <f t="shared" si="207"/>
        <v>0</v>
      </c>
      <c r="O67" s="27"/>
      <c r="P67" s="13" t="s">
        <v>26</v>
      </c>
      <c r="Q67" s="132">
        <v>0</v>
      </c>
      <c r="R67" s="132">
        <v>0</v>
      </c>
      <c r="S67" s="151">
        <f t="shared" si="208"/>
        <v>0</v>
      </c>
      <c r="T67" s="132">
        <v>0</v>
      </c>
      <c r="U67" s="132">
        <v>0</v>
      </c>
      <c r="V67" s="151">
        <f t="shared" si="209"/>
        <v>0</v>
      </c>
      <c r="W67" s="132">
        <v>0</v>
      </c>
      <c r="X67" s="132">
        <v>0</v>
      </c>
      <c r="Y67" s="151">
        <f t="shared" si="210"/>
        <v>0</v>
      </c>
      <c r="Z67" s="27"/>
      <c r="AA67" s="13" t="s">
        <v>26</v>
      </c>
      <c r="AB67" s="151">
        <f t="shared" si="211"/>
        <v>0</v>
      </c>
      <c r="AC67" s="151">
        <f t="shared" si="212"/>
        <v>0</v>
      </c>
      <c r="AD67" s="151">
        <f t="shared" si="213"/>
        <v>0</v>
      </c>
      <c r="AE67" s="27"/>
      <c r="AF67" s="13" t="s">
        <v>26</v>
      </c>
      <c r="AG67" s="132">
        <v>0</v>
      </c>
      <c r="AH67" s="132">
        <v>0</v>
      </c>
      <c r="AI67" s="151">
        <f t="shared" si="214"/>
        <v>0</v>
      </c>
      <c r="AJ67" s="132">
        <v>0</v>
      </c>
      <c r="AK67" s="132">
        <v>0</v>
      </c>
      <c r="AL67" s="151">
        <f t="shared" si="215"/>
        <v>0</v>
      </c>
      <c r="AM67" s="132">
        <v>0</v>
      </c>
      <c r="AN67" s="132">
        <v>0</v>
      </c>
      <c r="AO67" s="151">
        <f t="shared" si="216"/>
        <v>0</v>
      </c>
      <c r="AP67" s="27"/>
      <c r="AQ67" s="13" t="s">
        <v>26</v>
      </c>
      <c r="AR67" s="151">
        <f t="shared" si="217"/>
        <v>0</v>
      </c>
      <c r="AS67" s="151">
        <f t="shared" si="218"/>
        <v>0</v>
      </c>
      <c r="AT67" s="151">
        <f t="shared" si="219"/>
        <v>0</v>
      </c>
      <c r="AU67" s="27"/>
    </row>
    <row r="68" spans="1:47" ht="11.5" x14ac:dyDescent="0.25">
      <c r="A68" s="146">
        <f t="shared" si="204"/>
        <v>0</v>
      </c>
      <c r="C68" s="146"/>
      <c r="D68" s="27"/>
      <c r="E68" s="13" t="s">
        <v>231</v>
      </c>
      <c r="F68" s="132">
        <v>0</v>
      </c>
      <c r="G68" s="132">
        <v>0</v>
      </c>
      <c r="H68" s="151">
        <f t="shared" si="205"/>
        <v>0</v>
      </c>
      <c r="I68" s="132">
        <v>0</v>
      </c>
      <c r="J68" s="132">
        <v>0</v>
      </c>
      <c r="K68" s="151">
        <f t="shared" si="206"/>
        <v>0</v>
      </c>
      <c r="L68" s="132">
        <v>0</v>
      </c>
      <c r="M68" s="132">
        <v>0</v>
      </c>
      <c r="N68" s="151">
        <f t="shared" si="207"/>
        <v>0</v>
      </c>
      <c r="O68" s="27"/>
      <c r="P68" s="13" t="s">
        <v>231</v>
      </c>
      <c r="Q68" s="132">
        <v>0</v>
      </c>
      <c r="R68" s="132">
        <v>0</v>
      </c>
      <c r="S68" s="151">
        <f t="shared" ref="S68:S69" si="220">SUM(Q68:R68)</f>
        <v>0</v>
      </c>
      <c r="T68" s="132">
        <v>0</v>
      </c>
      <c r="U68" s="132">
        <v>0</v>
      </c>
      <c r="V68" s="151">
        <f t="shared" ref="V68:V69" si="221">SUM(T68:U68)</f>
        <v>0</v>
      </c>
      <c r="W68" s="132">
        <v>0</v>
      </c>
      <c r="X68" s="132">
        <v>0</v>
      </c>
      <c r="Y68" s="151">
        <f t="shared" ref="Y68:Y69" si="222">SUM(W68:X68)</f>
        <v>0</v>
      </c>
      <c r="Z68" s="27"/>
      <c r="AA68" s="13" t="s">
        <v>231</v>
      </c>
      <c r="AB68" s="151">
        <f t="shared" ref="AB68:AB69" si="223">S68/S$17</f>
        <v>0</v>
      </c>
      <c r="AC68" s="151">
        <f t="shared" ref="AC68:AC69" si="224">V68/V$17</f>
        <v>0</v>
      </c>
      <c r="AD68" s="151">
        <f t="shared" ref="AD68:AD69" si="225">Y68/Y$17</f>
        <v>0</v>
      </c>
      <c r="AE68" s="27"/>
      <c r="AF68" s="13" t="s">
        <v>231</v>
      </c>
      <c r="AG68" s="132">
        <v>0</v>
      </c>
      <c r="AH68" s="132">
        <v>0</v>
      </c>
      <c r="AI68" s="151">
        <f t="shared" ref="AI68:AI69" si="226">SUM(AG68:AH68)</f>
        <v>0</v>
      </c>
      <c r="AJ68" s="132">
        <v>0</v>
      </c>
      <c r="AK68" s="132">
        <v>0</v>
      </c>
      <c r="AL68" s="151">
        <f t="shared" ref="AL68:AL69" si="227">SUM(AJ68:AK68)</f>
        <v>0</v>
      </c>
      <c r="AM68" s="132">
        <v>0</v>
      </c>
      <c r="AN68" s="132">
        <v>0</v>
      </c>
      <c r="AO68" s="151">
        <f t="shared" ref="AO68:AO69" si="228">SUM(AM68:AN68)</f>
        <v>0</v>
      </c>
      <c r="AP68" s="27"/>
      <c r="AQ68" s="13" t="s">
        <v>231</v>
      </c>
      <c r="AR68" s="151">
        <f t="shared" ref="AR68:AR69" si="229">AI68/AI$17</f>
        <v>0</v>
      </c>
      <c r="AS68" s="151">
        <f t="shared" ref="AS68:AS69" si="230">AL68/AL$17</f>
        <v>0</v>
      </c>
      <c r="AT68" s="151">
        <f t="shared" ref="AT68:AT69" si="231">AO68/AO$17</f>
        <v>0</v>
      </c>
      <c r="AU68" s="27"/>
    </row>
    <row r="69" spans="1:47" ht="11.5" x14ac:dyDescent="0.25">
      <c r="A69" s="146">
        <f t="shared" si="204"/>
        <v>0</v>
      </c>
      <c r="C69" s="146"/>
      <c r="D69" s="27"/>
      <c r="E69" s="13" t="s">
        <v>233</v>
      </c>
      <c r="F69" s="132">
        <v>0</v>
      </c>
      <c r="G69" s="132">
        <v>0</v>
      </c>
      <c r="H69" s="151">
        <f t="shared" si="205"/>
        <v>0</v>
      </c>
      <c r="I69" s="132">
        <v>0</v>
      </c>
      <c r="J69" s="132">
        <v>0</v>
      </c>
      <c r="K69" s="151">
        <f t="shared" si="206"/>
        <v>0</v>
      </c>
      <c r="L69" s="132">
        <v>0</v>
      </c>
      <c r="M69" s="132">
        <v>0</v>
      </c>
      <c r="N69" s="151">
        <f t="shared" si="207"/>
        <v>0</v>
      </c>
      <c r="O69" s="27"/>
      <c r="P69" s="13" t="s">
        <v>233</v>
      </c>
      <c r="Q69" s="132">
        <v>0</v>
      </c>
      <c r="R69" s="132">
        <v>0</v>
      </c>
      <c r="S69" s="151">
        <f t="shared" si="220"/>
        <v>0</v>
      </c>
      <c r="T69" s="132">
        <v>0</v>
      </c>
      <c r="U69" s="132">
        <v>0</v>
      </c>
      <c r="V69" s="151">
        <f t="shared" si="221"/>
        <v>0</v>
      </c>
      <c r="W69" s="132">
        <v>0</v>
      </c>
      <c r="X69" s="132">
        <v>0</v>
      </c>
      <c r="Y69" s="151">
        <f t="shared" si="222"/>
        <v>0</v>
      </c>
      <c r="Z69" s="27"/>
      <c r="AA69" s="13" t="s">
        <v>233</v>
      </c>
      <c r="AB69" s="151">
        <f t="shared" si="223"/>
        <v>0</v>
      </c>
      <c r="AC69" s="151">
        <f t="shared" si="224"/>
        <v>0</v>
      </c>
      <c r="AD69" s="151">
        <f t="shared" si="225"/>
        <v>0</v>
      </c>
      <c r="AE69" s="27"/>
      <c r="AF69" s="13" t="s">
        <v>233</v>
      </c>
      <c r="AG69" s="132">
        <v>0</v>
      </c>
      <c r="AH69" s="132">
        <v>0</v>
      </c>
      <c r="AI69" s="151">
        <f t="shared" si="226"/>
        <v>0</v>
      </c>
      <c r="AJ69" s="132">
        <v>0</v>
      </c>
      <c r="AK69" s="132">
        <v>0</v>
      </c>
      <c r="AL69" s="151">
        <f t="shared" si="227"/>
        <v>0</v>
      </c>
      <c r="AM69" s="132">
        <v>0</v>
      </c>
      <c r="AN69" s="132">
        <v>0</v>
      </c>
      <c r="AO69" s="151">
        <f t="shared" si="228"/>
        <v>0</v>
      </c>
      <c r="AP69" s="27"/>
      <c r="AQ69" s="13" t="s">
        <v>233</v>
      </c>
      <c r="AR69" s="151">
        <f t="shared" si="229"/>
        <v>0</v>
      </c>
      <c r="AS69" s="151">
        <f t="shared" si="230"/>
        <v>0</v>
      </c>
      <c r="AT69" s="151">
        <f t="shared" si="231"/>
        <v>0</v>
      </c>
      <c r="AU69" s="27"/>
    </row>
    <row r="70" spans="1:47" ht="11.5" x14ac:dyDescent="0.25">
      <c r="A70" s="146">
        <f t="shared" si="204"/>
        <v>0</v>
      </c>
      <c r="C70" s="146"/>
      <c r="D70" s="27"/>
      <c r="E70" s="13" t="s">
        <v>27</v>
      </c>
      <c r="F70" s="132">
        <v>0</v>
      </c>
      <c r="G70" s="132">
        <v>0</v>
      </c>
      <c r="H70" s="151">
        <f>SUM(F70:G70)</f>
        <v>0</v>
      </c>
      <c r="I70" s="132">
        <v>0</v>
      </c>
      <c r="J70" s="132">
        <v>0</v>
      </c>
      <c r="K70" s="151">
        <f>SUM(I70:J70)</f>
        <v>0</v>
      </c>
      <c r="L70" s="132">
        <v>0</v>
      </c>
      <c r="M70" s="132">
        <v>0</v>
      </c>
      <c r="N70" s="151">
        <f>SUM(L70:M70)</f>
        <v>0</v>
      </c>
      <c r="O70" s="27"/>
      <c r="P70" s="13" t="s">
        <v>27</v>
      </c>
      <c r="Q70" s="132">
        <v>0</v>
      </c>
      <c r="R70" s="132">
        <v>0</v>
      </c>
      <c r="S70" s="151">
        <f>SUM(Q70:R70)</f>
        <v>0</v>
      </c>
      <c r="T70" s="132">
        <v>0</v>
      </c>
      <c r="U70" s="132">
        <v>0</v>
      </c>
      <c r="V70" s="151">
        <f>SUM(T70:U70)</f>
        <v>0</v>
      </c>
      <c r="W70" s="132">
        <v>0</v>
      </c>
      <c r="X70" s="132">
        <v>0</v>
      </c>
      <c r="Y70" s="151">
        <f>SUM(W70:X70)</f>
        <v>0</v>
      </c>
      <c r="Z70" s="27"/>
      <c r="AA70" s="13" t="s">
        <v>27</v>
      </c>
      <c r="AB70" s="151">
        <f>S70/S$17</f>
        <v>0</v>
      </c>
      <c r="AC70" s="151">
        <f>V70/V$17</f>
        <v>0</v>
      </c>
      <c r="AD70" s="151">
        <f>Y70/Y$17</f>
        <v>0</v>
      </c>
      <c r="AE70" s="27"/>
      <c r="AF70" s="13" t="s">
        <v>27</v>
      </c>
      <c r="AG70" s="132">
        <v>0</v>
      </c>
      <c r="AH70" s="132">
        <v>0</v>
      </c>
      <c r="AI70" s="151">
        <f>SUM(AG70:AH70)</f>
        <v>0</v>
      </c>
      <c r="AJ70" s="132">
        <v>0</v>
      </c>
      <c r="AK70" s="132">
        <v>0</v>
      </c>
      <c r="AL70" s="151">
        <f>SUM(AJ70:AK70)</f>
        <v>0</v>
      </c>
      <c r="AM70" s="132">
        <v>0</v>
      </c>
      <c r="AN70" s="132">
        <v>0</v>
      </c>
      <c r="AO70" s="151">
        <f>SUM(AM70:AN70)</f>
        <v>0</v>
      </c>
      <c r="AP70" s="27"/>
      <c r="AQ70" s="13" t="s">
        <v>27</v>
      </c>
      <c r="AR70" s="151">
        <f>AI70/AI$17</f>
        <v>0</v>
      </c>
      <c r="AS70" s="151">
        <f>AL70/AL$17</f>
        <v>0</v>
      </c>
      <c r="AT70" s="151">
        <f>AO70/AO$17</f>
        <v>0</v>
      </c>
      <c r="AU70" s="27"/>
    </row>
    <row r="71" spans="1:47" ht="11.5" x14ac:dyDescent="0.25">
      <c r="A71" s="146">
        <f t="shared" si="204"/>
        <v>0</v>
      </c>
      <c r="C71" s="146"/>
      <c r="D71" s="27"/>
      <c r="E71" s="13" t="s">
        <v>28</v>
      </c>
      <c r="F71" s="132">
        <v>0</v>
      </c>
      <c r="G71" s="132">
        <v>0</v>
      </c>
      <c r="H71" s="151">
        <f>SUM(F71:G71)</f>
        <v>0</v>
      </c>
      <c r="I71" s="132">
        <v>0</v>
      </c>
      <c r="J71" s="132">
        <v>0</v>
      </c>
      <c r="K71" s="151">
        <f>SUM(I71:J71)</f>
        <v>0</v>
      </c>
      <c r="L71" s="132">
        <v>0</v>
      </c>
      <c r="M71" s="132">
        <v>0</v>
      </c>
      <c r="N71" s="151">
        <f>SUM(L71:M71)</f>
        <v>0</v>
      </c>
      <c r="O71" s="27"/>
      <c r="P71" s="13" t="s">
        <v>28</v>
      </c>
      <c r="Q71" s="132">
        <v>0</v>
      </c>
      <c r="R71" s="132">
        <v>0</v>
      </c>
      <c r="S71" s="151">
        <f>SUM(Q71:R71)</f>
        <v>0</v>
      </c>
      <c r="T71" s="132">
        <v>0</v>
      </c>
      <c r="U71" s="132">
        <v>0</v>
      </c>
      <c r="V71" s="151">
        <f>SUM(T71:U71)</f>
        <v>0</v>
      </c>
      <c r="W71" s="132">
        <v>0</v>
      </c>
      <c r="X71" s="132">
        <v>0</v>
      </c>
      <c r="Y71" s="151">
        <f>SUM(W71:X71)</f>
        <v>0</v>
      </c>
      <c r="Z71" s="27"/>
      <c r="AA71" s="13" t="s">
        <v>28</v>
      </c>
      <c r="AB71" s="151">
        <f>S71/S$17</f>
        <v>0</v>
      </c>
      <c r="AC71" s="151">
        <f>V71/V$17</f>
        <v>0</v>
      </c>
      <c r="AD71" s="151">
        <f>Y71/Y$17</f>
        <v>0</v>
      </c>
      <c r="AE71" s="27"/>
      <c r="AF71" s="13" t="s">
        <v>28</v>
      </c>
      <c r="AG71" s="132">
        <v>0</v>
      </c>
      <c r="AH71" s="132">
        <v>0</v>
      </c>
      <c r="AI71" s="151">
        <f>SUM(AG71:AH71)</f>
        <v>0</v>
      </c>
      <c r="AJ71" s="132">
        <v>0</v>
      </c>
      <c r="AK71" s="132">
        <v>0</v>
      </c>
      <c r="AL71" s="151">
        <f>SUM(AJ71:AK71)</f>
        <v>0</v>
      </c>
      <c r="AM71" s="132">
        <v>0</v>
      </c>
      <c r="AN71" s="132">
        <v>0</v>
      </c>
      <c r="AO71" s="151">
        <f>SUM(AM71:AN71)</f>
        <v>0</v>
      </c>
      <c r="AP71" s="27"/>
      <c r="AQ71" s="13" t="s">
        <v>28</v>
      </c>
      <c r="AR71" s="151">
        <f>AI71/AI$17</f>
        <v>0</v>
      </c>
      <c r="AS71" s="151">
        <f>AL71/AL$17</f>
        <v>0</v>
      </c>
      <c r="AT71" s="151">
        <f>AO71/AO$17</f>
        <v>0</v>
      </c>
      <c r="AU71" s="27"/>
    </row>
    <row r="72" spans="1:47" ht="11.5" x14ac:dyDescent="0.25">
      <c r="A72" s="146">
        <f t="shared" si="204"/>
        <v>0</v>
      </c>
      <c r="C72" s="146"/>
      <c r="D72" s="27"/>
      <c r="E72" s="13" t="s">
        <v>232</v>
      </c>
      <c r="F72" s="132">
        <v>0</v>
      </c>
      <c r="G72" s="132">
        <v>0</v>
      </c>
      <c r="H72" s="151">
        <f>SUM(F72:G72)</f>
        <v>0</v>
      </c>
      <c r="I72" s="132">
        <v>0</v>
      </c>
      <c r="J72" s="132">
        <v>0</v>
      </c>
      <c r="K72" s="151">
        <f>SUM(I72:J72)</f>
        <v>0</v>
      </c>
      <c r="L72" s="132">
        <v>0</v>
      </c>
      <c r="M72" s="132">
        <v>0</v>
      </c>
      <c r="N72" s="151">
        <f>SUM(L72:M72)</f>
        <v>0</v>
      </c>
      <c r="O72" s="27"/>
      <c r="P72" s="13" t="s">
        <v>232</v>
      </c>
      <c r="Q72" s="132">
        <v>0</v>
      </c>
      <c r="R72" s="132">
        <v>0</v>
      </c>
      <c r="S72" s="151">
        <f>SUM(Q72:R72)</f>
        <v>0</v>
      </c>
      <c r="T72" s="132">
        <v>0</v>
      </c>
      <c r="U72" s="132">
        <v>0</v>
      </c>
      <c r="V72" s="151">
        <f>SUM(T72:U72)</f>
        <v>0</v>
      </c>
      <c r="W72" s="132">
        <v>0</v>
      </c>
      <c r="X72" s="132">
        <v>0</v>
      </c>
      <c r="Y72" s="151">
        <f>SUM(W72:X72)</f>
        <v>0</v>
      </c>
      <c r="Z72" s="27"/>
      <c r="AA72" s="13" t="s">
        <v>232</v>
      </c>
      <c r="AB72" s="151">
        <f>S72/S$17</f>
        <v>0</v>
      </c>
      <c r="AC72" s="151">
        <f>V72/V$17</f>
        <v>0</v>
      </c>
      <c r="AD72" s="151">
        <f>Y72/Y$17</f>
        <v>0</v>
      </c>
      <c r="AE72" s="27"/>
      <c r="AF72" s="13" t="s">
        <v>232</v>
      </c>
      <c r="AG72" s="132">
        <v>0</v>
      </c>
      <c r="AH72" s="132">
        <v>0</v>
      </c>
      <c r="AI72" s="151">
        <f>SUM(AG72:AH72)</f>
        <v>0</v>
      </c>
      <c r="AJ72" s="132">
        <v>0</v>
      </c>
      <c r="AK72" s="132">
        <v>0</v>
      </c>
      <c r="AL72" s="151">
        <f>SUM(AJ72:AK72)</f>
        <v>0</v>
      </c>
      <c r="AM72" s="132">
        <v>0</v>
      </c>
      <c r="AN72" s="132">
        <v>0</v>
      </c>
      <c r="AO72" s="151">
        <f>SUM(AM72:AN72)</f>
        <v>0</v>
      </c>
      <c r="AP72" s="27"/>
      <c r="AQ72" s="13" t="s">
        <v>232</v>
      </c>
      <c r="AR72" s="151">
        <f>AI72/AI$17</f>
        <v>0</v>
      </c>
      <c r="AS72" s="151">
        <f>AL72/AL$17</f>
        <v>0</v>
      </c>
      <c r="AT72" s="151">
        <f>AO72/AO$17</f>
        <v>0</v>
      </c>
      <c r="AU72" s="27"/>
    </row>
    <row r="73" spans="1:47" ht="11.5" x14ac:dyDescent="0.25">
      <c r="A73" s="146">
        <f t="shared" si="204"/>
        <v>0</v>
      </c>
      <c r="C73" s="146"/>
      <c r="D73" s="27"/>
      <c r="E73" s="13" t="s">
        <v>230</v>
      </c>
      <c r="F73" s="132">
        <v>0</v>
      </c>
      <c r="G73" s="132">
        <v>0</v>
      </c>
      <c r="H73" s="151">
        <f>SUM(F73:G73)</f>
        <v>0</v>
      </c>
      <c r="I73" s="132">
        <v>0</v>
      </c>
      <c r="J73" s="132">
        <v>0</v>
      </c>
      <c r="K73" s="151">
        <f>SUM(I73:J73)</f>
        <v>0</v>
      </c>
      <c r="L73" s="132">
        <v>0</v>
      </c>
      <c r="M73" s="132">
        <v>0</v>
      </c>
      <c r="N73" s="151">
        <f>SUM(L73:M73)</f>
        <v>0</v>
      </c>
      <c r="O73" s="27"/>
      <c r="P73" s="13" t="s">
        <v>230</v>
      </c>
      <c r="Q73" s="132">
        <v>0</v>
      </c>
      <c r="R73" s="132">
        <v>0</v>
      </c>
      <c r="S73" s="151">
        <f>SUM(Q73:R73)</f>
        <v>0</v>
      </c>
      <c r="T73" s="132">
        <v>0</v>
      </c>
      <c r="U73" s="132">
        <v>0</v>
      </c>
      <c r="V73" s="151">
        <f>SUM(T73:U73)</f>
        <v>0</v>
      </c>
      <c r="W73" s="132">
        <v>0</v>
      </c>
      <c r="X73" s="132">
        <v>0</v>
      </c>
      <c r="Y73" s="151">
        <f>SUM(W73:X73)</f>
        <v>0</v>
      </c>
      <c r="Z73" s="27"/>
      <c r="AA73" s="13" t="s">
        <v>230</v>
      </c>
      <c r="AB73" s="151">
        <f>S73/S$17</f>
        <v>0</v>
      </c>
      <c r="AC73" s="151">
        <f>V73/V$17</f>
        <v>0</v>
      </c>
      <c r="AD73" s="151">
        <f>Y73/Y$17</f>
        <v>0</v>
      </c>
      <c r="AE73" s="27"/>
      <c r="AF73" s="13" t="s">
        <v>230</v>
      </c>
      <c r="AG73" s="132">
        <v>0</v>
      </c>
      <c r="AH73" s="132">
        <v>0</v>
      </c>
      <c r="AI73" s="151">
        <f>SUM(AG73:AH73)</f>
        <v>0</v>
      </c>
      <c r="AJ73" s="132">
        <v>0</v>
      </c>
      <c r="AK73" s="132">
        <v>0</v>
      </c>
      <c r="AL73" s="151">
        <f>SUM(AJ73:AK73)</f>
        <v>0</v>
      </c>
      <c r="AM73" s="132">
        <v>0</v>
      </c>
      <c r="AN73" s="132">
        <v>0</v>
      </c>
      <c r="AO73" s="151">
        <f>SUM(AM73:AN73)</f>
        <v>0</v>
      </c>
      <c r="AP73" s="27"/>
      <c r="AQ73" s="13" t="s">
        <v>230</v>
      </c>
      <c r="AR73" s="151">
        <f>AI73/AI$17</f>
        <v>0</v>
      </c>
      <c r="AS73" s="151">
        <f>AL73/AL$17</f>
        <v>0</v>
      </c>
      <c r="AT73" s="151">
        <f>AO73/AO$17</f>
        <v>0</v>
      </c>
      <c r="AU73" s="27"/>
    </row>
    <row r="74" spans="1:47" ht="11.5" x14ac:dyDescent="0.25">
      <c r="A74" s="146">
        <f t="shared" si="204"/>
        <v>0</v>
      </c>
      <c r="C74" s="146"/>
      <c r="D74" s="27"/>
      <c r="E74" s="13" t="s">
        <v>90</v>
      </c>
      <c r="F74" s="132">
        <v>0</v>
      </c>
      <c r="G74" s="132">
        <v>0</v>
      </c>
      <c r="H74" s="151">
        <f t="shared" si="205"/>
        <v>0</v>
      </c>
      <c r="I74" s="132">
        <v>0</v>
      </c>
      <c r="J74" s="132">
        <v>0</v>
      </c>
      <c r="K74" s="151">
        <f t="shared" si="206"/>
        <v>0</v>
      </c>
      <c r="L74" s="132">
        <v>0</v>
      </c>
      <c r="M74" s="132">
        <v>0</v>
      </c>
      <c r="N74" s="151">
        <f t="shared" si="207"/>
        <v>0</v>
      </c>
      <c r="O74" s="27"/>
      <c r="P74" s="13" t="s">
        <v>90</v>
      </c>
      <c r="Q74" s="132">
        <v>0</v>
      </c>
      <c r="R74" s="132">
        <v>0</v>
      </c>
      <c r="S74" s="151">
        <f t="shared" si="208"/>
        <v>0</v>
      </c>
      <c r="T74" s="132">
        <v>0</v>
      </c>
      <c r="U74" s="132">
        <v>0</v>
      </c>
      <c r="V74" s="151">
        <f t="shared" si="209"/>
        <v>0</v>
      </c>
      <c r="W74" s="132">
        <v>0</v>
      </c>
      <c r="X74" s="132">
        <v>0</v>
      </c>
      <c r="Y74" s="151">
        <f t="shared" si="210"/>
        <v>0</v>
      </c>
      <c r="Z74" s="27"/>
      <c r="AA74" s="13" t="s">
        <v>90</v>
      </c>
      <c r="AB74" s="151">
        <f t="shared" si="211"/>
        <v>0</v>
      </c>
      <c r="AC74" s="151">
        <f t="shared" si="212"/>
        <v>0</v>
      </c>
      <c r="AD74" s="151">
        <f t="shared" si="213"/>
        <v>0</v>
      </c>
      <c r="AE74" s="27"/>
      <c r="AF74" s="13" t="s">
        <v>90</v>
      </c>
      <c r="AG74" s="132">
        <v>0</v>
      </c>
      <c r="AH74" s="132">
        <v>0</v>
      </c>
      <c r="AI74" s="151">
        <f t="shared" si="214"/>
        <v>0</v>
      </c>
      <c r="AJ74" s="132">
        <v>0</v>
      </c>
      <c r="AK74" s="132">
        <v>0</v>
      </c>
      <c r="AL74" s="151">
        <f t="shared" si="215"/>
        <v>0</v>
      </c>
      <c r="AM74" s="132">
        <v>0</v>
      </c>
      <c r="AN74" s="132">
        <v>0</v>
      </c>
      <c r="AO74" s="151">
        <f t="shared" si="216"/>
        <v>0</v>
      </c>
      <c r="AP74" s="27"/>
      <c r="AQ74" s="13" t="s">
        <v>90</v>
      </c>
      <c r="AR74" s="151">
        <f t="shared" si="217"/>
        <v>0</v>
      </c>
      <c r="AS74" s="151">
        <f t="shared" si="218"/>
        <v>0</v>
      </c>
      <c r="AT74" s="151">
        <f t="shared" si="219"/>
        <v>0</v>
      </c>
      <c r="AU74" s="27"/>
    </row>
    <row r="75" spans="1:47" ht="11.5" x14ac:dyDescent="0.25">
      <c r="A75" s="146">
        <f t="shared" si="204"/>
        <v>0</v>
      </c>
      <c r="C75" s="146"/>
      <c r="D75" s="27"/>
      <c r="E75" s="13" t="s">
        <v>234</v>
      </c>
      <c r="F75" s="132">
        <v>0</v>
      </c>
      <c r="G75" s="132">
        <v>0</v>
      </c>
      <c r="H75" s="151">
        <f t="shared" si="205"/>
        <v>0</v>
      </c>
      <c r="I75" s="132">
        <v>0</v>
      </c>
      <c r="J75" s="132">
        <v>0</v>
      </c>
      <c r="K75" s="151">
        <f t="shared" si="206"/>
        <v>0</v>
      </c>
      <c r="L75" s="132">
        <v>0</v>
      </c>
      <c r="M75" s="132">
        <v>0</v>
      </c>
      <c r="N75" s="151">
        <f t="shared" si="207"/>
        <v>0</v>
      </c>
      <c r="O75" s="27"/>
      <c r="P75" s="13" t="s">
        <v>234</v>
      </c>
      <c r="Q75" s="132">
        <v>0</v>
      </c>
      <c r="R75" s="132">
        <v>0</v>
      </c>
      <c r="S75" s="151">
        <f t="shared" si="208"/>
        <v>0</v>
      </c>
      <c r="T75" s="132">
        <v>0</v>
      </c>
      <c r="U75" s="132">
        <v>0</v>
      </c>
      <c r="V75" s="151">
        <f t="shared" si="209"/>
        <v>0</v>
      </c>
      <c r="W75" s="132">
        <v>0</v>
      </c>
      <c r="X75" s="132">
        <v>0</v>
      </c>
      <c r="Y75" s="151">
        <f t="shared" si="210"/>
        <v>0</v>
      </c>
      <c r="Z75" s="27"/>
      <c r="AA75" s="13" t="s">
        <v>234</v>
      </c>
      <c r="AB75" s="151">
        <f t="shared" ref="AB75" si="232">S75/S$17</f>
        <v>0</v>
      </c>
      <c r="AC75" s="151">
        <f t="shared" ref="AC75" si="233">V75/V$17</f>
        <v>0</v>
      </c>
      <c r="AD75" s="151">
        <f t="shared" ref="AD75" si="234">Y75/Y$17</f>
        <v>0</v>
      </c>
      <c r="AE75" s="27"/>
      <c r="AF75" s="13" t="s">
        <v>234</v>
      </c>
      <c r="AG75" s="132">
        <v>0</v>
      </c>
      <c r="AH75" s="132">
        <v>0</v>
      </c>
      <c r="AI75" s="151">
        <f t="shared" si="214"/>
        <v>0</v>
      </c>
      <c r="AJ75" s="132">
        <v>0</v>
      </c>
      <c r="AK75" s="132">
        <v>0</v>
      </c>
      <c r="AL75" s="151">
        <f t="shared" si="215"/>
        <v>0</v>
      </c>
      <c r="AM75" s="132">
        <v>0</v>
      </c>
      <c r="AN75" s="132">
        <v>0</v>
      </c>
      <c r="AO75" s="151">
        <f t="shared" si="216"/>
        <v>0</v>
      </c>
      <c r="AP75" s="27"/>
      <c r="AQ75" s="13" t="s">
        <v>234</v>
      </c>
      <c r="AR75" s="151">
        <f t="shared" ref="AR75" si="235">AI75/AI$17</f>
        <v>0</v>
      </c>
      <c r="AS75" s="151">
        <f t="shared" ref="AS75" si="236">AL75/AL$17</f>
        <v>0</v>
      </c>
      <c r="AT75" s="151">
        <f t="shared" ref="AT75" si="237">AO75/AO$17</f>
        <v>0</v>
      </c>
      <c r="AU75" s="27"/>
    </row>
    <row r="76" spans="1:47" ht="11.5" x14ac:dyDescent="0.25">
      <c r="A76" s="146"/>
      <c r="C76" s="146"/>
      <c r="D76" s="27"/>
      <c r="E76" s="14" t="s">
        <v>235</v>
      </c>
      <c r="F76" s="49">
        <f t="shared" ref="F76:M76" si="238">SUM(F66:F75)</f>
        <v>0</v>
      </c>
      <c r="G76" s="49">
        <f t="shared" si="238"/>
        <v>0</v>
      </c>
      <c r="H76" s="49">
        <f t="shared" si="238"/>
        <v>0</v>
      </c>
      <c r="I76" s="49">
        <f t="shared" si="238"/>
        <v>0</v>
      </c>
      <c r="J76" s="49">
        <f t="shared" si="238"/>
        <v>0</v>
      </c>
      <c r="K76" s="49">
        <f t="shared" si="238"/>
        <v>0</v>
      </c>
      <c r="L76" s="49">
        <f t="shared" si="238"/>
        <v>0</v>
      </c>
      <c r="M76" s="49">
        <f t="shared" si="238"/>
        <v>0</v>
      </c>
      <c r="N76" s="49">
        <f>SUM(N66:N75)</f>
        <v>0</v>
      </c>
      <c r="O76" s="27"/>
      <c r="P76" s="14" t="s">
        <v>235</v>
      </c>
      <c r="Q76" s="49">
        <f t="shared" ref="Q76:X76" si="239">SUM(Q66:Q75)</f>
        <v>0</v>
      </c>
      <c r="R76" s="49">
        <f t="shared" si="239"/>
        <v>0</v>
      </c>
      <c r="S76" s="49">
        <f t="shared" si="239"/>
        <v>0</v>
      </c>
      <c r="T76" s="49">
        <f t="shared" si="239"/>
        <v>0</v>
      </c>
      <c r="U76" s="49">
        <f t="shared" si="239"/>
        <v>0</v>
      </c>
      <c r="V76" s="49">
        <f t="shared" si="239"/>
        <v>0</v>
      </c>
      <c r="W76" s="49">
        <f t="shared" si="239"/>
        <v>0</v>
      </c>
      <c r="X76" s="49">
        <f t="shared" si="239"/>
        <v>0</v>
      </c>
      <c r="Y76" s="49">
        <f>SUM(Y66:Y75)</f>
        <v>0</v>
      </c>
      <c r="Z76" s="27"/>
      <c r="AA76" s="14" t="s">
        <v>235</v>
      </c>
      <c r="AB76" s="49">
        <f>SUM(AB66:AB75)</f>
        <v>0</v>
      </c>
      <c r="AC76" s="49">
        <f>SUM(AC66:AC75)</f>
        <v>0</v>
      </c>
      <c r="AD76" s="49">
        <f>SUM(AD66:AD75)</f>
        <v>0</v>
      </c>
      <c r="AE76" s="27"/>
      <c r="AF76" s="14" t="s">
        <v>235</v>
      </c>
      <c r="AG76" s="49">
        <f t="shared" ref="AG76:AN76" si="240">SUM(AG66:AG75)</f>
        <v>0</v>
      </c>
      <c r="AH76" s="49">
        <f t="shared" si="240"/>
        <v>0</v>
      </c>
      <c r="AI76" s="49">
        <f t="shared" si="240"/>
        <v>0</v>
      </c>
      <c r="AJ76" s="49">
        <f t="shared" si="240"/>
        <v>0</v>
      </c>
      <c r="AK76" s="49">
        <f t="shared" si="240"/>
        <v>0</v>
      </c>
      <c r="AL76" s="49">
        <f t="shared" si="240"/>
        <v>0</v>
      </c>
      <c r="AM76" s="49">
        <f t="shared" si="240"/>
        <v>0</v>
      </c>
      <c r="AN76" s="49">
        <f t="shared" si="240"/>
        <v>0</v>
      </c>
      <c r="AO76" s="49">
        <f>SUM(AO66:AO75)</f>
        <v>0</v>
      </c>
      <c r="AP76" s="27"/>
      <c r="AQ76" s="14" t="s">
        <v>235</v>
      </c>
      <c r="AR76" s="49">
        <f>SUM(AR66:AR75)</f>
        <v>0</v>
      </c>
      <c r="AS76" s="49">
        <f>SUM(AS66:AS75)</f>
        <v>0</v>
      </c>
      <c r="AT76" s="49">
        <f>SUM(AT66:AT75)</f>
        <v>0</v>
      </c>
      <c r="AU76" s="27"/>
    </row>
    <row r="77" spans="1:47" ht="11.5" x14ac:dyDescent="0.25">
      <c r="A77" s="146"/>
      <c r="C77" s="146"/>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27"/>
      <c r="AF77" s="27"/>
      <c r="AG77" s="17"/>
      <c r="AH77" s="17"/>
      <c r="AI77" s="17"/>
      <c r="AJ77" s="17"/>
      <c r="AK77" s="17"/>
      <c r="AL77" s="17"/>
      <c r="AM77" s="17"/>
      <c r="AN77" s="17"/>
      <c r="AO77" s="17"/>
      <c r="AP77" s="27"/>
      <c r="AQ77" s="27"/>
      <c r="AR77" s="17"/>
      <c r="AS77" s="17"/>
      <c r="AT77" s="17"/>
      <c r="AU77" s="27"/>
    </row>
    <row r="78" spans="1:47" ht="11.5" x14ac:dyDescent="0.25">
      <c r="A78" s="146">
        <f t="shared" ref="A78:A87" si="241">IF(OR(H78&lt;0,K78&lt;0,N78&lt;0,AB78&lt;0,AC78&lt;0,AD78&lt;0,AI78&lt;0,AL78&lt;0,AO78&lt;0),1,0)</f>
        <v>0</v>
      </c>
      <c r="C78" s="146"/>
      <c r="D78" s="27"/>
      <c r="E78" s="19" t="s">
        <v>202</v>
      </c>
      <c r="F78" s="132">
        <v>0</v>
      </c>
      <c r="G78" s="132">
        <v>0</v>
      </c>
      <c r="H78" s="151">
        <f t="shared" ref="H78:H87" si="242">SUM(F78:G78)</f>
        <v>0</v>
      </c>
      <c r="I78" s="132">
        <v>0</v>
      </c>
      <c r="J78" s="132">
        <v>0</v>
      </c>
      <c r="K78" s="151">
        <f t="shared" ref="K78:K87" si="243">SUM(I78:J78)</f>
        <v>0</v>
      </c>
      <c r="L78" s="132">
        <v>0</v>
      </c>
      <c r="M78" s="132">
        <v>0</v>
      </c>
      <c r="N78" s="151">
        <f t="shared" ref="N78:N87" si="244">SUM(L78:M78)</f>
        <v>0</v>
      </c>
      <c r="O78" s="27"/>
      <c r="P78" s="19" t="s">
        <v>202</v>
      </c>
      <c r="Q78" s="132">
        <v>0</v>
      </c>
      <c r="R78" s="132">
        <v>0</v>
      </c>
      <c r="S78" s="151">
        <f t="shared" ref="S78:S87" si="245">SUM(Q78:R78)</f>
        <v>0</v>
      </c>
      <c r="T78" s="132">
        <v>0</v>
      </c>
      <c r="U78" s="132">
        <v>0</v>
      </c>
      <c r="V78" s="151">
        <f t="shared" ref="V78:V87" si="246">SUM(T78:U78)</f>
        <v>0</v>
      </c>
      <c r="W78" s="132">
        <v>0</v>
      </c>
      <c r="X78" s="132">
        <v>0</v>
      </c>
      <c r="Y78" s="151">
        <f t="shared" ref="Y78:Y87" si="247">SUM(W78:X78)</f>
        <v>0</v>
      </c>
      <c r="Z78" s="27"/>
      <c r="AA78" s="19" t="s">
        <v>202</v>
      </c>
      <c r="AB78" s="151">
        <f t="shared" ref="AB78:AB87" si="248">S78/S$17</f>
        <v>0</v>
      </c>
      <c r="AC78" s="151">
        <f t="shared" ref="AC78:AC87" si="249">V78/V$17</f>
        <v>0</v>
      </c>
      <c r="AD78" s="151">
        <f t="shared" ref="AD78:AD87" si="250">Y78/Y$17</f>
        <v>0</v>
      </c>
      <c r="AE78" s="27"/>
      <c r="AF78" s="19" t="s">
        <v>202</v>
      </c>
      <c r="AG78" s="132">
        <v>0</v>
      </c>
      <c r="AH78" s="132">
        <v>0</v>
      </c>
      <c r="AI78" s="151">
        <f t="shared" ref="AI78:AI87" si="251">SUM(AG78:AH78)</f>
        <v>0</v>
      </c>
      <c r="AJ78" s="132">
        <v>0</v>
      </c>
      <c r="AK78" s="132">
        <v>0</v>
      </c>
      <c r="AL78" s="151">
        <f t="shared" ref="AL78:AL87" si="252">SUM(AJ78:AK78)</f>
        <v>0</v>
      </c>
      <c r="AM78" s="132">
        <v>0</v>
      </c>
      <c r="AN78" s="132">
        <v>0</v>
      </c>
      <c r="AO78" s="151">
        <f t="shared" ref="AO78:AO87" si="253">SUM(AM78:AN78)</f>
        <v>0</v>
      </c>
      <c r="AP78" s="27"/>
      <c r="AQ78" s="19" t="s">
        <v>202</v>
      </c>
      <c r="AR78" s="151">
        <f t="shared" ref="AR78" si="254">AI78/AI$17</f>
        <v>0</v>
      </c>
      <c r="AS78" s="151">
        <f t="shared" ref="AS78" si="255">AL78/AL$17</f>
        <v>0</v>
      </c>
      <c r="AT78" s="151">
        <f t="shared" ref="AT78" si="256">AO78/AO$17</f>
        <v>0</v>
      </c>
      <c r="AU78" s="27"/>
    </row>
    <row r="79" spans="1:47" ht="11.5" x14ac:dyDescent="0.25">
      <c r="A79" s="146">
        <f t="shared" si="241"/>
        <v>0</v>
      </c>
      <c r="C79" s="146"/>
      <c r="D79" s="27"/>
      <c r="E79" s="63" t="s">
        <v>146</v>
      </c>
      <c r="F79" s="132">
        <v>0</v>
      </c>
      <c r="G79" s="132">
        <v>0</v>
      </c>
      <c r="H79" s="151">
        <f>SUM(F79:G79)</f>
        <v>0</v>
      </c>
      <c r="I79" s="132">
        <v>0</v>
      </c>
      <c r="J79" s="132">
        <v>0</v>
      </c>
      <c r="K79" s="151">
        <f>SUM(I79:J79)</f>
        <v>0</v>
      </c>
      <c r="L79" s="132">
        <v>0</v>
      </c>
      <c r="M79" s="132">
        <v>0</v>
      </c>
      <c r="N79" s="151">
        <f>SUM(L79:M79)</f>
        <v>0</v>
      </c>
      <c r="O79" s="27"/>
      <c r="P79" s="63" t="s">
        <v>146</v>
      </c>
      <c r="Q79" s="132">
        <v>0</v>
      </c>
      <c r="R79" s="132">
        <v>0</v>
      </c>
      <c r="S79" s="151">
        <f>SUM(Q79:R79)</f>
        <v>0</v>
      </c>
      <c r="T79" s="132">
        <v>0</v>
      </c>
      <c r="U79" s="132">
        <v>0</v>
      </c>
      <c r="V79" s="151">
        <f>SUM(T79:U79)</f>
        <v>0</v>
      </c>
      <c r="W79" s="132">
        <v>0</v>
      </c>
      <c r="X79" s="132">
        <v>0</v>
      </c>
      <c r="Y79" s="151">
        <f>SUM(W79:X79)</f>
        <v>0</v>
      </c>
      <c r="Z79" s="27"/>
      <c r="AA79" s="63" t="s">
        <v>146</v>
      </c>
      <c r="AB79" s="151">
        <f>S79/S$17</f>
        <v>0</v>
      </c>
      <c r="AC79" s="151">
        <f>V79/V$17</f>
        <v>0</v>
      </c>
      <c r="AD79" s="151">
        <f>Y79/Y$17</f>
        <v>0</v>
      </c>
      <c r="AE79" s="27"/>
      <c r="AF79" s="63" t="s">
        <v>146</v>
      </c>
      <c r="AG79" s="132">
        <v>0</v>
      </c>
      <c r="AH79" s="132">
        <v>0</v>
      </c>
      <c r="AI79" s="151">
        <f>SUM(AG79:AH79)</f>
        <v>0</v>
      </c>
      <c r="AJ79" s="132">
        <v>0</v>
      </c>
      <c r="AK79" s="132">
        <v>0</v>
      </c>
      <c r="AL79" s="151">
        <f>SUM(AJ79:AK79)</f>
        <v>0</v>
      </c>
      <c r="AM79" s="132">
        <v>0</v>
      </c>
      <c r="AN79" s="132">
        <v>0</v>
      </c>
      <c r="AO79" s="151">
        <f>SUM(AM79:AN79)</f>
        <v>0</v>
      </c>
      <c r="AP79" s="27"/>
      <c r="AQ79" s="63" t="s">
        <v>146</v>
      </c>
      <c r="AR79" s="151">
        <f>AI79/AI$17</f>
        <v>0</v>
      </c>
      <c r="AS79" s="151">
        <f>AL79/AL$17</f>
        <v>0</v>
      </c>
      <c r="AT79" s="151">
        <f>AO79/AO$17</f>
        <v>0</v>
      </c>
      <c r="AU79" s="27"/>
    </row>
    <row r="80" spans="1:47" ht="11.5" x14ac:dyDescent="0.25">
      <c r="A80" s="146">
        <f t="shared" si="241"/>
        <v>0</v>
      </c>
      <c r="C80" s="146"/>
      <c r="D80" s="27"/>
      <c r="E80" s="13" t="s">
        <v>30</v>
      </c>
      <c r="F80" s="132">
        <v>0</v>
      </c>
      <c r="G80" s="132">
        <v>0</v>
      </c>
      <c r="H80" s="151">
        <f>SUM(F80:G80)</f>
        <v>0</v>
      </c>
      <c r="I80" s="132">
        <v>0</v>
      </c>
      <c r="J80" s="132">
        <v>0</v>
      </c>
      <c r="K80" s="151">
        <f>SUM(I80:J80)</f>
        <v>0</v>
      </c>
      <c r="L80" s="132">
        <v>0</v>
      </c>
      <c r="M80" s="132">
        <v>0</v>
      </c>
      <c r="N80" s="151">
        <f>SUM(L80:M80)</f>
        <v>0</v>
      </c>
      <c r="O80" s="27"/>
      <c r="P80" s="13" t="s">
        <v>30</v>
      </c>
      <c r="Q80" s="132">
        <v>0</v>
      </c>
      <c r="R80" s="132">
        <v>0</v>
      </c>
      <c r="S80" s="151">
        <f>SUM(Q80:R80)</f>
        <v>0</v>
      </c>
      <c r="T80" s="132">
        <v>0</v>
      </c>
      <c r="U80" s="132">
        <v>0</v>
      </c>
      <c r="V80" s="151">
        <f>SUM(T80:U80)</f>
        <v>0</v>
      </c>
      <c r="W80" s="132">
        <v>0</v>
      </c>
      <c r="X80" s="132">
        <v>0</v>
      </c>
      <c r="Y80" s="151">
        <f>SUM(W80:X80)</f>
        <v>0</v>
      </c>
      <c r="Z80" s="27"/>
      <c r="AA80" s="13" t="s">
        <v>30</v>
      </c>
      <c r="AB80" s="151">
        <f>S80/S$17</f>
        <v>0</v>
      </c>
      <c r="AC80" s="151">
        <f>V80/V$17</f>
        <v>0</v>
      </c>
      <c r="AD80" s="151">
        <f>Y80/Y$17</f>
        <v>0</v>
      </c>
      <c r="AE80" s="27"/>
      <c r="AF80" s="13" t="s">
        <v>30</v>
      </c>
      <c r="AG80" s="132">
        <v>0</v>
      </c>
      <c r="AH80" s="132">
        <v>0</v>
      </c>
      <c r="AI80" s="151">
        <f>SUM(AG80:AH80)</f>
        <v>0</v>
      </c>
      <c r="AJ80" s="132">
        <v>0</v>
      </c>
      <c r="AK80" s="132">
        <v>0</v>
      </c>
      <c r="AL80" s="151">
        <f>SUM(AJ80:AK80)</f>
        <v>0</v>
      </c>
      <c r="AM80" s="132">
        <v>0</v>
      </c>
      <c r="AN80" s="132">
        <v>0</v>
      </c>
      <c r="AO80" s="151">
        <f>SUM(AM80:AN80)</f>
        <v>0</v>
      </c>
      <c r="AP80" s="27"/>
      <c r="AQ80" s="13" t="s">
        <v>30</v>
      </c>
      <c r="AR80" s="151">
        <f>AI80/AI$17</f>
        <v>0</v>
      </c>
      <c r="AS80" s="151">
        <f>AL80/AL$17</f>
        <v>0</v>
      </c>
      <c r="AT80" s="151">
        <f>AO80/AO$17</f>
        <v>0</v>
      </c>
      <c r="AU80" s="27"/>
    </row>
    <row r="81" spans="1:47" ht="11.5" x14ac:dyDescent="0.25">
      <c r="A81" s="146">
        <f t="shared" si="241"/>
        <v>0</v>
      </c>
      <c r="C81" s="146"/>
      <c r="D81" s="27"/>
      <c r="E81" s="19" t="s">
        <v>84</v>
      </c>
      <c r="F81" s="132">
        <v>0</v>
      </c>
      <c r="G81" s="132">
        <v>0</v>
      </c>
      <c r="H81" s="151">
        <f>SUM(F81:G81)</f>
        <v>0</v>
      </c>
      <c r="I81" s="132">
        <v>0</v>
      </c>
      <c r="J81" s="132">
        <v>0</v>
      </c>
      <c r="K81" s="151">
        <f>SUM(I81:J81)</f>
        <v>0</v>
      </c>
      <c r="L81" s="132">
        <v>0</v>
      </c>
      <c r="M81" s="132">
        <v>0</v>
      </c>
      <c r="N81" s="151">
        <f>SUM(L81:M81)</f>
        <v>0</v>
      </c>
      <c r="O81" s="27"/>
      <c r="P81" s="19" t="s">
        <v>84</v>
      </c>
      <c r="Q81" s="132">
        <v>0</v>
      </c>
      <c r="R81" s="132">
        <v>0</v>
      </c>
      <c r="S81" s="151">
        <f>SUM(Q81:R81)</f>
        <v>0</v>
      </c>
      <c r="T81" s="132">
        <v>0</v>
      </c>
      <c r="U81" s="132">
        <v>0</v>
      </c>
      <c r="V81" s="151">
        <f>SUM(T81:U81)</f>
        <v>0</v>
      </c>
      <c r="W81" s="132">
        <v>0</v>
      </c>
      <c r="X81" s="132">
        <v>0</v>
      </c>
      <c r="Y81" s="151">
        <f>SUM(W81:X81)</f>
        <v>0</v>
      </c>
      <c r="Z81" s="27"/>
      <c r="AA81" s="19" t="s">
        <v>84</v>
      </c>
      <c r="AB81" s="151">
        <f>S81/S$17</f>
        <v>0</v>
      </c>
      <c r="AC81" s="151">
        <f>V81/V$17</f>
        <v>0</v>
      </c>
      <c r="AD81" s="151">
        <f>Y81/Y$17</f>
        <v>0</v>
      </c>
      <c r="AE81" s="27"/>
      <c r="AF81" s="19" t="s">
        <v>84</v>
      </c>
      <c r="AG81" s="132">
        <v>0</v>
      </c>
      <c r="AH81" s="132">
        <v>0</v>
      </c>
      <c r="AI81" s="151">
        <f>SUM(AG81:AH81)</f>
        <v>0</v>
      </c>
      <c r="AJ81" s="132">
        <v>0</v>
      </c>
      <c r="AK81" s="132">
        <v>0</v>
      </c>
      <c r="AL81" s="151">
        <f>SUM(AJ81:AK81)</f>
        <v>0</v>
      </c>
      <c r="AM81" s="132">
        <v>0</v>
      </c>
      <c r="AN81" s="132">
        <v>0</v>
      </c>
      <c r="AO81" s="151">
        <f>SUM(AM81:AN81)</f>
        <v>0</v>
      </c>
      <c r="AP81" s="27"/>
      <c r="AQ81" s="19" t="s">
        <v>84</v>
      </c>
      <c r="AR81" s="151">
        <f>AI81/AI$17</f>
        <v>0</v>
      </c>
      <c r="AS81" s="151">
        <f>AL81/AL$17</f>
        <v>0</v>
      </c>
      <c r="AT81" s="151">
        <f>AO81/AO$17</f>
        <v>0</v>
      </c>
      <c r="AU81" s="27"/>
    </row>
    <row r="82" spans="1:47" ht="11.5" x14ac:dyDescent="0.25">
      <c r="A82" s="146">
        <f t="shared" si="241"/>
        <v>0</v>
      </c>
      <c r="C82" s="146"/>
      <c r="D82" s="27"/>
      <c r="E82" s="19" t="s">
        <v>236</v>
      </c>
      <c r="F82" s="132">
        <v>0</v>
      </c>
      <c r="G82" s="132">
        <v>0</v>
      </c>
      <c r="H82" s="151">
        <f t="shared" ref="H82:H85" si="257">SUM(F82:G82)</f>
        <v>0</v>
      </c>
      <c r="I82" s="132">
        <v>0</v>
      </c>
      <c r="J82" s="132">
        <v>0</v>
      </c>
      <c r="K82" s="151">
        <f t="shared" ref="K82:K85" si="258">SUM(I82:J82)</f>
        <v>0</v>
      </c>
      <c r="L82" s="132">
        <v>0</v>
      </c>
      <c r="M82" s="132">
        <v>0</v>
      </c>
      <c r="N82" s="151">
        <f t="shared" ref="N82:N85" si="259">SUM(L82:M82)</f>
        <v>0</v>
      </c>
      <c r="O82" s="27"/>
      <c r="P82" s="19" t="s">
        <v>236</v>
      </c>
      <c r="Q82" s="132">
        <v>0</v>
      </c>
      <c r="R82" s="132">
        <v>0</v>
      </c>
      <c r="S82" s="151">
        <f t="shared" ref="S82:S85" si="260">SUM(Q82:R82)</f>
        <v>0</v>
      </c>
      <c r="T82" s="132">
        <v>0</v>
      </c>
      <c r="U82" s="132">
        <v>0</v>
      </c>
      <c r="V82" s="151">
        <f t="shared" ref="V82:V85" si="261">SUM(T82:U82)</f>
        <v>0</v>
      </c>
      <c r="W82" s="132">
        <v>0</v>
      </c>
      <c r="X82" s="132">
        <v>0</v>
      </c>
      <c r="Y82" s="151">
        <f t="shared" ref="Y82:Y85" si="262">SUM(W82:X82)</f>
        <v>0</v>
      </c>
      <c r="Z82" s="27"/>
      <c r="AA82" s="19" t="s">
        <v>236</v>
      </c>
      <c r="AB82" s="151">
        <f t="shared" ref="AB82:AB85" si="263">S82/S$17</f>
        <v>0</v>
      </c>
      <c r="AC82" s="151">
        <f t="shared" ref="AC82:AC85" si="264">V82/V$17</f>
        <v>0</v>
      </c>
      <c r="AD82" s="151">
        <f t="shared" ref="AD82:AD85" si="265">Y82/Y$17</f>
        <v>0</v>
      </c>
      <c r="AE82" s="27"/>
      <c r="AF82" s="19" t="s">
        <v>236</v>
      </c>
      <c r="AG82" s="132">
        <v>0</v>
      </c>
      <c r="AH82" s="132">
        <v>0</v>
      </c>
      <c r="AI82" s="151">
        <f t="shared" ref="AI82:AI85" si="266">SUM(AG82:AH82)</f>
        <v>0</v>
      </c>
      <c r="AJ82" s="132">
        <v>0</v>
      </c>
      <c r="AK82" s="132">
        <v>0</v>
      </c>
      <c r="AL82" s="151">
        <f t="shared" ref="AL82:AL85" si="267">SUM(AJ82:AK82)</f>
        <v>0</v>
      </c>
      <c r="AM82" s="132">
        <v>0</v>
      </c>
      <c r="AN82" s="132">
        <v>0</v>
      </c>
      <c r="AO82" s="151">
        <f t="shared" ref="AO82:AO85" si="268">SUM(AM82:AN82)</f>
        <v>0</v>
      </c>
      <c r="AP82" s="27"/>
      <c r="AQ82" s="19" t="s">
        <v>236</v>
      </c>
      <c r="AR82" s="151">
        <f t="shared" ref="AR82:AR85" si="269">AI82/AI$17</f>
        <v>0</v>
      </c>
      <c r="AS82" s="151">
        <f t="shared" ref="AS82:AS85" si="270">AL82/AL$17</f>
        <v>0</v>
      </c>
      <c r="AT82" s="151">
        <f t="shared" ref="AT82:AT85" si="271">AO82/AO$17</f>
        <v>0</v>
      </c>
      <c r="AU82" s="27"/>
    </row>
    <row r="83" spans="1:47" ht="11.5" x14ac:dyDescent="0.25">
      <c r="A83" s="146">
        <f t="shared" si="241"/>
        <v>0</v>
      </c>
      <c r="C83" s="146"/>
      <c r="D83" s="27"/>
      <c r="E83" s="19" t="s">
        <v>237</v>
      </c>
      <c r="F83" s="132">
        <v>0</v>
      </c>
      <c r="G83" s="132">
        <v>0</v>
      </c>
      <c r="H83" s="151">
        <f t="shared" si="257"/>
        <v>0</v>
      </c>
      <c r="I83" s="132">
        <v>0</v>
      </c>
      <c r="J83" s="132">
        <v>0</v>
      </c>
      <c r="K83" s="151">
        <f t="shared" si="258"/>
        <v>0</v>
      </c>
      <c r="L83" s="132">
        <v>0</v>
      </c>
      <c r="M83" s="132">
        <v>0</v>
      </c>
      <c r="N83" s="151">
        <f t="shared" si="259"/>
        <v>0</v>
      </c>
      <c r="O83" s="27"/>
      <c r="P83" s="19" t="s">
        <v>237</v>
      </c>
      <c r="Q83" s="132">
        <v>0</v>
      </c>
      <c r="R83" s="132">
        <v>0</v>
      </c>
      <c r="S83" s="151">
        <f t="shared" si="260"/>
        <v>0</v>
      </c>
      <c r="T83" s="132">
        <v>0</v>
      </c>
      <c r="U83" s="132">
        <v>0</v>
      </c>
      <c r="V83" s="151">
        <f t="shared" si="261"/>
        <v>0</v>
      </c>
      <c r="W83" s="132">
        <v>0</v>
      </c>
      <c r="X83" s="132">
        <v>0</v>
      </c>
      <c r="Y83" s="151">
        <f t="shared" si="262"/>
        <v>0</v>
      </c>
      <c r="Z83" s="27"/>
      <c r="AA83" s="19" t="s">
        <v>237</v>
      </c>
      <c r="AB83" s="151">
        <f t="shared" si="263"/>
        <v>0</v>
      </c>
      <c r="AC83" s="151">
        <f t="shared" si="264"/>
        <v>0</v>
      </c>
      <c r="AD83" s="151">
        <f t="shared" si="265"/>
        <v>0</v>
      </c>
      <c r="AE83" s="27"/>
      <c r="AF83" s="19" t="s">
        <v>237</v>
      </c>
      <c r="AG83" s="132">
        <v>0</v>
      </c>
      <c r="AH83" s="132">
        <v>0</v>
      </c>
      <c r="AI83" s="151">
        <f t="shared" si="266"/>
        <v>0</v>
      </c>
      <c r="AJ83" s="132">
        <v>0</v>
      </c>
      <c r="AK83" s="132">
        <v>0</v>
      </c>
      <c r="AL83" s="151">
        <f t="shared" si="267"/>
        <v>0</v>
      </c>
      <c r="AM83" s="132">
        <v>0</v>
      </c>
      <c r="AN83" s="132">
        <v>0</v>
      </c>
      <c r="AO83" s="151">
        <f t="shared" si="268"/>
        <v>0</v>
      </c>
      <c r="AP83" s="27"/>
      <c r="AQ83" s="19" t="s">
        <v>237</v>
      </c>
      <c r="AR83" s="151">
        <f t="shared" si="269"/>
        <v>0</v>
      </c>
      <c r="AS83" s="151">
        <f t="shared" si="270"/>
        <v>0</v>
      </c>
      <c r="AT83" s="151">
        <f t="shared" si="271"/>
        <v>0</v>
      </c>
      <c r="AU83" s="27"/>
    </row>
    <row r="84" spans="1:47" ht="11.5" x14ac:dyDescent="0.25">
      <c r="A84" s="146">
        <f t="shared" si="241"/>
        <v>0</v>
      </c>
      <c r="C84" s="146"/>
      <c r="D84" s="27"/>
      <c r="E84" s="19" t="s">
        <v>238</v>
      </c>
      <c r="F84" s="132">
        <v>0</v>
      </c>
      <c r="G84" s="132">
        <v>0</v>
      </c>
      <c r="H84" s="151">
        <f t="shared" si="257"/>
        <v>0</v>
      </c>
      <c r="I84" s="132">
        <v>0</v>
      </c>
      <c r="J84" s="132">
        <v>0</v>
      </c>
      <c r="K84" s="151">
        <f t="shared" si="258"/>
        <v>0</v>
      </c>
      <c r="L84" s="132">
        <v>0</v>
      </c>
      <c r="M84" s="132">
        <v>0</v>
      </c>
      <c r="N84" s="151">
        <f t="shared" si="259"/>
        <v>0</v>
      </c>
      <c r="O84" s="27"/>
      <c r="P84" s="19" t="s">
        <v>238</v>
      </c>
      <c r="Q84" s="132">
        <v>0</v>
      </c>
      <c r="R84" s="132">
        <v>0</v>
      </c>
      <c r="S84" s="151">
        <f t="shared" si="260"/>
        <v>0</v>
      </c>
      <c r="T84" s="132">
        <v>0</v>
      </c>
      <c r="U84" s="132">
        <v>0</v>
      </c>
      <c r="V84" s="151">
        <f t="shared" si="261"/>
        <v>0</v>
      </c>
      <c r="W84" s="132">
        <v>0</v>
      </c>
      <c r="X84" s="132">
        <v>0</v>
      </c>
      <c r="Y84" s="151">
        <f t="shared" si="262"/>
        <v>0</v>
      </c>
      <c r="Z84" s="27"/>
      <c r="AA84" s="19" t="s">
        <v>238</v>
      </c>
      <c r="AB84" s="151">
        <f t="shared" si="263"/>
        <v>0</v>
      </c>
      <c r="AC84" s="151">
        <f t="shared" si="264"/>
        <v>0</v>
      </c>
      <c r="AD84" s="151">
        <f t="shared" si="265"/>
        <v>0</v>
      </c>
      <c r="AE84" s="27"/>
      <c r="AF84" s="19" t="s">
        <v>238</v>
      </c>
      <c r="AG84" s="132">
        <v>0</v>
      </c>
      <c r="AH84" s="132">
        <v>0</v>
      </c>
      <c r="AI84" s="151">
        <f t="shared" si="266"/>
        <v>0</v>
      </c>
      <c r="AJ84" s="132">
        <v>0</v>
      </c>
      <c r="AK84" s="132">
        <v>0</v>
      </c>
      <c r="AL84" s="151">
        <f t="shared" si="267"/>
        <v>0</v>
      </c>
      <c r="AM84" s="132">
        <v>0</v>
      </c>
      <c r="AN84" s="132">
        <v>0</v>
      </c>
      <c r="AO84" s="151">
        <f t="shared" si="268"/>
        <v>0</v>
      </c>
      <c r="AP84" s="27"/>
      <c r="AQ84" s="19" t="s">
        <v>238</v>
      </c>
      <c r="AR84" s="151">
        <f t="shared" si="269"/>
        <v>0</v>
      </c>
      <c r="AS84" s="151">
        <f t="shared" si="270"/>
        <v>0</v>
      </c>
      <c r="AT84" s="151">
        <f t="shared" si="271"/>
        <v>0</v>
      </c>
      <c r="AU84" s="27"/>
    </row>
    <row r="85" spans="1:47" ht="11.5" x14ac:dyDescent="0.25">
      <c r="A85" s="146">
        <f t="shared" si="241"/>
        <v>0</v>
      </c>
      <c r="C85" s="146"/>
      <c r="D85" s="27"/>
      <c r="E85" s="19" t="s">
        <v>239</v>
      </c>
      <c r="F85" s="132">
        <v>0</v>
      </c>
      <c r="G85" s="132">
        <v>0</v>
      </c>
      <c r="H85" s="151">
        <f t="shared" si="257"/>
        <v>0</v>
      </c>
      <c r="I85" s="132">
        <v>0</v>
      </c>
      <c r="J85" s="132">
        <v>0</v>
      </c>
      <c r="K85" s="151">
        <f t="shared" si="258"/>
        <v>0</v>
      </c>
      <c r="L85" s="132">
        <v>0</v>
      </c>
      <c r="M85" s="132">
        <v>0</v>
      </c>
      <c r="N85" s="151">
        <f t="shared" si="259"/>
        <v>0</v>
      </c>
      <c r="O85" s="27"/>
      <c r="P85" s="19" t="s">
        <v>239</v>
      </c>
      <c r="Q85" s="132">
        <v>0</v>
      </c>
      <c r="R85" s="132">
        <v>0</v>
      </c>
      <c r="S85" s="151">
        <f t="shared" si="260"/>
        <v>0</v>
      </c>
      <c r="T85" s="132">
        <v>0</v>
      </c>
      <c r="U85" s="132">
        <v>0</v>
      </c>
      <c r="V85" s="151">
        <f t="shared" si="261"/>
        <v>0</v>
      </c>
      <c r="W85" s="132">
        <v>0</v>
      </c>
      <c r="X85" s="132">
        <v>0</v>
      </c>
      <c r="Y85" s="151">
        <f t="shared" si="262"/>
        <v>0</v>
      </c>
      <c r="Z85" s="27"/>
      <c r="AA85" s="19" t="s">
        <v>239</v>
      </c>
      <c r="AB85" s="151">
        <f t="shared" si="263"/>
        <v>0</v>
      </c>
      <c r="AC85" s="151">
        <f t="shared" si="264"/>
        <v>0</v>
      </c>
      <c r="AD85" s="151">
        <f t="shared" si="265"/>
        <v>0</v>
      </c>
      <c r="AE85" s="27"/>
      <c r="AF85" s="19" t="s">
        <v>239</v>
      </c>
      <c r="AG85" s="132">
        <v>0</v>
      </c>
      <c r="AH85" s="132">
        <v>0</v>
      </c>
      <c r="AI85" s="151">
        <f t="shared" si="266"/>
        <v>0</v>
      </c>
      <c r="AJ85" s="132">
        <v>0</v>
      </c>
      <c r="AK85" s="132">
        <v>0</v>
      </c>
      <c r="AL85" s="151">
        <f t="shared" si="267"/>
        <v>0</v>
      </c>
      <c r="AM85" s="132">
        <v>0</v>
      </c>
      <c r="AN85" s="132">
        <v>0</v>
      </c>
      <c r="AO85" s="151">
        <f t="shared" si="268"/>
        <v>0</v>
      </c>
      <c r="AP85" s="27"/>
      <c r="AQ85" s="19" t="s">
        <v>239</v>
      </c>
      <c r="AR85" s="151">
        <f t="shared" si="269"/>
        <v>0</v>
      </c>
      <c r="AS85" s="151">
        <f t="shared" si="270"/>
        <v>0</v>
      </c>
      <c r="AT85" s="151">
        <f t="shared" si="271"/>
        <v>0</v>
      </c>
      <c r="AU85" s="27"/>
    </row>
    <row r="86" spans="1:47" ht="11.5" x14ac:dyDescent="0.25">
      <c r="A86" s="146">
        <f t="shared" si="241"/>
        <v>0</v>
      </c>
      <c r="C86" s="146"/>
      <c r="D86" s="27"/>
      <c r="E86" s="13" t="s">
        <v>34</v>
      </c>
      <c r="F86" s="132">
        <v>0</v>
      </c>
      <c r="G86" s="132">
        <v>0</v>
      </c>
      <c r="H86" s="151">
        <f>SUM(F86:G86)</f>
        <v>0</v>
      </c>
      <c r="I86" s="132">
        <v>0</v>
      </c>
      <c r="J86" s="132">
        <v>0</v>
      </c>
      <c r="K86" s="151">
        <f>SUM(I86:J86)</f>
        <v>0</v>
      </c>
      <c r="L86" s="132">
        <v>0</v>
      </c>
      <c r="M86" s="132">
        <v>0</v>
      </c>
      <c r="N86" s="151">
        <f>SUM(L86:M86)</f>
        <v>0</v>
      </c>
      <c r="O86" s="27"/>
      <c r="P86" s="13" t="s">
        <v>34</v>
      </c>
      <c r="Q86" s="132">
        <v>0</v>
      </c>
      <c r="R86" s="132">
        <v>0</v>
      </c>
      <c r="S86" s="151">
        <f>SUM(Q86:R86)</f>
        <v>0</v>
      </c>
      <c r="T86" s="132">
        <v>0</v>
      </c>
      <c r="U86" s="132">
        <v>0</v>
      </c>
      <c r="V86" s="151">
        <f>SUM(T86:U86)</f>
        <v>0</v>
      </c>
      <c r="W86" s="132">
        <v>0</v>
      </c>
      <c r="X86" s="132">
        <v>0</v>
      </c>
      <c r="Y86" s="151">
        <f>SUM(W86:X86)</f>
        <v>0</v>
      </c>
      <c r="Z86" s="27"/>
      <c r="AA86" s="13" t="s">
        <v>34</v>
      </c>
      <c r="AB86" s="151">
        <f>S86/S$17</f>
        <v>0</v>
      </c>
      <c r="AC86" s="151">
        <f>V86/V$17</f>
        <v>0</v>
      </c>
      <c r="AD86" s="151">
        <f>Y86/Y$17</f>
        <v>0</v>
      </c>
      <c r="AE86" s="27"/>
      <c r="AF86" s="13" t="s">
        <v>34</v>
      </c>
      <c r="AG86" s="132">
        <v>0</v>
      </c>
      <c r="AH86" s="132">
        <v>0</v>
      </c>
      <c r="AI86" s="151">
        <f>SUM(AG86:AH86)</f>
        <v>0</v>
      </c>
      <c r="AJ86" s="132">
        <v>0</v>
      </c>
      <c r="AK86" s="132">
        <v>0</v>
      </c>
      <c r="AL86" s="151">
        <f>SUM(AJ86:AK86)</f>
        <v>0</v>
      </c>
      <c r="AM86" s="132">
        <v>0</v>
      </c>
      <c r="AN86" s="132">
        <v>0</v>
      </c>
      <c r="AO86" s="151">
        <f>SUM(AM86:AN86)</f>
        <v>0</v>
      </c>
      <c r="AP86" s="27"/>
      <c r="AQ86" s="13" t="s">
        <v>34</v>
      </c>
      <c r="AR86" s="151">
        <f>AI86/AI$17</f>
        <v>0</v>
      </c>
      <c r="AS86" s="151">
        <f>AL86/AL$17</f>
        <v>0</v>
      </c>
      <c r="AT86" s="151">
        <f>AO86/AO$17</f>
        <v>0</v>
      </c>
      <c r="AU86" s="27"/>
    </row>
    <row r="87" spans="1:47" ht="11.5" x14ac:dyDescent="0.25">
      <c r="A87" s="146">
        <f t="shared" si="241"/>
        <v>0</v>
      </c>
      <c r="C87" s="146"/>
      <c r="D87" s="27"/>
      <c r="E87" s="63" t="s">
        <v>240</v>
      </c>
      <c r="F87" s="132">
        <v>0</v>
      </c>
      <c r="G87" s="132">
        <v>0</v>
      </c>
      <c r="H87" s="151">
        <f t="shared" si="242"/>
        <v>0</v>
      </c>
      <c r="I87" s="132">
        <v>0</v>
      </c>
      <c r="J87" s="132">
        <v>0</v>
      </c>
      <c r="K87" s="151">
        <f t="shared" si="243"/>
        <v>0</v>
      </c>
      <c r="L87" s="132">
        <v>0</v>
      </c>
      <c r="M87" s="132">
        <v>0</v>
      </c>
      <c r="N87" s="151">
        <f t="shared" si="244"/>
        <v>0</v>
      </c>
      <c r="O87" s="27"/>
      <c r="P87" s="63" t="s">
        <v>240</v>
      </c>
      <c r="Q87" s="132">
        <v>0</v>
      </c>
      <c r="R87" s="132">
        <v>0</v>
      </c>
      <c r="S87" s="151">
        <f t="shared" si="245"/>
        <v>0</v>
      </c>
      <c r="T87" s="132">
        <v>0</v>
      </c>
      <c r="U87" s="132">
        <v>0</v>
      </c>
      <c r="V87" s="151">
        <f t="shared" si="246"/>
        <v>0</v>
      </c>
      <c r="W87" s="132">
        <v>0</v>
      </c>
      <c r="X87" s="132">
        <v>0</v>
      </c>
      <c r="Y87" s="151">
        <f t="shared" si="247"/>
        <v>0</v>
      </c>
      <c r="Z87" s="27"/>
      <c r="AA87" s="63" t="s">
        <v>240</v>
      </c>
      <c r="AB87" s="151">
        <f t="shared" si="248"/>
        <v>0</v>
      </c>
      <c r="AC87" s="151">
        <f t="shared" si="249"/>
        <v>0</v>
      </c>
      <c r="AD87" s="151">
        <f t="shared" si="250"/>
        <v>0</v>
      </c>
      <c r="AE87" s="27"/>
      <c r="AF87" s="63" t="s">
        <v>240</v>
      </c>
      <c r="AG87" s="132">
        <v>0</v>
      </c>
      <c r="AH87" s="132">
        <v>0</v>
      </c>
      <c r="AI87" s="151">
        <f t="shared" si="251"/>
        <v>0</v>
      </c>
      <c r="AJ87" s="132">
        <v>0</v>
      </c>
      <c r="AK87" s="132">
        <v>0</v>
      </c>
      <c r="AL87" s="151">
        <f t="shared" si="252"/>
        <v>0</v>
      </c>
      <c r="AM87" s="132">
        <v>0</v>
      </c>
      <c r="AN87" s="132">
        <v>0</v>
      </c>
      <c r="AO87" s="151">
        <f t="shared" si="253"/>
        <v>0</v>
      </c>
      <c r="AP87" s="27"/>
      <c r="AQ87" s="63" t="s">
        <v>240</v>
      </c>
      <c r="AR87" s="151">
        <f t="shared" ref="AR87" si="272">AI87/AI$17</f>
        <v>0</v>
      </c>
      <c r="AS87" s="151">
        <f t="shared" ref="AS87" si="273">AL87/AL$17</f>
        <v>0</v>
      </c>
      <c r="AT87" s="151">
        <f t="shared" ref="AT87" si="274">AO87/AO$17</f>
        <v>0</v>
      </c>
      <c r="AU87" s="27"/>
    </row>
    <row r="88" spans="1:47" ht="11.5" x14ac:dyDescent="0.25">
      <c r="A88" s="146"/>
      <c r="C88" s="146"/>
      <c r="D88" s="27"/>
      <c r="E88" s="14" t="s">
        <v>35</v>
      </c>
      <c r="F88" s="49">
        <f t="shared" ref="F88:M88" si="275">SUM(F78:F87)</f>
        <v>0</v>
      </c>
      <c r="G88" s="49">
        <f t="shared" si="275"/>
        <v>0</v>
      </c>
      <c r="H88" s="49">
        <f t="shared" si="275"/>
        <v>0</v>
      </c>
      <c r="I88" s="49">
        <f t="shared" si="275"/>
        <v>0</v>
      </c>
      <c r="J88" s="49">
        <f t="shared" si="275"/>
        <v>0</v>
      </c>
      <c r="K88" s="49">
        <f t="shared" si="275"/>
        <v>0</v>
      </c>
      <c r="L88" s="49">
        <f t="shared" si="275"/>
        <v>0</v>
      </c>
      <c r="M88" s="49">
        <f t="shared" si="275"/>
        <v>0</v>
      </c>
      <c r="N88" s="49">
        <f>SUM(N78:N87)</f>
        <v>0</v>
      </c>
      <c r="O88" s="27"/>
      <c r="P88" s="14" t="s">
        <v>35</v>
      </c>
      <c r="Q88" s="49">
        <f t="shared" ref="Q88:X88" si="276">SUM(Q78:Q87)</f>
        <v>0</v>
      </c>
      <c r="R88" s="49">
        <f t="shared" si="276"/>
        <v>0</v>
      </c>
      <c r="S88" s="49">
        <f t="shared" si="276"/>
        <v>0</v>
      </c>
      <c r="T88" s="49">
        <f t="shared" si="276"/>
        <v>0</v>
      </c>
      <c r="U88" s="49">
        <f t="shared" si="276"/>
        <v>0</v>
      </c>
      <c r="V88" s="49">
        <f t="shared" si="276"/>
        <v>0</v>
      </c>
      <c r="W88" s="49">
        <f t="shared" si="276"/>
        <v>0</v>
      </c>
      <c r="X88" s="49">
        <f t="shared" si="276"/>
        <v>0</v>
      </c>
      <c r="Y88" s="49">
        <f>SUM(Y78:Y87)</f>
        <v>0</v>
      </c>
      <c r="Z88" s="27"/>
      <c r="AA88" s="14" t="s">
        <v>35</v>
      </c>
      <c r="AB88" s="49">
        <f>SUM(AB78:AB87)</f>
        <v>0</v>
      </c>
      <c r="AC88" s="49">
        <f>SUM(AC78:AC87)</f>
        <v>0</v>
      </c>
      <c r="AD88" s="49">
        <f>SUM(AD78:AD87)</f>
        <v>0</v>
      </c>
      <c r="AE88" s="27"/>
      <c r="AF88" s="14" t="s">
        <v>35</v>
      </c>
      <c r="AG88" s="49">
        <f t="shared" ref="AG88:AN88" si="277">SUM(AG78:AG87)</f>
        <v>0</v>
      </c>
      <c r="AH88" s="49">
        <f t="shared" si="277"/>
        <v>0</v>
      </c>
      <c r="AI88" s="49">
        <f t="shared" si="277"/>
        <v>0</v>
      </c>
      <c r="AJ88" s="49">
        <f t="shared" si="277"/>
        <v>0</v>
      </c>
      <c r="AK88" s="49">
        <f t="shared" si="277"/>
        <v>0</v>
      </c>
      <c r="AL88" s="49">
        <f t="shared" si="277"/>
        <v>0</v>
      </c>
      <c r="AM88" s="49">
        <f t="shared" si="277"/>
        <v>0</v>
      </c>
      <c r="AN88" s="49">
        <f t="shared" si="277"/>
        <v>0</v>
      </c>
      <c r="AO88" s="49">
        <f>SUM(AO78:AO87)</f>
        <v>0</v>
      </c>
      <c r="AP88" s="27"/>
      <c r="AQ88" s="14" t="s">
        <v>35</v>
      </c>
      <c r="AR88" s="49">
        <f>SUM(AR78:AR87)</f>
        <v>0</v>
      </c>
      <c r="AS88" s="49">
        <f>SUM(AS78:AS87)</f>
        <v>0</v>
      </c>
      <c r="AT88" s="49">
        <f>SUM(AT78:AT87)</f>
        <v>0</v>
      </c>
      <c r="AU88" s="27"/>
    </row>
    <row r="89" spans="1:47" ht="11.5" x14ac:dyDescent="0.25">
      <c r="A89" s="146"/>
      <c r="C89" s="146"/>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27"/>
      <c r="AF89" s="27"/>
      <c r="AG89" s="17"/>
      <c r="AH89" s="17"/>
      <c r="AI89" s="17"/>
      <c r="AJ89" s="17"/>
      <c r="AK89" s="17"/>
      <c r="AL89" s="17"/>
      <c r="AM89" s="17"/>
      <c r="AN89" s="17"/>
      <c r="AO89" s="17"/>
      <c r="AP89" s="27"/>
      <c r="AQ89" s="27"/>
      <c r="AR89" s="17"/>
      <c r="AS89" s="17"/>
      <c r="AT89" s="17"/>
      <c r="AU89" s="27"/>
    </row>
    <row r="90" spans="1:47" ht="11.5" x14ac:dyDescent="0.25">
      <c r="A90" s="146"/>
      <c r="C90" s="146"/>
      <c r="D90" s="27"/>
      <c r="E90" s="14" t="s">
        <v>36</v>
      </c>
      <c r="F90" s="49">
        <f t="shared" ref="F90:M90" si="278">F76-F88</f>
        <v>0</v>
      </c>
      <c r="G90" s="49">
        <f t="shared" si="278"/>
        <v>0</v>
      </c>
      <c r="H90" s="49">
        <f t="shared" si="278"/>
        <v>0</v>
      </c>
      <c r="I90" s="49">
        <f t="shared" si="278"/>
        <v>0</v>
      </c>
      <c r="J90" s="49">
        <f t="shared" si="278"/>
        <v>0</v>
      </c>
      <c r="K90" s="49">
        <f t="shared" si="278"/>
        <v>0</v>
      </c>
      <c r="L90" s="49">
        <f t="shared" si="278"/>
        <v>0</v>
      </c>
      <c r="M90" s="49">
        <f t="shared" si="278"/>
        <v>0</v>
      </c>
      <c r="N90" s="49">
        <f>N76-N88</f>
        <v>0</v>
      </c>
      <c r="O90" s="27"/>
      <c r="P90" s="14" t="s">
        <v>36</v>
      </c>
      <c r="Q90" s="49">
        <f t="shared" ref="Q90:X90" si="279">Q76-Q88</f>
        <v>0</v>
      </c>
      <c r="R90" s="49">
        <f t="shared" si="279"/>
        <v>0</v>
      </c>
      <c r="S90" s="49">
        <f t="shared" si="279"/>
        <v>0</v>
      </c>
      <c r="T90" s="49">
        <f t="shared" si="279"/>
        <v>0</v>
      </c>
      <c r="U90" s="49">
        <f t="shared" si="279"/>
        <v>0</v>
      </c>
      <c r="V90" s="49">
        <f t="shared" si="279"/>
        <v>0</v>
      </c>
      <c r="W90" s="49">
        <f t="shared" si="279"/>
        <v>0</v>
      </c>
      <c r="X90" s="49">
        <f t="shared" si="279"/>
        <v>0</v>
      </c>
      <c r="Y90" s="49">
        <f>Y76-Y88</f>
        <v>0</v>
      </c>
      <c r="Z90" s="27"/>
      <c r="AA90" s="14" t="s">
        <v>36</v>
      </c>
      <c r="AB90" s="49">
        <f>AB76-AB88</f>
        <v>0</v>
      </c>
      <c r="AC90" s="49">
        <f>AC76-AC88</f>
        <v>0</v>
      </c>
      <c r="AD90" s="49">
        <f>AD76-AD88</f>
        <v>0</v>
      </c>
      <c r="AE90" s="27"/>
      <c r="AF90" s="14" t="s">
        <v>36</v>
      </c>
      <c r="AG90" s="49">
        <f t="shared" ref="AG90:AN90" si="280">AG76-AG88</f>
        <v>0</v>
      </c>
      <c r="AH90" s="49">
        <f t="shared" si="280"/>
        <v>0</v>
      </c>
      <c r="AI90" s="49">
        <f t="shared" si="280"/>
        <v>0</v>
      </c>
      <c r="AJ90" s="49">
        <f t="shared" si="280"/>
        <v>0</v>
      </c>
      <c r="AK90" s="49">
        <f t="shared" si="280"/>
        <v>0</v>
      </c>
      <c r="AL90" s="49">
        <f t="shared" si="280"/>
        <v>0</v>
      </c>
      <c r="AM90" s="49">
        <f t="shared" si="280"/>
        <v>0</v>
      </c>
      <c r="AN90" s="49">
        <f t="shared" si="280"/>
        <v>0</v>
      </c>
      <c r="AO90" s="49">
        <f>AO76-AO88</f>
        <v>0</v>
      </c>
      <c r="AP90" s="27"/>
      <c r="AQ90" s="14" t="s">
        <v>36</v>
      </c>
      <c r="AR90" s="49">
        <f>AR76-AR88</f>
        <v>0</v>
      </c>
      <c r="AS90" s="49">
        <f>AS76-AS88</f>
        <v>0</v>
      </c>
      <c r="AT90" s="49">
        <f>AT76-AT88</f>
        <v>0</v>
      </c>
      <c r="AU90" s="27"/>
    </row>
    <row r="91" spans="1:47" ht="11.5" x14ac:dyDescent="0.25">
      <c r="A91" s="146"/>
      <c r="C91" s="146"/>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27"/>
      <c r="AF91" s="27"/>
      <c r="AG91" s="17"/>
      <c r="AH91" s="17"/>
      <c r="AI91" s="17"/>
      <c r="AJ91" s="17"/>
      <c r="AK91" s="17"/>
      <c r="AL91" s="17"/>
      <c r="AM91" s="17"/>
      <c r="AN91" s="17"/>
      <c r="AO91" s="17"/>
      <c r="AP91" s="27"/>
      <c r="AQ91" s="27"/>
      <c r="AR91" s="17"/>
      <c r="AS91" s="17"/>
      <c r="AT91" s="17"/>
      <c r="AU91" s="27"/>
    </row>
    <row r="92" spans="1:47" ht="11.5" x14ac:dyDescent="0.25">
      <c r="A92" s="146"/>
      <c r="C92" s="146"/>
      <c r="D92" s="27"/>
      <c r="E92" s="22" t="s">
        <v>241</v>
      </c>
      <c r="F92" s="50">
        <f t="shared" ref="F92:M92" si="281">(F64+F76)-F88</f>
        <v>0</v>
      </c>
      <c r="G92" s="50">
        <f t="shared" si="281"/>
        <v>0</v>
      </c>
      <c r="H92" s="50">
        <f t="shared" si="281"/>
        <v>0</v>
      </c>
      <c r="I92" s="50">
        <f t="shared" si="281"/>
        <v>0</v>
      </c>
      <c r="J92" s="50">
        <f t="shared" si="281"/>
        <v>0</v>
      </c>
      <c r="K92" s="50">
        <f t="shared" si="281"/>
        <v>0</v>
      </c>
      <c r="L92" s="50">
        <f t="shared" si="281"/>
        <v>0</v>
      </c>
      <c r="M92" s="50">
        <f t="shared" si="281"/>
        <v>0</v>
      </c>
      <c r="N92" s="50">
        <f>(N64+N76)-N88</f>
        <v>0</v>
      </c>
      <c r="O92" s="27"/>
      <c r="P92" s="22" t="s">
        <v>241</v>
      </c>
      <c r="Q92" s="50">
        <f t="shared" ref="Q92:X92" si="282">(Q64+Q76)-Q88</f>
        <v>0</v>
      </c>
      <c r="R92" s="50">
        <f t="shared" si="282"/>
        <v>0</v>
      </c>
      <c r="S92" s="50">
        <f t="shared" si="282"/>
        <v>0</v>
      </c>
      <c r="T92" s="50">
        <f t="shared" si="282"/>
        <v>0</v>
      </c>
      <c r="U92" s="50">
        <f t="shared" si="282"/>
        <v>0</v>
      </c>
      <c r="V92" s="50">
        <f t="shared" si="282"/>
        <v>0</v>
      </c>
      <c r="W92" s="50">
        <f t="shared" si="282"/>
        <v>0</v>
      </c>
      <c r="X92" s="50">
        <f t="shared" si="282"/>
        <v>0</v>
      </c>
      <c r="Y92" s="50">
        <f>(Y64+Y76)-Y88</f>
        <v>0</v>
      </c>
      <c r="Z92" s="27"/>
      <c r="AA92" s="22" t="s">
        <v>241</v>
      </c>
      <c r="AB92" s="50">
        <f>(AB64+AB76)-AB88</f>
        <v>0</v>
      </c>
      <c r="AC92" s="50">
        <f>(AC64+AC76)-AC88</f>
        <v>0</v>
      </c>
      <c r="AD92" s="50">
        <f>(AD64+AD76)-AD88</f>
        <v>0</v>
      </c>
      <c r="AE92" s="27"/>
      <c r="AF92" s="22" t="s">
        <v>241</v>
      </c>
      <c r="AG92" s="50">
        <f t="shared" ref="AG92:AN92" si="283">(AG64+AG76)-AG88</f>
        <v>0</v>
      </c>
      <c r="AH92" s="50">
        <f t="shared" si="283"/>
        <v>0</v>
      </c>
      <c r="AI92" s="50">
        <f t="shared" si="283"/>
        <v>0</v>
      </c>
      <c r="AJ92" s="50">
        <f t="shared" si="283"/>
        <v>0</v>
      </c>
      <c r="AK92" s="50">
        <f t="shared" si="283"/>
        <v>0</v>
      </c>
      <c r="AL92" s="50">
        <f t="shared" si="283"/>
        <v>0</v>
      </c>
      <c r="AM92" s="50">
        <f t="shared" si="283"/>
        <v>0</v>
      </c>
      <c r="AN92" s="50">
        <f t="shared" si="283"/>
        <v>0</v>
      </c>
      <c r="AO92" s="50">
        <f>(AO64+AO76)-AO88</f>
        <v>0</v>
      </c>
      <c r="AP92" s="27"/>
      <c r="AQ92" s="22" t="s">
        <v>241</v>
      </c>
      <c r="AR92" s="50">
        <f>(AR64+AR76)-AR88</f>
        <v>0</v>
      </c>
      <c r="AS92" s="50">
        <f>(AS64+AS76)-AS88</f>
        <v>0</v>
      </c>
      <c r="AT92" s="50">
        <f>(AT64+AT76)-AT88</f>
        <v>0</v>
      </c>
      <c r="AU92" s="27"/>
    </row>
    <row r="93" spans="1:47" ht="11.5" x14ac:dyDescent="0.25">
      <c r="A93" s="146"/>
      <c r="C93" s="146"/>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27"/>
      <c r="AF93" s="27"/>
      <c r="AG93" s="17"/>
      <c r="AH93" s="17"/>
      <c r="AI93" s="17"/>
      <c r="AJ93" s="17"/>
      <c r="AK93" s="17"/>
      <c r="AL93" s="17"/>
      <c r="AM93" s="17"/>
      <c r="AN93" s="17"/>
      <c r="AO93" s="17"/>
      <c r="AP93" s="27"/>
      <c r="AQ93" s="27"/>
      <c r="AR93" s="17"/>
      <c r="AS93" s="17"/>
      <c r="AT93" s="17"/>
      <c r="AU93" s="27"/>
    </row>
    <row r="94" spans="1:47" ht="11.5" x14ac:dyDescent="0.25">
      <c r="A94" s="146">
        <f t="shared" ref="A94:A102" si="284">IF(OR(H94&lt;0,K94&lt;0,N94&lt;0,AB94&lt;0,AC94&lt;0,AD94&lt;0,AI94&lt;0,AL94&lt;0,AO94&lt;0),1,0)</f>
        <v>0</v>
      </c>
      <c r="C94" s="146"/>
      <c r="D94" s="27"/>
      <c r="E94" s="13" t="s">
        <v>203</v>
      </c>
      <c r="F94" s="132">
        <v>0</v>
      </c>
      <c r="G94" s="132">
        <v>0</v>
      </c>
      <c r="H94" s="151">
        <f t="shared" ref="H94:H102" si="285">SUM(F94:G94)</f>
        <v>0</v>
      </c>
      <c r="I94" s="132">
        <v>0</v>
      </c>
      <c r="J94" s="132">
        <v>0</v>
      </c>
      <c r="K94" s="151">
        <f t="shared" ref="K94:K102" si="286">SUM(I94:J94)</f>
        <v>0</v>
      </c>
      <c r="L94" s="132">
        <v>0</v>
      </c>
      <c r="M94" s="132">
        <v>0</v>
      </c>
      <c r="N94" s="151">
        <f t="shared" ref="N94:N102" si="287">SUM(L94:M94)</f>
        <v>0</v>
      </c>
      <c r="O94" s="27"/>
      <c r="P94" s="13" t="s">
        <v>203</v>
      </c>
      <c r="Q94" s="132">
        <v>0</v>
      </c>
      <c r="R94" s="132">
        <v>0</v>
      </c>
      <c r="S94" s="151">
        <f t="shared" ref="S94:S102" si="288">SUM(Q94:R94)</f>
        <v>0</v>
      </c>
      <c r="T94" s="132">
        <v>0</v>
      </c>
      <c r="U94" s="132">
        <v>0</v>
      </c>
      <c r="V94" s="151">
        <f t="shared" ref="V94:V102" si="289">SUM(T94:U94)</f>
        <v>0</v>
      </c>
      <c r="W94" s="132">
        <v>0</v>
      </c>
      <c r="X94" s="132">
        <v>0</v>
      </c>
      <c r="Y94" s="151">
        <f t="shared" ref="Y94:Y102" si="290">SUM(W94:X94)</f>
        <v>0</v>
      </c>
      <c r="Z94" s="27"/>
      <c r="AA94" s="13" t="s">
        <v>203</v>
      </c>
      <c r="AB94" s="151">
        <f t="shared" ref="AB94:AB102" si="291">S94/S$17</f>
        <v>0</v>
      </c>
      <c r="AC94" s="151">
        <f t="shared" ref="AC94:AC102" si="292">V94/V$17</f>
        <v>0</v>
      </c>
      <c r="AD94" s="151">
        <f t="shared" ref="AD94:AD102" si="293">Y94/Y$17</f>
        <v>0</v>
      </c>
      <c r="AE94" s="27"/>
      <c r="AF94" s="13" t="s">
        <v>203</v>
      </c>
      <c r="AG94" s="132">
        <v>0</v>
      </c>
      <c r="AH94" s="132">
        <v>0</v>
      </c>
      <c r="AI94" s="151">
        <f t="shared" ref="AI94:AI102" si="294">SUM(AG94:AH94)</f>
        <v>0</v>
      </c>
      <c r="AJ94" s="132">
        <v>0</v>
      </c>
      <c r="AK94" s="132">
        <v>0</v>
      </c>
      <c r="AL94" s="151">
        <f t="shared" ref="AL94:AL102" si="295">SUM(AJ94:AK94)</f>
        <v>0</v>
      </c>
      <c r="AM94" s="132">
        <v>0</v>
      </c>
      <c r="AN94" s="132">
        <v>0</v>
      </c>
      <c r="AO94" s="151">
        <f t="shared" ref="AO94:AO102" si="296">SUM(AM94:AN94)</f>
        <v>0</v>
      </c>
      <c r="AP94" s="27"/>
      <c r="AQ94" s="13" t="s">
        <v>203</v>
      </c>
      <c r="AR94" s="151">
        <f t="shared" ref="AR94" si="297">AI94/AI$17</f>
        <v>0</v>
      </c>
      <c r="AS94" s="151">
        <f t="shared" ref="AS94" si="298">AL94/AL$17</f>
        <v>0</v>
      </c>
      <c r="AT94" s="151">
        <f t="shared" ref="AT94" si="299">AO94/AO$17</f>
        <v>0</v>
      </c>
      <c r="AU94" s="27"/>
    </row>
    <row r="95" spans="1:47" ht="11.5" x14ac:dyDescent="0.25">
      <c r="A95" s="146">
        <f t="shared" si="284"/>
        <v>0</v>
      </c>
      <c r="C95" s="146"/>
      <c r="D95" s="27"/>
      <c r="E95" s="63" t="s">
        <v>146</v>
      </c>
      <c r="F95" s="132">
        <v>0</v>
      </c>
      <c r="G95" s="132">
        <v>0</v>
      </c>
      <c r="H95" s="151">
        <f>SUM(F95:G95)</f>
        <v>0</v>
      </c>
      <c r="I95" s="132">
        <v>0</v>
      </c>
      <c r="J95" s="132">
        <v>0</v>
      </c>
      <c r="K95" s="151">
        <f>SUM(I95:J95)</f>
        <v>0</v>
      </c>
      <c r="L95" s="132">
        <v>0</v>
      </c>
      <c r="M95" s="132">
        <v>0</v>
      </c>
      <c r="N95" s="151">
        <f>SUM(L95:M95)</f>
        <v>0</v>
      </c>
      <c r="O95" s="27"/>
      <c r="P95" s="63" t="s">
        <v>146</v>
      </c>
      <c r="Q95" s="132">
        <v>0</v>
      </c>
      <c r="R95" s="132">
        <v>0</v>
      </c>
      <c r="S95" s="151">
        <f>SUM(Q95:R95)</f>
        <v>0</v>
      </c>
      <c r="T95" s="132">
        <v>0</v>
      </c>
      <c r="U95" s="132">
        <v>0</v>
      </c>
      <c r="V95" s="151">
        <f>SUM(T95:U95)</f>
        <v>0</v>
      </c>
      <c r="W95" s="132">
        <v>0</v>
      </c>
      <c r="X95" s="132">
        <v>0</v>
      </c>
      <c r="Y95" s="151">
        <f>SUM(W95:X95)</f>
        <v>0</v>
      </c>
      <c r="Z95" s="27"/>
      <c r="AA95" s="63" t="s">
        <v>146</v>
      </c>
      <c r="AB95" s="151">
        <f>S95/S$17</f>
        <v>0</v>
      </c>
      <c r="AC95" s="151">
        <f>V95/V$17</f>
        <v>0</v>
      </c>
      <c r="AD95" s="151">
        <f>Y95/Y$17</f>
        <v>0</v>
      </c>
      <c r="AE95" s="27"/>
      <c r="AF95" s="63" t="s">
        <v>146</v>
      </c>
      <c r="AG95" s="132">
        <v>0</v>
      </c>
      <c r="AH95" s="132">
        <v>0</v>
      </c>
      <c r="AI95" s="151">
        <f>SUM(AG95:AH95)</f>
        <v>0</v>
      </c>
      <c r="AJ95" s="132">
        <v>0</v>
      </c>
      <c r="AK95" s="132">
        <v>0</v>
      </c>
      <c r="AL95" s="151">
        <f>SUM(AJ95:AK95)</f>
        <v>0</v>
      </c>
      <c r="AM95" s="132">
        <v>0</v>
      </c>
      <c r="AN95" s="132">
        <v>0</v>
      </c>
      <c r="AO95" s="151">
        <f>SUM(AM95:AN95)</f>
        <v>0</v>
      </c>
      <c r="AP95" s="27"/>
      <c r="AQ95" s="63" t="s">
        <v>146</v>
      </c>
      <c r="AR95" s="151">
        <f>AI95/AI$17</f>
        <v>0</v>
      </c>
      <c r="AS95" s="151">
        <f>AL95/AL$17</f>
        <v>0</v>
      </c>
      <c r="AT95" s="151">
        <f>AO95/AO$17</f>
        <v>0</v>
      </c>
      <c r="AU95" s="27"/>
    </row>
    <row r="96" spans="1:47" ht="11.5" x14ac:dyDescent="0.25">
      <c r="A96" s="146">
        <f t="shared" si="284"/>
        <v>0</v>
      </c>
      <c r="C96" s="146"/>
      <c r="D96" s="27"/>
      <c r="E96" s="13" t="s">
        <v>83</v>
      </c>
      <c r="F96" s="132">
        <v>0</v>
      </c>
      <c r="G96" s="132">
        <v>0</v>
      </c>
      <c r="H96" s="151">
        <f>SUM(F96:G96)</f>
        <v>0</v>
      </c>
      <c r="I96" s="132">
        <v>0</v>
      </c>
      <c r="J96" s="132">
        <v>0</v>
      </c>
      <c r="K96" s="151">
        <f>SUM(I96:J96)</f>
        <v>0</v>
      </c>
      <c r="L96" s="132">
        <v>0</v>
      </c>
      <c r="M96" s="132">
        <v>0</v>
      </c>
      <c r="N96" s="151">
        <f>SUM(L96:M96)</f>
        <v>0</v>
      </c>
      <c r="O96" s="27"/>
      <c r="P96" s="13" t="s">
        <v>83</v>
      </c>
      <c r="Q96" s="132">
        <v>0</v>
      </c>
      <c r="R96" s="132">
        <v>0</v>
      </c>
      <c r="S96" s="151">
        <f>SUM(Q96:R96)</f>
        <v>0</v>
      </c>
      <c r="T96" s="132">
        <v>0</v>
      </c>
      <c r="U96" s="132">
        <v>0</v>
      </c>
      <c r="V96" s="151">
        <f>SUM(T96:U96)</f>
        <v>0</v>
      </c>
      <c r="W96" s="132">
        <v>0</v>
      </c>
      <c r="X96" s="132">
        <v>0</v>
      </c>
      <c r="Y96" s="151">
        <f>SUM(W96:X96)</f>
        <v>0</v>
      </c>
      <c r="Z96" s="27"/>
      <c r="AA96" s="13" t="s">
        <v>83</v>
      </c>
      <c r="AB96" s="151">
        <f>S96/S$17</f>
        <v>0</v>
      </c>
      <c r="AC96" s="151">
        <f>V96/V$17</f>
        <v>0</v>
      </c>
      <c r="AD96" s="151">
        <f>Y96/Y$17</f>
        <v>0</v>
      </c>
      <c r="AE96" s="27"/>
      <c r="AF96" s="13" t="s">
        <v>83</v>
      </c>
      <c r="AG96" s="132">
        <v>0</v>
      </c>
      <c r="AH96" s="132">
        <v>0</v>
      </c>
      <c r="AI96" s="151">
        <f>SUM(AG96:AH96)</f>
        <v>0</v>
      </c>
      <c r="AJ96" s="132">
        <v>0</v>
      </c>
      <c r="AK96" s="132">
        <v>0</v>
      </c>
      <c r="AL96" s="151">
        <f>SUM(AJ96:AK96)</f>
        <v>0</v>
      </c>
      <c r="AM96" s="132">
        <v>0</v>
      </c>
      <c r="AN96" s="132">
        <v>0</v>
      </c>
      <c r="AO96" s="151">
        <f>SUM(AM96:AN96)</f>
        <v>0</v>
      </c>
      <c r="AP96" s="27"/>
      <c r="AQ96" s="13" t="s">
        <v>83</v>
      </c>
      <c r="AR96" s="151">
        <f>AI96/AI$17</f>
        <v>0</v>
      </c>
      <c r="AS96" s="151">
        <f>AL96/AL$17</f>
        <v>0</v>
      </c>
      <c r="AT96" s="151">
        <f>AO96/AO$17</f>
        <v>0</v>
      </c>
      <c r="AU96" s="27"/>
    </row>
    <row r="97" spans="1:47" ht="11.5" x14ac:dyDescent="0.25">
      <c r="A97" s="146">
        <f t="shared" si="284"/>
        <v>0</v>
      </c>
      <c r="C97" s="146"/>
      <c r="D97" s="27"/>
      <c r="E97" s="13" t="s">
        <v>204</v>
      </c>
      <c r="F97" s="132">
        <v>0</v>
      </c>
      <c r="G97" s="132">
        <v>0</v>
      </c>
      <c r="H97" s="151">
        <f>SUM(F97:G97)</f>
        <v>0</v>
      </c>
      <c r="I97" s="132">
        <v>0</v>
      </c>
      <c r="J97" s="132">
        <v>0</v>
      </c>
      <c r="K97" s="151">
        <f>SUM(I97:J97)</f>
        <v>0</v>
      </c>
      <c r="L97" s="132">
        <v>0</v>
      </c>
      <c r="M97" s="132">
        <v>0</v>
      </c>
      <c r="N97" s="151">
        <f>SUM(L97:M97)</f>
        <v>0</v>
      </c>
      <c r="O97" s="27"/>
      <c r="P97" s="13" t="s">
        <v>204</v>
      </c>
      <c r="Q97" s="132">
        <v>0</v>
      </c>
      <c r="R97" s="132">
        <v>0</v>
      </c>
      <c r="S97" s="151">
        <f>SUM(Q97:R97)</f>
        <v>0</v>
      </c>
      <c r="T97" s="132">
        <v>0</v>
      </c>
      <c r="U97" s="132">
        <v>0</v>
      </c>
      <c r="V97" s="151">
        <f>SUM(T97:U97)</f>
        <v>0</v>
      </c>
      <c r="W97" s="132">
        <v>0</v>
      </c>
      <c r="X97" s="132">
        <v>0</v>
      </c>
      <c r="Y97" s="151">
        <f>SUM(W97:X97)</f>
        <v>0</v>
      </c>
      <c r="Z97" s="27"/>
      <c r="AA97" s="13" t="s">
        <v>204</v>
      </c>
      <c r="AB97" s="151">
        <f>S97/S$17</f>
        <v>0</v>
      </c>
      <c r="AC97" s="151">
        <f>V97/V$17</f>
        <v>0</v>
      </c>
      <c r="AD97" s="151">
        <f>Y97/Y$17</f>
        <v>0</v>
      </c>
      <c r="AE97" s="27"/>
      <c r="AF97" s="13" t="s">
        <v>204</v>
      </c>
      <c r="AG97" s="132">
        <v>0</v>
      </c>
      <c r="AH97" s="132">
        <v>0</v>
      </c>
      <c r="AI97" s="151">
        <f>SUM(AG97:AH97)</f>
        <v>0</v>
      </c>
      <c r="AJ97" s="132">
        <v>0</v>
      </c>
      <c r="AK97" s="132">
        <v>0</v>
      </c>
      <c r="AL97" s="151">
        <f>SUM(AJ97:AK97)</f>
        <v>0</v>
      </c>
      <c r="AM97" s="132">
        <v>0</v>
      </c>
      <c r="AN97" s="132">
        <v>0</v>
      </c>
      <c r="AO97" s="151">
        <f>SUM(AM97:AN97)</f>
        <v>0</v>
      </c>
      <c r="AP97" s="27"/>
      <c r="AQ97" s="13" t="s">
        <v>204</v>
      </c>
      <c r="AR97" s="151">
        <f>AI97/AI$17</f>
        <v>0</v>
      </c>
      <c r="AS97" s="151">
        <f>AL97/AL$17</f>
        <v>0</v>
      </c>
      <c r="AT97" s="151">
        <f>AO97/AO$17</f>
        <v>0</v>
      </c>
      <c r="AU97" s="27"/>
    </row>
    <row r="98" spans="1:47" ht="11.5" x14ac:dyDescent="0.25">
      <c r="A98" s="146">
        <f t="shared" si="284"/>
        <v>0</v>
      </c>
      <c r="C98" s="146"/>
      <c r="D98" s="27"/>
      <c r="E98" s="13" t="s">
        <v>242</v>
      </c>
      <c r="F98" s="132">
        <v>0</v>
      </c>
      <c r="G98" s="132">
        <v>0</v>
      </c>
      <c r="H98" s="151">
        <f t="shared" ref="H98:H100" si="300">SUM(F98:G98)</f>
        <v>0</v>
      </c>
      <c r="I98" s="132">
        <v>0</v>
      </c>
      <c r="J98" s="132">
        <v>0</v>
      </c>
      <c r="K98" s="151">
        <f t="shared" ref="K98:K100" si="301">SUM(I98:J98)</f>
        <v>0</v>
      </c>
      <c r="L98" s="132">
        <v>0</v>
      </c>
      <c r="M98" s="132">
        <v>0</v>
      </c>
      <c r="N98" s="151">
        <f t="shared" ref="N98:N100" si="302">SUM(L98:M98)</f>
        <v>0</v>
      </c>
      <c r="O98" s="27"/>
      <c r="P98" s="13" t="s">
        <v>242</v>
      </c>
      <c r="Q98" s="132">
        <v>0</v>
      </c>
      <c r="R98" s="132">
        <v>0</v>
      </c>
      <c r="S98" s="151">
        <f t="shared" ref="S98:S100" si="303">SUM(Q98:R98)</f>
        <v>0</v>
      </c>
      <c r="T98" s="132">
        <v>0</v>
      </c>
      <c r="U98" s="132">
        <v>0</v>
      </c>
      <c r="V98" s="151">
        <f t="shared" ref="V98:V100" si="304">SUM(T98:U98)</f>
        <v>0</v>
      </c>
      <c r="W98" s="132">
        <v>0</v>
      </c>
      <c r="X98" s="132">
        <v>0</v>
      </c>
      <c r="Y98" s="151">
        <f t="shared" ref="Y98:Y100" si="305">SUM(W98:X98)</f>
        <v>0</v>
      </c>
      <c r="Z98" s="27"/>
      <c r="AA98" s="13" t="s">
        <v>242</v>
      </c>
      <c r="AB98" s="151">
        <f t="shared" ref="AB98:AB100" si="306">S98/S$17</f>
        <v>0</v>
      </c>
      <c r="AC98" s="151">
        <f t="shared" ref="AC98:AC100" si="307">V98/V$17</f>
        <v>0</v>
      </c>
      <c r="AD98" s="151">
        <f t="shared" ref="AD98:AD100" si="308">Y98/Y$17</f>
        <v>0</v>
      </c>
      <c r="AE98" s="27"/>
      <c r="AF98" s="13" t="s">
        <v>242</v>
      </c>
      <c r="AG98" s="132">
        <v>0</v>
      </c>
      <c r="AH98" s="132">
        <v>0</v>
      </c>
      <c r="AI98" s="151">
        <f t="shared" ref="AI98:AI100" si="309">SUM(AG98:AH98)</f>
        <v>0</v>
      </c>
      <c r="AJ98" s="132">
        <v>0</v>
      </c>
      <c r="AK98" s="132">
        <v>0</v>
      </c>
      <c r="AL98" s="151">
        <f t="shared" ref="AL98:AL100" si="310">SUM(AJ98:AK98)</f>
        <v>0</v>
      </c>
      <c r="AM98" s="132">
        <v>0</v>
      </c>
      <c r="AN98" s="132">
        <v>0</v>
      </c>
      <c r="AO98" s="151">
        <f t="shared" ref="AO98:AO100" si="311">SUM(AM98:AN98)</f>
        <v>0</v>
      </c>
      <c r="AP98" s="27"/>
      <c r="AQ98" s="13" t="s">
        <v>242</v>
      </c>
      <c r="AR98" s="151">
        <f t="shared" ref="AR98:AR100" si="312">AI98/AI$17</f>
        <v>0</v>
      </c>
      <c r="AS98" s="151">
        <f t="shared" ref="AS98:AS100" si="313">AL98/AL$17</f>
        <v>0</v>
      </c>
      <c r="AT98" s="151">
        <f t="shared" ref="AT98:AT100" si="314">AO98/AO$17</f>
        <v>0</v>
      </c>
      <c r="AU98" s="27"/>
    </row>
    <row r="99" spans="1:47" ht="11.5" x14ac:dyDescent="0.25">
      <c r="A99" s="146">
        <f t="shared" si="284"/>
        <v>0</v>
      </c>
      <c r="C99" s="146"/>
      <c r="D99" s="27"/>
      <c r="E99" s="13" t="s">
        <v>243</v>
      </c>
      <c r="F99" s="132">
        <v>0</v>
      </c>
      <c r="G99" s="132">
        <v>0</v>
      </c>
      <c r="H99" s="151">
        <f t="shared" si="300"/>
        <v>0</v>
      </c>
      <c r="I99" s="132">
        <v>0</v>
      </c>
      <c r="J99" s="132">
        <v>0</v>
      </c>
      <c r="K99" s="151">
        <f t="shared" si="301"/>
        <v>0</v>
      </c>
      <c r="L99" s="132">
        <v>0</v>
      </c>
      <c r="M99" s="132">
        <v>0</v>
      </c>
      <c r="N99" s="151">
        <f t="shared" si="302"/>
        <v>0</v>
      </c>
      <c r="O99" s="27"/>
      <c r="P99" s="13" t="s">
        <v>243</v>
      </c>
      <c r="Q99" s="132">
        <v>0</v>
      </c>
      <c r="R99" s="132">
        <v>0</v>
      </c>
      <c r="S99" s="151">
        <f t="shared" si="303"/>
        <v>0</v>
      </c>
      <c r="T99" s="132">
        <v>0</v>
      </c>
      <c r="U99" s="132">
        <v>0</v>
      </c>
      <c r="V99" s="151">
        <f t="shared" si="304"/>
        <v>0</v>
      </c>
      <c r="W99" s="132">
        <v>0</v>
      </c>
      <c r="X99" s="132">
        <v>0</v>
      </c>
      <c r="Y99" s="151">
        <f t="shared" si="305"/>
        <v>0</v>
      </c>
      <c r="Z99" s="27"/>
      <c r="AA99" s="13" t="s">
        <v>243</v>
      </c>
      <c r="AB99" s="151">
        <f t="shared" si="306"/>
        <v>0</v>
      </c>
      <c r="AC99" s="151">
        <f t="shared" si="307"/>
        <v>0</v>
      </c>
      <c r="AD99" s="151">
        <f t="shared" si="308"/>
        <v>0</v>
      </c>
      <c r="AE99" s="27"/>
      <c r="AF99" s="13" t="s">
        <v>243</v>
      </c>
      <c r="AG99" s="132">
        <v>0</v>
      </c>
      <c r="AH99" s="132">
        <v>0</v>
      </c>
      <c r="AI99" s="151">
        <f t="shared" si="309"/>
        <v>0</v>
      </c>
      <c r="AJ99" s="132">
        <v>0</v>
      </c>
      <c r="AK99" s="132">
        <v>0</v>
      </c>
      <c r="AL99" s="151">
        <f t="shared" si="310"/>
        <v>0</v>
      </c>
      <c r="AM99" s="132">
        <v>0</v>
      </c>
      <c r="AN99" s="132">
        <v>0</v>
      </c>
      <c r="AO99" s="151">
        <f t="shared" si="311"/>
        <v>0</v>
      </c>
      <c r="AP99" s="27"/>
      <c r="AQ99" s="13" t="s">
        <v>243</v>
      </c>
      <c r="AR99" s="151">
        <f t="shared" si="312"/>
        <v>0</v>
      </c>
      <c r="AS99" s="151">
        <f t="shared" si="313"/>
        <v>0</v>
      </c>
      <c r="AT99" s="151">
        <f t="shared" si="314"/>
        <v>0</v>
      </c>
      <c r="AU99" s="27"/>
    </row>
    <row r="100" spans="1:47" ht="11.5" x14ac:dyDescent="0.25">
      <c r="A100" s="146">
        <f t="shared" si="284"/>
        <v>0</v>
      </c>
      <c r="C100" s="146"/>
      <c r="D100" s="27"/>
      <c r="E100" s="13" t="s">
        <v>181</v>
      </c>
      <c r="F100" s="132">
        <v>0</v>
      </c>
      <c r="G100" s="132">
        <v>0</v>
      </c>
      <c r="H100" s="151">
        <f t="shared" si="300"/>
        <v>0</v>
      </c>
      <c r="I100" s="132">
        <v>0</v>
      </c>
      <c r="J100" s="132">
        <v>0</v>
      </c>
      <c r="K100" s="151">
        <f t="shared" si="301"/>
        <v>0</v>
      </c>
      <c r="L100" s="132">
        <v>0</v>
      </c>
      <c r="M100" s="132">
        <v>0</v>
      </c>
      <c r="N100" s="151">
        <f t="shared" si="302"/>
        <v>0</v>
      </c>
      <c r="O100" s="27"/>
      <c r="P100" s="13" t="s">
        <v>181</v>
      </c>
      <c r="Q100" s="132">
        <v>0</v>
      </c>
      <c r="R100" s="132">
        <v>0</v>
      </c>
      <c r="S100" s="151">
        <f t="shared" si="303"/>
        <v>0</v>
      </c>
      <c r="T100" s="132">
        <v>0</v>
      </c>
      <c r="U100" s="132">
        <v>0</v>
      </c>
      <c r="V100" s="151">
        <f t="shared" si="304"/>
        <v>0</v>
      </c>
      <c r="W100" s="132">
        <v>0</v>
      </c>
      <c r="X100" s="132">
        <v>0</v>
      </c>
      <c r="Y100" s="151">
        <f t="shared" si="305"/>
        <v>0</v>
      </c>
      <c r="Z100" s="27"/>
      <c r="AA100" s="13" t="s">
        <v>181</v>
      </c>
      <c r="AB100" s="151">
        <f t="shared" si="306"/>
        <v>0</v>
      </c>
      <c r="AC100" s="151">
        <f t="shared" si="307"/>
        <v>0</v>
      </c>
      <c r="AD100" s="151">
        <f t="shared" si="308"/>
        <v>0</v>
      </c>
      <c r="AE100" s="27"/>
      <c r="AF100" s="13" t="s">
        <v>181</v>
      </c>
      <c r="AG100" s="132">
        <v>0</v>
      </c>
      <c r="AH100" s="132">
        <v>0</v>
      </c>
      <c r="AI100" s="151">
        <f t="shared" si="309"/>
        <v>0</v>
      </c>
      <c r="AJ100" s="132">
        <v>0</v>
      </c>
      <c r="AK100" s="132">
        <v>0</v>
      </c>
      <c r="AL100" s="151">
        <f t="shared" si="310"/>
        <v>0</v>
      </c>
      <c r="AM100" s="132">
        <v>0</v>
      </c>
      <c r="AN100" s="132">
        <v>0</v>
      </c>
      <c r="AO100" s="151">
        <f t="shared" si="311"/>
        <v>0</v>
      </c>
      <c r="AP100" s="27"/>
      <c r="AQ100" s="13" t="s">
        <v>181</v>
      </c>
      <c r="AR100" s="151">
        <f t="shared" si="312"/>
        <v>0</v>
      </c>
      <c r="AS100" s="151">
        <f t="shared" si="313"/>
        <v>0</v>
      </c>
      <c r="AT100" s="151">
        <f t="shared" si="314"/>
        <v>0</v>
      </c>
      <c r="AU100" s="27"/>
    </row>
    <row r="101" spans="1:47" ht="11.5" x14ac:dyDescent="0.25">
      <c r="A101" s="146">
        <f t="shared" si="284"/>
        <v>0</v>
      </c>
      <c r="C101" s="146"/>
      <c r="D101" s="27"/>
      <c r="E101" s="13" t="s">
        <v>356</v>
      </c>
      <c r="F101" s="132">
        <v>0</v>
      </c>
      <c r="G101" s="132">
        <v>0</v>
      </c>
      <c r="H101" s="151">
        <f>SUM(F101:G101)</f>
        <v>0</v>
      </c>
      <c r="I101" s="132">
        <v>0</v>
      </c>
      <c r="J101" s="132">
        <v>0</v>
      </c>
      <c r="K101" s="151">
        <f>SUM(I101:J101)</f>
        <v>0</v>
      </c>
      <c r="L101" s="132">
        <v>0</v>
      </c>
      <c r="M101" s="132">
        <v>0</v>
      </c>
      <c r="N101" s="151">
        <f>SUM(L101:M101)</f>
        <v>0</v>
      </c>
      <c r="O101" s="27"/>
      <c r="P101" s="13" t="s">
        <v>356</v>
      </c>
      <c r="Q101" s="132">
        <v>0</v>
      </c>
      <c r="R101" s="132">
        <v>0</v>
      </c>
      <c r="S101" s="151">
        <f>SUM(Q101:R101)</f>
        <v>0</v>
      </c>
      <c r="T101" s="132">
        <v>0</v>
      </c>
      <c r="U101" s="132">
        <v>0</v>
      </c>
      <c r="V101" s="151">
        <f>SUM(T101:U101)</f>
        <v>0</v>
      </c>
      <c r="W101" s="132">
        <v>0</v>
      </c>
      <c r="X101" s="132">
        <v>0</v>
      </c>
      <c r="Y101" s="151">
        <f>SUM(W101:X101)</f>
        <v>0</v>
      </c>
      <c r="Z101" s="27"/>
      <c r="AA101" s="13" t="s">
        <v>356</v>
      </c>
      <c r="AB101" s="151">
        <f>S101/S$17</f>
        <v>0</v>
      </c>
      <c r="AC101" s="151">
        <f>V101/V$17</f>
        <v>0</v>
      </c>
      <c r="AD101" s="151">
        <f>Y101/Y$17</f>
        <v>0</v>
      </c>
      <c r="AE101" s="27"/>
      <c r="AF101" s="13" t="s">
        <v>356</v>
      </c>
      <c r="AG101" s="132">
        <v>0</v>
      </c>
      <c r="AH101" s="132">
        <v>0</v>
      </c>
      <c r="AI101" s="151">
        <f>SUM(AG101:AH101)</f>
        <v>0</v>
      </c>
      <c r="AJ101" s="132">
        <v>0</v>
      </c>
      <c r="AK101" s="132">
        <v>0</v>
      </c>
      <c r="AL101" s="151">
        <f>SUM(AJ101:AK101)</f>
        <v>0</v>
      </c>
      <c r="AM101" s="132">
        <v>0</v>
      </c>
      <c r="AN101" s="132">
        <v>0</v>
      </c>
      <c r="AO101" s="151">
        <f>SUM(AM101:AN101)</f>
        <v>0</v>
      </c>
      <c r="AP101" s="27"/>
      <c r="AQ101" s="13" t="s">
        <v>356</v>
      </c>
      <c r="AR101" s="151">
        <f>AI101/AI$17</f>
        <v>0</v>
      </c>
      <c r="AS101" s="151">
        <f>AL101/AL$17</f>
        <v>0</v>
      </c>
      <c r="AT101" s="151">
        <f>AO101/AO$17</f>
        <v>0</v>
      </c>
      <c r="AU101" s="27"/>
    </row>
    <row r="102" spans="1:47" ht="11.5" x14ac:dyDescent="0.25">
      <c r="A102" s="146">
        <f t="shared" si="284"/>
        <v>0</v>
      </c>
      <c r="C102" s="146"/>
      <c r="D102" s="27"/>
      <c r="E102" s="63" t="s">
        <v>240</v>
      </c>
      <c r="F102" s="132">
        <v>0</v>
      </c>
      <c r="G102" s="132">
        <v>0</v>
      </c>
      <c r="H102" s="151">
        <f t="shared" si="285"/>
        <v>0</v>
      </c>
      <c r="I102" s="132">
        <v>0</v>
      </c>
      <c r="J102" s="132">
        <v>0</v>
      </c>
      <c r="K102" s="151">
        <f t="shared" si="286"/>
        <v>0</v>
      </c>
      <c r="L102" s="132">
        <v>0</v>
      </c>
      <c r="M102" s="132">
        <v>0</v>
      </c>
      <c r="N102" s="151">
        <f t="shared" si="287"/>
        <v>0</v>
      </c>
      <c r="O102" s="27"/>
      <c r="P102" s="63" t="s">
        <v>240</v>
      </c>
      <c r="Q102" s="132">
        <v>0</v>
      </c>
      <c r="R102" s="132">
        <v>0</v>
      </c>
      <c r="S102" s="151">
        <f t="shared" si="288"/>
        <v>0</v>
      </c>
      <c r="T102" s="132">
        <v>0</v>
      </c>
      <c r="U102" s="132">
        <v>0</v>
      </c>
      <c r="V102" s="151">
        <f t="shared" si="289"/>
        <v>0</v>
      </c>
      <c r="W102" s="132">
        <v>0</v>
      </c>
      <c r="X102" s="132">
        <v>0</v>
      </c>
      <c r="Y102" s="151">
        <f t="shared" si="290"/>
        <v>0</v>
      </c>
      <c r="Z102" s="27"/>
      <c r="AA102" s="63" t="s">
        <v>240</v>
      </c>
      <c r="AB102" s="151">
        <f t="shared" si="291"/>
        <v>0</v>
      </c>
      <c r="AC102" s="151">
        <f t="shared" si="292"/>
        <v>0</v>
      </c>
      <c r="AD102" s="151">
        <f t="shared" si="293"/>
        <v>0</v>
      </c>
      <c r="AE102" s="27"/>
      <c r="AF102" s="63" t="s">
        <v>240</v>
      </c>
      <c r="AG102" s="132">
        <v>0</v>
      </c>
      <c r="AH102" s="132">
        <v>0</v>
      </c>
      <c r="AI102" s="151">
        <f t="shared" si="294"/>
        <v>0</v>
      </c>
      <c r="AJ102" s="132">
        <v>0</v>
      </c>
      <c r="AK102" s="132">
        <v>0</v>
      </c>
      <c r="AL102" s="151">
        <f t="shared" si="295"/>
        <v>0</v>
      </c>
      <c r="AM102" s="132">
        <v>0</v>
      </c>
      <c r="AN102" s="132">
        <v>0</v>
      </c>
      <c r="AO102" s="151">
        <f t="shared" si="296"/>
        <v>0</v>
      </c>
      <c r="AP102" s="27"/>
      <c r="AQ102" s="63" t="s">
        <v>240</v>
      </c>
      <c r="AR102" s="151">
        <f t="shared" ref="AR102" si="315">AI102/AI$17</f>
        <v>0</v>
      </c>
      <c r="AS102" s="151">
        <f t="shared" ref="AS102" si="316">AL102/AL$17</f>
        <v>0</v>
      </c>
      <c r="AT102" s="151">
        <f t="shared" ref="AT102" si="317">AO102/AO$17</f>
        <v>0</v>
      </c>
      <c r="AU102" s="27"/>
    </row>
    <row r="103" spans="1:47" ht="11.5" x14ac:dyDescent="0.25">
      <c r="A103" s="146"/>
      <c r="C103" s="146"/>
      <c r="D103" s="27"/>
      <c r="E103" s="14" t="s">
        <v>358</v>
      </c>
      <c r="F103" s="49">
        <f t="shared" ref="F103:M103" si="318">SUM(F94:F102)</f>
        <v>0</v>
      </c>
      <c r="G103" s="49">
        <f t="shared" si="318"/>
        <v>0</v>
      </c>
      <c r="H103" s="49">
        <f t="shared" si="318"/>
        <v>0</v>
      </c>
      <c r="I103" s="49">
        <f t="shared" si="318"/>
        <v>0</v>
      </c>
      <c r="J103" s="49">
        <f t="shared" si="318"/>
        <v>0</v>
      </c>
      <c r="K103" s="49">
        <f t="shared" si="318"/>
        <v>0</v>
      </c>
      <c r="L103" s="49">
        <f t="shared" si="318"/>
        <v>0</v>
      </c>
      <c r="M103" s="49">
        <f t="shared" si="318"/>
        <v>0</v>
      </c>
      <c r="N103" s="49">
        <f>SUM(N94:N102)</f>
        <v>0</v>
      </c>
      <c r="O103" s="27"/>
      <c r="P103" s="14" t="s">
        <v>358</v>
      </c>
      <c r="Q103" s="49">
        <f t="shared" ref="Q103:X103" si="319">SUM(Q94:Q102)</f>
        <v>0</v>
      </c>
      <c r="R103" s="49">
        <f t="shared" si="319"/>
        <v>0</v>
      </c>
      <c r="S103" s="49">
        <f t="shared" si="319"/>
        <v>0</v>
      </c>
      <c r="T103" s="49">
        <f t="shared" si="319"/>
        <v>0</v>
      </c>
      <c r="U103" s="49">
        <f t="shared" si="319"/>
        <v>0</v>
      </c>
      <c r="V103" s="49">
        <f t="shared" si="319"/>
        <v>0</v>
      </c>
      <c r="W103" s="49">
        <f t="shared" si="319"/>
        <v>0</v>
      </c>
      <c r="X103" s="49">
        <f t="shared" si="319"/>
        <v>0</v>
      </c>
      <c r="Y103" s="49">
        <f>SUM(Y94:Y102)</f>
        <v>0</v>
      </c>
      <c r="Z103" s="27"/>
      <c r="AA103" s="14" t="s">
        <v>358</v>
      </c>
      <c r="AB103" s="49">
        <f>SUM(AB94:AB102)</f>
        <v>0</v>
      </c>
      <c r="AC103" s="49">
        <f>SUM(AC94:AC102)</f>
        <v>0</v>
      </c>
      <c r="AD103" s="49">
        <f>SUM(AD94:AD102)</f>
        <v>0</v>
      </c>
      <c r="AE103" s="27"/>
      <c r="AF103" s="14" t="s">
        <v>358</v>
      </c>
      <c r="AG103" s="49">
        <f t="shared" ref="AG103:AN103" si="320">SUM(AG94:AG102)</f>
        <v>0</v>
      </c>
      <c r="AH103" s="49">
        <f t="shared" si="320"/>
        <v>0</v>
      </c>
      <c r="AI103" s="49">
        <f t="shared" si="320"/>
        <v>0</v>
      </c>
      <c r="AJ103" s="49">
        <f t="shared" si="320"/>
        <v>0</v>
      </c>
      <c r="AK103" s="49">
        <f t="shared" si="320"/>
        <v>0</v>
      </c>
      <c r="AL103" s="49">
        <f t="shared" si="320"/>
        <v>0</v>
      </c>
      <c r="AM103" s="49">
        <f t="shared" si="320"/>
        <v>0</v>
      </c>
      <c r="AN103" s="49">
        <f t="shared" si="320"/>
        <v>0</v>
      </c>
      <c r="AO103" s="49">
        <f>SUM(AO94:AO102)</f>
        <v>0</v>
      </c>
      <c r="AP103" s="27"/>
      <c r="AQ103" s="14" t="s">
        <v>358</v>
      </c>
      <c r="AR103" s="49">
        <f>SUM(AR94:AR102)</f>
        <v>0</v>
      </c>
      <c r="AS103" s="49">
        <f>SUM(AS94:AS102)</f>
        <v>0</v>
      </c>
      <c r="AT103" s="49">
        <f>SUM(AT94:AT102)</f>
        <v>0</v>
      </c>
      <c r="AU103" s="27"/>
    </row>
    <row r="104" spans="1:47" ht="11.5" x14ac:dyDescent="0.25">
      <c r="A104" s="146"/>
      <c r="C104" s="146"/>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27"/>
      <c r="AF104" s="27"/>
      <c r="AG104" s="17"/>
      <c r="AH104" s="17"/>
      <c r="AI104" s="17"/>
      <c r="AJ104" s="17"/>
      <c r="AK104" s="17"/>
      <c r="AL104" s="17"/>
      <c r="AM104" s="17"/>
      <c r="AN104" s="17"/>
      <c r="AO104" s="17"/>
      <c r="AP104" s="27"/>
      <c r="AQ104" s="27"/>
      <c r="AR104" s="17"/>
      <c r="AS104" s="17"/>
      <c r="AT104" s="17"/>
      <c r="AU104" s="27"/>
    </row>
    <row r="105" spans="1:47" ht="11.5" x14ac:dyDescent="0.25">
      <c r="A105" s="146"/>
      <c r="C105" s="146"/>
      <c r="D105" s="27"/>
      <c r="E105" s="14" t="s">
        <v>76</v>
      </c>
      <c r="F105" s="49">
        <f t="shared" ref="F105:M105" si="321">F64+F76-F88-F103</f>
        <v>0</v>
      </c>
      <c r="G105" s="49">
        <f t="shared" si="321"/>
        <v>0</v>
      </c>
      <c r="H105" s="49">
        <f t="shared" si="321"/>
        <v>0</v>
      </c>
      <c r="I105" s="49">
        <f t="shared" si="321"/>
        <v>0</v>
      </c>
      <c r="J105" s="49">
        <f t="shared" si="321"/>
        <v>0</v>
      </c>
      <c r="K105" s="49">
        <f t="shared" si="321"/>
        <v>0</v>
      </c>
      <c r="L105" s="49">
        <f t="shared" si="321"/>
        <v>0</v>
      </c>
      <c r="M105" s="49">
        <f t="shared" si="321"/>
        <v>0</v>
      </c>
      <c r="N105" s="49">
        <f>N64+N76-N88-N103</f>
        <v>0</v>
      </c>
      <c r="O105" s="27"/>
      <c r="P105" s="14" t="s">
        <v>76</v>
      </c>
      <c r="Q105" s="49">
        <f t="shared" ref="Q105:X105" si="322">Q64+Q76-Q88-Q103</f>
        <v>0</v>
      </c>
      <c r="R105" s="49">
        <f t="shared" si="322"/>
        <v>0</v>
      </c>
      <c r="S105" s="49">
        <f t="shared" si="322"/>
        <v>0</v>
      </c>
      <c r="T105" s="49">
        <f t="shared" si="322"/>
        <v>0</v>
      </c>
      <c r="U105" s="49">
        <f t="shared" si="322"/>
        <v>0</v>
      </c>
      <c r="V105" s="49">
        <f t="shared" si="322"/>
        <v>0</v>
      </c>
      <c r="W105" s="49">
        <f t="shared" si="322"/>
        <v>0</v>
      </c>
      <c r="X105" s="49">
        <f t="shared" si="322"/>
        <v>0</v>
      </c>
      <c r="Y105" s="49">
        <f>Y64+Y76-Y88-Y103</f>
        <v>0</v>
      </c>
      <c r="Z105" s="27"/>
      <c r="AA105" s="14" t="s">
        <v>76</v>
      </c>
      <c r="AB105" s="49">
        <f>AB64+AB76-AB88-AB103</f>
        <v>0</v>
      </c>
      <c r="AC105" s="49">
        <f>AC64+AC76-AC88-AC103</f>
        <v>0</v>
      </c>
      <c r="AD105" s="49">
        <f>AD64+AD76-AD88-AD103</f>
        <v>0</v>
      </c>
      <c r="AE105" s="27"/>
      <c r="AF105" s="14" t="s">
        <v>76</v>
      </c>
      <c r="AG105" s="49">
        <f t="shared" ref="AG105:AN105" si="323">AG64+AG76-AG88-AG103</f>
        <v>0</v>
      </c>
      <c r="AH105" s="49">
        <f t="shared" si="323"/>
        <v>0</v>
      </c>
      <c r="AI105" s="49">
        <f t="shared" si="323"/>
        <v>0</v>
      </c>
      <c r="AJ105" s="49">
        <f t="shared" si="323"/>
        <v>0</v>
      </c>
      <c r="AK105" s="49">
        <f t="shared" si="323"/>
        <v>0</v>
      </c>
      <c r="AL105" s="49">
        <f t="shared" si="323"/>
        <v>0</v>
      </c>
      <c r="AM105" s="49">
        <f t="shared" si="323"/>
        <v>0</v>
      </c>
      <c r="AN105" s="49">
        <f t="shared" si="323"/>
        <v>0</v>
      </c>
      <c r="AO105" s="49">
        <f>AO64+AO76-AO88-AO103</f>
        <v>0</v>
      </c>
      <c r="AP105" s="27"/>
      <c r="AQ105" s="14" t="s">
        <v>76</v>
      </c>
      <c r="AR105" s="49">
        <f>AR64+AR76-AR88-AR103</f>
        <v>0</v>
      </c>
      <c r="AS105" s="49">
        <f>AS64+AS76-AS88-AS103</f>
        <v>0</v>
      </c>
      <c r="AT105" s="49">
        <f>AT64+AT76-AT88-AT103</f>
        <v>0</v>
      </c>
      <c r="AU105" s="27"/>
    </row>
    <row r="106" spans="1:47" ht="11.5" x14ac:dyDescent="0.25">
      <c r="A106" s="146"/>
      <c r="C106" s="146"/>
      <c r="D106" s="27"/>
      <c r="E106" s="27"/>
      <c r="F106" s="17"/>
      <c r="G106" s="17"/>
      <c r="H106" s="17"/>
      <c r="I106" s="17"/>
      <c r="J106" s="17"/>
      <c r="K106" s="17"/>
      <c r="L106" s="17"/>
      <c r="M106" s="17"/>
      <c r="N106" s="17"/>
      <c r="O106" s="27"/>
      <c r="P106" s="27"/>
      <c r="Q106" s="17"/>
      <c r="R106" s="17"/>
      <c r="S106" s="17"/>
      <c r="T106" s="17"/>
      <c r="U106" s="17"/>
      <c r="V106" s="17"/>
      <c r="W106" s="17"/>
      <c r="X106" s="17"/>
      <c r="Y106" s="17"/>
      <c r="Z106" s="27"/>
      <c r="AA106" s="27"/>
      <c r="AB106" s="17"/>
      <c r="AC106" s="17"/>
      <c r="AD106" s="17"/>
      <c r="AE106" s="27"/>
      <c r="AF106" s="27"/>
      <c r="AG106" s="17"/>
      <c r="AH106" s="17"/>
      <c r="AI106" s="17"/>
      <c r="AJ106" s="17"/>
      <c r="AK106" s="17"/>
      <c r="AL106" s="17"/>
      <c r="AM106" s="17"/>
      <c r="AN106" s="17"/>
      <c r="AO106" s="17"/>
      <c r="AP106" s="27"/>
      <c r="AQ106" s="27"/>
      <c r="AR106" s="17"/>
      <c r="AS106" s="17"/>
      <c r="AT106" s="17"/>
      <c r="AU106" s="27"/>
    </row>
    <row r="107" spans="1:47" ht="11.5" x14ac:dyDescent="0.25">
      <c r="B107" s="146">
        <f>IF(OR(H107&lt;0,K107&lt;0,N107&lt;0,AB107&lt;0,AC107&lt;0,AD107&lt;0,AI107&lt;0,AL107&lt;0,AO107&lt;0),1,0)</f>
        <v>0</v>
      </c>
      <c r="C107" s="146"/>
      <c r="D107" s="27"/>
      <c r="E107" s="13" t="s">
        <v>380</v>
      </c>
      <c r="F107" s="132">
        <v>0</v>
      </c>
      <c r="G107" s="132">
        <v>0</v>
      </c>
      <c r="H107" s="151">
        <f t="shared" ref="H107:H111" si="324">SUM(F107:G107)</f>
        <v>0</v>
      </c>
      <c r="I107" s="132">
        <v>0</v>
      </c>
      <c r="J107" s="132">
        <v>0</v>
      </c>
      <c r="K107" s="151">
        <f t="shared" ref="K107:K111" si="325">SUM(I107:J107)</f>
        <v>0</v>
      </c>
      <c r="L107" s="132">
        <v>0</v>
      </c>
      <c r="M107" s="132">
        <v>0</v>
      </c>
      <c r="N107" s="151">
        <f t="shared" ref="N107:N111" si="326">SUM(L107:M107)</f>
        <v>0</v>
      </c>
      <c r="O107" s="27"/>
      <c r="P107" s="13" t="s">
        <v>380</v>
      </c>
      <c r="Q107" s="132">
        <v>0</v>
      </c>
      <c r="R107" s="132">
        <v>0</v>
      </c>
      <c r="S107" s="151">
        <f t="shared" ref="S107:S111" si="327">SUM(Q107:R107)</f>
        <v>0</v>
      </c>
      <c r="T107" s="132">
        <v>0</v>
      </c>
      <c r="U107" s="132">
        <v>0</v>
      </c>
      <c r="V107" s="151">
        <f t="shared" ref="V107:V111" si="328">SUM(T107:U107)</f>
        <v>0</v>
      </c>
      <c r="W107" s="132">
        <v>0</v>
      </c>
      <c r="X107" s="132">
        <v>0</v>
      </c>
      <c r="Y107" s="151">
        <f t="shared" ref="Y107:Y111" si="329">SUM(W107:X107)</f>
        <v>0</v>
      </c>
      <c r="Z107" s="27"/>
      <c r="AA107" s="13" t="s">
        <v>380</v>
      </c>
      <c r="AB107" s="151">
        <f t="shared" ref="AB107:AB108" si="330">S107/S$17</f>
        <v>0</v>
      </c>
      <c r="AC107" s="151">
        <f t="shared" ref="AC107:AC108" si="331">V107/V$17</f>
        <v>0</v>
      </c>
      <c r="AD107" s="151">
        <f t="shared" ref="AD107:AD108" si="332">Y107/Y$17</f>
        <v>0</v>
      </c>
      <c r="AE107" s="27"/>
      <c r="AF107" s="13" t="s">
        <v>380</v>
      </c>
      <c r="AG107" s="132">
        <v>0</v>
      </c>
      <c r="AH107" s="132">
        <v>0</v>
      </c>
      <c r="AI107" s="151">
        <f t="shared" ref="AI107:AI111" si="333">SUM(AG107:AH107)</f>
        <v>0</v>
      </c>
      <c r="AJ107" s="132">
        <v>0</v>
      </c>
      <c r="AK107" s="132">
        <v>0</v>
      </c>
      <c r="AL107" s="151">
        <f t="shared" ref="AL107:AL111" si="334">SUM(AJ107:AK107)</f>
        <v>0</v>
      </c>
      <c r="AM107" s="132">
        <v>0</v>
      </c>
      <c r="AN107" s="132">
        <v>0</v>
      </c>
      <c r="AO107" s="151">
        <f t="shared" ref="AO107:AO111" si="335">SUM(AM107:AN107)</f>
        <v>0</v>
      </c>
      <c r="AP107" s="27"/>
      <c r="AQ107" s="13" t="s">
        <v>380</v>
      </c>
      <c r="AR107" s="151">
        <f t="shared" ref="AR107:AR108" si="336">AI107/AI$17</f>
        <v>0</v>
      </c>
      <c r="AS107" s="151">
        <f t="shared" ref="AS107:AS108" si="337">AL107/AL$17</f>
        <v>0</v>
      </c>
      <c r="AT107" s="151">
        <f t="shared" ref="AT107:AT108" si="338">AO107/AO$17</f>
        <v>0</v>
      </c>
      <c r="AU107" s="27"/>
    </row>
    <row r="108" spans="1:47" ht="11.5" x14ac:dyDescent="0.25">
      <c r="B108" s="146">
        <f>IF(OR(H108&lt;0,K108&lt;0,N108&lt;0,AB108&lt;0,AC108&lt;0,AD108&lt;0,AI108&lt;0,AL108&lt;0,AO108&lt;0),1,0)</f>
        <v>0</v>
      </c>
      <c r="C108" s="146"/>
      <c r="D108" s="27"/>
      <c r="E108" s="13" t="s">
        <v>381</v>
      </c>
      <c r="F108" s="132">
        <v>0</v>
      </c>
      <c r="G108" s="132">
        <v>0</v>
      </c>
      <c r="H108" s="151">
        <f t="shared" si="324"/>
        <v>0</v>
      </c>
      <c r="I108" s="132">
        <v>0</v>
      </c>
      <c r="J108" s="132">
        <v>0</v>
      </c>
      <c r="K108" s="151">
        <f t="shared" si="325"/>
        <v>0</v>
      </c>
      <c r="L108" s="132">
        <v>0</v>
      </c>
      <c r="M108" s="132">
        <v>0</v>
      </c>
      <c r="N108" s="151">
        <f t="shared" si="326"/>
        <v>0</v>
      </c>
      <c r="O108" s="27"/>
      <c r="P108" s="13" t="s">
        <v>381</v>
      </c>
      <c r="Q108" s="132">
        <v>0</v>
      </c>
      <c r="R108" s="132">
        <v>0</v>
      </c>
      <c r="S108" s="151">
        <f t="shared" si="327"/>
        <v>0</v>
      </c>
      <c r="T108" s="132">
        <v>0</v>
      </c>
      <c r="U108" s="132">
        <v>0</v>
      </c>
      <c r="V108" s="151">
        <f t="shared" si="328"/>
        <v>0</v>
      </c>
      <c r="W108" s="132">
        <v>0</v>
      </c>
      <c r="X108" s="132">
        <v>0</v>
      </c>
      <c r="Y108" s="151">
        <f t="shared" si="329"/>
        <v>0</v>
      </c>
      <c r="Z108" s="27"/>
      <c r="AA108" s="13" t="s">
        <v>381</v>
      </c>
      <c r="AB108" s="151">
        <f t="shared" si="330"/>
        <v>0</v>
      </c>
      <c r="AC108" s="151">
        <f t="shared" si="331"/>
        <v>0</v>
      </c>
      <c r="AD108" s="151">
        <f t="shared" si="332"/>
        <v>0</v>
      </c>
      <c r="AE108" s="27"/>
      <c r="AF108" s="13" t="s">
        <v>381</v>
      </c>
      <c r="AG108" s="132">
        <v>0</v>
      </c>
      <c r="AH108" s="132">
        <v>0</v>
      </c>
      <c r="AI108" s="151">
        <f t="shared" si="333"/>
        <v>0</v>
      </c>
      <c r="AJ108" s="132">
        <v>0</v>
      </c>
      <c r="AK108" s="132">
        <v>0</v>
      </c>
      <c r="AL108" s="151">
        <f t="shared" si="334"/>
        <v>0</v>
      </c>
      <c r="AM108" s="132">
        <v>0</v>
      </c>
      <c r="AN108" s="132">
        <v>0</v>
      </c>
      <c r="AO108" s="151">
        <f t="shared" si="335"/>
        <v>0</v>
      </c>
      <c r="AP108" s="27"/>
      <c r="AQ108" s="13" t="s">
        <v>381</v>
      </c>
      <c r="AR108" s="151">
        <f t="shared" si="336"/>
        <v>0</v>
      </c>
      <c r="AS108" s="151">
        <f t="shared" si="337"/>
        <v>0</v>
      </c>
      <c r="AT108" s="151">
        <f t="shared" si="338"/>
        <v>0</v>
      </c>
      <c r="AU108" s="27"/>
    </row>
    <row r="109" spans="1:47" ht="11.5" x14ac:dyDescent="0.25">
      <c r="B109" s="146">
        <f>IF(OR(H109&lt;0,K109&lt;0,N109&lt;0,AB109&lt;0,AC109&lt;0,AD109&lt;0,AI109&lt;0,AL109&lt;0,AO109&lt;0),1,0)</f>
        <v>0</v>
      </c>
      <c r="C109" s="146"/>
      <c r="D109" s="27"/>
      <c r="E109" s="13" t="s">
        <v>382</v>
      </c>
      <c r="F109" s="132">
        <v>0</v>
      </c>
      <c r="G109" s="132">
        <v>0</v>
      </c>
      <c r="H109" s="151">
        <f t="shared" si="324"/>
        <v>0</v>
      </c>
      <c r="I109" s="132">
        <v>0</v>
      </c>
      <c r="J109" s="132">
        <v>0</v>
      </c>
      <c r="K109" s="151">
        <f t="shared" si="325"/>
        <v>0</v>
      </c>
      <c r="L109" s="132">
        <v>0</v>
      </c>
      <c r="M109" s="132">
        <v>0</v>
      </c>
      <c r="N109" s="151">
        <f t="shared" si="326"/>
        <v>0</v>
      </c>
      <c r="O109" s="27"/>
      <c r="P109" s="13" t="s">
        <v>382</v>
      </c>
      <c r="Q109" s="132">
        <v>0</v>
      </c>
      <c r="R109" s="132">
        <v>0</v>
      </c>
      <c r="S109" s="151">
        <f t="shared" si="327"/>
        <v>0</v>
      </c>
      <c r="T109" s="132">
        <v>0</v>
      </c>
      <c r="U109" s="132">
        <v>0</v>
      </c>
      <c r="V109" s="151">
        <f t="shared" si="328"/>
        <v>0</v>
      </c>
      <c r="W109" s="132">
        <v>0</v>
      </c>
      <c r="X109" s="132">
        <v>0</v>
      </c>
      <c r="Y109" s="151">
        <f t="shared" si="329"/>
        <v>0</v>
      </c>
      <c r="Z109" s="27"/>
      <c r="AA109" s="13" t="s">
        <v>382</v>
      </c>
      <c r="AB109" s="151">
        <f t="shared" ref="AB109:AB111" si="339">S109/S$17</f>
        <v>0</v>
      </c>
      <c r="AC109" s="151">
        <f t="shared" ref="AC109:AC111" si="340">V109/V$17</f>
        <v>0</v>
      </c>
      <c r="AD109" s="151">
        <f t="shared" ref="AD109:AD111" si="341">Y109/Y$17</f>
        <v>0</v>
      </c>
      <c r="AE109" s="27"/>
      <c r="AF109" s="13" t="s">
        <v>382</v>
      </c>
      <c r="AG109" s="132">
        <v>0</v>
      </c>
      <c r="AH109" s="132">
        <v>0</v>
      </c>
      <c r="AI109" s="151">
        <f t="shared" si="333"/>
        <v>0</v>
      </c>
      <c r="AJ109" s="132">
        <v>0</v>
      </c>
      <c r="AK109" s="132">
        <v>0</v>
      </c>
      <c r="AL109" s="151">
        <f t="shared" si="334"/>
        <v>0</v>
      </c>
      <c r="AM109" s="132">
        <v>0</v>
      </c>
      <c r="AN109" s="132">
        <v>0</v>
      </c>
      <c r="AO109" s="151">
        <f t="shared" si="335"/>
        <v>0</v>
      </c>
      <c r="AP109" s="27"/>
      <c r="AQ109" s="13" t="s">
        <v>382</v>
      </c>
      <c r="AR109" s="151">
        <f t="shared" ref="AR109:AR111" si="342">AI109/AI$17</f>
        <v>0</v>
      </c>
      <c r="AS109" s="151">
        <f t="shared" ref="AS109:AS111" si="343">AL109/AL$17</f>
        <v>0</v>
      </c>
      <c r="AT109" s="151">
        <f t="shared" ref="AT109:AT111" si="344">AO109/AO$17</f>
        <v>0</v>
      </c>
      <c r="AU109" s="27"/>
    </row>
    <row r="110" spans="1:47" ht="11.5" x14ac:dyDescent="0.25">
      <c r="B110" s="146">
        <f>IF(OR(H110&lt;0,K110&lt;0,N110&lt;0,AB110&lt;0,AC110&lt;0,AD110&lt;0,AI110&lt;0,AL110&lt;0,AO110&lt;0),1,0)</f>
        <v>0</v>
      </c>
      <c r="C110" s="146"/>
      <c r="D110" s="27"/>
      <c r="E110" s="13" t="s">
        <v>383</v>
      </c>
      <c r="F110" s="132">
        <v>0</v>
      </c>
      <c r="G110" s="132">
        <v>0</v>
      </c>
      <c r="H110" s="151">
        <f t="shared" si="324"/>
        <v>0</v>
      </c>
      <c r="I110" s="132">
        <v>0</v>
      </c>
      <c r="J110" s="132">
        <v>0</v>
      </c>
      <c r="K110" s="151">
        <f t="shared" si="325"/>
        <v>0</v>
      </c>
      <c r="L110" s="132">
        <v>0</v>
      </c>
      <c r="M110" s="132">
        <v>0</v>
      </c>
      <c r="N110" s="151">
        <f t="shared" si="326"/>
        <v>0</v>
      </c>
      <c r="O110" s="27"/>
      <c r="P110" s="13" t="s">
        <v>383</v>
      </c>
      <c r="Q110" s="132">
        <v>0</v>
      </c>
      <c r="R110" s="132">
        <v>0</v>
      </c>
      <c r="S110" s="151">
        <f t="shared" si="327"/>
        <v>0</v>
      </c>
      <c r="T110" s="132">
        <v>0</v>
      </c>
      <c r="U110" s="132">
        <v>0</v>
      </c>
      <c r="V110" s="151">
        <f t="shared" si="328"/>
        <v>0</v>
      </c>
      <c r="W110" s="132">
        <v>0</v>
      </c>
      <c r="X110" s="132">
        <v>0</v>
      </c>
      <c r="Y110" s="151">
        <f t="shared" si="329"/>
        <v>0</v>
      </c>
      <c r="Z110" s="27"/>
      <c r="AA110" s="13" t="s">
        <v>383</v>
      </c>
      <c r="AB110" s="151">
        <f t="shared" si="339"/>
        <v>0</v>
      </c>
      <c r="AC110" s="151">
        <f t="shared" si="340"/>
        <v>0</v>
      </c>
      <c r="AD110" s="151">
        <f t="shared" si="341"/>
        <v>0</v>
      </c>
      <c r="AE110" s="27"/>
      <c r="AF110" s="13" t="s">
        <v>383</v>
      </c>
      <c r="AG110" s="132">
        <v>0</v>
      </c>
      <c r="AH110" s="132">
        <v>0</v>
      </c>
      <c r="AI110" s="151">
        <f t="shared" si="333"/>
        <v>0</v>
      </c>
      <c r="AJ110" s="132">
        <v>0</v>
      </c>
      <c r="AK110" s="132">
        <v>0</v>
      </c>
      <c r="AL110" s="151">
        <f t="shared" si="334"/>
        <v>0</v>
      </c>
      <c r="AM110" s="132">
        <v>0</v>
      </c>
      <c r="AN110" s="132">
        <v>0</v>
      </c>
      <c r="AO110" s="151">
        <f t="shared" si="335"/>
        <v>0</v>
      </c>
      <c r="AP110" s="27"/>
      <c r="AQ110" s="13" t="s">
        <v>383</v>
      </c>
      <c r="AR110" s="151">
        <f t="shared" si="342"/>
        <v>0</v>
      </c>
      <c r="AS110" s="151">
        <f t="shared" si="343"/>
        <v>0</v>
      </c>
      <c r="AT110" s="151">
        <f t="shared" si="344"/>
        <v>0</v>
      </c>
      <c r="AU110" s="27"/>
    </row>
    <row r="111" spans="1:47" ht="11.5" x14ac:dyDescent="0.25">
      <c r="B111" s="146">
        <f>IF(OR(H111&lt;0,K111&lt;0,N111&lt;0,AB111&lt;0,AC111&lt;0,AD111&lt;0,AI111&lt;0,AL111&lt;0,AO111&lt;0),1,0)</f>
        <v>0</v>
      </c>
      <c r="C111" s="146"/>
      <c r="D111" s="27"/>
      <c r="E111" s="13" t="s">
        <v>384</v>
      </c>
      <c r="F111" s="132">
        <v>0</v>
      </c>
      <c r="G111" s="132">
        <v>0</v>
      </c>
      <c r="H111" s="151">
        <f t="shared" si="324"/>
        <v>0</v>
      </c>
      <c r="I111" s="132">
        <v>0</v>
      </c>
      <c r="J111" s="132">
        <v>0</v>
      </c>
      <c r="K111" s="151">
        <f t="shared" si="325"/>
        <v>0</v>
      </c>
      <c r="L111" s="132">
        <v>0</v>
      </c>
      <c r="M111" s="132">
        <v>0</v>
      </c>
      <c r="N111" s="151">
        <f t="shared" si="326"/>
        <v>0</v>
      </c>
      <c r="O111" s="27"/>
      <c r="P111" s="13" t="s">
        <v>384</v>
      </c>
      <c r="Q111" s="132">
        <v>0</v>
      </c>
      <c r="R111" s="132">
        <v>0</v>
      </c>
      <c r="S111" s="151">
        <f t="shared" si="327"/>
        <v>0</v>
      </c>
      <c r="T111" s="132">
        <v>0</v>
      </c>
      <c r="U111" s="132">
        <v>0</v>
      </c>
      <c r="V111" s="151">
        <f t="shared" si="328"/>
        <v>0</v>
      </c>
      <c r="W111" s="132">
        <v>0</v>
      </c>
      <c r="X111" s="132">
        <v>0</v>
      </c>
      <c r="Y111" s="151">
        <f t="shared" si="329"/>
        <v>0</v>
      </c>
      <c r="Z111" s="27"/>
      <c r="AA111" s="13" t="s">
        <v>384</v>
      </c>
      <c r="AB111" s="151">
        <f t="shared" si="339"/>
        <v>0</v>
      </c>
      <c r="AC111" s="151">
        <f t="shared" si="340"/>
        <v>0</v>
      </c>
      <c r="AD111" s="151">
        <f t="shared" si="341"/>
        <v>0</v>
      </c>
      <c r="AE111" s="27"/>
      <c r="AF111" s="13" t="s">
        <v>384</v>
      </c>
      <c r="AG111" s="132">
        <v>0</v>
      </c>
      <c r="AH111" s="132">
        <v>0</v>
      </c>
      <c r="AI111" s="151">
        <f t="shared" si="333"/>
        <v>0</v>
      </c>
      <c r="AJ111" s="132">
        <v>0</v>
      </c>
      <c r="AK111" s="132">
        <v>0</v>
      </c>
      <c r="AL111" s="151">
        <f t="shared" si="334"/>
        <v>0</v>
      </c>
      <c r="AM111" s="132">
        <v>0</v>
      </c>
      <c r="AN111" s="132">
        <v>0</v>
      </c>
      <c r="AO111" s="151">
        <f t="shared" si="335"/>
        <v>0</v>
      </c>
      <c r="AP111" s="27"/>
      <c r="AQ111" s="13" t="s">
        <v>384</v>
      </c>
      <c r="AR111" s="151">
        <f t="shared" si="342"/>
        <v>0</v>
      </c>
      <c r="AS111" s="151">
        <f t="shared" si="343"/>
        <v>0</v>
      </c>
      <c r="AT111" s="151">
        <f t="shared" si="344"/>
        <v>0</v>
      </c>
      <c r="AU111" s="27"/>
    </row>
    <row r="112" spans="1:47" ht="11.5" x14ac:dyDescent="0.25">
      <c r="A112" s="146"/>
      <c r="C112" s="146"/>
      <c r="D112" s="27"/>
      <c r="E112" s="14" t="s">
        <v>205</v>
      </c>
      <c r="F112" s="49">
        <f t="shared" ref="F112:M112" si="345">SUM(F107:F111)</f>
        <v>0</v>
      </c>
      <c r="G112" s="49">
        <f t="shared" si="345"/>
        <v>0</v>
      </c>
      <c r="H112" s="49">
        <f t="shared" si="345"/>
        <v>0</v>
      </c>
      <c r="I112" s="49">
        <f t="shared" si="345"/>
        <v>0</v>
      </c>
      <c r="J112" s="49">
        <f t="shared" si="345"/>
        <v>0</v>
      </c>
      <c r="K112" s="49">
        <f t="shared" si="345"/>
        <v>0</v>
      </c>
      <c r="L112" s="49">
        <f t="shared" si="345"/>
        <v>0</v>
      </c>
      <c r="M112" s="49">
        <f t="shared" si="345"/>
        <v>0</v>
      </c>
      <c r="N112" s="49">
        <f>SUM(N107:N111)</f>
        <v>0</v>
      </c>
      <c r="O112" s="27"/>
      <c r="P112" s="14" t="s">
        <v>205</v>
      </c>
      <c r="Q112" s="49">
        <f t="shared" ref="Q112:X112" si="346">SUM(Q107:Q111)</f>
        <v>0</v>
      </c>
      <c r="R112" s="49">
        <f t="shared" si="346"/>
        <v>0</v>
      </c>
      <c r="S112" s="49">
        <f t="shared" si="346"/>
        <v>0</v>
      </c>
      <c r="T112" s="49">
        <f t="shared" si="346"/>
        <v>0</v>
      </c>
      <c r="U112" s="49">
        <f t="shared" si="346"/>
        <v>0</v>
      </c>
      <c r="V112" s="49">
        <f t="shared" si="346"/>
        <v>0</v>
      </c>
      <c r="W112" s="49">
        <f t="shared" si="346"/>
        <v>0</v>
      </c>
      <c r="X112" s="49">
        <f t="shared" si="346"/>
        <v>0</v>
      </c>
      <c r="Y112" s="49">
        <f>SUM(Y107:Y111)</f>
        <v>0</v>
      </c>
      <c r="Z112" s="27"/>
      <c r="AA112" s="14" t="s">
        <v>205</v>
      </c>
      <c r="AB112" s="49">
        <f t="shared" ref="AB112:AD112" si="347">SUM(AB107:AB111)</f>
        <v>0</v>
      </c>
      <c r="AC112" s="49">
        <f t="shared" si="347"/>
        <v>0</v>
      </c>
      <c r="AD112" s="49">
        <f t="shared" si="347"/>
        <v>0</v>
      </c>
      <c r="AE112" s="27"/>
      <c r="AF112" s="14" t="s">
        <v>205</v>
      </c>
      <c r="AG112" s="49">
        <f t="shared" ref="AG112:AN112" si="348">SUM(AG107:AG111)</f>
        <v>0</v>
      </c>
      <c r="AH112" s="49">
        <f t="shared" si="348"/>
        <v>0</v>
      </c>
      <c r="AI112" s="49">
        <f t="shared" si="348"/>
        <v>0</v>
      </c>
      <c r="AJ112" s="49">
        <f t="shared" si="348"/>
        <v>0</v>
      </c>
      <c r="AK112" s="49">
        <f t="shared" si="348"/>
        <v>0</v>
      </c>
      <c r="AL112" s="49">
        <f t="shared" si="348"/>
        <v>0</v>
      </c>
      <c r="AM112" s="49">
        <f t="shared" si="348"/>
        <v>0</v>
      </c>
      <c r="AN112" s="49">
        <f t="shared" si="348"/>
        <v>0</v>
      </c>
      <c r="AO112" s="49">
        <f t="shared" ref="AO112" si="349">SUM(AO107:AO111)</f>
        <v>0</v>
      </c>
      <c r="AP112" s="27"/>
      <c r="AQ112" s="14" t="s">
        <v>205</v>
      </c>
      <c r="AR112" s="49">
        <f t="shared" ref="AR112" si="350">SUM(AR107:AR111)</f>
        <v>0</v>
      </c>
      <c r="AS112" s="49">
        <f t="shared" ref="AS112" si="351">SUM(AS107:AS111)</f>
        <v>0</v>
      </c>
      <c r="AT112" s="49">
        <f t="shared" ref="AT112" si="352">SUM(AT107:AT111)</f>
        <v>0</v>
      </c>
      <c r="AU112" s="27"/>
    </row>
    <row r="113" spans="1:47" ht="11.5" x14ac:dyDescent="0.25">
      <c r="A113" s="146"/>
      <c r="C113" s="146"/>
      <c r="D113" s="27"/>
      <c r="E113" s="27"/>
      <c r="F113" s="17"/>
      <c r="G113" s="17"/>
      <c r="H113" s="17"/>
      <c r="I113" s="17"/>
      <c r="J113" s="17"/>
      <c r="K113" s="17"/>
      <c r="L113" s="17"/>
      <c r="M113" s="17"/>
      <c r="N113" s="17"/>
      <c r="O113" s="27"/>
      <c r="P113" s="27"/>
      <c r="Q113" s="17"/>
      <c r="R113" s="17"/>
      <c r="S113" s="17"/>
      <c r="T113" s="17"/>
      <c r="U113" s="17"/>
      <c r="V113" s="17"/>
      <c r="W113" s="17"/>
      <c r="X113" s="17"/>
      <c r="Y113" s="17"/>
      <c r="Z113" s="27"/>
      <c r="AA113" s="27"/>
      <c r="AB113" s="17"/>
      <c r="AC113" s="17"/>
      <c r="AD113" s="17"/>
      <c r="AE113" s="27"/>
      <c r="AF113" s="27"/>
      <c r="AG113" s="17"/>
      <c r="AH113" s="17"/>
      <c r="AI113" s="17"/>
      <c r="AJ113" s="17"/>
      <c r="AK113" s="17"/>
      <c r="AL113" s="17"/>
      <c r="AM113" s="17"/>
      <c r="AN113" s="17"/>
      <c r="AO113" s="17"/>
      <c r="AP113" s="27"/>
      <c r="AQ113" s="27"/>
      <c r="AR113" s="17"/>
      <c r="AS113" s="17"/>
      <c r="AT113" s="17"/>
      <c r="AU113" s="27"/>
    </row>
    <row r="114" spans="1:47" ht="11.5" x14ac:dyDescent="0.25">
      <c r="A114" s="146"/>
      <c r="C114" s="146"/>
      <c r="D114" s="27"/>
      <c r="E114" s="22" t="s">
        <v>39</v>
      </c>
      <c r="F114" s="17"/>
      <c r="G114" s="17"/>
      <c r="H114" s="50">
        <f>H103+H112</f>
        <v>0</v>
      </c>
      <c r="I114" s="17"/>
      <c r="J114" s="17"/>
      <c r="K114" s="50">
        <f>K103+K112</f>
        <v>0</v>
      </c>
      <c r="L114" s="17"/>
      <c r="M114" s="17"/>
      <c r="N114" s="50">
        <f>N103+N112</f>
        <v>0</v>
      </c>
      <c r="O114" s="27"/>
      <c r="P114" s="22" t="s">
        <v>39</v>
      </c>
      <c r="Q114" s="17"/>
      <c r="R114" s="17"/>
      <c r="S114" s="50">
        <f>S103+S112</f>
        <v>0</v>
      </c>
      <c r="T114" s="17"/>
      <c r="U114" s="17"/>
      <c r="V114" s="50">
        <f>V103+V112</f>
        <v>0</v>
      </c>
      <c r="W114" s="17"/>
      <c r="X114" s="17"/>
      <c r="Y114" s="50">
        <f>Y103+Y112</f>
        <v>0</v>
      </c>
      <c r="Z114" s="27"/>
      <c r="AA114" s="22" t="s">
        <v>39</v>
      </c>
      <c r="AB114" s="50">
        <f>AB103+AB112</f>
        <v>0</v>
      </c>
      <c r="AC114" s="50">
        <f>AC103+AC112</f>
        <v>0</v>
      </c>
      <c r="AD114" s="50">
        <f>AD103+AD112</f>
        <v>0</v>
      </c>
      <c r="AE114" s="27"/>
      <c r="AF114" s="22" t="s">
        <v>39</v>
      </c>
      <c r="AG114" s="17"/>
      <c r="AH114" s="17"/>
      <c r="AI114" s="50">
        <f>AI103+AI112</f>
        <v>0</v>
      </c>
      <c r="AJ114" s="17"/>
      <c r="AK114" s="17"/>
      <c r="AL114" s="50">
        <f>AL103+AL112</f>
        <v>0</v>
      </c>
      <c r="AM114" s="17"/>
      <c r="AN114" s="17"/>
      <c r="AO114" s="50">
        <f>AO103+AO112</f>
        <v>0</v>
      </c>
      <c r="AP114" s="27"/>
      <c r="AQ114" s="22" t="s">
        <v>39</v>
      </c>
      <c r="AR114" s="50">
        <f>AR103+AR112</f>
        <v>0</v>
      </c>
      <c r="AS114" s="50">
        <f t="shared" ref="AS114:AT114" si="353">AS103+AS112</f>
        <v>0</v>
      </c>
      <c r="AT114" s="50">
        <f t="shared" si="353"/>
        <v>0</v>
      </c>
      <c r="AU114" s="27"/>
    </row>
    <row r="115" spans="1:47" ht="11.5" x14ac:dyDescent="0.25">
      <c r="A115" s="146"/>
      <c r="C115" s="146"/>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6">
        <f>IF(OR(H116&lt;0,K116&lt;0,N116&lt;0,AB116&lt;0,AC116&lt;0,AD116&lt;0,AI116&lt;0,AL116&lt;0,AO116&lt;0),1,0)</f>
        <v>0</v>
      </c>
      <c r="C116" s="146"/>
      <c r="D116" s="44"/>
      <c r="E116" s="37" t="s">
        <v>244</v>
      </c>
      <c r="F116" s="73"/>
      <c r="G116" s="73"/>
      <c r="H116" s="132">
        <v>0</v>
      </c>
      <c r="I116" s="73"/>
      <c r="J116" s="73"/>
      <c r="K116" s="132">
        <v>0</v>
      </c>
      <c r="L116" s="73"/>
      <c r="M116" s="73"/>
      <c r="N116" s="132">
        <v>0</v>
      </c>
      <c r="O116" s="44"/>
      <c r="P116" s="37" t="s">
        <v>245</v>
      </c>
      <c r="Q116" s="73"/>
      <c r="R116" s="73"/>
      <c r="S116" s="132">
        <v>0</v>
      </c>
      <c r="T116" s="73"/>
      <c r="U116" s="73"/>
      <c r="V116" s="132">
        <v>0</v>
      </c>
      <c r="W116" s="73"/>
      <c r="X116" s="73"/>
      <c r="Y116" s="132">
        <v>0</v>
      </c>
      <c r="Z116" s="44"/>
      <c r="AA116" s="37" t="s">
        <v>244</v>
      </c>
      <c r="AB116" s="151">
        <f t="shared" ref="AB116" si="354">S116/S$17</f>
        <v>0</v>
      </c>
      <c r="AC116" s="151">
        <f t="shared" ref="AC116" si="355">V116/V$17</f>
        <v>0</v>
      </c>
      <c r="AD116" s="151">
        <f t="shared" ref="AD116" si="356">Y116/Y$17</f>
        <v>0</v>
      </c>
      <c r="AE116" s="44"/>
      <c r="AF116" s="37" t="s">
        <v>245</v>
      </c>
      <c r="AG116" s="73"/>
      <c r="AH116" s="73"/>
      <c r="AI116" s="132">
        <v>0</v>
      </c>
      <c r="AJ116" s="73"/>
      <c r="AK116" s="73"/>
      <c r="AL116" s="132">
        <v>0</v>
      </c>
      <c r="AM116" s="73"/>
      <c r="AN116" s="73"/>
      <c r="AO116" s="132">
        <v>0</v>
      </c>
      <c r="AP116" s="44"/>
      <c r="AQ116" s="37" t="s">
        <v>244</v>
      </c>
      <c r="AR116" s="151">
        <f t="shared" ref="AR116" si="357">AI116/AI$17</f>
        <v>0</v>
      </c>
      <c r="AS116" s="151">
        <f t="shared" ref="AS116" si="358">AL116/AL$17</f>
        <v>0</v>
      </c>
      <c r="AT116" s="151">
        <f t="shared" ref="AT116" si="359">AO116/AO$17</f>
        <v>0</v>
      </c>
      <c r="AU116" s="44"/>
    </row>
    <row r="117" spans="1:47" ht="12" x14ac:dyDescent="0.3">
      <c r="A117" s="146"/>
      <c r="C117" s="146"/>
      <c r="D117" s="78"/>
      <c r="E117" s="37" t="s">
        <v>185</v>
      </c>
      <c r="F117" s="73"/>
      <c r="G117" s="73"/>
      <c r="H117" s="94" t="s">
        <v>145</v>
      </c>
      <c r="I117" s="73"/>
      <c r="J117" s="73"/>
      <c r="K117" s="94" t="s">
        <v>145</v>
      </c>
      <c r="L117" s="73"/>
      <c r="M117" s="73"/>
      <c r="N117" s="94" t="s">
        <v>145</v>
      </c>
      <c r="O117" s="78"/>
      <c r="P117" s="37" t="s">
        <v>185</v>
      </c>
      <c r="Q117" s="73"/>
      <c r="R117" s="73"/>
      <c r="S117" s="94" t="s">
        <v>145</v>
      </c>
      <c r="T117" s="73"/>
      <c r="U117" s="73"/>
      <c r="V117" s="94" t="s">
        <v>145</v>
      </c>
      <c r="W117" s="73"/>
      <c r="X117" s="73"/>
      <c r="Y117" s="94" t="s">
        <v>145</v>
      </c>
      <c r="Z117" s="78"/>
      <c r="AA117" s="37" t="s">
        <v>185</v>
      </c>
      <c r="AB117" s="149" t="str">
        <f>S117</f>
        <v>No</v>
      </c>
      <c r="AC117" s="149" t="str">
        <f>V117</f>
        <v>No</v>
      </c>
      <c r="AD117" s="149" t="str">
        <f>Y117</f>
        <v>No</v>
      </c>
      <c r="AE117" s="78"/>
      <c r="AF117" s="37" t="s">
        <v>185</v>
      </c>
      <c r="AG117" s="73"/>
      <c r="AH117" s="73"/>
      <c r="AI117" s="94" t="s">
        <v>145</v>
      </c>
      <c r="AJ117" s="73"/>
      <c r="AK117" s="73"/>
      <c r="AL117" s="94" t="s">
        <v>145</v>
      </c>
      <c r="AM117" s="73"/>
      <c r="AN117" s="73"/>
      <c r="AO117" s="94" t="s">
        <v>145</v>
      </c>
      <c r="AP117" s="78"/>
      <c r="AQ117" s="37" t="s">
        <v>185</v>
      </c>
      <c r="AR117" s="149" t="str">
        <f>AI117</f>
        <v>No</v>
      </c>
      <c r="AS117" s="149" t="str">
        <f>AL117</f>
        <v>No</v>
      </c>
      <c r="AT117" s="149" t="str">
        <f>AO117</f>
        <v>No</v>
      </c>
      <c r="AU117" s="78"/>
    </row>
    <row r="118" spans="1:47" ht="11.5" x14ac:dyDescent="0.25">
      <c r="A118" s="146"/>
      <c r="C118" s="146"/>
      <c r="D118" s="27"/>
      <c r="E118" s="27"/>
      <c r="F118" s="68"/>
      <c r="G118" s="68"/>
      <c r="H118" s="27"/>
      <c r="I118" s="68"/>
      <c r="J118" s="68"/>
      <c r="K118" s="27"/>
      <c r="L118" s="68"/>
      <c r="M118" s="68"/>
      <c r="N118" s="27"/>
      <c r="O118" s="27"/>
      <c r="P118" s="27"/>
      <c r="Q118" s="68"/>
      <c r="R118" s="68"/>
      <c r="S118" s="27"/>
      <c r="T118" s="68"/>
      <c r="U118" s="68"/>
      <c r="V118" s="27"/>
      <c r="W118" s="68"/>
      <c r="X118" s="68"/>
      <c r="Y118" s="27"/>
      <c r="Z118" s="27"/>
      <c r="AA118" s="23"/>
      <c r="AB118" s="27"/>
      <c r="AC118" s="27"/>
      <c r="AD118" s="27"/>
      <c r="AE118" s="27"/>
      <c r="AF118" s="27"/>
      <c r="AG118" s="68"/>
      <c r="AH118" s="68"/>
      <c r="AI118" s="27"/>
      <c r="AJ118" s="68"/>
      <c r="AK118" s="68"/>
      <c r="AL118" s="27"/>
      <c r="AM118" s="68"/>
      <c r="AN118" s="68"/>
      <c r="AO118" s="27"/>
      <c r="AP118" s="27"/>
      <c r="AQ118" s="23"/>
      <c r="AR118" s="27"/>
      <c r="AS118" s="27"/>
      <c r="AT118" s="27"/>
      <c r="AU118" s="27"/>
    </row>
    <row r="119" spans="1:47" ht="11.5" x14ac:dyDescent="0.25">
      <c r="A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row>
    <row r="120" spans="1:47" ht="11.5" x14ac:dyDescent="0.25">
      <c r="B120" s="146">
        <f>1-(H120*K120*N120*AB120*AC120*AD120*AR120*AS120*AT120)</f>
        <v>0</v>
      </c>
      <c r="C120" s="146"/>
      <c r="D120" s="27"/>
      <c r="E120" s="24" t="s">
        <v>186</v>
      </c>
      <c r="F120" s="74"/>
      <c r="G120" s="74"/>
      <c r="H120" s="121" t="b">
        <f>ABS((H112+H103+H88)-(H76+H64)) &lt; eTol</f>
        <v>1</v>
      </c>
      <c r="I120" s="74"/>
      <c r="J120" s="74"/>
      <c r="K120" s="121" t="b">
        <f>ABS((K112+K103+K88)-(K76+K64)) &lt; eTol</f>
        <v>1</v>
      </c>
      <c r="L120" s="74"/>
      <c r="M120" s="74"/>
      <c r="N120" s="121" t="b">
        <f>ABS((N112+N103+N88)-(N76+N64)) &lt; eTol</f>
        <v>1</v>
      </c>
      <c r="O120" s="27"/>
      <c r="P120" s="24" t="s">
        <v>186</v>
      </c>
      <c r="Q120" s="74"/>
      <c r="R120" s="74"/>
      <c r="S120" s="121" t="b">
        <f>ABS((S112+S103+S88)-(S76+S64)) &lt; eTol</f>
        <v>1</v>
      </c>
      <c r="T120" s="74"/>
      <c r="U120" s="74"/>
      <c r="V120" s="121" t="b">
        <f>ABS((V112+V103+V88)-(V76+V64)) &lt; eTol</f>
        <v>1</v>
      </c>
      <c r="W120" s="74"/>
      <c r="X120" s="74"/>
      <c r="Y120" s="121" t="b">
        <f>ABS((Y112+Y103+Y88)-(Y76+Y64)) &lt; eTol</f>
        <v>1</v>
      </c>
      <c r="Z120" s="27"/>
      <c r="AA120" s="24" t="s">
        <v>186</v>
      </c>
      <c r="AB120" s="121" t="b">
        <f>ABS((AB112+AB103+AB88)-(AB76+AB64)) &lt; eTol</f>
        <v>1</v>
      </c>
      <c r="AC120" s="121" t="b">
        <f>ABS((AC112+AC103+AC88)-(AC76+AC64)) &lt; eTol</f>
        <v>1</v>
      </c>
      <c r="AD120" s="121" t="b">
        <f>ABS((AD112+AD103+AD88)-(AD76+AD64)) &lt; eTol</f>
        <v>1</v>
      </c>
      <c r="AE120" s="27"/>
      <c r="AF120" s="24" t="s">
        <v>186</v>
      </c>
      <c r="AG120" s="74"/>
      <c r="AH120" s="74"/>
      <c r="AI120" s="121" t="b">
        <f>ABS((AI112+AI103+AI88)-(AI76+AI64)) &lt; eTol</f>
        <v>1</v>
      </c>
      <c r="AJ120" s="74"/>
      <c r="AK120" s="74"/>
      <c r="AL120" s="121" t="b">
        <f>ABS((AL112+AL103+AL88)-(AL76+AL64)) &lt; eTol</f>
        <v>1</v>
      </c>
      <c r="AM120" s="74"/>
      <c r="AN120" s="74"/>
      <c r="AO120" s="121" t="b">
        <f>ABS((AO112+AO103+AO88)-(AO76+AO64)) &lt; eTol</f>
        <v>1</v>
      </c>
      <c r="AP120" s="27"/>
      <c r="AQ120" s="24" t="s">
        <v>186</v>
      </c>
      <c r="AR120" s="121" t="b">
        <f>ABS((AR112+AR103+AR88)-(AR76+AR64)) &lt; eTol</f>
        <v>1</v>
      </c>
      <c r="AS120" s="121" t="b">
        <f>ABS((AS112+AS103+AS88)-(AS76+AS64)) &lt; eTol</f>
        <v>1</v>
      </c>
      <c r="AT120" s="121" t="b">
        <f>ABS((AT112+AT103+AT88)-(AT76+AT64)) &lt; eTol</f>
        <v>1</v>
      </c>
      <c r="AU120" s="27"/>
    </row>
    <row r="121" spans="1:47" ht="11.5" x14ac:dyDescent="0.25">
      <c r="A121" s="146"/>
      <c r="C121" s="146"/>
      <c r="D121" s="27"/>
      <c r="E121" s="23"/>
      <c r="F121" s="68"/>
      <c r="G121" s="68"/>
      <c r="H121" s="27"/>
      <c r="I121" s="68"/>
      <c r="J121" s="68"/>
      <c r="K121" s="27"/>
      <c r="L121" s="68"/>
      <c r="M121" s="68"/>
      <c r="N121" s="27"/>
      <c r="O121" s="27"/>
      <c r="P121" s="23"/>
      <c r="Q121" s="68"/>
      <c r="R121" s="68"/>
      <c r="S121" s="27"/>
      <c r="T121" s="68"/>
      <c r="U121" s="68"/>
      <c r="V121" s="27"/>
      <c r="W121" s="68"/>
      <c r="X121" s="68"/>
      <c r="Y121" s="27"/>
      <c r="Z121" s="27"/>
      <c r="AA121" s="23"/>
      <c r="AB121" s="27"/>
      <c r="AC121" s="27"/>
      <c r="AD121" s="27"/>
      <c r="AE121" s="27"/>
      <c r="AF121" s="23"/>
      <c r="AG121" s="68"/>
      <c r="AH121" s="68"/>
      <c r="AI121" s="27"/>
      <c r="AJ121" s="68"/>
      <c r="AK121" s="68"/>
      <c r="AL121" s="27"/>
      <c r="AM121" s="68"/>
      <c r="AN121" s="68"/>
      <c r="AO121" s="27"/>
      <c r="AP121" s="27"/>
      <c r="AQ121" s="23"/>
      <c r="AR121" s="27"/>
      <c r="AS121" s="27"/>
      <c r="AT121" s="27"/>
      <c r="AU121" s="27"/>
    </row>
    <row r="122" spans="1:47" ht="13" x14ac:dyDescent="0.3">
      <c r="A122" s="146"/>
      <c r="C122" s="146"/>
      <c r="D122" s="27"/>
      <c r="E122" s="28" t="s">
        <v>247</v>
      </c>
      <c r="F122" s="68"/>
      <c r="G122" s="68"/>
      <c r="H122" s="150" t="str">
        <f>H21</f>
        <v>31/XX/20XX</v>
      </c>
      <c r="I122" s="68"/>
      <c r="J122" s="68"/>
      <c r="K122" s="150" t="str">
        <f>K21</f>
        <v>31/XX/20XX</v>
      </c>
      <c r="L122" s="68"/>
      <c r="M122" s="68"/>
      <c r="N122" s="150" t="str">
        <f>N21</f>
        <v>31/XX/20XX</v>
      </c>
      <c r="O122" s="27"/>
      <c r="P122" s="28" t="s">
        <v>248</v>
      </c>
      <c r="Q122" s="68"/>
      <c r="R122" s="68"/>
      <c r="S122" s="150" t="str">
        <f>S21</f>
        <v>31/XX/20XX</v>
      </c>
      <c r="T122" s="68"/>
      <c r="U122" s="68"/>
      <c r="V122" s="150" t="str">
        <f>V21</f>
        <v>31/XX/20XX</v>
      </c>
      <c r="W122" s="68"/>
      <c r="X122" s="68"/>
      <c r="Y122" s="150" t="str">
        <f>Y21</f>
        <v>31/XX/20XX</v>
      </c>
      <c r="Z122" s="27"/>
      <c r="AA122" s="28" t="s">
        <v>247</v>
      </c>
      <c r="AB122" s="150" t="str">
        <f>AB21</f>
        <v>31/XX/20XX</v>
      </c>
      <c r="AC122" s="150" t="str">
        <f>AC21</f>
        <v>31/XX/20XX</v>
      </c>
      <c r="AD122" s="150" t="str">
        <f>AD21</f>
        <v>31/XX/20XX</v>
      </c>
      <c r="AE122" s="27"/>
      <c r="AF122" s="28" t="s">
        <v>248</v>
      </c>
      <c r="AG122" s="68"/>
      <c r="AH122" s="68"/>
      <c r="AI122" s="150" t="str">
        <f>AI21</f>
        <v>31/XX/20XX</v>
      </c>
      <c r="AJ122" s="68"/>
      <c r="AK122" s="68"/>
      <c r="AL122" s="150" t="str">
        <f>AL21</f>
        <v>31/XX/20XX</v>
      </c>
      <c r="AM122" s="68"/>
      <c r="AN122" s="68"/>
      <c r="AO122" s="150" t="str">
        <f>AO21</f>
        <v>31/XX/20XX</v>
      </c>
      <c r="AP122" s="27"/>
      <c r="AQ122" s="28" t="s">
        <v>247</v>
      </c>
      <c r="AR122" s="150" t="str">
        <f>AR21</f>
        <v>31/XX/20XX</v>
      </c>
      <c r="AS122" s="150" t="str">
        <f>AS21</f>
        <v>31/XX/20XX</v>
      </c>
      <c r="AT122" s="150" t="str">
        <f>AT21</f>
        <v>31/XX/20XX</v>
      </c>
      <c r="AU122" s="27"/>
    </row>
    <row r="123" spans="1:47" ht="11.5" x14ac:dyDescent="0.25">
      <c r="A123" s="146"/>
      <c r="C123" s="146"/>
      <c r="D123" s="27"/>
      <c r="E123" s="13" t="s">
        <v>252</v>
      </c>
      <c r="F123" s="68"/>
      <c r="G123" s="68"/>
      <c r="H123" s="132">
        <v>0</v>
      </c>
      <c r="I123" s="68"/>
      <c r="J123" s="68"/>
      <c r="K123" s="132">
        <v>0</v>
      </c>
      <c r="L123" s="68"/>
      <c r="M123" s="68"/>
      <c r="N123" s="132">
        <v>0</v>
      </c>
      <c r="O123" s="27"/>
      <c r="P123" s="13" t="s">
        <v>252</v>
      </c>
      <c r="Q123" s="68"/>
      <c r="R123" s="68"/>
      <c r="S123" s="132">
        <v>0</v>
      </c>
      <c r="T123" s="68"/>
      <c r="U123" s="68"/>
      <c r="V123" s="132">
        <v>0</v>
      </c>
      <c r="W123" s="68"/>
      <c r="X123" s="68"/>
      <c r="Y123" s="132">
        <v>0</v>
      </c>
      <c r="Z123" s="27"/>
      <c r="AA123" s="13" t="s">
        <v>252</v>
      </c>
      <c r="AB123" s="151">
        <f>S123/S$16</f>
        <v>0</v>
      </c>
      <c r="AC123" s="151">
        <f t="shared" ref="AC123:AC124" si="360">V123/V$16</f>
        <v>0</v>
      </c>
      <c r="AD123" s="151">
        <f t="shared" ref="AD123:AD124" si="361">Y123/Y$16</f>
        <v>0</v>
      </c>
      <c r="AE123" s="27"/>
      <c r="AF123" s="13" t="s">
        <v>252</v>
      </c>
      <c r="AG123" s="68"/>
      <c r="AH123" s="68"/>
      <c r="AI123" s="132">
        <v>0</v>
      </c>
      <c r="AJ123" s="68"/>
      <c r="AK123" s="68"/>
      <c r="AL123" s="132">
        <v>0</v>
      </c>
      <c r="AM123" s="68"/>
      <c r="AN123" s="68"/>
      <c r="AO123" s="132">
        <v>0</v>
      </c>
      <c r="AP123" s="27"/>
      <c r="AQ123" s="13" t="s">
        <v>252</v>
      </c>
      <c r="AR123" s="151">
        <f>AI123/AI$16</f>
        <v>0</v>
      </c>
      <c r="AS123" s="151">
        <f t="shared" ref="AS123:AS124" si="362">AL123/AL$16</f>
        <v>0</v>
      </c>
      <c r="AT123" s="151">
        <f t="shared" ref="AT123:AT124" si="363">AO123/AO$16</f>
        <v>0</v>
      </c>
      <c r="AU123" s="27"/>
    </row>
    <row r="124" spans="1:47" ht="11.5" x14ac:dyDescent="0.25">
      <c r="A124" s="146">
        <f>IF(OR(H124&gt;0,K124&gt;0,N124&gt;0,AB124&gt;0,AC124&gt;0,AD124&gt;0,AI124&gt;0,AL124&gt;0,AO124&gt;0),1,0)</f>
        <v>0</v>
      </c>
      <c r="C124" s="146"/>
      <c r="D124" s="27"/>
      <c r="E124" s="63" t="s">
        <v>192</v>
      </c>
      <c r="F124" s="68"/>
      <c r="G124" s="68"/>
      <c r="H124" s="132">
        <v>0</v>
      </c>
      <c r="I124" s="68"/>
      <c r="J124" s="68"/>
      <c r="K124" s="132">
        <v>0</v>
      </c>
      <c r="L124" s="68"/>
      <c r="M124" s="68"/>
      <c r="N124" s="132">
        <v>0</v>
      </c>
      <c r="O124" s="27"/>
      <c r="P124" s="63" t="s">
        <v>192</v>
      </c>
      <c r="Q124" s="68"/>
      <c r="R124" s="68"/>
      <c r="S124" s="132">
        <v>0</v>
      </c>
      <c r="T124" s="68"/>
      <c r="U124" s="68"/>
      <c r="V124" s="132">
        <v>0</v>
      </c>
      <c r="W124" s="68"/>
      <c r="X124" s="68"/>
      <c r="Y124" s="132">
        <v>0</v>
      </c>
      <c r="Z124" s="27"/>
      <c r="AA124" s="63" t="s">
        <v>192</v>
      </c>
      <c r="AB124" s="151">
        <f t="shared" ref="AB124" si="364">S124/S$16</f>
        <v>0</v>
      </c>
      <c r="AC124" s="151">
        <f t="shared" si="360"/>
        <v>0</v>
      </c>
      <c r="AD124" s="151">
        <f t="shared" si="361"/>
        <v>0</v>
      </c>
      <c r="AE124" s="27"/>
      <c r="AF124" s="63" t="s">
        <v>192</v>
      </c>
      <c r="AG124" s="68"/>
      <c r="AH124" s="68"/>
      <c r="AI124" s="132">
        <v>0</v>
      </c>
      <c r="AJ124" s="68"/>
      <c r="AK124" s="68"/>
      <c r="AL124" s="132">
        <v>0</v>
      </c>
      <c r="AM124" s="68"/>
      <c r="AN124" s="68"/>
      <c r="AO124" s="132">
        <v>0</v>
      </c>
      <c r="AP124" s="27"/>
      <c r="AQ124" s="63" t="s">
        <v>192</v>
      </c>
      <c r="AR124" s="151">
        <f t="shared" ref="AR124" si="365">AI124/AI$16</f>
        <v>0</v>
      </c>
      <c r="AS124" s="151">
        <f t="shared" si="362"/>
        <v>0</v>
      </c>
      <c r="AT124" s="151">
        <f t="shared" si="363"/>
        <v>0</v>
      </c>
      <c r="AU124" s="27"/>
    </row>
    <row r="125" spans="1:47" ht="11.5" x14ac:dyDescent="0.25">
      <c r="A125" s="146"/>
      <c r="C125" s="146"/>
      <c r="D125" s="27"/>
      <c r="E125" s="14" t="s">
        <v>251</v>
      </c>
      <c r="F125" s="68"/>
      <c r="G125" s="68"/>
      <c r="H125" s="49">
        <f>SUM(H123:H124)</f>
        <v>0</v>
      </c>
      <c r="I125" s="68"/>
      <c r="J125" s="68"/>
      <c r="K125" s="49">
        <f>SUM(K123:K124)</f>
        <v>0</v>
      </c>
      <c r="L125" s="68"/>
      <c r="M125" s="68"/>
      <c r="N125" s="49">
        <f>SUM(N123:N124)</f>
        <v>0</v>
      </c>
      <c r="O125" s="27"/>
      <c r="P125" s="14" t="s">
        <v>251</v>
      </c>
      <c r="Q125" s="68"/>
      <c r="R125" s="68"/>
      <c r="S125" s="49">
        <f>SUM(S123:S124)</f>
        <v>0</v>
      </c>
      <c r="T125" s="68"/>
      <c r="U125" s="68"/>
      <c r="V125" s="49">
        <f>SUM(V123:V124)</f>
        <v>0</v>
      </c>
      <c r="W125" s="68"/>
      <c r="X125" s="68"/>
      <c r="Y125" s="49">
        <f>SUM(Y123:Y124)</f>
        <v>0</v>
      </c>
      <c r="Z125" s="27"/>
      <c r="AA125" s="14" t="s">
        <v>251</v>
      </c>
      <c r="AB125" s="49">
        <f>SUM(AB123:AB124)</f>
        <v>0</v>
      </c>
      <c r="AC125" s="49">
        <f>SUM(AC123:AC124)</f>
        <v>0</v>
      </c>
      <c r="AD125" s="49">
        <f>SUM(AD123:AD124)</f>
        <v>0</v>
      </c>
      <c r="AE125" s="27"/>
      <c r="AF125" s="14" t="s">
        <v>251</v>
      </c>
      <c r="AG125" s="68"/>
      <c r="AH125" s="68"/>
      <c r="AI125" s="49">
        <f>SUM(AI123:AI124)</f>
        <v>0</v>
      </c>
      <c r="AJ125" s="68"/>
      <c r="AK125" s="68"/>
      <c r="AL125" s="49">
        <f>SUM(AL123:AL124)</f>
        <v>0</v>
      </c>
      <c r="AM125" s="68"/>
      <c r="AN125" s="68"/>
      <c r="AO125" s="49">
        <f>SUM(AO123:AO124)</f>
        <v>0</v>
      </c>
      <c r="AP125" s="27"/>
      <c r="AQ125" s="14" t="s">
        <v>251</v>
      </c>
      <c r="AR125" s="49">
        <f>SUM(AR123:AR124)</f>
        <v>0</v>
      </c>
      <c r="AS125" s="49">
        <f>SUM(AS123:AS124)</f>
        <v>0</v>
      </c>
      <c r="AT125" s="49">
        <f>SUM(AT123:AT124)</f>
        <v>0</v>
      </c>
      <c r="AU125" s="27"/>
    </row>
    <row r="126" spans="1:47" ht="11.5" x14ac:dyDescent="0.25">
      <c r="A126" s="146"/>
      <c r="C126" s="146"/>
      <c r="D126" s="27"/>
      <c r="E126" s="16"/>
      <c r="F126" s="68"/>
      <c r="G126" s="68"/>
      <c r="H126" s="27"/>
      <c r="I126" s="68"/>
      <c r="J126" s="68"/>
      <c r="K126" s="27"/>
      <c r="L126" s="68"/>
      <c r="M126" s="68"/>
      <c r="N126" s="27"/>
      <c r="O126" s="27"/>
      <c r="P126" s="16"/>
      <c r="Q126" s="68"/>
      <c r="R126" s="68"/>
      <c r="S126" s="27"/>
      <c r="T126" s="68"/>
      <c r="U126" s="68"/>
      <c r="V126" s="27"/>
      <c r="W126" s="68"/>
      <c r="X126" s="68"/>
      <c r="Y126" s="27"/>
      <c r="Z126" s="27"/>
      <c r="AA126" s="16"/>
      <c r="AB126" s="27"/>
      <c r="AC126" s="27"/>
      <c r="AD126" s="27"/>
      <c r="AE126" s="27"/>
      <c r="AF126" s="16"/>
      <c r="AG126" s="68"/>
      <c r="AH126" s="68"/>
      <c r="AI126" s="27"/>
      <c r="AJ126" s="68"/>
      <c r="AK126" s="68"/>
      <c r="AL126" s="27"/>
      <c r="AM126" s="68"/>
      <c r="AN126" s="68"/>
      <c r="AO126" s="27"/>
      <c r="AP126" s="27"/>
      <c r="AQ126" s="16"/>
      <c r="AR126" s="27"/>
      <c r="AS126" s="27"/>
      <c r="AT126" s="27"/>
      <c r="AU126" s="27"/>
    </row>
    <row r="127" spans="1:47" ht="11.5" x14ac:dyDescent="0.25">
      <c r="A127" s="146"/>
      <c r="C127" s="146"/>
      <c r="D127" s="27"/>
      <c r="E127" s="13" t="s">
        <v>187</v>
      </c>
      <c r="F127" s="68"/>
      <c r="G127" s="68"/>
      <c r="H127" s="132">
        <v>0</v>
      </c>
      <c r="I127" s="68"/>
      <c r="J127" s="68"/>
      <c r="K127" s="132">
        <v>0</v>
      </c>
      <c r="L127" s="68"/>
      <c r="M127" s="68"/>
      <c r="N127" s="132">
        <v>0</v>
      </c>
      <c r="O127" s="27"/>
      <c r="P127" s="13" t="s">
        <v>187</v>
      </c>
      <c r="Q127" s="68"/>
      <c r="R127" s="68"/>
      <c r="S127" s="132">
        <v>0</v>
      </c>
      <c r="T127" s="68"/>
      <c r="U127" s="68"/>
      <c r="V127" s="132">
        <v>0</v>
      </c>
      <c r="W127" s="68"/>
      <c r="X127" s="68"/>
      <c r="Y127" s="132">
        <v>0</v>
      </c>
      <c r="Z127" s="27"/>
      <c r="AA127" s="13" t="s">
        <v>187</v>
      </c>
      <c r="AB127" s="151">
        <f t="shared" ref="AB127" si="366">S127/S$17</f>
        <v>0</v>
      </c>
      <c r="AC127" s="151">
        <f t="shared" ref="AC127" si="367">V127/V$17</f>
        <v>0</v>
      </c>
      <c r="AD127" s="151">
        <f t="shared" ref="AD127" si="368">Y127/Y$17</f>
        <v>0</v>
      </c>
      <c r="AE127" s="27"/>
      <c r="AF127" s="13" t="s">
        <v>187</v>
      </c>
      <c r="AG127" s="68"/>
      <c r="AH127" s="68"/>
      <c r="AI127" s="132">
        <v>0</v>
      </c>
      <c r="AJ127" s="68"/>
      <c r="AK127" s="68"/>
      <c r="AL127" s="132">
        <v>0</v>
      </c>
      <c r="AM127" s="68"/>
      <c r="AN127" s="68"/>
      <c r="AO127" s="132">
        <v>0</v>
      </c>
      <c r="AP127" s="27"/>
      <c r="AQ127" s="13" t="s">
        <v>187</v>
      </c>
      <c r="AR127" s="151">
        <f t="shared" ref="AR127" si="369">AI127/AI$17</f>
        <v>0</v>
      </c>
      <c r="AS127" s="151">
        <f t="shared" ref="AS127" si="370">AL127/AL$17</f>
        <v>0</v>
      </c>
      <c r="AT127" s="151">
        <f t="shared" ref="AT127" si="371">AO127/AO$17</f>
        <v>0</v>
      </c>
      <c r="AU127" s="27"/>
    </row>
    <row r="128" spans="1:47" ht="11.5" x14ac:dyDescent="0.25">
      <c r="A128" s="146"/>
      <c r="C128" s="146"/>
      <c r="D128" s="27"/>
      <c r="E128" s="27"/>
      <c r="F128" s="68"/>
      <c r="G128" s="68"/>
      <c r="H128" s="27"/>
      <c r="I128" s="27"/>
      <c r="J128" s="27"/>
      <c r="K128" s="27"/>
      <c r="L128" s="27"/>
      <c r="M128" s="27"/>
      <c r="N128" s="27"/>
      <c r="O128" s="27"/>
      <c r="P128" s="27"/>
      <c r="Q128" s="68"/>
      <c r="R128" s="68"/>
      <c r="S128" s="27"/>
      <c r="T128" s="27"/>
      <c r="U128" s="27"/>
      <c r="V128" s="27"/>
      <c r="W128" s="27"/>
      <c r="X128" s="27"/>
      <c r="Y128" s="27"/>
      <c r="Z128" s="27"/>
      <c r="AA128" s="27"/>
      <c r="AB128" s="27"/>
      <c r="AC128" s="27"/>
      <c r="AD128" s="27"/>
      <c r="AE128" s="27"/>
      <c r="AF128" s="27"/>
      <c r="AG128" s="68"/>
      <c r="AH128" s="68"/>
      <c r="AI128" s="27"/>
      <c r="AJ128" s="27"/>
      <c r="AK128" s="27"/>
      <c r="AL128" s="27"/>
      <c r="AM128" s="27"/>
      <c r="AN128" s="27"/>
      <c r="AO128" s="27"/>
      <c r="AP128" s="27"/>
      <c r="AQ128" s="27"/>
      <c r="AR128" s="27"/>
      <c r="AS128" s="27"/>
      <c r="AT128" s="27"/>
      <c r="AU128" s="27"/>
    </row>
    <row r="129" spans="1:47" ht="13" x14ac:dyDescent="0.3">
      <c r="A129" s="146"/>
      <c r="C129" s="146"/>
      <c r="D129" s="27"/>
      <c r="E129" s="67" t="s">
        <v>188</v>
      </c>
      <c r="F129" s="68"/>
      <c r="G129" s="68"/>
      <c r="H129" s="49">
        <f>H78+H79+H85+H87+H94+H95+H100+H102-H74</f>
        <v>0</v>
      </c>
      <c r="I129" s="27"/>
      <c r="J129" s="27"/>
      <c r="K129" s="49">
        <f>K78+K79+K85+K87+K94+K95+K100+K102-K74</f>
        <v>0</v>
      </c>
      <c r="L129" s="27"/>
      <c r="M129" s="27"/>
      <c r="N129" s="49">
        <f>N78+N79+N85+N87+N94+N95+N100+N102-N74</f>
        <v>0</v>
      </c>
      <c r="O129" s="27"/>
      <c r="P129" s="67" t="s">
        <v>188</v>
      </c>
      <c r="Q129" s="68"/>
      <c r="R129" s="68"/>
      <c r="S129" s="49">
        <f>S78+S79+S85+S87+S94+S95+S100+S102-S74</f>
        <v>0</v>
      </c>
      <c r="T129" s="68"/>
      <c r="U129" s="68"/>
      <c r="V129" s="49">
        <f>V78+V79+V85+V87+V94+V95+V100+V102-V74</f>
        <v>0</v>
      </c>
      <c r="W129" s="68"/>
      <c r="X129" s="68"/>
      <c r="Y129" s="49">
        <f>Y78+Y79+Y85+Y87+Y94+Y95+Y100+Y102-Y74</f>
        <v>0</v>
      </c>
      <c r="Z129" s="27"/>
      <c r="AA129" s="67" t="s">
        <v>188</v>
      </c>
      <c r="AB129" s="49">
        <f t="shared" ref="AB129:AD129" si="372">AB78+AB79+AB85+AB87+AB94+AB95+AB100+AB102-AB74</f>
        <v>0</v>
      </c>
      <c r="AC129" s="49">
        <f t="shared" si="372"/>
        <v>0</v>
      </c>
      <c r="AD129" s="49">
        <f t="shared" si="372"/>
        <v>0</v>
      </c>
      <c r="AE129" s="68"/>
      <c r="AF129" s="67" t="s">
        <v>188</v>
      </c>
      <c r="AG129" s="68"/>
      <c r="AH129" s="68"/>
      <c r="AI129" s="49">
        <f t="shared" ref="AI129" si="373">AI78+AI79+AI85+AI87+AI94+AI95+AI100+AI102-AI74</f>
        <v>0</v>
      </c>
      <c r="AJ129" s="68"/>
      <c r="AK129" s="68"/>
      <c r="AL129" s="49">
        <f t="shared" ref="AL129" si="374">AL78+AL79+AL85+AL87+AL94+AL95+AL100+AL102-AL74</f>
        <v>0</v>
      </c>
      <c r="AM129" s="68"/>
      <c r="AN129" s="68"/>
      <c r="AO129" s="49">
        <f t="shared" ref="AO129" si="375">AO78+AO79+AO85+AO87+AO94+AO95+AO100+AO102-AO74</f>
        <v>0</v>
      </c>
      <c r="AP129" s="68"/>
      <c r="AQ129" s="67" t="s">
        <v>188</v>
      </c>
      <c r="AR129" s="49">
        <f t="shared" ref="AR129:AT129" si="376">AR78+AR79+AR85+AR87+AR94+AR95+AR100+AR102-AR74</f>
        <v>0</v>
      </c>
      <c r="AS129" s="49">
        <f t="shared" si="376"/>
        <v>0</v>
      </c>
      <c r="AT129" s="49">
        <f t="shared" si="376"/>
        <v>0</v>
      </c>
      <c r="AU129" s="27"/>
    </row>
    <row r="130" spans="1:47" ht="13" x14ac:dyDescent="0.3">
      <c r="A130" s="146"/>
      <c r="C130" s="146"/>
      <c r="D130" s="27"/>
      <c r="E130" s="67" t="s">
        <v>324</v>
      </c>
      <c r="F130" s="68"/>
      <c r="G130" s="68"/>
      <c r="H130" s="49">
        <f>'Authority RAG Thresholds'!$F$26</f>
        <v>0</v>
      </c>
      <c r="I130" s="27"/>
      <c r="J130" s="27"/>
      <c r="K130" s="49">
        <f>'Authority RAG Thresholds'!$F$26</f>
        <v>0</v>
      </c>
      <c r="L130" s="27"/>
      <c r="M130" s="27"/>
      <c r="N130" s="49">
        <f>'Authority RAG Thresholds'!$F$26</f>
        <v>0</v>
      </c>
      <c r="O130" s="27"/>
      <c r="P130" s="67" t="s">
        <v>324</v>
      </c>
      <c r="Q130" s="68"/>
      <c r="R130" s="68"/>
      <c r="S130" s="49">
        <f>'Authority RAG Thresholds'!$F$26</f>
        <v>0</v>
      </c>
      <c r="T130" s="68"/>
      <c r="U130" s="68"/>
      <c r="V130" s="49">
        <f>'Authority RAG Thresholds'!$F$26</f>
        <v>0</v>
      </c>
      <c r="W130" s="68"/>
      <c r="X130" s="68"/>
      <c r="Y130" s="49">
        <f>'Authority RAG Thresholds'!$F$26</f>
        <v>0</v>
      </c>
      <c r="Z130" s="27"/>
      <c r="AA130" s="67" t="s">
        <v>324</v>
      </c>
      <c r="AB130" s="49">
        <f>'Authority RAG Thresholds'!$F$26</f>
        <v>0</v>
      </c>
      <c r="AC130" s="49">
        <f>'Authority RAG Thresholds'!$F$26</f>
        <v>0</v>
      </c>
      <c r="AD130" s="49">
        <f>'Authority RAG Thresholds'!$F$26</f>
        <v>0</v>
      </c>
      <c r="AE130" s="68"/>
      <c r="AF130" s="67" t="s">
        <v>324</v>
      </c>
      <c r="AG130" s="68"/>
      <c r="AH130" s="68"/>
      <c r="AI130" s="49">
        <f>'Authority RAG Thresholds'!$F$26</f>
        <v>0</v>
      </c>
      <c r="AJ130" s="68"/>
      <c r="AK130" s="68"/>
      <c r="AL130" s="49">
        <f>'Authority RAG Thresholds'!$F$26</f>
        <v>0</v>
      </c>
      <c r="AM130" s="68"/>
      <c r="AN130" s="68"/>
      <c r="AO130" s="49">
        <f>'Authority RAG Thresholds'!$F$26</f>
        <v>0</v>
      </c>
      <c r="AP130" s="68"/>
      <c r="AQ130" s="67" t="s">
        <v>324</v>
      </c>
      <c r="AR130" s="49">
        <f>$H$130</f>
        <v>0</v>
      </c>
      <c r="AS130" s="49">
        <f>$K$130</f>
        <v>0</v>
      </c>
      <c r="AT130" s="49">
        <f>$N$130</f>
        <v>0</v>
      </c>
      <c r="AU130" s="27"/>
    </row>
    <row r="131" spans="1:47" ht="11.5" x14ac:dyDescent="0.25">
      <c r="A131" s="146"/>
      <c r="C131" s="146"/>
      <c r="D131" s="27"/>
      <c r="E131" s="27"/>
      <c r="F131" s="68"/>
      <c r="G131" s="68"/>
      <c r="H131" s="27"/>
      <c r="I131" s="27"/>
      <c r="J131" s="27"/>
      <c r="K131" s="27"/>
      <c r="L131" s="27"/>
      <c r="M131" s="27"/>
      <c r="N131" s="27"/>
      <c r="O131" s="27"/>
      <c r="P131" s="27"/>
      <c r="Q131" s="68"/>
      <c r="R131" s="68"/>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1.5" x14ac:dyDescent="0.25">
      <c r="A132" s="146"/>
      <c r="C132" s="146"/>
      <c r="D132" s="44"/>
      <c r="E132" s="44"/>
      <c r="F132" s="68"/>
      <c r="G132" s="68"/>
      <c r="H132" s="45"/>
      <c r="I132" s="45"/>
      <c r="J132" s="45"/>
      <c r="K132" s="45"/>
      <c r="L132" s="45"/>
      <c r="M132" s="45"/>
      <c r="N132" s="45"/>
      <c r="O132" s="44"/>
      <c r="P132" s="44"/>
      <c r="Q132" s="68"/>
      <c r="R132" s="68"/>
      <c r="S132" s="45"/>
      <c r="T132" s="45"/>
      <c r="U132" s="45"/>
      <c r="V132" s="45"/>
      <c r="W132" s="45"/>
      <c r="X132" s="45"/>
      <c r="Y132" s="45"/>
      <c r="Z132" s="44"/>
      <c r="AA132" s="44"/>
      <c r="AB132" s="45"/>
      <c r="AC132" s="45"/>
      <c r="AD132" s="45"/>
      <c r="AE132" s="44"/>
      <c r="AF132" s="44"/>
      <c r="AG132" s="45"/>
      <c r="AH132" s="45"/>
      <c r="AI132" s="45"/>
      <c r="AJ132" s="45"/>
      <c r="AK132" s="45"/>
      <c r="AL132" s="45"/>
      <c r="AM132" s="45"/>
      <c r="AN132" s="45"/>
      <c r="AO132" s="45"/>
      <c r="AP132" s="44"/>
      <c r="AQ132" s="44"/>
      <c r="AR132" s="45"/>
      <c r="AS132" s="45"/>
      <c r="AT132" s="45"/>
      <c r="AU132" s="44"/>
    </row>
    <row r="133" spans="1:47" x14ac:dyDescent="0.35">
      <c r="A133" s="146"/>
      <c r="C133" s="146"/>
      <c r="D133" s="27"/>
      <c r="E133" s="148" t="s">
        <v>64</v>
      </c>
      <c r="F133" s="27"/>
      <c r="G133" s="27"/>
      <c r="H133" s="27"/>
      <c r="I133" s="45"/>
      <c r="J133" s="45"/>
      <c r="K133" s="27"/>
      <c r="L133" s="45"/>
      <c r="M133" s="45"/>
      <c r="N133" s="27"/>
      <c r="O133" s="27"/>
      <c r="P133" s="25"/>
      <c r="Q133" s="27"/>
      <c r="R133" s="27"/>
      <c r="S133" s="27"/>
      <c r="T133" s="45"/>
      <c r="U133" s="45"/>
      <c r="V133" s="27"/>
      <c r="W133" s="45"/>
      <c r="X133" s="45"/>
      <c r="Y133" s="27"/>
      <c r="Z133" s="27"/>
      <c r="AA133" s="148" t="s">
        <v>64</v>
      </c>
      <c r="AB133" s="27"/>
      <c r="AC133" s="27"/>
      <c r="AD133" s="27"/>
      <c r="AE133" s="27"/>
      <c r="AF133" s="27"/>
      <c r="AG133" s="27"/>
      <c r="AH133" s="27"/>
      <c r="AI133" s="27"/>
      <c r="AJ133" s="27"/>
      <c r="AK133" s="27"/>
      <c r="AL133" s="27"/>
      <c r="AM133" s="27"/>
      <c r="AN133" s="27"/>
      <c r="AO133" s="27"/>
      <c r="AP133" s="27"/>
      <c r="AQ133" s="148" t="s">
        <v>64</v>
      </c>
      <c r="AR133" s="27"/>
      <c r="AS133" s="27"/>
      <c r="AT133" s="27"/>
      <c r="AU133" s="27"/>
    </row>
    <row r="134" spans="1:47" ht="11.5" x14ac:dyDescent="0.25">
      <c r="A134" s="146"/>
      <c r="C134" s="146"/>
      <c r="D134" s="27"/>
      <c r="E134" s="91" t="s">
        <v>167</v>
      </c>
      <c r="F134" s="27"/>
      <c r="G134" s="27"/>
      <c r="H134" s="152" t="e">
        <f>H32/H130</f>
        <v>#DIV/0!</v>
      </c>
      <c r="I134" s="45"/>
      <c r="J134" s="45"/>
      <c r="K134" s="152" t="e">
        <f>K32/K130</f>
        <v>#DIV/0!</v>
      </c>
      <c r="L134" s="45"/>
      <c r="M134" s="45"/>
      <c r="N134" s="152" t="e">
        <f>N32/N130</f>
        <v>#DIV/0!</v>
      </c>
      <c r="O134" s="27"/>
      <c r="P134" s="42"/>
      <c r="Q134" s="79"/>
      <c r="R134" s="79"/>
      <c r="S134" s="158"/>
      <c r="T134" s="159"/>
      <c r="U134" s="159"/>
      <c r="V134" s="158"/>
      <c r="W134" s="159"/>
      <c r="X134" s="159"/>
      <c r="Y134" s="158"/>
      <c r="Z134" s="27"/>
      <c r="AA134" s="91" t="s">
        <v>167</v>
      </c>
      <c r="AB134" s="152" t="e">
        <f t="shared" ref="AB134:AD134" si="377">AB32/AB130</f>
        <v>#DIV/0!</v>
      </c>
      <c r="AC134" s="152" t="e">
        <f t="shared" si="377"/>
        <v>#DIV/0!</v>
      </c>
      <c r="AD134" s="152" t="e">
        <f t="shared" si="377"/>
        <v>#DIV/0!</v>
      </c>
      <c r="AE134" s="27"/>
      <c r="AF134" s="27"/>
      <c r="AG134" s="27"/>
      <c r="AH134" s="27"/>
      <c r="AI134" s="27"/>
      <c r="AJ134" s="27"/>
      <c r="AK134" s="27"/>
      <c r="AL134" s="27"/>
      <c r="AM134" s="27"/>
      <c r="AN134" s="27"/>
      <c r="AO134" s="27"/>
      <c r="AP134" s="27"/>
      <c r="AQ134" s="91" t="s">
        <v>167</v>
      </c>
      <c r="AR134" s="152" t="e">
        <f t="shared" ref="AR134:AT134" si="378">AR32/AR130</f>
        <v>#DIV/0!</v>
      </c>
      <c r="AS134" s="152" t="e">
        <f t="shared" si="378"/>
        <v>#DIV/0!</v>
      </c>
      <c r="AT134" s="152" t="e">
        <f t="shared" si="378"/>
        <v>#DIV/0!</v>
      </c>
      <c r="AU134" s="27"/>
    </row>
    <row r="135" spans="1:47" ht="11.5" x14ac:dyDescent="0.25">
      <c r="A135" s="146"/>
      <c r="C135" s="146"/>
      <c r="D135" s="27"/>
      <c r="E135" s="91" t="s">
        <v>68</v>
      </c>
      <c r="F135" s="27"/>
      <c r="G135" s="27"/>
      <c r="H135" s="153">
        <f>IF(H32=0,0,H39/H32)</f>
        <v>0</v>
      </c>
      <c r="I135" s="45"/>
      <c r="J135" s="45"/>
      <c r="K135" s="153">
        <f>IF(K32=0,0,K39/K32)</f>
        <v>0</v>
      </c>
      <c r="L135" s="45"/>
      <c r="M135" s="45"/>
      <c r="N135" s="153">
        <f>IF(N32=0,0,N39/N32)</f>
        <v>0</v>
      </c>
      <c r="O135" s="27"/>
      <c r="P135" s="42"/>
      <c r="Q135" s="79"/>
      <c r="R135" s="79"/>
      <c r="S135" s="160"/>
      <c r="T135" s="159"/>
      <c r="U135" s="159"/>
      <c r="V135" s="160"/>
      <c r="W135" s="159"/>
      <c r="X135" s="159"/>
      <c r="Y135" s="160"/>
      <c r="Z135" s="27"/>
      <c r="AA135" s="91" t="s">
        <v>68</v>
      </c>
      <c r="AB135" s="153">
        <f t="shared" ref="AB135:AD135" si="379">IF(AB32=0,0,AB39/AB32)</f>
        <v>0</v>
      </c>
      <c r="AC135" s="153">
        <f t="shared" si="379"/>
        <v>0</v>
      </c>
      <c r="AD135" s="153">
        <f t="shared" si="379"/>
        <v>0</v>
      </c>
      <c r="AE135" s="27"/>
      <c r="AF135" s="27"/>
      <c r="AG135" s="27"/>
      <c r="AH135" s="27"/>
      <c r="AI135" s="27"/>
      <c r="AJ135" s="27"/>
      <c r="AK135" s="27"/>
      <c r="AL135" s="27"/>
      <c r="AM135" s="27"/>
      <c r="AN135" s="27"/>
      <c r="AO135" s="27"/>
      <c r="AP135" s="27"/>
      <c r="AQ135" s="91" t="s">
        <v>68</v>
      </c>
      <c r="AR135" s="153">
        <f t="shared" ref="AR135:AT135" si="380">IF(AR32=0,0,AR39/AR32)</f>
        <v>0</v>
      </c>
      <c r="AS135" s="153">
        <f t="shared" si="380"/>
        <v>0</v>
      </c>
      <c r="AT135" s="153">
        <f t="shared" si="380"/>
        <v>0</v>
      </c>
      <c r="AU135" s="27"/>
    </row>
    <row r="136" spans="1:47" ht="11.5" x14ac:dyDescent="0.25">
      <c r="A136" s="146"/>
      <c r="C136" s="146"/>
      <c r="D136" s="27"/>
      <c r="E136" s="91" t="s">
        <v>253</v>
      </c>
      <c r="F136" s="27"/>
      <c r="G136" s="27"/>
      <c r="H136" s="153" t="str">
        <f>IF(H125=0,"N/A",  IF(  OR(  H125  &lt;  0,  (H78+H79+H85+H87+H94+H95+H100+H102-H74)  &lt;=  0  ),  0,  H125/(H78+H79+H85+H87+H94+H95+H100+H102-H74)  )  )</f>
        <v>N/A</v>
      </c>
      <c r="I136" s="45"/>
      <c r="J136" s="45"/>
      <c r="K136" s="153" t="str">
        <f>IF(K125=0,"N/A",  IF(  OR(  K125  &lt;  0,  (K78+K79+K85+K87+K94+K95+K100+K102-K74)  &lt;=  0  ),  0,  K125/(K78+K79+K85+K87+K94+K95+K100+K102-K74)  )  )</f>
        <v>N/A</v>
      </c>
      <c r="L136" s="45"/>
      <c r="M136" s="45"/>
      <c r="N136" s="153" t="str">
        <f>IF(N125=0,"N/A",  IF(  OR(  N125  &lt;  0,  (N78+N79+N85+N87+N94+N95+N100+N102-N74)  &lt;=  0  ),  0,  N125/(N78+N79+N85+N87+N94+N95+N100+N102-N74)  )  )</f>
        <v>N/A</v>
      </c>
      <c r="O136" s="27"/>
      <c r="P136" s="42"/>
      <c r="Q136" s="79"/>
      <c r="R136" s="79"/>
      <c r="S136" s="161"/>
      <c r="T136" s="159"/>
      <c r="U136" s="159"/>
      <c r="V136" s="161"/>
      <c r="W136" s="159"/>
      <c r="X136" s="159"/>
      <c r="Y136" s="161"/>
      <c r="Z136" s="27"/>
      <c r="AA136" s="91" t="s">
        <v>253</v>
      </c>
      <c r="AB136" s="153" t="str">
        <f t="shared" ref="AB136:AD136" si="381">IF(AB125=0,"N/A",  IF(  OR(  AB125  &lt;  0,  (AB78+AB79+AB85+AB87+AB94+AB95+AB100+AB102-AB74)  &lt;=  0  ),  0,  AB125/(AB78+AB79+AB85+AB87+AB94+AB95+AB100+AB102-AB74)  )  )</f>
        <v>N/A</v>
      </c>
      <c r="AC136" s="153" t="str">
        <f t="shared" si="381"/>
        <v>N/A</v>
      </c>
      <c r="AD136" s="153" t="str">
        <f t="shared" si="381"/>
        <v>N/A</v>
      </c>
      <c r="AE136" s="27"/>
      <c r="AF136" s="27"/>
      <c r="AG136" s="27"/>
      <c r="AH136" s="27"/>
      <c r="AI136" s="27"/>
      <c r="AJ136" s="27"/>
      <c r="AK136" s="27"/>
      <c r="AL136" s="27"/>
      <c r="AM136" s="27"/>
      <c r="AN136" s="27"/>
      <c r="AO136" s="27"/>
      <c r="AP136" s="27"/>
      <c r="AQ136" s="91" t="s">
        <v>253</v>
      </c>
      <c r="AR136" s="153" t="str">
        <f t="shared" ref="AR136:AT136" si="382">IF(AR125=0,"N/A",  IF(  OR(  AR125  &lt;  0,  (AR78+AR79+AR85+AR87+AR94+AR95+AR100+AR102-AR74)  &lt;=  0  ),  0,  AR125/(AR78+AR79+AR85+AR87+AR94+AR95+AR100+AR102-AR74)  )  )</f>
        <v>N/A</v>
      </c>
      <c r="AS136" s="153" t="str">
        <f t="shared" si="382"/>
        <v>N/A</v>
      </c>
      <c r="AT136" s="153" t="str">
        <f t="shared" si="382"/>
        <v>N/A</v>
      </c>
      <c r="AU136" s="27"/>
    </row>
    <row r="137" spans="1:47" ht="11.5" x14ac:dyDescent="0.25">
      <c r="A137" s="146"/>
      <c r="C137" s="146"/>
      <c r="D137" s="27"/>
      <c r="E137" s="91" t="s">
        <v>77</v>
      </c>
      <c r="F137" s="27"/>
      <c r="G137" s="27"/>
      <c r="H137" s="152" t="e">
        <f>IF(   (H78+H79+H85+H87+H94+H95+H100+H102-H74)/(H$39-H$55)   &lt;=  0,  0,  (H78+H79+H85+H87+H94+H95+H100+H102-H74)/(H$39-H$55)  )</f>
        <v>#DIV/0!</v>
      </c>
      <c r="I137" s="45"/>
      <c r="J137" s="45"/>
      <c r="K137" s="152" t="e">
        <f>IF(   (K78+K79+K85+K87+K94+K95+K100+K102-K74)/(K$39-K$55)   &lt;=  0,  0,  (K78+K79+K85+K87+K94+K95+K100+K102-K74)/(K$39-K$55)  )</f>
        <v>#DIV/0!</v>
      </c>
      <c r="L137" s="45"/>
      <c r="M137" s="45"/>
      <c r="N137" s="152" t="e">
        <f>IF(   (N78+N79+N85+N87+N94+N95+N100+N102-N74)/(N$39-N$55)   &lt;=  0,  0,  (N78+N79+N85+N87+N94+N95+N100+N102-N74)/(N$39-N$55)  )</f>
        <v>#DIV/0!</v>
      </c>
      <c r="O137" s="27"/>
      <c r="P137" s="42"/>
      <c r="Q137" s="79"/>
      <c r="R137" s="79"/>
      <c r="S137" s="162"/>
      <c r="T137" s="159"/>
      <c r="U137" s="159"/>
      <c r="V137" s="162"/>
      <c r="W137" s="159"/>
      <c r="X137" s="159"/>
      <c r="Y137" s="162"/>
      <c r="Z137" s="27"/>
      <c r="AA137" s="91" t="s">
        <v>77</v>
      </c>
      <c r="AB137" s="152" t="e">
        <f t="shared" ref="AB137:AD137" si="383">IF(   (AB78+AB79+AB85+AB87+AB94+AB95+AB100+AB102-AB74)/(AB$39-AB$55)   &lt;=  0,  0,  (AB78+AB79+AB85+AB87+AB94+AB95+AB100+AB102-AB74)/(AB$39-AB$55)  )</f>
        <v>#DIV/0!</v>
      </c>
      <c r="AC137" s="152" t="e">
        <f t="shared" si="383"/>
        <v>#DIV/0!</v>
      </c>
      <c r="AD137" s="152" t="e">
        <f t="shared" si="383"/>
        <v>#DIV/0!</v>
      </c>
      <c r="AE137" s="27"/>
      <c r="AF137" s="27"/>
      <c r="AG137" s="27"/>
      <c r="AH137" s="27"/>
      <c r="AI137" s="27"/>
      <c r="AJ137" s="27"/>
      <c r="AK137" s="27"/>
      <c r="AL137" s="27"/>
      <c r="AM137" s="27"/>
      <c r="AN137" s="27"/>
      <c r="AO137" s="27"/>
      <c r="AP137" s="27"/>
      <c r="AQ137" s="91" t="s">
        <v>77</v>
      </c>
      <c r="AR137" s="152" t="e">
        <f t="shared" ref="AR137:AT137" si="384">IF(   (AR78+AR79+AR85+AR87+AR94+AR95+AR100+AR102-AR74)/(AR$39-AR$55)   &lt;=  0,  0,  (AR78+AR79+AR85+AR87+AR94+AR95+AR100+AR102-AR74)/(AR$39-AR$55)  )</f>
        <v>#DIV/0!</v>
      </c>
      <c r="AS137" s="152" t="e">
        <f t="shared" si="384"/>
        <v>#DIV/0!</v>
      </c>
      <c r="AT137" s="152" t="e">
        <f t="shared" si="384"/>
        <v>#DIV/0!</v>
      </c>
      <c r="AU137" s="27"/>
    </row>
    <row r="138" spans="1:47" ht="11.5" x14ac:dyDescent="0.25">
      <c r="A138" s="146"/>
      <c r="C138" s="146"/>
      <c r="D138" s="27"/>
      <c r="E138" s="91" t="s">
        <v>82</v>
      </c>
      <c r="F138" s="27"/>
      <c r="G138" s="27"/>
      <c r="H138" s="152" t="e">
        <f>IF(   (H78+H79+H85+H87+H94+H95+H100+H102-H74-(H61-H96))/(H39-H55)   &lt;=  0,  0,  (H78+H79+H85+H87+H94+H95+H100+H102-H74-(H61-H96))/(H39-H55)  )</f>
        <v>#DIV/0!</v>
      </c>
      <c r="I138" s="45"/>
      <c r="J138" s="45"/>
      <c r="K138" s="152" t="e">
        <f>IF(   (K78+K79+K85+K87+K94+K95+K100+K102-K74-(K61-K96))/(K39-K55)   &lt;=  0,  0,  (K78+K79+K85+K87+K94+K95+K100+K102-K74-(K61-K96))/(K39-K55)  )</f>
        <v>#DIV/0!</v>
      </c>
      <c r="L138" s="45"/>
      <c r="M138" s="45"/>
      <c r="N138" s="152" t="e">
        <f>IF(   (N78+N79+N85+N87+N94+N95+N100+N102-N74-(N61-N96))/(N39-N55)   &lt;=  0,  0,  (N78+N79+N85+N87+N94+N95+N100+N102-N74-(N61-N96))/(N39-N55)  )</f>
        <v>#DIV/0!</v>
      </c>
      <c r="O138" s="27"/>
      <c r="P138" s="42"/>
      <c r="Q138" s="79"/>
      <c r="R138" s="79"/>
      <c r="S138" s="162"/>
      <c r="T138" s="159"/>
      <c r="U138" s="159"/>
      <c r="V138" s="162"/>
      <c r="W138" s="159"/>
      <c r="X138" s="159"/>
      <c r="Y138" s="162"/>
      <c r="Z138" s="27"/>
      <c r="AA138" s="91" t="s">
        <v>82</v>
      </c>
      <c r="AB138" s="152" t="e">
        <f t="shared" ref="AB138:AD138" si="385">IF(   (AB78+AB79+AB85+AB87+AB94+AB95+AB100+AB102-AB74-(AB61-AB96))/(AB39-AB55)   &lt;=  0,  0,  (AB78+AB79+AB85+AB87+AB94+AB95+AB100+AB102-AB74-(AB61-AB96))/(AB39-AB55)  )</f>
        <v>#DIV/0!</v>
      </c>
      <c r="AC138" s="152" t="e">
        <f t="shared" si="385"/>
        <v>#DIV/0!</v>
      </c>
      <c r="AD138" s="152" t="e">
        <f t="shared" si="385"/>
        <v>#DIV/0!</v>
      </c>
      <c r="AE138" s="27"/>
      <c r="AF138" s="27"/>
      <c r="AG138" s="27"/>
      <c r="AH138" s="27"/>
      <c r="AI138" s="27"/>
      <c r="AJ138" s="27"/>
      <c r="AK138" s="27"/>
      <c r="AL138" s="27"/>
      <c r="AM138" s="27"/>
      <c r="AN138" s="27"/>
      <c r="AO138" s="27"/>
      <c r="AP138" s="27"/>
      <c r="AQ138" s="91" t="s">
        <v>82</v>
      </c>
      <c r="AR138" s="152" t="e">
        <f t="shared" ref="AR138:AS138" si="386">IF(   (AR78+AR79+AR85+AR87+AR94+AR95+AR100+AR102-AR74-(AR61-AR96))/(AR39-AR55)   &lt;=  0,  0,  (AR78+AR79+AR85+AR87+AR94+AR95+AR100+AR102-AR74-(AR61-AR96))/(AR39-AR55)  )</f>
        <v>#DIV/0!</v>
      </c>
      <c r="AS138" s="152" t="e">
        <f t="shared" si="386"/>
        <v>#DIV/0!</v>
      </c>
      <c r="AT138" s="152" t="e">
        <f>IF(   (AT78+AT79+AT85+AT87+AT94+AT95+AT100+AT102-AT74-(AT61-AT96))/(AT39-AT55)   &lt;=  0,  0,  (AT78+AT79+AT85+AT87+AT94+AT95+AT100+AT102-AT74-(AT61-AT96))/(AT39-AT55)  )</f>
        <v>#DIV/0!</v>
      </c>
      <c r="AU138" s="27"/>
    </row>
    <row r="139" spans="1:47" ht="11.5" x14ac:dyDescent="0.25">
      <c r="A139" s="146"/>
      <c r="C139" s="146"/>
      <c r="D139" s="27"/>
      <c r="E139" s="91" t="s">
        <v>75</v>
      </c>
      <c r="F139" s="27"/>
      <c r="G139" s="27"/>
      <c r="H139" s="152" t="e">
        <f>H39/-(H45+H30)</f>
        <v>#DIV/0!</v>
      </c>
      <c r="I139" s="45"/>
      <c r="J139" s="45"/>
      <c r="K139" s="152" t="e">
        <f>K39/-(K45+K30)</f>
        <v>#DIV/0!</v>
      </c>
      <c r="L139" s="45"/>
      <c r="M139" s="45"/>
      <c r="N139" s="152" t="e">
        <f>N39/-(N45+N30)</f>
        <v>#DIV/0!</v>
      </c>
      <c r="O139" s="27"/>
      <c r="P139" s="163"/>
      <c r="Q139" s="79"/>
      <c r="R139" s="79"/>
      <c r="S139" s="158"/>
      <c r="T139" s="159"/>
      <c r="U139" s="159"/>
      <c r="V139" s="158"/>
      <c r="W139" s="159"/>
      <c r="X139" s="159"/>
      <c r="Y139" s="158"/>
      <c r="Z139" s="27"/>
      <c r="AA139" s="91" t="s">
        <v>75</v>
      </c>
      <c r="AB139" s="152" t="e">
        <f t="shared" ref="AB139:AD139" si="387">AB39/-(AB45+AB30)</f>
        <v>#DIV/0!</v>
      </c>
      <c r="AC139" s="152" t="e">
        <f t="shared" si="387"/>
        <v>#DIV/0!</v>
      </c>
      <c r="AD139" s="152" t="e">
        <f t="shared" si="387"/>
        <v>#DIV/0!</v>
      </c>
      <c r="AE139" s="27"/>
      <c r="AF139" s="27"/>
      <c r="AG139" s="27"/>
      <c r="AH139" s="27"/>
      <c r="AI139" s="27"/>
      <c r="AJ139" s="27"/>
      <c r="AK139" s="27"/>
      <c r="AL139" s="27"/>
      <c r="AM139" s="27"/>
      <c r="AN139" s="27"/>
      <c r="AO139" s="27"/>
      <c r="AP139" s="27"/>
      <c r="AQ139" s="91" t="s">
        <v>75</v>
      </c>
      <c r="AR139" s="152" t="e">
        <f t="shared" ref="AR139:AT139" si="388">AR39/-(AR45+AR30)</f>
        <v>#DIV/0!</v>
      </c>
      <c r="AS139" s="152" t="e">
        <f t="shared" si="388"/>
        <v>#DIV/0!</v>
      </c>
      <c r="AT139" s="152" t="e">
        <f t="shared" si="388"/>
        <v>#DIV/0!</v>
      </c>
      <c r="AU139" s="27"/>
    </row>
    <row r="140" spans="1:47" ht="11.5" x14ac:dyDescent="0.25">
      <c r="A140" s="146"/>
      <c r="C140" s="146"/>
      <c r="D140" s="27"/>
      <c r="E140" s="91" t="s">
        <v>78</v>
      </c>
      <c r="F140" s="27"/>
      <c r="G140" s="27"/>
      <c r="H140" s="152" t="e">
        <f>(H76-H66)/H88</f>
        <v>#DIV/0!</v>
      </c>
      <c r="I140" s="45"/>
      <c r="J140" s="45"/>
      <c r="K140" s="152" t="e">
        <f>(K76-K66)/K88</f>
        <v>#DIV/0!</v>
      </c>
      <c r="L140" s="45"/>
      <c r="M140" s="45"/>
      <c r="N140" s="152" t="e">
        <f>(N76-N66)/N88</f>
        <v>#DIV/0!</v>
      </c>
      <c r="O140" s="27"/>
      <c r="P140" s="42"/>
      <c r="Q140" s="79"/>
      <c r="R140" s="79"/>
      <c r="S140" s="158"/>
      <c r="T140" s="159"/>
      <c r="U140" s="159"/>
      <c r="V140" s="158"/>
      <c r="W140" s="159"/>
      <c r="X140" s="159"/>
      <c r="Y140" s="158"/>
      <c r="Z140" s="27"/>
      <c r="AA140" s="91" t="s">
        <v>78</v>
      </c>
      <c r="AB140" s="152" t="e">
        <f t="shared" ref="AB140:AD140" si="389">(AB76-AB66)/AB88</f>
        <v>#DIV/0!</v>
      </c>
      <c r="AC140" s="152" t="e">
        <f t="shared" si="389"/>
        <v>#DIV/0!</v>
      </c>
      <c r="AD140" s="152" t="e">
        <f t="shared" si="389"/>
        <v>#DIV/0!</v>
      </c>
      <c r="AE140" s="27"/>
      <c r="AF140" s="27"/>
      <c r="AG140" s="27"/>
      <c r="AH140" s="27"/>
      <c r="AI140" s="27"/>
      <c r="AJ140" s="27"/>
      <c r="AK140" s="27"/>
      <c r="AL140" s="27"/>
      <c r="AM140" s="27"/>
      <c r="AN140" s="27"/>
      <c r="AO140" s="27"/>
      <c r="AP140" s="27"/>
      <c r="AQ140" s="91" t="s">
        <v>78</v>
      </c>
      <c r="AR140" s="152" t="e">
        <f t="shared" ref="AR140:AT140" si="390">(AR76-AR66)/AR88</f>
        <v>#DIV/0!</v>
      </c>
      <c r="AS140" s="152" t="e">
        <f t="shared" si="390"/>
        <v>#DIV/0!</v>
      </c>
      <c r="AT140" s="152" t="e">
        <f t="shared" si="390"/>
        <v>#DIV/0!</v>
      </c>
      <c r="AU140" s="27"/>
    </row>
    <row r="141" spans="1:47" ht="11.5" x14ac:dyDescent="0.25">
      <c r="A141" s="146"/>
      <c r="C141" s="146"/>
      <c r="D141" s="27"/>
      <c r="E141" s="91" t="s">
        <v>79</v>
      </c>
      <c r="F141" s="27"/>
      <c r="G141" s="27"/>
      <c r="H141" s="152">
        <f>H112</f>
        <v>0</v>
      </c>
      <c r="I141" s="45"/>
      <c r="J141" s="45"/>
      <c r="K141" s="152">
        <f>K112</f>
        <v>0</v>
      </c>
      <c r="L141" s="45"/>
      <c r="M141" s="45"/>
      <c r="N141" s="152">
        <f>N112</f>
        <v>0</v>
      </c>
      <c r="O141" s="27"/>
      <c r="P141" s="42"/>
      <c r="Q141" s="79"/>
      <c r="R141" s="79"/>
      <c r="S141" s="158"/>
      <c r="T141" s="159"/>
      <c r="U141" s="159"/>
      <c r="V141" s="158"/>
      <c r="W141" s="159"/>
      <c r="X141" s="159"/>
      <c r="Y141" s="158"/>
      <c r="Z141" s="27"/>
      <c r="AA141" s="91" t="s">
        <v>79</v>
      </c>
      <c r="AB141" s="152">
        <f t="shared" ref="AB141:AD141" si="391">AB112</f>
        <v>0</v>
      </c>
      <c r="AC141" s="152">
        <f t="shared" si="391"/>
        <v>0</v>
      </c>
      <c r="AD141" s="152">
        <f t="shared" si="391"/>
        <v>0</v>
      </c>
      <c r="AE141" s="27"/>
      <c r="AF141" s="27"/>
      <c r="AG141" s="27"/>
      <c r="AH141" s="27"/>
      <c r="AI141" s="27"/>
      <c r="AJ141" s="27"/>
      <c r="AK141" s="27"/>
      <c r="AL141" s="27"/>
      <c r="AM141" s="27"/>
      <c r="AN141" s="27"/>
      <c r="AO141" s="27"/>
      <c r="AP141" s="27"/>
      <c r="AQ141" s="91" t="s">
        <v>79</v>
      </c>
      <c r="AR141" s="152">
        <f t="shared" ref="AR141:AT141" si="392">AR112</f>
        <v>0</v>
      </c>
      <c r="AS141" s="152">
        <f t="shared" si="392"/>
        <v>0</v>
      </c>
      <c r="AT141" s="152">
        <f t="shared" si="392"/>
        <v>0</v>
      </c>
      <c r="AU141" s="27"/>
    </row>
    <row r="142" spans="1:47" ht="11.5" x14ac:dyDescent="0.25">
      <c r="A142" s="146"/>
      <c r="C142" s="146"/>
      <c r="D142" s="27"/>
      <c r="E142" s="91" t="s">
        <v>80</v>
      </c>
      <c r="F142" s="27"/>
      <c r="G142" s="27"/>
      <c r="H142" s="153" t="e">
        <f>(H116+H62+H73)/(H58+H60+H59+H76)</f>
        <v>#DIV/0!</v>
      </c>
      <c r="I142" s="45"/>
      <c r="J142" s="45"/>
      <c r="K142" s="153" t="e">
        <f>(K116+K62+K73)/(K58+K60+K59+K76)</f>
        <v>#DIV/0!</v>
      </c>
      <c r="L142" s="45"/>
      <c r="M142" s="45"/>
      <c r="N142" s="153" t="e">
        <f>(N116+N62+N73)/(N58+N60+N59+N76)</f>
        <v>#DIV/0!</v>
      </c>
      <c r="O142" s="27"/>
      <c r="P142" s="42"/>
      <c r="Q142" s="79"/>
      <c r="R142" s="79"/>
      <c r="S142" s="164"/>
      <c r="T142" s="159"/>
      <c r="U142" s="159"/>
      <c r="V142" s="164"/>
      <c r="W142" s="159"/>
      <c r="X142" s="159"/>
      <c r="Y142" s="164"/>
      <c r="Z142" s="27"/>
      <c r="AA142" s="91" t="s">
        <v>80</v>
      </c>
      <c r="AB142" s="153" t="e">
        <f t="shared" ref="AB142:AD142" si="393">(AB116+AB62+AB73)/(AB58+AB60+AB59+AB76)</f>
        <v>#DIV/0!</v>
      </c>
      <c r="AC142" s="153" t="e">
        <f t="shared" si="393"/>
        <v>#DIV/0!</v>
      </c>
      <c r="AD142" s="153" t="e">
        <f t="shared" si="393"/>
        <v>#DIV/0!</v>
      </c>
      <c r="AE142" s="27"/>
      <c r="AF142" s="27"/>
      <c r="AG142" s="27"/>
      <c r="AH142" s="27"/>
      <c r="AI142" s="27"/>
      <c r="AJ142" s="27"/>
      <c r="AK142" s="27"/>
      <c r="AL142" s="27"/>
      <c r="AM142" s="27"/>
      <c r="AN142" s="27"/>
      <c r="AO142" s="27"/>
      <c r="AP142" s="27"/>
      <c r="AQ142" s="91" t="s">
        <v>80</v>
      </c>
      <c r="AR142" s="153" t="e">
        <f t="shared" ref="AR142:AT142" si="394">(AR116+AR62+AR73)/(AR58+AR60+AR59+AR76)</f>
        <v>#DIV/0!</v>
      </c>
      <c r="AS142" s="153" t="e">
        <f t="shared" si="394"/>
        <v>#DIV/0!</v>
      </c>
      <c r="AT142" s="153" t="e">
        <f t="shared" si="394"/>
        <v>#DIV/0!</v>
      </c>
      <c r="AU142" s="27"/>
    </row>
    <row r="143" spans="1:47" ht="11.5" x14ac:dyDescent="0.25">
      <c r="A143" s="146"/>
      <c r="C143" s="146"/>
      <c r="D143" s="27"/>
      <c r="E143" s="42"/>
      <c r="F143" s="27"/>
      <c r="G143" s="27"/>
      <c r="H143" s="48"/>
      <c r="I143" s="45"/>
      <c r="J143" s="45"/>
      <c r="K143" s="48"/>
      <c r="L143" s="45"/>
      <c r="M143" s="45"/>
      <c r="N143" s="48"/>
      <c r="O143" s="27"/>
      <c r="P143" s="42"/>
      <c r="Q143" s="79"/>
      <c r="R143" s="79"/>
      <c r="S143" s="48"/>
      <c r="T143" s="159"/>
      <c r="U143" s="159"/>
      <c r="V143" s="48"/>
      <c r="W143" s="159"/>
      <c r="X143" s="159"/>
      <c r="Y143" s="48"/>
      <c r="Z143" s="27"/>
      <c r="AA143" s="42"/>
      <c r="AB143" s="48"/>
      <c r="AC143" s="48"/>
      <c r="AD143" s="48"/>
      <c r="AE143" s="27"/>
      <c r="AF143" s="27"/>
      <c r="AG143" s="27"/>
      <c r="AH143" s="27"/>
      <c r="AI143" s="27"/>
      <c r="AJ143" s="27"/>
      <c r="AK143" s="27"/>
      <c r="AL143" s="27"/>
      <c r="AM143" s="27"/>
      <c r="AN143" s="27"/>
      <c r="AO143" s="27"/>
      <c r="AP143" s="27"/>
      <c r="AQ143" s="42"/>
      <c r="AR143" s="48"/>
      <c r="AS143" s="48"/>
      <c r="AT143" s="48"/>
      <c r="AU143" s="27"/>
    </row>
    <row r="144" spans="1:47" ht="11.5" x14ac:dyDescent="0.25">
      <c r="A144" s="146"/>
      <c r="C144" s="146"/>
      <c r="D144" s="27"/>
      <c r="E144" s="42"/>
      <c r="F144" s="27"/>
      <c r="G144" s="27"/>
      <c r="H144" s="43"/>
      <c r="I144" s="45"/>
      <c r="J144" s="45"/>
      <c r="K144" s="43"/>
      <c r="L144" s="45"/>
      <c r="M144" s="45"/>
      <c r="N144" s="43"/>
      <c r="O144" s="27"/>
      <c r="P144" s="42"/>
      <c r="Q144" s="79"/>
      <c r="R144" s="79"/>
      <c r="S144" s="43"/>
      <c r="T144" s="159"/>
      <c r="U144" s="159"/>
      <c r="V144" s="43"/>
      <c r="W144" s="159"/>
      <c r="X144" s="159"/>
      <c r="Y144" s="43"/>
      <c r="Z144" s="27"/>
      <c r="AA144" s="42"/>
      <c r="AB144" s="43"/>
      <c r="AC144" s="43"/>
      <c r="AD144" s="43"/>
      <c r="AE144" s="27"/>
      <c r="AF144" s="27"/>
      <c r="AG144" s="27"/>
      <c r="AH144" s="27"/>
      <c r="AI144" s="27"/>
      <c r="AJ144" s="27"/>
      <c r="AK144" s="27"/>
      <c r="AL144" s="27"/>
      <c r="AM144" s="27"/>
      <c r="AN144" s="27"/>
      <c r="AO144" s="27"/>
      <c r="AP144" s="27"/>
      <c r="AQ144" s="42"/>
      <c r="AR144" s="43"/>
      <c r="AS144" s="43"/>
      <c r="AT144" s="43"/>
      <c r="AU144" s="27"/>
    </row>
    <row r="145" spans="1:47" x14ac:dyDescent="0.35">
      <c r="A145" s="146"/>
      <c r="C145" s="146"/>
      <c r="D145" s="27"/>
      <c r="E145" s="148" t="s">
        <v>44</v>
      </c>
      <c r="F145" s="27"/>
      <c r="G145" s="27"/>
      <c r="H145" s="27"/>
      <c r="I145" s="45"/>
      <c r="J145" s="45"/>
      <c r="K145" s="27"/>
      <c r="L145" s="45"/>
      <c r="M145" s="45"/>
      <c r="N145" s="27"/>
      <c r="O145" s="27"/>
      <c r="P145" s="165"/>
      <c r="Q145" s="79"/>
      <c r="R145" s="79"/>
      <c r="S145" s="79"/>
      <c r="T145" s="159"/>
      <c r="U145" s="159"/>
      <c r="V145" s="79"/>
      <c r="W145" s="159"/>
      <c r="X145" s="159"/>
      <c r="Y145" s="79"/>
      <c r="Z145" s="27"/>
      <c r="AA145" s="148" t="s">
        <v>44</v>
      </c>
      <c r="AB145" s="27"/>
      <c r="AC145" s="27"/>
      <c r="AD145" s="27"/>
      <c r="AE145" s="27"/>
      <c r="AF145" s="27"/>
      <c r="AG145" s="27"/>
      <c r="AH145" s="27"/>
      <c r="AI145" s="27"/>
      <c r="AJ145" s="27"/>
      <c r="AK145" s="27"/>
      <c r="AL145" s="27"/>
      <c r="AM145" s="27"/>
      <c r="AN145" s="27"/>
      <c r="AO145" s="27"/>
      <c r="AP145" s="27"/>
      <c r="AQ145" s="148" t="s">
        <v>44</v>
      </c>
      <c r="AR145" s="27"/>
      <c r="AS145" s="27"/>
      <c r="AT145" s="27"/>
      <c r="AU145" s="27"/>
    </row>
    <row r="146" spans="1:47" ht="11.5" x14ac:dyDescent="0.25">
      <c r="A146" s="146"/>
      <c r="C146" s="146"/>
      <c r="D146" s="27"/>
      <c r="E146" s="91" t="s">
        <v>167</v>
      </c>
      <c r="F146" s="27"/>
      <c r="G146" s="27"/>
      <c r="H146" s="154" t="e">
        <f>IF(H134&gt;'Authority RAG Thresholds'!$I$15,"G",IF(H134&lt;'Authority RAG Thresholds'!$G$15,"R","A"))</f>
        <v>#DIV/0!</v>
      </c>
      <c r="I146" s="45"/>
      <c r="J146" s="45"/>
      <c r="K146" s="154" t="e">
        <f>IF(K134&gt;'Authority RAG Thresholds'!$I$15,"G",IF(K134&lt;'Authority RAG Thresholds'!$G$15,"R","A"))</f>
        <v>#DIV/0!</v>
      </c>
      <c r="L146" s="45"/>
      <c r="M146" s="45"/>
      <c r="N146" s="154" t="e">
        <f>IF(N134&gt;'Authority RAG Thresholds'!$I$15,"G",IF(N134&lt;'Authority RAG Thresholds'!$G$15,"R","A"))</f>
        <v>#DIV/0!</v>
      </c>
      <c r="O146" s="27"/>
      <c r="P146" s="42"/>
      <c r="Q146" s="79"/>
      <c r="R146" s="79"/>
      <c r="S146" s="166"/>
      <c r="T146" s="159"/>
      <c r="U146" s="159"/>
      <c r="V146" s="166"/>
      <c r="W146" s="159"/>
      <c r="X146" s="159"/>
      <c r="Y146" s="166"/>
      <c r="Z146" s="27"/>
      <c r="AA146" s="91" t="s">
        <v>167</v>
      </c>
      <c r="AB146" s="154" t="e">
        <f>IF(AB134&gt;'Authority RAG Thresholds'!$I$15,"G",IF(AB134&lt;'Authority RAG Thresholds'!$G$15,"R","A"))</f>
        <v>#DIV/0!</v>
      </c>
      <c r="AC146" s="154" t="e">
        <f>IF(AC134&gt;'Authority RAG Thresholds'!$I$15,"G",IF(AC134&lt;'Authority RAG Thresholds'!$G$15,"R","A"))</f>
        <v>#DIV/0!</v>
      </c>
      <c r="AD146" s="154" t="e">
        <f>IF(AD134&gt;'Authority RAG Thresholds'!$I$15,"G",IF(AD134&lt;'Authority RAG Thresholds'!$G$15,"R","A"))</f>
        <v>#DIV/0!</v>
      </c>
      <c r="AE146" s="27"/>
      <c r="AF146" s="27"/>
      <c r="AG146" s="27"/>
      <c r="AH146" s="27"/>
      <c r="AI146" s="27"/>
      <c r="AJ146" s="27"/>
      <c r="AK146" s="27"/>
      <c r="AL146" s="27"/>
      <c r="AM146" s="27"/>
      <c r="AN146" s="27"/>
      <c r="AO146" s="27"/>
      <c r="AP146" s="27"/>
      <c r="AQ146" s="91" t="s">
        <v>167</v>
      </c>
      <c r="AR146" s="154" t="e">
        <f>IF(AR134&gt;'Authority RAG Thresholds'!$I$15,"G",IF(AR134&lt;'Authority RAG Thresholds'!$G$15,"R","A"))</f>
        <v>#DIV/0!</v>
      </c>
      <c r="AS146" s="154" t="e">
        <f>IF(AS134&gt;'Authority RAG Thresholds'!$I$15,"G",IF(AS134&lt;'Authority RAG Thresholds'!$G$15,"R","A"))</f>
        <v>#DIV/0!</v>
      </c>
      <c r="AT146" s="154" t="e">
        <f>IF(AT134&gt;'Authority RAG Thresholds'!$I$15,"G",IF(AT134&lt;'Authority RAG Thresholds'!$G$15,"R","A"))</f>
        <v>#DIV/0!</v>
      </c>
      <c r="AU146" s="27"/>
    </row>
    <row r="147" spans="1:47" ht="11.5" x14ac:dyDescent="0.25">
      <c r="A147" s="146"/>
      <c r="C147" s="146"/>
      <c r="D147" s="27"/>
      <c r="E147" s="27" t="s">
        <v>68</v>
      </c>
      <c r="F147" s="27"/>
      <c r="G147" s="27"/>
      <c r="H147" s="154" t="str">
        <f>IF(H135&gt;'Authority RAG Thresholds'!$I$16,"G",IF(H135&lt;'Authority RAG Thresholds'!$G$16,"R","A"))</f>
        <v>R</v>
      </c>
      <c r="I147" s="45"/>
      <c r="J147" s="45"/>
      <c r="K147" s="154" t="str">
        <f>IF(K135&gt;'Authority RAG Thresholds'!$I$16,"G",IF(K135&lt;'Authority RAG Thresholds'!$G$16,"R","A"))</f>
        <v>R</v>
      </c>
      <c r="L147" s="45"/>
      <c r="M147" s="45"/>
      <c r="N147" s="154" t="str">
        <f>IF(N135&gt;'Authority RAG Thresholds'!$I$16,"G",IF(N135&lt;'Authority RAG Thresholds'!$G$16,"R","A"))</f>
        <v>R</v>
      </c>
      <c r="O147" s="27"/>
      <c r="P147" s="42"/>
      <c r="Q147" s="79"/>
      <c r="R147" s="79"/>
      <c r="S147" s="166"/>
      <c r="T147" s="159"/>
      <c r="U147" s="159"/>
      <c r="V147" s="166"/>
      <c r="W147" s="159"/>
      <c r="X147" s="159"/>
      <c r="Y147" s="166"/>
      <c r="Z147" s="27"/>
      <c r="AA147" s="27" t="s">
        <v>68</v>
      </c>
      <c r="AB147" s="154" t="str">
        <f>IF(AB135&gt;'Authority RAG Thresholds'!$I$16,"G",IF(AB135&lt;'Authority RAG Thresholds'!$G$16,"R","A"))</f>
        <v>R</v>
      </c>
      <c r="AC147" s="154" t="str">
        <f>IF(AC135&gt;'Authority RAG Thresholds'!$I$16,"G",IF(AC135&lt;'Authority RAG Thresholds'!$G$16,"R","A"))</f>
        <v>R</v>
      </c>
      <c r="AD147" s="154" t="str">
        <f>IF(AD135&gt;'Authority RAG Thresholds'!$I$16,"G",IF(AD135&lt;'Authority RAG Thresholds'!$G$16,"R","A"))</f>
        <v>R</v>
      </c>
      <c r="AE147" s="27"/>
      <c r="AF147" s="27"/>
      <c r="AG147" s="27"/>
      <c r="AH147" s="27"/>
      <c r="AI147" s="27"/>
      <c r="AJ147" s="27"/>
      <c r="AK147" s="27"/>
      <c r="AL147" s="27"/>
      <c r="AM147" s="27"/>
      <c r="AN147" s="27"/>
      <c r="AO147" s="27"/>
      <c r="AP147" s="27"/>
      <c r="AQ147" s="27" t="s">
        <v>68</v>
      </c>
      <c r="AR147" s="154" t="str">
        <f>IF(AR135&gt;'Authority RAG Thresholds'!$I$16,"G",IF(AR135&lt;'Authority RAG Thresholds'!$G$16,"R","A"))</f>
        <v>R</v>
      </c>
      <c r="AS147" s="154" t="str">
        <f>IF(AS135&gt;'Authority RAG Thresholds'!$I$16,"G",IF(AS135&lt;'Authority RAG Thresholds'!$G$16,"R","A"))</f>
        <v>R</v>
      </c>
      <c r="AT147" s="154" t="str">
        <f>IF(AT135&gt;'Authority RAG Thresholds'!$I$16,"G",IF(AT135&lt;'Authority RAG Thresholds'!$G$16,"R","A"))</f>
        <v>R</v>
      </c>
      <c r="AU147" s="27"/>
    </row>
    <row r="148" spans="1:47" ht="11.5" x14ac:dyDescent="0.25">
      <c r="A148" s="146"/>
      <c r="C148" s="146"/>
      <c r="D148" s="27"/>
      <c r="E148" s="27" t="s">
        <v>253</v>
      </c>
      <c r="F148" s="27"/>
      <c r="G148" s="27"/>
      <c r="H148" s="154" t="str">
        <f>IF(H136="N/A","N/A",IF(H125&lt;0,"R",IF( (H78+H79+H85+H87+H94+H95+H100+H102-H74)&lt;0,"G",IF(H136&gt;'Authority RAG Thresholds'!$I$17,"G",IF(H136&lt;'Authority RAG Thresholds'!$G$17,"R","A")))))</f>
        <v>N/A</v>
      </c>
      <c r="I148" s="45"/>
      <c r="J148" s="45"/>
      <c r="K148" s="154" t="str">
        <f>IF(K136="N/A","N/A",IF(K125&lt;0,"R",IF( (K78+K79+K85+K87+K94+K95+K100+K102-K74)&lt;0,"G",IF(K136&gt;'Authority RAG Thresholds'!$I$17,"G",IF(K136&lt;'Authority RAG Thresholds'!$G$17,"R","A")))))</f>
        <v>N/A</v>
      </c>
      <c r="L148" s="45"/>
      <c r="M148" s="45"/>
      <c r="N148" s="154" t="str">
        <f>IF(N136="N/A","N/A",IF(N125&lt;0,"R",IF( (N78+N79+N85+N87+N94+N95+N100+N102-N74)&lt;0,"G",IF(N136&gt;'Authority RAG Thresholds'!$I$17,"G",IF(N136&lt;'Authority RAG Thresholds'!$G$17,"R","A")))))</f>
        <v>N/A</v>
      </c>
      <c r="O148" s="27"/>
      <c r="P148" s="42"/>
      <c r="Q148" s="79"/>
      <c r="R148" s="79"/>
      <c r="S148" s="166"/>
      <c r="T148" s="159"/>
      <c r="U148" s="159"/>
      <c r="V148" s="166"/>
      <c r="W148" s="159"/>
      <c r="X148" s="159"/>
      <c r="Y148" s="166"/>
      <c r="Z148" s="27"/>
      <c r="AA148" s="27" t="s">
        <v>253</v>
      </c>
      <c r="AB148" s="154" t="str">
        <f>IF(AB136="N/A","N/A",IF(AB125&lt;0,"R",IF( (AB78+AB79+AB85+AB87+AB94+AB95+AB100+AB102-AB74)&lt;0,"G",IF(AB136&gt;'Authority RAG Thresholds'!$I$17,"G",IF(AB136&lt;'Authority RAG Thresholds'!$G$17,"R","A")))))</f>
        <v>N/A</v>
      </c>
      <c r="AC148" s="154" t="str">
        <f>IF(AC136="N/A","N/A",IF(AC125&lt;0,"R",IF( (AC78+AC79+AC85+AC87+AC94+AC95+AC100+AC102-AC74)&lt;0,"G",IF(AC136&gt;'Authority RAG Thresholds'!$I$17,"G",IF(AC136&lt;'Authority RAG Thresholds'!$G$17,"R","A")))))</f>
        <v>N/A</v>
      </c>
      <c r="AD148" s="154" t="str">
        <f>IF(AD136="N/A","N/A",IF(AD125&lt;0,"R",IF( (AD78+AD79+AD85+AD87+AD94+AD95+AD100+AD102-AD74)&lt;0,"G",IF(AD136&gt;'Authority RAG Thresholds'!$I$17,"G",IF(AD136&lt;'Authority RAG Thresholds'!$G$17,"R","A")))))</f>
        <v>N/A</v>
      </c>
      <c r="AE148" s="27"/>
      <c r="AF148" s="27"/>
      <c r="AG148" s="27"/>
      <c r="AH148" s="27"/>
      <c r="AI148" s="27"/>
      <c r="AJ148" s="27"/>
      <c r="AK148" s="27"/>
      <c r="AL148" s="27"/>
      <c r="AM148" s="27"/>
      <c r="AN148" s="27"/>
      <c r="AO148" s="27"/>
      <c r="AP148" s="27"/>
      <c r="AQ148" s="27" t="s">
        <v>253</v>
      </c>
      <c r="AR148" s="154" t="str">
        <f>IF(AR136="N/A","N/A",IF(AR125&lt;0,"R",IF( (AR78+AR79+AR85+AR87+AR94+AR95+AR100+AR102-AR74)&lt;0,"G",IF(AR136&gt;'Authority RAG Thresholds'!$I$17,"G",IF(AR136&lt;'Authority RAG Thresholds'!$G$17,"R","A")))))</f>
        <v>N/A</v>
      </c>
      <c r="AS148" s="154" t="str">
        <f>IF(AS136="N/A","N/A",IF(AS125&lt;0,"R",IF( (AS78+AS79+AS85+AS87+AS94+AS95+AS100+AS102-AS74)&lt;0,"G",IF(AS136&gt;'Authority RAG Thresholds'!$I$17,"G",IF(AS136&lt;'Authority RAG Thresholds'!$G$17,"R","A")))))</f>
        <v>N/A</v>
      </c>
      <c r="AT148" s="154" t="str">
        <f>IF(AT136="N/A","N/A",IF(AT125&lt;0,"R",IF( (AT78+AT79+AT85+AT87+AT94+AT95+AT100+AT102-AT74)&lt;0,"G",IF(AT136&gt;'Authority RAG Thresholds'!$I$17,"G",IF(AT136&lt;'Authority RAG Thresholds'!$G$17,"R","A")))))</f>
        <v>N/A</v>
      </c>
      <c r="AU148" s="27"/>
    </row>
    <row r="149" spans="1:47" ht="11.5" x14ac:dyDescent="0.25">
      <c r="A149" s="146"/>
      <c r="C149" s="146"/>
      <c r="D149" s="27"/>
      <c r="E149" s="27" t="s">
        <v>77</v>
      </c>
      <c r="F149" s="27"/>
      <c r="G149" s="27"/>
      <c r="H149" s="154" t="e">
        <f>IF((H39-H55)&lt;0,"R",IF(((H78+H79+H85+H87+H94+H95+H100+H102-H74)&lt;0),"G",IF(H137&lt;'Authority RAG Thresholds'!$I$18,"G",IF(H137&gt;'Authority RAG Thresholds'!$G$18,"R","A"))))</f>
        <v>#DIV/0!</v>
      </c>
      <c r="I149" s="45"/>
      <c r="J149" s="45"/>
      <c r="K149" s="154" t="e">
        <f>IF((K39-K55)&lt;0,"R",IF(((K78+K79+K85+K87+K94+K95+K100+K102-K74)&lt;0),"G",IF(K137&lt;'Authority RAG Thresholds'!$I$18,"G",IF(K137&gt;'Authority RAG Thresholds'!$G$18,"R","A"))))</f>
        <v>#DIV/0!</v>
      </c>
      <c r="L149" s="45"/>
      <c r="M149" s="45"/>
      <c r="N149" s="154" t="e">
        <f>IF((N39-N55)&lt;0,"R",IF(((N78+N79+N85+N87+N94+N95+N100+N102-N74)&lt;0),"G",IF(N137&lt;'Authority RAG Thresholds'!$I$18,"G",IF(N137&gt;'Authority RAG Thresholds'!$G$18,"R","A"))))</f>
        <v>#DIV/0!</v>
      </c>
      <c r="O149" s="27"/>
      <c r="P149" s="42"/>
      <c r="Q149" s="79"/>
      <c r="R149" s="79"/>
      <c r="S149" s="166"/>
      <c r="T149" s="159"/>
      <c r="U149" s="159"/>
      <c r="V149" s="166"/>
      <c r="W149" s="159"/>
      <c r="X149" s="159"/>
      <c r="Y149" s="166"/>
      <c r="Z149" s="27"/>
      <c r="AA149" s="27" t="s">
        <v>77</v>
      </c>
      <c r="AB149" s="154" t="e">
        <f>IF((AB39-AB55)&lt;0,"R",IF(((AB78+AB79+AB85+AB87+AB94+AB95+AB100+AB102-AB74)&lt;0),"G",IF(AB137&lt;'Authority RAG Thresholds'!$I$18,"G",IF(AB137&gt;'Authority RAG Thresholds'!$G$18,"R","A"))))</f>
        <v>#DIV/0!</v>
      </c>
      <c r="AC149" s="154" t="e">
        <f>IF((AC39-AC55)&lt;0,"R",IF(((AC78+AC79+AC85+AC87+AC94+AC95+AC100+AC102-AC74)&lt;0),"G",IF(AC137&lt;'Authority RAG Thresholds'!$I$18,"G",IF(AC137&gt;'Authority RAG Thresholds'!$G$18,"R","A"))))</f>
        <v>#DIV/0!</v>
      </c>
      <c r="AD149" s="154" t="e">
        <f>IF((AD39-AD55)&lt;0,"R",IF(((AD78+AD79+AD85+AD87+AD94+AD95+AD100+AD102-AD74)&lt;0),"G",IF(AD137&lt;'Authority RAG Thresholds'!$I$18,"G",IF(AD137&gt;'Authority RAG Thresholds'!$G$18,"R","A"))))</f>
        <v>#DIV/0!</v>
      </c>
      <c r="AE149" s="27"/>
      <c r="AF149" s="27"/>
      <c r="AG149" s="27"/>
      <c r="AH149" s="27"/>
      <c r="AI149" s="27"/>
      <c r="AJ149" s="27"/>
      <c r="AK149" s="27"/>
      <c r="AL149" s="27"/>
      <c r="AM149" s="27"/>
      <c r="AN149" s="27"/>
      <c r="AO149" s="27"/>
      <c r="AP149" s="27"/>
      <c r="AQ149" s="27" t="s">
        <v>77</v>
      </c>
      <c r="AR149" s="154" t="e">
        <f>IF((AR39-AR55)&lt;0,"R",IF(((AR78+AR79+AR85+AR87+AR94+AR95+AR100+AR102-AR74)&lt;0),"G",IF(AR137&lt;'Authority RAG Thresholds'!$I$18,"G",IF(AR137&gt;'Authority RAG Thresholds'!$G$18,"R","A"))))</f>
        <v>#DIV/0!</v>
      </c>
      <c r="AS149" s="154" t="e">
        <f>IF((AS39-AS55)&lt;0,"R",IF(((AS78+AS79+AS85+AS87+AS94+AS95+AS100+AS102-AS74)&lt;0),"G",IF(AS137&lt;'Authority RAG Thresholds'!$I$18,"G",IF(AS137&gt;'Authority RAG Thresholds'!$G$18,"R","A"))))</f>
        <v>#DIV/0!</v>
      </c>
      <c r="AT149" s="154" t="e">
        <f>IF((AT39-AT55)&lt;0,"R",IF(((AT78+AT79+AT85+AT87+AT94+AT95+AT100+AT102-AT74)&lt;0),"G",IF(AT137&lt;'Authority RAG Thresholds'!$I$18,"G",IF(AT137&gt;'Authority RAG Thresholds'!$G$18,"R","A"))))</f>
        <v>#DIV/0!</v>
      </c>
      <c r="AU149" s="27"/>
    </row>
    <row r="150" spans="1:47" ht="11.5" x14ac:dyDescent="0.25">
      <c r="A150" s="146"/>
      <c r="C150" s="146"/>
      <c r="D150" s="27"/>
      <c r="E150" s="27" t="s">
        <v>82</v>
      </c>
      <c r="F150" s="27"/>
      <c r="G150" s="27"/>
      <c r="H150" s="154" t="e">
        <f>IF((H39-H55)&lt;0,"R",IF(((H78+H79+H85+H87+H94+H95+H100+H102-H74-(H61-H96))&lt;0),"G",IF(H138&lt;'Authority RAG Thresholds'!$I$19,"G",IF(H138&gt;'Authority RAG Thresholds'!$G$19,"R","A"))))</f>
        <v>#DIV/0!</v>
      </c>
      <c r="I150" s="45"/>
      <c r="J150" s="45"/>
      <c r="K150" s="154" t="e">
        <f>IF((K39-K55)&lt;0,"R",IF(((K78+K79+K85+K87+K94+K95+K100+K102-K74-(K61-K96))&lt;0),"G",IF(K138&lt;'Authority RAG Thresholds'!$I$19,"G",IF(K138&gt;'Authority RAG Thresholds'!$G$19,"R","A"))))</f>
        <v>#DIV/0!</v>
      </c>
      <c r="L150" s="45"/>
      <c r="M150" s="45"/>
      <c r="N150" s="154" t="e">
        <f>IF((N39-N55)&lt;0,"R",IF(((N78+N79+N85+N87+N94+N95+N100+N102-N74-(N61-N96))&lt;0),"G",IF(N138&lt;'Authority RAG Thresholds'!$I$19,"G",IF(N138&gt;'Authority RAG Thresholds'!$G$19,"R","A"))))</f>
        <v>#DIV/0!</v>
      </c>
      <c r="O150" s="27"/>
      <c r="P150" s="42"/>
      <c r="Q150" s="79"/>
      <c r="R150" s="79"/>
      <c r="S150" s="166"/>
      <c r="T150" s="159"/>
      <c r="U150" s="159"/>
      <c r="V150" s="166"/>
      <c r="W150" s="159"/>
      <c r="X150" s="159"/>
      <c r="Y150" s="166"/>
      <c r="Z150" s="27"/>
      <c r="AA150" s="27" t="s">
        <v>82</v>
      </c>
      <c r="AB150" s="154" t="e">
        <f>IF((AB39-AB55)&lt;0,"R",IF(((AB78+AB79+AB85+AB87+AB94+AB95+AB100+AB102-AB74-(AB61-AB96))&lt;0),"G",IF(AB138&lt;'Authority RAG Thresholds'!$I$19,"G",IF(AB138&gt;'Authority RAG Thresholds'!$G$19,"R","A"))))</f>
        <v>#DIV/0!</v>
      </c>
      <c r="AC150" s="154" t="e">
        <f>IF((AC39-AC55)&lt;0,"R",IF(((AC78+AC79+AC85+AC87+AC94+AC95+AC100+AC102-AC74-(AC61-AC96))&lt;0),"G",IF(AC138&lt;'Authority RAG Thresholds'!$I$19,"G",IF(AC138&gt;'Authority RAG Thresholds'!$G$19,"R","A"))))</f>
        <v>#DIV/0!</v>
      </c>
      <c r="AD150" s="154" t="e">
        <f>IF((AD39-AD55)&lt;0,"R",IF(((AD78+AD79+AD85+AD87+AD94+AD95+AD100+AD102-AD74-(AD61-AD96))&lt;0),"G",IF(AD138&lt;'Authority RAG Thresholds'!$I$19,"G",IF(AD138&gt;'Authority RAG Thresholds'!$G$19,"R","A"))))</f>
        <v>#DIV/0!</v>
      </c>
      <c r="AE150" s="27"/>
      <c r="AF150" s="27"/>
      <c r="AG150" s="27"/>
      <c r="AH150" s="27"/>
      <c r="AI150" s="27"/>
      <c r="AJ150" s="27"/>
      <c r="AK150" s="27"/>
      <c r="AL150" s="27"/>
      <c r="AM150" s="27"/>
      <c r="AN150" s="27"/>
      <c r="AO150" s="27"/>
      <c r="AP150" s="27"/>
      <c r="AQ150" s="27" t="s">
        <v>82</v>
      </c>
      <c r="AR150" s="154" t="e">
        <f>IF((AR39-AR55)&lt;0,"R",IF(((AR78+AR79+AR85+AR87+AR94+AR95+AR100+AR102-AR74-(AR61-AR96))&lt;0),"G",IF(AR138&lt;'Authority RAG Thresholds'!$I$19,"G",IF(AR138&gt;'Authority RAG Thresholds'!$G$19,"R","A"))))</f>
        <v>#DIV/0!</v>
      </c>
      <c r="AS150" s="154" t="e">
        <f>IF((AS39-AS55)&lt;0,"R",IF(((AS78+AS79+AS85+AS87+AS94+AS95+AS100+AS102-AS74-(AS61-AS96))&lt;0),"G",IF(AS138&lt;'Authority RAG Thresholds'!$I$19,"G",IF(AS138&gt;'Authority RAG Thresholds'!$G$19,"R","A"))))</f>
        <v>#DIV/0!</v>
      </c>
      <c r="AT150" s="154" t="e">
        <f>IF((AT39-AT55)&lt;0,"R",IF(((AT78+AT79+AT85+AT87+AT94+AT95+AT100+AT102-AT74-(AT61-AT96))&lt;0),"G",IF(AT138&lt;'Authority RAG Thresholds'!$I$19,"G",IF(AT138&gt;'Authority RAG Thresholds'!$G$19,"R","A"))))</f>
        <v>#DIV/0!</v>
      </c>
      <c r="AU150" s="27"/>
    </row>
    <row r="151" spans="1:47" ht="11.5" x14ac:dyDescent="0.25">
      <c r="A151" s="146"/>
      <c r="C151" s="146"/>
      <c r="D151" s="27"/>
      <c r="E151" s="27" t="s">
        <v>75</v>
      </c>
      <c r="F151" s="27"/>
      <c r="G151" s="27"/>
      <c r="H151" s="154" t="str">
        <f>IF(H39&lt;0,"R",IF(-(H45+H30)&lt;=0,"G",IF(H139&gt;'Authority RAG Thresholds'!$I$20,"G",IF(H139&lt;'Authority RAG Thresholds'!$G$20,"R","A"))))</f>
        <v>G</v>
      </c>
      <c r="I151" s="45"/>
      <c r="J151" s="45"/>
      <c r="K151" s="154" t="str">
        <f>IF(K39&lt;0,"R",IF(-(K45+K30)&lt;=0,"G",IF(K139&gt;'Authority RAG Thresholds'!$I$20,"G",IF(K139&lt;'Authority RAG Thresholds'!$G$20,"R","A"))))</f>
        <v>G</v>
      </c>
      <c r="L151" s="45"/>
      <c r="M151" s="45"/>
      <c r="N151" s="154" t="str">
        <f>IF(N39&lt;0,"R",IF(-(N45+N30)&lt;=0,"G",IF(N139&gt;'Authority RAG Thresholds'!$I$20,"G",IF(N139&lt;'Authority RAG Thresholds'!$G$20,"R","A"))))</f>
        <v>G</v>
      </c>
      <c r="O151" s="27"/>
      <c r="P151" s="163"/>
      <c r="Q151" s="79"/>
      <c r="R151" s="79"/>
      <c r="S151" s="166"/>
      <c r="T151" s="159"/>
      <c r="U151" s="159"/>
      <c r="V151" s="166"/>
      <c r="W151" s="159"/>
      <c r="X151" s="159"/>
      <c r="Y151" s="166"/>
      <c r="Z151" s="27"/>
      <c r="AA151" s="27" t="s">
        <v>75</v>
      </c>
      <c r="AB151" s="154" t="str">
        <f>IF(AB39&lt;0,"R",IF(-(AB45+AB30)&lt;=0,"G",IF(AB139&gt;'Authority RAG Thresholds'!$I$20,"G",IF(AB139&lt;'Authority RAG Thresholds'!$G$20,"R","A"))))</f>
        <v>G</v>
      </c>
      <c r="AC151" s="154" t="str">
        <f>IF(AC39&lt;0,"R",IF(-(AC45+AC30)&lt;=0,"G",IF(AC139&gt;'Authority RAG Thresholds'!$I$20,"G",IF(AC139&lt;'Authority RAG Thresholds'!$G$20,"R","A"))))</f>
        <v>G</v>
      </c>
      <c r="AD151" s="154" t="str">
        <f>IF(AD39&lt;0,"R",IF(-(AD45+AD30)&lt;=0,"G",IF(AD139&gt;'Authority RAG Thresholds'!$I$20,"G",IF(AD139&lt;'Authority RAG Thresholds'!$G$20,"R","A"))))</f>
        <v>G</v>
      </c>
      <c r="AE151" s="27"/>
      <c r="AF151" s="27"/>
      <c r="AG151" s="27"/>
      <c r="AH151" s="27"/>
      <c r="AI151" s="27"/>
      <c r="AJ151" s="27"/>
      <c r="AK151" s="27"/>
      <c r="AL151" s="27"/>
      <c r="AM151" s="27"/>
      <c r="AN151" s="27"/>
      <c r="AO151" s="27"/>
      <c r="AP151" s="27"/>
      <c r="AQ151" s="27" t="s">
        <v>75</v>
      </c>
      <c r="AR151" s="154" t="str">
        <f>IF(AR39&lt;0,"R",IF(-(AR45+AR30)&lt;=0,"G",IF(AR139&gt;'Authority RAG Thresholds'!$I$20,"G",IF(AR139&lt;'Authority RAG Thresholds'!$G$20,"R","A"))))</f>
        <v>G</v>
      </c>
      <c r="AS151" s="154" t="str">
        <f>IF(AS39&lt;0,"R",IF(-(AS45+AS30)&lt;=0,"G",IF(AS139&gt;'Authority RAG Thresholds'!$I$20,"G",IF(AS139&lt;'Authority RAG Thresholds'!$G$20,"R","A"))))</f>
        <v>G</v>
      </c>
      <c r="AT151" s="154" t="str">
        <f>IF(AT39&lt;0,"R",IF(-(AT45+AT30)&lt;=0,"G",IF(AT139&gt;'Authority RAG Thresholds'!$I$20,"G",IF(AT139&lt;'Authority RAG Thresholds'!$G$20,"R","A"))))</f>
        <v>G</v>
      </c>
      <c r="AU151" s="27"/>
    </row>
    <row r="152" spans="1:47" ht="11.5" x14ac:dyDescent="0.25">
      <c r="A152" s="146"/>
      <c r="C152" s="146"/>
      <c r="D152" s="27"/>
      <c r="E152" s="27" t="s">
        <v>78</v>
      </c>
      <c r="F152" s="27"/>
      <c r="G152" s="27"/>
      <c r="H152" s="154" t="e">
        <f>IF(H140&gt;'Authority RAG Thresholds'!$I$21,"G",IF(H140&lt;'Authority RAG Thresholds'!$G$21,"R","A"))</f>
        <v>#DIV/0!</v>
      </c>
      <c r="I152" s="45"/>
      <c r="J152" s="45"/>
      <c r="K152" s="154" t="e">
        <f>IF(K140&gt;'Authority RAG Thresholds'!$I$21,"G",IF(K140&lt;'Authority RAG Thresholds'!$G$21,"R","A"))</f>
        <v>#DIV/0!</v>
      </c>
      <c r="L152" s="45"/>
      <c r="M152" s="45"/>
      <c r="N152" s="154" t="e">
        <f>IF(N140&gt;'Authority RAG Thresholds'!$I$21,"G",IF(N140&lt;'Authority RAG Thresholds'!$G$21,"R","A"))</f>
        <v>#DIV/0!</v>
      </c>
      <c r="O152" s="27"/>
      <c r="P152" s="42"/>
      <c r="Q152" s="79"/>
      <c r="R152" s="79"/>
      <c r="S152" s="166"/>
      <c r="T152" s="159"/>
      <c r="U152" s="159"/>
      <c r="V152" s="166"/>
      <c r="W152" s="159"/>
      <c r="X152" s="159"/>
      <c r="Y152" s="166"/>
      <c r="Z152" s="27"/>
      <c r="AA152" s="27" t="s">
        <v>78</v>
      </c>
      <c r="AB152" s="154" t="e">
        <f>IF(AB140&gt;'Authority RAG Thresholds'!$I$21,"G",IF(AB140&lt;'Authority RAG Thresholds'!$G$21,"R","A"))</f>
        <v>#DIV/0!</v>
      </c>
      <c r="AC152" s="154" t="e">
        <f>IF(AC140&gt;'Authority RAG Thresholds'!$I$21,"G",IF(AC140&lt;'Authority RAG Thresholds'!$G$21,"R","A"))</f>
        <v>#DIV/0!</v>
      </c>
      <c r="AD152" s="154" t="e">
        <f>IF(AD140&gt;'Authority RAG Thresholds'!$I$21,"G",IF(AD140&lt;'Authority RAG Thresholds'!$G$21,"R","A"))</f>
        <v>#DIV/0!</v>
      </c>
      <c r="AE152" s="27"/>
      <c r="AF152" s="27"/>
      <c r="AG152" s="27"/>
      <c r="AH152" s="27"/>
      <c r="AI152" s="27"/>
      <c r="AJ152" s="27"/>
      <c r="AK152" s="27"/>
      <c r="AL152" s="27"/>
      <c r="AM152" s="27"/>
      <c r="AN152" s="27"/>
      <c r="AO152" s="27"/>
      <c r="AP152" s="27"/>
      <c r="AQ152" s="27" t="s">
        <v>78</v>
      </c>
      <c r="AR152" s="154" t="e">
        <f>IF(AR140&gt;'Authority RAG Thresholds'!$I$21,"G",IF(AR140&lt;'Authority RAG Thresholds'!$G$21,"R","A"))</f>
        <v>#DIV/0!</v>
      </c>
      <c r="AS152" s="154" t="e">
        <f>IF(AS140&gt;'Authority RAG Thresholds'!$I$21,"G",IF(AS140&lt;'Authority RAG Thresholds'!$G$21,"R","A"))</f>
        <v>#DIV/0!</v>
      </c>
      <c r="AT152" s="154" t="e">
        <f>IF(AT140&gt;'Authority RAG Thresholds'!$I$21,"G",IF(AT140&lt;'Authority RAG Thresholds'!$G$21,"R","A"))</f>
        <v>#DIV/0!</v>
      </c>
      <c r="AU152" s="27"/>
    </row>
    <row r="153" spans="1:47" ht="11.5" x14ac:dyDescent="0.25">
      <c r="A153" s="146"/>
      <c r="C153" s="146"/>
      <c r="D153" s="27"/>
      <c r="E153" s="27" t="s">
        <v>79</v>
      </c>
      <c r="F153" s="27"/>
      <c r="G153" s="27"/>
      <c r="H153" s="154" t="str">
        <f>IF(H141&gt;'Authority RAG Thresholds'!$G$22,"G","R")</f>
        <v>R</v>
      </c>
      <c r="I153" s="45"/>
      <c r="J153" s="45"/>
      <c r="K153" s="154" t="str">
        <f>IF(K141&gt;'Authority RAG Thresholds'!$G$22,"G","R")</f>
        <v>R</v>
      </c>
      <c r="L153" s="45"/>
      <c r="M153" s="45"/>
      <c r="N153" s="154" t="str">
        <f>IF(N141&gt;'Authority RAG Thresholds'!$G$22,"G","R")</f>
        <v>R</v>
      </c>
      <c r="O153" s="27"/>
      <c r="P153" s="42"/>
      <c r="Q153" s="79"/>
      <c r="R153" s="79"/>
      <c r="S153" s="166"/>
      <c r="T153" s="159"/>
      <c r="U153" s="159"/>
      <c r="V153" s="166"/>
      <c r="W153" s="159"/>
      <c r="X153" s="159"/>
      <c r="Y153" s="166"/>
      <c r="Z153" s="27"/>
      <c r="AA153" s="27" t="s">
        <v>79</v>
      </c>
      <c r="AB153" s="154" t="str">
        <f>IF(AB141&gt;'Authority RAG Thresholds'!$G$22,"G","R")</f>
        <v>R</v>
      </c>
      <c r="AC153" s="154" t="str">
        <f>IF(AC141&gt;'Authority RAG Thresholds'!$G$22,"G","R")</f>
        <v>R</v>
      </c>
      <c r="AD153" s="154" t="str">
        <f>IF(AD141&gt;'Authority RAG Thresholds'!$G$22,"G","R")</f>
        <v>R</v>
      </c>
      <c r="AE153" s="27"/>
      <c r="AF153" s="27"/>
      <c r="AG153" s="27"/>
      <c r="AH153" s="27"/>
      <c r="AI153" s="27"/>
      <c r="AJ153" s="27"/>
      <c r="AK153" s="27"/>
      <c r="AL153" s="27"/>
      <c r="AM153" s="27"/>
      <c r="AN153" s="27"/>
      <c r="AO153" s="27"/>
      <c r="AP153" s="27"/>
      <c r="AQ153" s="27" t="s">
        <v>79</v>
      </c>
      <c r="AR153" s="154" t="str">
        <f>IF(AR141&gt;'Authority RAG Thresholds'!$G$22,"G","R")</f>
        <v>R</v>
      </c>
      <c r="AS153" s="154" t="str">
        <f>IF(AS141&gt;'Authority RAG Thresholds'!$G$22,"G","R")</f>
        <v>R</v>
      </c>
      <c r="AT153" s="154" t="str">
        <f>IF(AT141&gt;'Authority RAG Thresholds'!$G$22,"G","R")</f>
        <v>R</v>
      </c>
      <c r="AU153" s="27"/>
    </row>
    <row r="154" spans="1:47" ht="11.5" x14ac:dyDescent="0.25">
      <c r="A154" s="146"/>
      <c r="C154" s="146"/>
      <c r="D154" s="27"/>
      <c r="E154" s="27" t="s">
        <v>80</v>
      </c>
      <c r="F154" s="27"/>
      <c r="G154" s="27"/>
      <c r="H154" s="154" t="e">
        <f>IF(H117=SysConfig!$F$43,"R",IF((H116+H62+H73)&lt;0,"G",IF(H142&lt;'Authority RAG Thresholds'!$I$23,"G",IF(H142&gt;'Authority RAG Thresholds'!$G$23,"R","A"))))</f>
        <v>#DIV/0!</v>
      </c>
      <c r="I154" s="45"/>
      <c r="J154" s="45"/>
      <c r="K154" s="154" t="e">
        <f>IF(K117=SysConfig!$F$43,"R",IF((K116+K62+K73)&lt;0,"G",IF(K142&lt;'Authority RAG Thresholds'!$I$23,"G",IF(K142&gt;'Authority RAG Thresholds'!$G$23,"R","A"))))</f>
        <v>#DIV/0!</v>
      </c>
      <c r="L154" s="45"/>
      <c r="M154" s="45"/>
      <c r="N154" s="154" t="e">
        <f>IF(N117=SysConfig!$F$43,"R",IF((N116+N62+N73)&lt;0,"G",IF(N142&lt;'Authority RAG Thresholds'!$I$23,"G",IF(N142&gt;'Authority RAG Thresholds'!$G$23,"R","A"))))</f>
        <v>#DIV/0!</v>
      </c>
      <c r="O154" s="27"/>
      <c r="P154" s="42"/>
      <c r="Q154" s="79"/>
      <c r="R154" s="79"/>
      <c r="S154" s="166"/>
      <c r="T154" s="159"/>
      <c r="U154" s="159"/>
      <c r="V154" s="166"/>
      <c r="W154" s="159"/>
      <c r="X154" s="159"/>
      <c r="Y154" s="166"/>
      <c r="Z154" s="27"/>
      <c r="AA154" s="27" t="s">
        <v>80</v>
      </c>
      <c r="AB154" s="154" t="e">
        <f>IF(AB117=SysConfig!$F$43,"R",IF((AB116+AB62+AB73)&lt;0,"G",IF(AB142&lt;'Authority RAG Thresholds'!$I$23,"G",IF(AB142&gt;'Authority RAG Thresholds'!$G$23,"R","A"))))</f>
        <v>#DIV/0!</v>
      </c>
      <c r="AC154" s="154" t="e">
        <f>IF(AC117=SysConfig!$F$43,"R",IF((AC116+AC62+AC73)&lt;0,"G",IF(AC142&lt;'Authority RAG Thresholds'!$I$23,"G",IF(AC142&gt;'Authority RAG Thresholds'!$G$23,"R","A"))))</f>
        <v>#DIV/0!</v>
      </c>
      <c r="AD154" s="154" t="e">
        <f>IF(AD117=SysConfig!$F$43,"R",IF((AD116+AD62+AD73)&lt;0,"G",IF(AD142&lt;'Authority RAG Thresholds'!$I$23,"G",IF(AD142&gt;'Authority RAG Thresholds'!$G$23,"R","A"))))</f>
        <v>#DIV/0!</v>
      </c>
      <c r="AE154" s="27"/>
      <c r="AF154" s="27"/>
      <c r="AG154" s="27"/>
      <c r="AH154" s="27"/>
      <c r="AI154" s="27"/>
      <c r="AJ154" s="27"/>
      <c r="AK154" s="27"/>
      <c r="AL154" s="27"/>
      <c r="AM154" s="27"/>
      <c r="AN154" s="27"/>
      <c r="AO154" s="27"/>
      <c r="AP154" s="27"/>
      <c r="AQ154" s="27" t="s">
        <v>80</v>
      </c>
      <c r="AR154" s="154" t="e">
        <f>IF(AR117=SysConfig!$F$43,"R",IF((AR116+AR62+AR73)&lt;0,"G",IF(AR142&lt;'Authority RAG Thresholds'!$I$23,"G",IF(AR142&gt;'Authority RAG Thresholds'!$G$23,"R","A"))))</f>
        <v>#DIV/0!</v>
      </c>
      <c r="AS154" s="154" t="e">
        <f>IF(AS117=SysConfig!$F$43,"R",IF((AS116+AS62+AS73)&lt;0,"G",IF(AS142&lt;'Authority RAG Thresholds'!$I$23,"G",IF(AS142&gt;'Authority RAG Thresholds'!$G$23,"R","A"))))</f>
        <v>#DIV/0!</v>
      </c>
      <c r="AT154" s="154" t="e">
        <f>IF(AT117=SysConfig!$F$43,"R",IF((AT116+AT62+AT73)&lt;0,"G",IF(AT142&lt;'Authority RAG Thresholds'!$I$23,"G",IF(AT142&gt;'Authority RAG Thresholds'!$G$23,"R","A"))))</f>
        <v>#DIV/0!</v>
      </c>
      <c r="AU154" s="27"/>
    </row>
    <row r="155" spans="1:47" ht="11.5" x14ac:dyDescent="0.25">
      <c r="A155" s="146"/>
      <c r="C155" s="146"/>
      <c r="D155" s="27"/>
      <c r="E155" s="27"/>
      <c r="F155" s="27"/>
      <c r="G155" s="27"/>
      <c r="H155" s="27"/>
      <c r="I155" s="45"/>
      <c r="J155" s="45"/>
      <c r="K155" s="27"/>
      <c r="L155" s="45"/>
      <c r="M155" s="45"/>
      <c r="N155" s="27"/>
      <c r="O155" s="27"/>
      <c r="P155" s="78"/>
      <c r="Q155" s="159"/>
      <c r="R155" s="159"/>
      <c r="S155" s="159"/>
      <c r="T155" s="159"/>
      <c r="U155" s="159"/>
      <c r="V155" s="159"/>
      <c r="W155" s="159"/>
      <c r="X155" s="159"/>
      <c r="Y155" s="159"/>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5.5" x14ac:dyDescent="0.35">
      <c r="A156" s="117" t="s">
        <v>158</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row>
    <row r="157" spans="1:47" ht="14.5" customHeight="1" x14ac:dyDescent="0.25"/>
    <row r="158" spans="1:47" ht="14.5" hidden="1" customHeight="1" x14ac:dyDescent="0.25"/>
    <row r="159" spans="1:47" ht="14.5" hidden="1" customHeight="1" x14ac:dyDescent="0.25"/>
    <row r="160" spans="1:4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xr:uid="{00000000-0002-0000-0600-000000000000}">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600-000002000000}">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600-000003000000}">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600-000005000000}">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70C0"/>
    <pageSetUpPr fitToPage="1"/>
  </sheetPr>
  <dimension ref="A1:T185"/>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3.19921875" customWidth="1"/>
    <col min="2" max="2" width="6" customWidth="1"/>
    <col min="3" max="3" width="35.59765625" customWidth="1"/>
    <col min="4" max="4" width="1.69921875" customWidth="1"/>
    <col min="5" max="5" width="71.3984375" customWidth="1"/>
    <col min="6" max="8" width="26.5" customWidth="1"/>
    <col min="9" max="9" width="8.69921875" customWidth="1"/>
    <col min="10" max="10" width="71.3984375" customWidth="1"/>
    <col min="11" max="13" width="26.5" customWidth="1"/>
    <col min="14" max="14" width="4.69921875" customWidth="1"/>
    <col min="15" max="15" width="71.3984375" customWidth="1"/>
    <col min="16" max="18" width="26.5" customWidth="1"/>
    <col min="19" max="19" width="4.69921875" customWidth="1"/>
    <col min="20" max="20" width="30" customWidth="1"/>
    <col min="21" max="16384" width="9.19921875" hidden="1"/>
  </cols>
  <sheetData>
    <row r="1" spans="1:20" ht="11.5" x14ac:dyDescent="0.25">
      <c r="A1" s="109" t="s">
        <v>103</v>
      </c>
      <c r="B1" s="109"/>
      <c r="C1" s="110"/>
      <c r="D1" s="109"/>
      <c r="E1" s="109"/>
      <c r="F1" s="109"/>
      <c r="G1" s="109"/>
      <c r="H1" s="109"/>
      <c r="I1" s="109"/>
      <c r="J1" s="109"/>
      <c r="K1" s="109"/>
      <c r="L1" s="109"/>
      <c r="M1" s="109"/>
      <c r="N1" s="109"/>
      <c r="O1" s="109"/>
      <c r="P1" s="109"/>
      <c r="Q1" s="109"/>
      <c r="R1" s="109"/>
      <c r="S1" s="109"/>
      <c r="T1" s="109"/>
    </row>
    <row r="2" spans="1:20"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c r="T2" s="109"/>
    </row>
    <row r="3" spans="1:20" ht="12.5" x14ac:dyDescent="0.25">
      <c r="A3" s="109"/>
      <c r="B3" s="109"/>
      <c r="C3" s="112" t="str">
        <f ca="1">MID(CELL("filename",A1),FIND("]",CELL("filename",A1))+1,256)&amp;" Sheet"</f>
        <v>1.2a Subcontractor Input Sheet</v>
      </c>
      <c r="D3" s="109"/>
      <c r="E3" s="109"/>
      <c r="F3" s="109"/>
      <c r="G3" s="109"/>
      <c r="H3" s="109"/>
      <c r="I3" s="109"/>
      <c r="J3" s="109"/>
      <c r="K3" s="109"/>
      <c r="L3" s="109"/>
      <c r="M3" s="109"/>
      <c r="N3" s="109"/>
      <c r="O3" s="109"/>
      <c r="P3" s="109"/>
      <c r="Q3" s="109"/>
      <c r="R3" s="109"/>
      <c r="S3" s="109"/>
      <c r="T3" s="109"/>
    </row>
    <row r="4" spans="1:20"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row>
    <row r="5" spans="1:20"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row>
    <row r="6" spans="1:20" ht="12.5" x14ac:dyDescent="0.25">
      <c r="A6" s="109"/>
      <c r="B6" s="114"/>
      <c r="C6" s="253" t="str">
        <f>HYPERLINK("#'Contents'!A1","Click for Contents")</f>
        <v>Click for Contents</v>
      </c>
      <c r="D6" s="253"/>
      <c r="E6" s="113"/>
      <c r="F6" s="113"/>
      <c r="G6" s="109"/>
      <c r="H6" s="109"/>
      <c r="I6" s="109"/>
      <c r="J6" s="109"/>
      <c r="K6" s="109"/>
      <c r="L6" s="109"/>
      <c r="M6" s="109"/>
      <c r="N6" s="109"/>
      <c r="O6" s="109"/>
      <c r="P6" s="109"/>
      <c r="Q6" s="109"/>
      <c r="R6" s="109"/>
      <c r="S6" s="109"/>
      <c r="T6" s="109"/>
    </row>
    <row r="7" spans="1:20" ht="11.5" x14ac:dyDescent="0.25">
      <c r="A7" s="109"/>
      <c r="B7" s="109"/>
      <c r="C7" s="109"/>
      <c r="D7" s="109"/>
      <c r="E7" s="109"/>
      <c r="F7" s="109"/>
      <c r="G7" s="109"/>
      <c r="H7" s="109"/>
      <c r="I7" s="109"/>
      <c r="J7" s="109"/>
      <c r="K7" s="109"/>
      <c r="L7" s="109"/>
      <c r="M7" s="109"/>
      <c r="N7" s="109"/>
      <c r="O7" s="109"/>
      <c r="P7" s="109"/>
      <c r="Q7" s="109"/>
      <c r="R7" s="109"/>
      <c r="S7" s="109"/>
      <c r="T7" s="109"/>
    </row>
    <row r="8" spans="1:20" ht="11.5" x14ac:dyDescent="0.25">
      <c r="A8" s="187">
        <f>SUM(A9:A184)</f>
        <v>0</v>
      </c>
      <c r="B8" s="187">
        <f>SUM(B9:B184)</f>
        <v>0</v>
      </c>
      <c r="C8" s="116"/>
      <c r="D8" s="116"/>
      <c r="E8" s="116"/>
      <c r="F8" s="116"/>
      <c r="G8" s="116"/>
      <c r="H8" s="116"/>
      <c r="I8" s="109"/>
      <c r="J8" s="109"/>
      <c r="K8" s="109"/>
      <c r="L8" s="109"/>
      <c r="M8" s="109"/>
      <c r="N8" s="109"/>
      <c r="O8" s="109"/>
      <c r="P8" s="109"/>
      <c r="Q8" s="109"/>
      <c r="R8" s="109"/>
      <c r="S8" s="109"/>
      <c r="T8" s="109"/>
    </row>
    <row r="9" spans="1:20" ht="21" x14ac:dyDescent="0.5">
      <c r="A9" s="55"/>
      <c r="B9" s="54"/>
      <c r="C9" s="54"/>
      <c r="D9" s="54"/>
      <c r="E9" s="54"/>
      <c r="F9" s="54"/>
      <c r="G9" s="54"/>
      <c r="H9" s="54"/>
      <c r="I9" s="54"/>
      <c r="J9" s="54"/>
      <c r="K9" s="54"/>
      <c r="L9" s="54"/>
      <c r="M9" s="54"/>
      <c r="N9" s="54"/>
      <c r="O9" s="54"/>
      <c r="P9" s="54"/>
      <c r="Q9" s="54"/>
      <c r="R9" s="54"/>
      <c r="S9" s="54"/>
      <c r="T9" s="54"/>
    </row>
    <row r="10" spans="1:20" x14ac:dyDescent="0.35">
      <c r="A10" s="97"/>
      <c r="B10" s="25"/>
      <c r="C10" s="25"/>
      <c r="D10" s="25"/>
      <c r="E10" s="25" t="s">
        <v>103</v>
      </c>
      <c r="F10" s="25"/>
      <c r="G10" s="25"/>
      <c r="H10" s="25"/>
      <c r="I10" s="25"/>
      <c r="J10" s="25"/>
      <c r="K10" s="25"/>
      <c r="L10" s="25"/>
      <c r="M10" s="25"/>
      <c r="N10" s="25"/>
      <c r="O10" s="25"/>
      <c r="P10" s="25"/>
      <c r="Q10" s="25"/>
      <c r="R10" s="25"/>
      <c r="S10" s="25"/>
      <c r="T10" s="25"/>
    </row>
    <row r="11" spans="1:20" x14ac:dyDescent="0.35">
      <c r="A11" s="97"/>
      <c r="B11" s="25"/>
      <c r="C11" s="25"/>
      <c r="D11" s="25"/>
      <c r="E11" s="25"/>
      <c r="F11" s="25"/>
      <c r="G11" s="25"/>
      <c r="H11" s="25"/>
      <c r="I11" s="25"/>
      <c r="J11" s="25"/>
      <c r="K11" s="25"/>
      <c r="L11" s="25"/>
      <c r="M11" s="25"/>
      <c r="N11" s="25"/>
      <c r="O11" s="25"/>
      <c r="P11" s="25"/>
      <c r="Q11" s="25"/>
      <c r="R11" s="25"/>
      <c r="S11" s="25"/>
      <c r="T11" s="25"/>
    </row>
    <row r="12" spans="1:20" ht="21" x14ac:dyDescent="0.5">
      <c r="A12" s="97"/>
      <c r="B12" s="25"/>
      <c r="C12" s="25"/>
      <c r="D12" s="25"/>
      <c r="E12" s="55" t="s">
        <v>333</v>
      </c>
      <c r="F12" s="25"/>
      <c r="G12" s="25"/>
      <c r="H12" s="25"/>
      <c r="I12" s="25"/>
      <c r="J12" s="25"/>
      <c r="K12" s="25"/>
      <c r="L12" s="25"/>
      <c r="M12" s="25"/>
      <c r="N12" s="25"/>
      <c r="O12" s="25"/>
      <c r="P12" s="25"/>
      <c r="Q12" s="25"/>
      <c r="R12" s="25"/>
      <c r="S12" s="25"/>
      <c r="T12" s="25"/>
    </row>
    <row r="13" spans="1:20" x14ac:dyDescent="0.35">
      <c r="A13" s="97"/>
      <c r="B13" s="25"/>
      <c r="C13" s="25"/>
      <c r="D13" s="25"/>
      <c r="E13" s="97" t="s">
        <v>511</v>
      </c>
      <c r="F13" s="25"/>
      <c r="G13" s="25"/>
      <c r="H13" s="25"/>
      <c r="I13" s="25"/>
      <c r="J13" s="25"/>
      <c r="K13" s="25"/>
      <c r="L13" s="25"/>
      <c r="M13" s="25"/>
      <c r="N13" s="25"/>
      <c r="O13" s="25"/>
      <c r="P13" s="25"/>
      <c r="Q13" s="25"/>
      <c r="R13" s="25"/>
      <c r="S13" s="25"/>
      <c r="T13" s="25"/>
    </row>
    <row r="14" spans="1:20" ht="21" x14ac:dyDescent="0.5">
      <c r="A14" s="97"/>
      <c r="B14" s="25"/>
      <c r="C14" s="25"/>
      <c r="D14" s="25"/>
      <c r="E14" s="148" t="s">
        <v>327</v>
      </c>
      <c r="F14" s="148"/>
      <c r="G14" s="148"/>
      <c r="H14" s="148"/>
      <c r="I14" s="148"/>
      <c r="J14" s="148" t="s">
        <v>328</v>
      </c>
      <c r="K14" s="148"/>
      <c r="L14" s="148"/>
      <c r="M14" s="148"/>
      <c r="N14" s="148"/>
      <c r="O14" s="148" t="s">
        <v>329</v>
      </c>
      <c r="P14" s="25"/>
      <c r="Q14" s="53"/>
      <c r="R14" s="53"/>
      <c r="S14" s="25"/>
      <c r="T14" s="25"/>
    </row>
    <row r="15" spans="1:20" s="27" customFormat="1" ht="21" x14ac:dyDescent="0.5">
      <c r="A15" s="97"/>
      <c r="B15" s="25"/>
      <c r="C15" s="25"/>
      <c r="D15" s="25"/>
      <c r="E15" s="148"/>
      <c r="F15" s="148"/>
      <c r="G15" s="148"/>
      <c r="H15" s="148"/>
      <c r="I15" s="148"/>
      <c r="J15" s="148"/>
      <c r="K15" s="148"/>
      <c r="L15" s="148"/>
      <c r="M15" s="148"/>
      <c r="N15" s="148"/>
      <c r="O15" s="148"/>
      <c r="P15" s="25"/>
      <c r="Q15" s="53"/>
      <c r="R15" s="53"/>
      <c r="S15" s="25"/>
      <c r="T15" s="25"/>
    </row>
    <row r="16" spans="1:20" x14ac:dyDescent="0.35">
      <c r="A16" s="97"/>
      <c r="B16" s="25"/>
      <c r="D16" s="25"/>
      <c r="E16" s="95" t="s">
        <v>330</v>
      </c>
      <c r="F16" s="25"/>
      <c r="G16" s="25"/>
      <c r="H16" s="25"/>
      <c r="I16" s="25"/>
      <c r="J16" s="95" t="s">
        <v>331</v>
      </c>
      <c r="K16" s="25"/>
      <c r="L16" s="25"/>
      <c r="M16" s="25"/>
      <c r="N16" s="25"/>
      <c r="O16" s="95" t="s">
        <v>332</v>
      </c>
      <c r="P16" s="27"/>
      <c r="Q16" s="27"/>
      <c r="R16" s="27"/>
      <c r="S16" s="25"/>
      <c r="T16" s="25"/>
    </row>
    <row r="17" spans="1:20" ht="14" customHeight="1" x14ac:dyDescent="0.5">
      <c r="A17" s="53"/>
      <c r="B17" s="146"/>
      <c r="C17" s="232"/>
      <c r="D17" s="27"/>
      <c r="E17" s="11"/>
      <c r="F17" s="27"/>
      <c r="G17" s="27"/>
      <c r="H17" s="27"/>
      <c r="I17" s="27"/>
      <c r="J17" s="11"/>
      <c r="K17" s="27"/>
      <c r="L17" s="27"/>
      <c r="M17" s="27"/>
      <c r="N17" s="27"/>
      <c r="O17" s="11"/>
      <c r="P17" s="27"/>
      <c r="Q17" s="27"/>
      <c r="R17" s="27"/>
      <c r="S17" s="27"/>
    </row>
    <row r="18" spans="1:20" ht="14" customHeight="1" x14ac:dyDescent="0.5">
      <c r="A18" s="53"/>
      <c r="B18" s="146"/>
      <c r="C18" s="146"/>
      <c r="D18" s="27"/>
      <c r="E18" s="11"/>
      <c r="F18" s="27"/>
      <c r="G18" s="27"/>
      <c r="H18" s="27"/>
      <c r="I18" s="27"/>
      <c r="J18" s="11"/>
      <c r="K18" s="27"/>
      <c r="L18" s="27"/>
      <c r="M18" s="27"/>
      <c r="N18" s="27"/>
      <c r="O18" s="11"/>
      <c r="P18" s="27"/>
      <c r="Q18" s="27"/>
      <c r="R18" s="27"/>
      <c r="S18" s="27"/>
      <c r="T18" s="27"/>
    </row>
    <row r="19" spans="1:20" ht="21" x14ac:dyDescent="0.5">
      <c r="A19" s="53"/>
      <c r="B19" s="146"/>
      <c r="C19" s="146"/>
      <c r="D19" s="27"/>
      <c r="E19" s="11"/>
      <c r="F19" s="27"/>
      <c r="G19" s="27"/>
      <c r="H19" s="27"/>
      <c r="I19" s="27"/>
      <c r="J19" s="11"/>
      <c r="K19" s="27"/>
      <c r="L19" s="27"/>
      <c r="M19" s="27"/>
      <c r="N19" s="27"/>
      <c r="O19" s="11"/>
      <c r="P19" s="27"/>
      <c r="Q19" s="27"/>
      <c r="R19" s="27"/>
      <c r="S19" s="27"/>
      <c r="T19" s="27"/>
    </row>
    <row r="20" spans="1:20" ht="18" x14ac:dyDescent="0.4">
      <c r="A20" s="25"/>
      <c r="B20" s="146"/>
      <c r="C20" s="146"/>
      <c r="D20" s="25"/>
      <c r="E20" s="12" t="s">
        <v>5</v>
      </c>
      <c r="F20" s="25"/>
      <c r="G20" s="25"/>
      <c r="H20" s="231" t="s">
        <v>6</v>
      </c>
      <c r="I20" s="25"/>
      <c r="J20" s="12" t="s">
        <v>5</v>
      </c>
      <c r="K20" s="25"/>
      <c r="L20" s="25"/>
      <c r="M20" s="231" t="s">
        <v>6</v>
      </c>
      <c r="N20" s="25"/>
      <c r="O20" s="12" t="s">
        <v>5</v>
      </c>
      <c r="P20" s="25"/>
      <c r="Q20" s="25"/>
      <c r="R20" s="231" t="s">
        <v>6</v>
      </c>
      <c r="S20" s="25"/>
      <c r="T20" s="25"/>
    </row>
    <row r="21" spans="1:20" ht="13" x14ac:dyDescent="0.3">
      <c r="A21" s="27"/>
      <c r="B21" s="146"/>
      <c r="C21" s="146"/>
      <c r="D21" s="27"/>
      <c r="E21" s="28" t="s">
        <v>66</v>
      </c>
      <c r="F21" s="96" t="s">
        <v>7</v>
      </c>
      <c r="G21" s="96" t="s">
        <v>7</v>
      </c>
      <c r="H21" s="96" t="s">
        <v>7</v>
      </c>
      <c r="I21" s="27"/>
      <c r="J21" s="28" t="s">
        <v>66</v>
      </c>
      <c r="K21" s="96" t="s">
        <v>7</v>
      </c>
      <c r="L21" s="96" t="s">
        <v>7</v>
      </c>
      <c r="M21" s="96" t="s">
        <v>7</v>
      </c>
      <c r="N21" s="27"/>
      <c r="O21" s="28" t="s">
        <v>66</v>
      </c>
      <c r="P21" s="96" t="s">
        <v>7</v>
      </c>
      <c r="Q21" s="96" t="s">
        <v>7</v>
      </c>
      <c r="R21" s="96" t="s">
        <v>7</v>
      </c>
      <c r="S21" s="27"/>
    </row>
    <row r="22" spans="1:20" x14ac:dyDescent="0.35">
      <c r="A22" s="25"/>
      <c r="B22" s="146"/>
      <c r="C22" s="146"/>
      <c r="D22" s="27"/>
      <c r="E22" s="130" t="s">
        <v>8</v>
      </c>
      <c r="F22" s="190">
        <v>12</v>
      </c>
      <c r="G22" s="190">
        <v>12</v>
      </c>
      <c r="H22" s="190">
        <v>12</v>
      </c>
      <c r="I22" s="27"/>
      <c r="J22" s="130" t="s">
        <v>8</v>
      </c>
      <c r="K22" s="190">
        <v>12</v>
      </c>
      <c r="L22" s="190">
        <v>12</v>
      </c>
      <c r="M22" s="190">
        <v>12</v>
      </c>
      <c r="N22" s="27"/>
      <c r="O22" s="130" t="s">
        <v>8</v>
      </c>
      <c r="P22" s="190">
        <v>12</v>
      </c>
      <c r="Q22" s="190">
        <v>12</v>
      </c>
      <c r="R22" s="190">
        <v>12</v>
      </c>
      <c r="S22" s="27"/>
    </row>
    <row r="23" spans="1:20" ht="11.5" x14ac:dyDescent="0.25">
      <c r="A23" s="27"/>
      <c r="B23" s="146"/>
      <c r="C23" s="146"/>
      <c r="D23" s="27"/>
      <c r="E23" s="130" t="s">
        <v>9</v>
      </c>
      <c r="F23" s="95" t="s">
        <v>10</v>
      </c>
      <c r="G23" s="95" t="s">
        <v>10</v>
      </c>
      <c r="H23" s="95" t="s">
        <v>10</v>
      </c>
      <c r="I23" s="27"/>
      <c r="J23" s="130" t="s">
        <v>9</v>
      </c>
      <c r="K23" s="95" t="s">
        <v>10</v>
      </c>
      <c r="L23" s="95" t="s">
        <v>10</v>
      </c>
      <c r="M23" s="95" t="s">
        <v>10</v>
      </c>
      <c r="N23" s="27"/>
      <c r="O23" s="130" t="s">
        <v>9</v>
      </c>
      <c r="P23" s="95" t="s">
        <v>10</v>
      </c>
      <c r="Q23" s="95" t="s">
        <v>10</v>
      </c>
      <c r="R23" s="95" t="s">
        <v>10</v>
      </c>
      <c r="S23" s="27"/>
    </row>
    <row r="24" spans="1:20" ht="11.5" x14ac:dyDescent="0.25">
      <c r="A24" s="27"/>
      <c r="B24" s="146"/>
      <c r="C24" s="146"/>
      <c r="D24" s="27"/>
      <c r="E24" s="130" t="s">
        <v>150</v>
      </c>
      <c r="F24" s="235" t="s">
        <v>48</v>
      </c>
      <c r="G24" s="235" t="s">
        <v>48</v>
      </c>
      <c r="H24" s="235" t="s">
        <v>48</v>
      </c>
      <c r="I24" s="27"/>
      <c r="J24" s="130" t="s">
        <v>150</v>
      </c>
      <c r="K24" s="235" t="s">
        <v>48</v>
      </c>
      <c r="L24" s="235" t="s">
        <v>48</v>
      </c>
      <c r="M24" s="235" t="s">
        <v>48</v>
      </c>
      <c r="N24" s="27"/>
      <c r="O24" s="130" t="s">
        <v>150</v>
      </c>
      <c r="P24" s="235" t="s">
        <v>48</v>
      </c>
      <c r="Q24" s="235" t="s">
        <v>48</v>
      </c>
      <c r="R24" s="235" t="s">
        <v>48</v>
      </c>
      <c r="S24" s="27"/>
    </row>
    <row r="25" spans="1:20" ht="11.5" x14ac:dyDescent="0.25">
      <c r="A25" s="27"/>
      <c r="B25" s="146"/>
      <c r="C25" s="146"/>
      <c r="D25" s="27"/>
      <c r="E25" s="130" t="s">
        <v>385</v>
      </c>
      <c r="F25" s="95" t="s">
        <v>11</v>
      </c>
      <c r="G25" s="95" t="s">
        <v>11</v>
      </c>
      <c r="H25" s="95" t="s">
        <v>11</v>
      </c>
      <c r="I25" s="27"/>
      <c r="J25" s="130" t="s">
        <v>385</v>
      </c>
      <c r="K25" s="95" t="s">
        <v>11</v>
      </c>
      <c r="L25" s="95" t="s">
        <v>11</v>
      </c>
      <c r="M25" s="95" t="s">
        <v>11</v>
      </c>
      <c r="N25" s="27"/>
      <c r="O25" s="130" t="s">
        <v>385</v>
      </c>
      <c r="P25" s="95" t="s">
        <v>11</v>
      </c>
      <c r="Q25" s="95" t="s">
        <v>11</v>
      </c>
      <c r="R25" s="95" t="s">
        <v>11</v>
      </c>
      <c r="S25" s="27"/>
    </row>
    <row r="26" spans="1:20" ht="11.5" x14ac:dyDescent="0.25">
      <c r="A26" s="146">
        <f>IF(OR(F26&lt;0,G26&lt;0,H26&lt;0,K26&lt;0,L26&lt;0,M26&lt;0,P26&lt;0,Q26&lt;0,R26&lt;0),1,0)</f>
        <v>0</v>
      </c>
      <c r="C26" s="146"/>
      <c r="D26" s="27"/>
      <c r="E26" s="13" t="s">
        <v>4</v>
      </c>
      <c r="F26" s="132">
        <v>0</v>
      </c>
      <c r="G26" s="132">
        <v>0</v>
      </c>
      <c r="H26" s="132">
        <v>0</v>
      </c>
      <c r="I26" s="27"/>
      <c r="J26" s="13" t="s">
        <v>4</v>
      </c>
      <c r="K26" s="132">
        <v>0</v>
      </c>
      <c r="L26" s="132">
        <v>0</v>
      </c>
      <c r="M26" s="132">
        <v>0</v>
      </c>
      <c r="N26" s="27"/>
      <c r="O26" s="13" t="s">
        <v>4</v>
      </c>
      <c r="P26" s="132">
        <v>0</v>
      </c>
      <c r="Q26" s="132">
        <v>0</v>
      </c>
      <c r="R26" s="132">
        <v>0</v>
      </c>
      <c r="S26" s="27"/>
    </row>
    <row r="27" spans="1:20" ht="11.5" x14ac:dyDescent="0.25">
      <c r="A27" s="146">
        <f>IF(OR(F27&gt;0,G27&gt;0,H27&gt;0,K27&gt;0,L27&gt;0,M27&gt;0,P27&gt;0,Q27&gt;0,R27&gt;0),1,0)</f>
        <v>0</v>
      </c>
      <c r="C27" s="146"/>
      <c r="D27" s="27"/>
      <c r="E27" s="13" t="s">
        <v>12</v>
      </c>
      <c r="F27" s="132">
        <v>0</v>
      </c>
      <c r="G27" s="132">
        <v>0</v>
      </c>
      <c r="H27" s="132">
        <v>0</v>
      </c>
      <c r="I27" s="27"/>
      <c r="J27" s="13" t="s">
        <v>12</v>
      </c>
      <c r="K27" s="132">
        <v>0</v>
      </c>
      <c r="L27" s="132">
        <v>0</v>
      </c>
      <c r="M27" s="132">
        <v>0</v>
      </c>
      <c r="N27" s="27"/>
      <c r="O27" s="13" t="s">
        <v>12</v>
      </c>
      <c r="P27" s="132">
        <v>0</v>
      </c>
      <c r="Q27" s="132">
        <v>0</v>
      </c>
      <c r="R27" s="132">
        <v>0</v>
      </c>
      <c r="S27" s="27"/>
    </row>
    <row r="28" spans="1:20" ht="11.5" x14ac:dyDescent="0.25">
      <c r="A28" s="146"/>
      <c r="C28" s="146"/>
      <c r="D28" s="27"/>
      <c r="E28" s="14" t="s">
        <v>13</v>
      </c>
      <c r="F28" s="49">
        <f>F26+F27</f>
        <v>0</v>
      </c>
      <c r="G28" s="49">
        <f>G26+G27</f>
        <v>0</v>
      </c>
      <c r="H28" s="49">
        <f>H26+H27</f>
        <v>0</v>
      </c>
      <c r="I28" s="27"/>
      <c r="J28" s="14" t="s">
        <v>13</v>
      </c>
      <c r="K28" s="49">
        <f>K26+K27</f>
        <v>0</v>
      </c>
      <c r="L28" s="49">
        <f>L26+L27</f>
        <v>0</v>
      </c>
      <c r="M28" s="49">
        <f>M26+M27</f>
        <v>0</v>
      </c>
      <c r="N28" s="27"/>
      <c r="O28" s="14" t="s">
        <v>13</v>
      </c>
      <c r="P28" s="49">
        <f>P26+P27</f>
        <v>0</v>
      </c>
      <c r="Q28" s="49">
        <f>Q26+Q27</f>
        <v>0</v>
      </c>
      <c r="R28" s="49">
        <f>R26+R27</f>
        <v>0</v>
      </c>
      <c r="S28" s="27"/>
    </row>
    <row r="29" spans="1:20" ht="11.5" x14ac:dyDescent="0.25">
      <c r="A29" s="146"/>
      <c r="C29" s="146"/>
      <c r="D29" s="27"/>
      <c r="E29" s="13" t="s">
        <v>173</v>
      </c>
      <c r="F29" s="132">
        <v>0</v>
      </c>
      <c r="G29" s="132">
        <v>0</v>
      </c>
      <c r="H29" s="132">
        <v>0</v>
      </c>
      <c r="I29" s="27"/>
      <c r="J29" s="13" t="s">
        <v>173</v>
      </c>
      <c r="K29" s="132">
        <v>0</v>
      </c>
      <c r="L29" s="132">
        <v>0</v>
      </c>
      <c r="M29" s="132">
        <v>0</v>
      </c>
      <c r="N29" s="27"/>
      <c r="O29" s="13" t="s">
        <v>173</v>
      </c>
      <c r="P29" s="132">
        <v>0</v>
      </c>
      <c r="Q29" s="132">
        <v>0</v>
      </c>
      <c r="R29" s="132">
        <v>0</v>
      </c>
      <c r="S29" s="27"/>
    </row>
    <row r="30" spans="1:20" ht="11.5" x14ac:dyDescent="0.25">
      <c r="A30" s="146"/>
      <c r="C30" s="146"/>
      <c r="D30" s="27"/>
      <c r="E30" s="13" t="s">
        <v>174</v>
      </c>
      <c r="F30" s="132">
        <v>0</v>
      </c>
      <c r="G30" s="132">
        <v>0</v>
      </c>
      <c r="H30" s="132">
        <v>0</v>
      </c>
      <c r="I30" s="27"/>
      <c r="J30" s="13" t="s">
        <v>174</v>
      </c>
      <c r="K30" s="132">
        <v>0</v>
      </c>
      <c r="L30" s="132">
        <v>0</v>
      </c>
      <c r="M30" s="132">
        <v>0</v>
      </c>
      <c r="N30" s="27"/>
      <c r="O30" s="13" t="s">
        <v>174</v>
      </c>
      <c r="P30" s="132">
        <v>0</v>
      </c>
      <c r="Q30" s="132">
        <v>0</v>
      </c>
      <c r="R30" s="132">
        <v>0</v>
      </c>
      <c r="S30" s="27"/>
    </row>
    <row r="31" spans="1:20" ht="11.5" x14ac:dyDescent="0.25">
      <c r="A31" s="146">
        <f>IF(OR(F31&lt;0,G31&lt;0,H31&lt;0,K31&lt;0,L31&lt;0,M31&lt;0,P31&lt;0,Q31&lt;0,R31&lt;0),1,0)</f>
        <v>0</v>
      </c>
      <c r="C31" s="146"/>
      <c r="D31" s="27"/>
      <c r="E31" s="13" t="s">
        <v>254</v>
      </c>
      <c r="F31" s="132">
        <v>0</v>
      </c>
      <c r="G31" s="132">
        <v>0</v>
      </c>
      <c r="H31" s="132">
        <v>0</v>
      </c>
      <c r="I31" s="27"/>
      <c r="J31" s="13" t="s">
        <v>254</v>
      </c>
      <c r="K31" s="132">
        <v>0</v>
      </c>
      <c r="L31" s="132">
        <v>0</v>
      </c>
      <c r="M31" s="132">
        <v>0</v>
      </c>
      <c r="N31" s="27"/>
      <c r="O31" s="13" t="s">
        <v>254</v>
      </c>
      <c r="P31" s="132">
        <v>0</v>
      </c>
      <c r="Q31" s="132">
        <v>0</v>
      </c>
      <c r="R31" s="132">
        <v>0</v>
      </c>
      <c r="S31" s="27"/>
    </row>
    <row r="32" spans="1:20" ht="11.5" x14ac:dyDescent="0.25">
      <c r="A32" s="146"/>
      <c r="C32" s="146"/>
      <c r="D32" s="27"/>
      <c r="E32" s="13" t="s">
        <v>209</v>
      </c>
      <c r="F32" s="132">
        <v>0</v>
      </c>
      <c r="G32" s="132">
        <v>0</v>
      </c>
      <c r="H32" s="132">
        <v>0</v>
      </c>
      <c r="I32" s="27"/>
      <c r="J32" s="13" t="s">
        <v>209</v>
      </c>
      <c r="K32" s="132">
        <v>0</v>
      </c>
      <c r="L32" s="132">
        <v>0</v>
      </c>
      <c r="M32" s="132">
        <v>0</v>
      </c>
      <c r="N32" s="27"/>
      <c r="O32" s="13" t="s">
        <v>209</v>
      </c>
      <c r="P32" s="132">
        <v>0</v>
      </c>
      <c r="Q32" s="132">
        <v>0</v>
      </c>
      <c r="R32" s="132">
        <v>0</v>
      </c>
      <c r="S32" s="27"/>
    </row>
    <row r="33" spans="1:19" ht="11.5" x14ac:dyDescent="0.25">
      <c r="A33" s="146">
        <f>IF(OR(F33&gt;0,G33&gt;0,H33&gt;0,K33&gt;0,L33&gt;0,M33&gt;0,P33&gt;0,Q33&gt;0,R33&gt;0),1,0)</f>
        <v>0</v>
      </c>
      <c r="C33" s="146"/>
      <c r="D33" s="27"/>
      <c r="E33" s="13" t="s">
        <v>175</v>
      </c>
      <c r="F33" s="132">
        <v>0</v>
      </c>
      <c r="G33" s="132">
        <v>0</v>
      </c>
      <c r="H33" s="132">
        <v>0</v>
      </c>
      <c r="I33" s="27"/>
      <c r="J33" s="13" t="s">
        <v>175</v>
      </c>
      <c r="K33" s="132">
        <v>0</v>
      </c>
      <c r="L33" s="132">
        <v>0</v>
      </c>
      <c r="M33" s="132">
        <v>0</v>
      </c>
      <c r="N33" s="27"/>
      <c r="O33" s="13" t="s">
        <v>175</v>
      </c>
      <c r="P33" s="132">
        <v>0</v>
      </c>
      <c r="Q33" s="132">
        <v>0</v>
      </c>
      <c r="R33" s="132">
        <v>0</v>
      </c>
      <c r="S33" s="27"/>
    </row>
    <row r="34" spans="1:19" ht="11.5" x14ac:dyDescent="0.25">
      <c r="A34" s="146"/>
      <c r="C34" s="146"/>
      <c r="D34" s="27"/>
      <c r="E34" s="14" t="s">
        <v>14</v>
      </c>
      <c r="F34" s="49">
        <f>F28+F29+F30+F31+F32+F33</f>
        <v>0</v>
      </c>
      <c r="G34" s="49">
        <f t="shared" ref="G34:H34" si="0">G28+G29+G30+G31+G32+G33</f>
        <v>0</v>
      </c>
      <c r="H34" s="49">
        <f t="shared" si="0"/>
        <v>0</v>
      </c>
      <c r="I34" s="27"/>
      <c r="J34" s="14" t="s">
        <v>14</v>
      </c>
      <c r="K34" s="49">
        <f>K28+K29+K30+K31+K32+K33</f>
        <v>0</v>
      </c>
      <c r="L34" s="49">
        <f t="shared" ref="L34" si="1">L28+L29+L30+L31+L32+L33</f>
        <v>0</v>
      </c>
      <c r="M34" s="49">
        <f t="shared" ref="M34" si="2">M28+M29+M30+M31+M32+M33</f>
        <v>0</v>
      </c>
      <c r="N34" s="27"/>
      <c r="O34" s="14" t="s">
        <v>14</v>
      </c>
      <c r="P34" s="49">
        <f>P28+P29+P30+P31+P32+P33</f>
        <v>0</v>
      </c>
      <c r="Q34" s="49">
        <f t="shared" ref="Q34" si="3">Q28+Q29+Q30+Q31+Q32+Q33</f>
        <v>0</v>
      </c>
      <c r="R34" s="49">
        <f t="shared" ref="R34" si="4">R28+R29+R30+R31+R32+R33</f>
        <v>0</v>
      </c>
      <c r="S34" s="27"/>
    </row>
    <row r="35" spans="1:19" ht="11.5" x14ac:dyDescent="0.25">
      <c r="A35" s="146"/>
      <c r="C35" s="146"/>
      <c r="D35" s="27"/>
      <c r="E35" s="27"/>
      <c r="F35" s="15"/>
      <c r="G35" s="15"/>
      <c r="H35" s="15"/>
      <c r="I35" s="27"/>
      <c r="J35" s="27"/>
      <c r="K35" s="15"/>
      <c r="L35" s="15"/>
      <c r="M35" s="15"/>
      <c r="N35" s="27"/>
      <c r="O35" s="27"/>
      <c r="P35" s="15"/>
      <c r="Q35" s="15"/>
      <c r="R35" s="15"/>
      <c r="S35" s="27"/>
    </row>
    <row r="36" spans="1:19" ht="11.5" x14ac:dyDescent="0.25">
      <c r="A36" s="146"/>
      <c r="C36" s="146"/>
      <c r="D36" s="27"/>
      <c r="E36" s="13" t="s">
        <v>412</v>
      </c>
      <c r="F36" s="132">
        <v>0</v>
      </c>
      <c r="G36" s="132">
        <v>0</v>
      </c>
      <c r="H36" s="132">
        <v>0</v>
      </c>
      <c r="I36" s="27"/>
      <c r="J36" s="13" t="s">
        <v>412</v>
      </c>
      <c r="K36" s="132">
        <v>0</v>
      </c>
      <c r="L36" s="132">
        <v>0</v>
      </c>
      <c r="M36" s="132">
        <v>0</v>
      </c>
      <c r="N36" s="27"/>
      <c r="O36" s="13" t="s">
        <v>412</v>
      </c>
      <c r="P36" s="132">
        <v>0</v>
      </c>
      <c r="Q36" s="132">
        <v>0</v>
      </c>
      <c r="R36" s="132">
        <v>0</v>
      </c>
      <c r="S36" s="27"/>
    </row>
    <row r="37" spans="1:19" ht="11.5" x14ac:dyDescent="0.25">
      <c r="A37" s="146">
        <f>IF(OR(F37&lt;0,G37&lt;0,H37&lt;0,K37&lt;0,L37&lt;0,M37&lt;0,P37&lt;0,Q37&lt;0,R37&lt;0),1,0)</f>
        <v>0</v>
      </c>
      <c r="C37" s="146"/>
      <c r="D37" s="27"/>
      <c r="E37" s="13" t="s">
        <v>74</v>
      </c>
      <c r="F37" s="132">
        <v>0</v>
      </c>
      <c r="G37" s="132">
        <v>0</v>
      </c>
      <c r="H37" s="132">
        <v>0</v>
      </c>
      <c r="I37" s="27"/>
      <c r="J37" s="13" t="s">
        <v>74</v>
      </c>
      <c r="K37" s="132">
        <v>0</v>
      </c>
      <c r="L37" s="132">
        <v>0</v>
      </c>
      <c r="M37" s="132">
        <v>0</v>
      </c>
      <c r="N37" s="27"/>
      <c r="O37" s="13" t="s">
        <v>74</v>
      </c>
      <c r="P37" s="132">
        <v>0</v>
      </c>
      <c r="Q37" s="132">
        <v>0</v>
      </c>
      <c r="R37" s="132">
        <v>0</v>
      </c>
      <c r="S37" s="27"/>
    </row>
    <row r="38" spans="1:19" ht="11.5" x14ac:dyDescent="0.25">
      <c r="A38" s="146">
        <f>IF(OR(F38&gt;0,G38&gt;0,H38&gt;0,K38&gt;0,L38&gt;0,M38&gt;0,P38&gt;0,Q38&gt;0,R38&gt;0),1,0)</f>
        <v>0</v>
      </c>
      <c r="C38" s="146"/>
      <c r="D38" s="27"/>
      <c r="E38" s="13" t="s">
        <v>15</v>
      </c>
      <c r="F38" s="132">
        <v>0</v>
      </c>
      <c r="G38" s="132">
        <v>0</v>
      </c>
      <c r="H38" s="132">
        <v>0</v>
      </c>
      <c r="I38" s="27"/>
      <c r="J38" s="13" t="s">
        <v>15</v>
      </c>
      <c r="K38" s="132">
        <v>0</v>
      </c>
      <c r="L38" s="132">
        <v>0</v>
      </c>
      <c r="M38" s="132">
        <v>0</v>
      </c>
      <c r="N38" s="27"/>
      <c r="O38" s="13" t="s">
        <v>15</v>
      </c>
      <c r="P38" s="132">
        <v>0</v>
      </c>
      <c r="Q38" s="132">
        <v>0</v>
      </c>
      <c r="R38" s="132">
        <v>0</v>
      </c>
      <c r="S38" s="27"/>
    </row>
    <row r="39" spans="1:19" ht="11.5" x14ac:dyDescent="0.25">
      <c r="A39" s="146"/>
      <c r="C39" s="146"/>
      <c r="D39" s="27"/>
      <c r="E39" s="13" t="s">
        <v>176</v>
      </c>
      <c r="F39" s="132">
        <v>0</v>
      </c>
      <c r="G39" s="132">
        <v>0</v>
      </c>
      <c r="H39" s="132">
        <v>0</v>
      </c>
      <c r="I39" s="27"/>
      <c r="J39" s="13" t="s">
        <v>176</v>
      </c>
      <c r="K39" s="132">
        <v>0</v>
      </c>
      <c r="L39" s="132">
        <v>0</v>
      </c>
      <c r="M39" s="132">
        <v>0</v>
      </c>
      <c r="N39" s="27"/>
      <c r="O39" s="13" t="s">
        <v>176</v>
      </c>
      <c r="P39" s="132">
        <v>0</v>
      </c>
      <c r="Q39" s="132">
        <v>0</v>
      </c>
      <c r="R39" s="132">
        <v>0</v>
      </c>
      <c r="S39" s="27"/>
    </row>
    <row r="40" spans="1:19" ht="11.5" x14ac:dyDescent="0.25">
      <c r="A40" s="146"/>
      <c r="C40" s="146"/>
      <c r="D40" s="27"/>
      <c r="E40" s="13" t="s">
        <v>151</v>
      </c>
      <c r="F40" s="132">
        <v>0</v>
      </c>
      <c r="G40" s="132">
        <v>0</v>
      </c>
      <c r="H40" s="132">
        <v>0</v>
      </c>
      <c r="I40" s="27"/>
      <c r="J40" s="13" t="s">
        <v>151</v>
      </c>
      <c r="K40" s="132">
        <v>0</v>
      </c>
      <c r="L40" s="132">
        <v>0</v>
      </c>
      <c r="M40" s="132">
        <v>0</v>
      </c>
      <c r="N40" s="27"/>
      <c r="O40" s="13" t="s">
        <v>151</v>
      </c>
      <c r="P40" s="132">
        <v>0</v>
      </c>
      <c r="Q40" s="132">
        <v>0</v>
      </c>
      <c r="R40" s="132">
        <v>0</v>
      </c>
      <c r="S40" s="27"/>
    </row>
    <row r="41" spans="1:19" ht="11.5" x14ac:dyDescent="0.25">
      <c r="A41" s="146">
        <f>IF(OR(F41&lt;0,G41&lt;0,H41&lt;0,K41&lt;0,L41&lt;0,M41&lt;0,P41&lt;0,Q41&lt;0,R41&lt;0),1,0)</f>
        <v>0</v>
      </c>
      <c r="C41" s="146"/>
      <c r="D41" s="27"/>
      <c r="E41" s="13" t="s">
        <v>177</v>
      </c>
      <c r="F41" s="132">
        <v>0</v>
      </c>
      <c r="G41" s="132">
        <v>0</v>
      </c>
      <c r="H41" s="132">
        <v>0</v>
      </c>
      <c r="I41" s="27"/>
      <c r="J41" s="13" t="s">
        <v>177</v>
      </c>
      <c r="K41" s="132">
        <v>0</v>
      </c>
      <c r="L41" s="132">
        <v>0</v>
      </c>
      <c r="M41" s="132">
        <v>0</v>
      </c>
      <c r="N41" s="27"/>
      <c r="O41" s="13" t="s">
        <v>177</v>
      </c>
      <c r="P41" s="132">
        <v>0</v>
      </c>
      <c r="Q41" s="132">
        <v>0</v>
      </c>
      <c r="R41" s="132">
        <v>0</v>
      </c>
      <c r="S41" s="27"/>
    </row>
    <row r="42" spans="1:19" ht="11.5" x14ac:dyDescent="0.25">
      <c r="A42" s="146"/>
      <c r="C42" s="146"/>
      <c r="D42" s="27"/>
      <c r="E42" s="13" t="s">
        <v>138</v>
      </c>
      <c r="F42" s="132">
        <v>0</v>
      </c>
      <c r="G42" s="132">
        <v>0</v>
      </c>
      <c r="H42" s="132">
        <v>0</v>
      </c>
      <c r="I42" s="27"/>
      <c r="J42" s="13" t="s">
        <v>138</v>
      </c>
      <c r="K42" s="132">
        <v>0</v>
      </c>
      <c r="L42" s="132">
        <v>0</v>
      </c>
      <c r="M42" s="132">
        <v>0</v>
      </c>
      <c r="N42" s="27"/>
      <c r="O42" s="13" t="s">
        <v>138</v>
      </c>
      <c r="P42" s="132">
        <v>0</v>
      </c>
      <c r="Q42" s="132">
        <v>0</v>
      </c>
      <c r="R42" s="132">
        <v>0</v>
      </c>
      <c r="S42" s="27"/>
    </row>
    <row r="43" spans="1:19" ht="11.5" x14ac:dyDescent="0.25">
      <c r="A43" s="146"/>
      <c r="C43" s="146"/>
      <c r="D43" s="27"/>
      <c r="E43" s="14" t="s">
        <v>16</v>
      </c>
      <c r="F43" s="49">
        <f>F34+F36+F37+F38+F39+F40+F41+F42</f>
        <v>0</v>
      </c>
      <c r="G43" s="49">
        <f t="shared" ref="G43:H43" si="5">G34+G36+G37+G38+G39+G40+G41+G42</f>
        <v>0</v>
      </c>
      <c r="H43" s="49">
        <f t="shared" si="5"/>
        <v>0</v>
      </c>
      <c r="I43" s="27"/>
      <c r="J43" s="14" t="s">
        <v>16</v>
      </c>
      <c r="K43" s="49">
        <f>K34+K36+K37+K38+K39+K40+K41+K42</f>
        <v>0</v>
      </c>
      <c r="L43" s="49">
        <f t="shared" ref="L43" si="6">L34+L36+L37+L38+L39+L40+L41+L42</f>
        <v>0</v>
      </c>
      <c r="M43" s="49">
        <f t="shared" ref="M43" si="7">M34+M36+M37+M38+M39+M40+M41+M42</f>
        <v>0</v>
      </c>
      <c r="N43" s="27"/>
      <c r="O43" s="14" t="s">
        <v>16</v>
      </c>
      <c r="P43" s="49">
        <f>P34+P36+P37+P38+P39+P40+P41+P42</f>
        <v>0</v>
      </c>
      <c r="Q43" s="49">
        <f t="shared" ref="Q43" si="8">Q34+Q36+Q37+Q38+Q39+Q40+Q41+Q42</f>
        <v>0</v>
      </c>
      <c r="R43" s="49">
        <f t="shared" ref="R43" si="9">R34+R36+R37+R38+R39+R40+R41+R42</f>
        <v>0</v>
      </c>
      <c r="S43" s="27"/>
    </row>
    <row r="44" spans="1:19" ht="11.5" x14ac:dyDescent="0.25">
      <c r="A44" s="146"/>
      <c r="C44" s="146"/>
      <c r="D44" s="27"/>
      <c r="E44" s="27"/>
      <c r="F44" s="15"/>
      <c r="G44" s="15"/>
      <c r="H44" s="15"/>
      <c r="I44" s="27"/>
      <c r="J44" s="27"/>
      <c r="K44" s="15"/>
      <c r="L44" s="15"/>
      <c r="M44" s="15"/>
      <c r="N44" s="27"/>
      <c r="O44" s="27"/>
      <c r="P44" s="15"/>
      <c r="Q44" s="15"/>
      <c r="R44" s="15"/>
      <c r="S44" s="27"/>
    </row>
    <row r="45" spans="1:19" ht="11.5" x14ac:dyDescent="0.25">
      <c r="A45" s="146"/>
      <c r="C45" s="146"/>
      <c r="D45" s="27"/>
      <c r="E45" s="13" t="s">
        <v>178</v>
      </c>
      <c r="F45" s="132">
        <v>0</v>
      </c>
      <c r="G45" s="132">
        <v>0</v>
      </c>
      <c r="H45" s="132">
        <v>0</v>
      </c>
      <c r="I45" s="27"/>
      <c r="J45" s="13" t="s">
        <v>178</v>
      </c>
      <c r="K45" s="132">
        <v>0</v>
      </c>
      <c r="L45" s="132">
        <v>0</v>
      </c>
      <c r="M45" s="132">
        <v>0</v>
      </c>
      <c r="N45" s="27"/>
      <c r="O45" s="13" t="s">
        <v>178</v>
      </c>
      <c r="P45" s="132">
        <v>0</v>
      </c>
      <c r="Q45" s="132">
        <v>0</v>
      </c>
      <c r="R45" s="132">
        <v>0</v>
      </c>
      <c r="S45" s="27"/>
    </row>
    <row r="46" spans="1:19" ht="11.5" x14ac:dyDescent="0.25">
      <c r="A46" s="146"/>
      <c r="C46" s="146"/>
      <c r="D46" s="27"/>
      <c r="E46" s="13" t="s">
        <v>189</v>
      </c>
      <c r="F46" s="132">
        <v>0</v>
      </c>
      <c r="G46" s="132">
        <v>0</v>
      </c>
      <c r="H46" s="132">
        <v>0</v>
      </c>
      <c r="I46" s="27"/>
      <c r="J46" s="13" t="s">
        <v>189</v>
      </c>
      <c r="K46" s="132">
        <v>0</v>
      </c>
      <c r="L46" s="132">
        <v>0</v>
      </c>
      <c r="M46" s="132">
        <v>0</v>
      </c>
      <c r="N46" s="27"/>
      <c r="O46" s="13" t="s">
        <v>189</v>
      </c>
      <c r="P46" s="132">
        <v>0</v>
      </c>
      <c r="Q46" s="132">
        <v>0</v>
      </c>
      <c r="R46" s="132">
        <v>0</v>
      </c>
      <c r="S46" s="27"/>
    </row>
    <row r="47" spans="1:19" ht="11.5" x14ac:dyDescent="0.25">
      <c r="A47" s="146"/>
      <c r="C47" s="146"/>
      <c r="D47" s="27"/>
      <c r="E47" s="14" t="s">
        <v>17</v>
      </c>
      <c r="F47" s="49">
        <f>F43+F45+F46</f>
        <v>0</v>
      </c>
      <c r="G47" s="49">
        <f t="shared" ref="G47:H47" si="10">G43+G45+G46</f>
        <v>0</v>
      </c>
      <c r="H47" s="49">
        <f t="shared" si="10"/>
        <v>0</v>
      </c>
      <c r="I47" s="27"/>
      <c r="J47" s="14" t="s">
        <v>17</v>
      </c>
      <c r="K47" s="49">
        <f>K43+K45+K46</f>
        <v>0</v>
      </c>
      <c r="L47" s="49">
        <f t="shared" ref="L47" si="11">L43+L45+L46</f>
        <v>0</v>
      </c>
      <c r="M47" s="49">
        <f t="shared" ref="M47" si="12">M43+M45+M46</f>
        <v>0</v>
      </c>
      <c r="N47" s="27"/>
      <c r="O47" s="14" t="s">
        <v>17</v>
      </c>
      <c r="P47" s="49">
        <f>P43+P45+P46</f>
        <v>0</v>
      </c>
      <c r="Q47" s="49">
        <f t="shared" ref="Q47" si="13">Q43+Q45+Q46</f>
        <v>0</v>
      </c>
      <c r="R47" s="49">
        <f t="shared" ref="R47" si="14">R43+R45+R46</f>
        <v>0</v>
      </c>
      <c r="S47" s="27"/>
    </row>
    <row r="48" spans="1:19" ht="11.5" x14ac:dyDescent="0.25">
      <c r="A48" s="146"/>
      <c r="C48" s="146"/>
      <c r="D48" s="27"/>
      <c r="E48" s="13" t="s">
        <v>2</v>
      </c>
      <c r="F48" s="132">
        <v>0</v>
      </c>
      <c r="G48" s="132">
        <v>0</v>
      </c>
      <c r="H48" s="132">
        <v>0</v>
      </c>
      <c r="I48" s="27"/>
      <c r="J48" s="13" t="s">
        <v>2</v>
      </c>
      <c r="K48" s="132">
        <v>0</v>
      </c>
      <c r="L48" s="132">
        <v>0</v>
      </c>
      <c r="M48" s="132">
        <v>0</v>
      </c>
      <c r="N48" s="27"/>
      <c r="O48" s="13" t="s">
        <v>2</v>
      </c>
      <c r="P48" s="132">
        <v>0</v>
      </c>
      <c r="Q48" s="132">
        <v>0</v>
      </c>
      <c r="R48" s="132">
        <v>0</v>
      </c>
      <c r="S48" s="27"/>
    </row>
    <row r="49" spans="1:20" ht="11.5" x14ac:dyDescent="0.25">
      <c r="A49" s="146">
        <f>IF(OR(F49&gt;0,G49&gt;0,H49&gt;0,K49&gt;0,L49&gt;0,M49&gt;0,P49&gt;0,Q49&gt;0,R49&gt;0),1,0)</f>
        <v>0</v>
      </c>
      <c r="C49" s="146"/>
      <c r="D49" s="27"/>
      <c r="E49" s="13" t="s">
        <v>18</v>
      </c>
      <c r="F49" s="132">
        <v>0</v>
      </c>
      <c r="G49" s="132">
        <v>0</v>
      </c>
      <c r="H49" s="132">
        <v>0</v>
      </c>
      <c r="I49" s="27"/>
      <c r="J49" s="13" t="s">
        <v>18</v>
      </c>
      <c r="K49" s="132">
        <v>0</v>
      </c>
      <c r="L49" s="132">
        <v>0</v>
      </c>
      <c r="M49" s="132">
        <v>0</v>
      </c>
      <c r="N49" s="27"/>
      <c r="O49" s="13" t="s">
        <v>18</v>
      </c>
      <c r="P49" s="132">
        <v>0</v>
      </c>
      <c r="Q49" s="132">
        <v>0</v>
      </c>
      <c r="R49" s="132">
        <v>0</v>
      </c>
      <c r="S49" s="27"/>
    </row>
    <row r="50" spans="1:20" ht="11.5" x14ac:dyDescent="0.25">
      <c r="A50" s="146"/>
      <c r="C50" s="146"/>
      <c r="D50" s="27"/>
      <c r="E50" s="14" t="s">
        <v>19</v>
      </c>
      <c r="F50" s="49">
        <f>F47+F48+F49</f>
        <v>0</v>
      </c>
      <c r="G50" s="49">
        <f>G47+G48+G49</f>
        <v>0</v>
      </c>
      <c r="H50" s="49">
        <f>H47+H48+H49</f>
        <v>0</v>
      </c>
      <c r="I50" s="27"/>
      <c r="J50" s="14" t="s">
        <v>19</v>
      </c>
      <c r="K50" s="49">
        <f>K47+K48+K49</f>
        <v>0</v>
      </c>
      <c r="L50" s="49">
        <f>L47+L48+L49</f>
        <v>0</v>
      </c>
      <c r="M50" s="49">
        <f>M47+M48+M49</f>
        <v>0</v>
      </c>
      <c r="N50" s="27"/>
      <c r="O50" s="14" t="s">
        <v>19</v>
      </c>
      <c r="P50" s="49">
        <f>P47+P48+P49</f>
        <v>0</v>
      </c>
      <c r="Q50" s="49">
        <f>Q47+Q48+Q49</f>
        <v>0</v>
      </c>
      <c r="R50" s="49">
        <f>R47+R48+R49</f>
        <v>0</v>
      </c>
      <c r="S50" s="27"/>
    </row>
    <row r="51" spans="1:20" ht="11.5" x14ac:dyDescent="0.25">
      <c r="A51" s="146"/>
      <c r="C51" s="146"/>
      <c r="D51" s="27"/>
      <c r="E51" s="27"/>
      <c r="F51" s="15"/>
      <c r="G51" s="15"/>
      <c r="H51" s="15"/>
      <c r="I51" s="27"/>
      <c r="J51" s="27"/>
      <c r="K51" s="15"/>
      <c r="L51" s="15"/>
      <c r="M51" s="15"/>
      <c r="N51" s="27"/>
      <c r="O51" s="27"/>
      <c r="P51" s="15"/>
      <c r="Q51" s="15"/>
      <c r="R51" s="15"/>
      <c r="S51" s="27"/>
    </row>
    <row r="52" spans="1:20" x14ac:dyDescent="0.35">
      <c r="A52" s="146">
        <f>IF(OR(F52&gt;0,G52&gt;0,H52&gt;0,K52&gt;0,L52&gt;0,M52&gt;0,P52&gt;0,Q52&gt;0,R52&gt;0),1,0)</f>
        <v>0</v>
      </c>
      <c r="C52" s="146"/>
      <c r="D52" s="38"/>
      <c r="E52" s="37" t="s">
        <v>20</v>
      </c>
      <c r="F52" s="132">
        <v>0</v>
      </c>
      <c r="G52" s="132">
        <v>0</v>
      </c>
      <c r="H52" s="132">
        <v>0</v>
      </c>
      <c r="I52" s="38"/>
      <c r="J52" s="37" t="s">
        <v>20</v>
      </c>
      <c r="K52" s="132">
        <v>0</v>
      </c>
      <c r="L52" s="132">
        <v>0</v>
      </c>
      <c r="M52" s="132">
        <v>0</v>
      </c>
      <c r="N52" s="38"/>
      <c r="O52" s="37" t="s">
        <v>20</v>
      </c>
      <c r="P52" s="132">
        <v>0</v>
      </c>
      <c r="Q52" s="132">
        <v>0</v>
      </c>
      <c r="R52" s="132">
        <v>0</v>
      </c>
      <c r="S52" s="38"/>
      <c r="T52" s="38"/>
    </row>
    <row r="53" spans="1:20" x14ac:dyDescent="0.35">
      <c r="A53" s="146">
        <f>IF(OR(F53&gt;0,G53&gt;0,H53&gt;0,K53&gt;0,L53&gt;0,M53&gt;0,P53&gt;0,Q53&gt;0,R53&gt;0),1,0)</f>
        <v>0</v>
      </c>
      <c r="C53" s="146"/>
      <c r="D53" s="38"/>
      <c r="E53" s="37" t="s">
        <v>115</v>
      </c>
      <c r="F53" s="132">
        <v>0</v>
      </c>
      <c r="G53" s="132">
        <v>0</v>
      </c>
      <c r="H53" s="132">
        <v>0</v>
      </c>
      <c r="I53" s="38"/>
      <c r="J53" s="37" t="s">
        <v>115</v>
      </c>
      <c r="K53" s="132">
        <v>0</v>
      </c>
      <c r="L53" s="132">
        <v>0</v>
      </c>
      <c r="M53" s="132">
        <v>0</v>
      </c>
      <c r="N53" s="38"/>
      <c r="O53" s="37" t="s">
        <v>115</v>
      </c>
      <c r="P53" s="132">
        <v>0</v>
      </c>
      <c r="Q53" s="132">
        <v>0</v>
      </c>
      <c r="R53" s="132">
        <v>0</v>
      </c>
      <c r="S53" s="38"/>
      <c r="T53" s="38"/>
    </row>
    <row r="54" spans="1:20" ht="11.5" x14ac:dyDescent="0.25">
      <c r="A54" s="146"/>
      <c r="C54" s="146"/>
      <c r="D54" s="27"/>
      <c r="E54" s="27"/>
      <c r="F54" s="15"/>
      <c r="G54" s="15"/>
      <c r="H54" s="15"/>
      <c r="I54" s="27"/>
      <c r="J54" s="27"/>
      <c r="K54" s="15"/>
      <c r="L54" s="15"/>
      <c r="M54" s="15"/>
      <c r="N54" s="27"/>
      <c r="O54" s="27"/>
      <c r="P54" s="15"/>
      <c r="Q54" s="15"/>
      <c r="R54" s="15"/>
      <c r="S54" s="27"/>
    </row>
    <row r="55" spans="1:20" ht="13" x14ac:dyDescent="0.3">
      <c r="A55" s="146"/>
      <c r="C55" s="146"/>
      <c r="D55" s="27"/>
      <c r="E55" s="28" t="s">
        <v>21</v>
      </c>
      <c r="F55" s="150" t="str">
        <f>F21</f>
        <v>31/XX/20XX</v>
      </c>
      <c r="G55" s="150" t="str">
        <f>G21</f>
        <v>31/XX/20XX</v>
      </c>
      <c r="H55" s="150" t="str">
        <f>H21</f>
        <v>31/XX/20XX</v>
      </c>
      <c r="I55" s="27"/>
      <c r="J55" s="28" t="s">
        <v>21</v>
      </c>
      <c r="K55" s="150" t="str">
        <f>K21</f>
        <v>31/XX/20XX</v>
      </c>
      <c r="L55" s="150" t="str">
        <f>L21</f>
        <v>31/XX/20XX</v>
      </c>
      <c r="M55" s="150" t="str">
        <f>M21</f>
        <v>31/XX/20XX</v>
      </c>
      <c r="N55" s="27"/>
      <c r="O55" s="28" t="s">
        <v>21</v>
      </c>
      <c r="P55" s="150" t="str">
        <f>P21</f>
        <v>31/XX/20XX</v>
      </c>
      <c r="Q55" s="150" t="str">
        <f>Q21</f>
        <v>31/XX/20XX</v>
      </c>
      <c r="R55" s="150" t="str">
        <f>R21</f>
        <v>31/XX/20XX</v>
      </c>
      <c r="S55" s="27"/>
    </row>
    <row r="56" spans="1:20" ht="11.5" x14ac:dyDescent="0.25">
      <c r="A56" s="146"/>
      <c r="C56" s="146"/>
      <c r="D56" s="27"/>
      <c r="E56" s="13" t="s">
        <v>190</v>
      </c>
      <c r="F56" s="132">
        <v>0</v>
      </c>
      <c r="G56" s="132">
        <v>0</v>
      </c>
      <c r="H56" s="132">
        <v>0</v>
      </c>
      <c r="I56" s="27"/>
      <c r="J56" s="13" t="s">
        <v>190</v>
      </c>
      <c r="K56" s="132">
        <v>0</v>
      </c>
      <c r="L56" s="132">
        <v>0</v>
      </c>
      <c r="M56" s="132">
        <v>0</v>
      </c>
      <c r="N56" s="27"/>
      <c r="O56" s="13" t="s">
        <v>190</v>
      </c>
      <c r="P56" s="132">
        <v>0</v>
      </c>
      <c r="Q56" s="132">
        <v>0</v>
      </c>
      <c r="R56" s="132">
        <v>0</v>
      </c>
      <c r="S56" s="27"/>
    </row>
    <row r="57" spans="1:20" ht="11.5" x14ac:dyDescent="0.25">
      <c r="A57" s="146">
        <f>IF(OR(F57&lt;0,G57&lt;0,H57&lt;0,K57&lt;0,L57&lt;0,M57&lt;0,P57&lt;0,Q57&lt;0,R57&lt;0),1,0)</f>
        <v>0</v>
      </c>
      <c r="C57" s="146"/>
      <c r="D57" s="27"/>
      <c r="E57" s="13" t="s">
        <v>179</v>
      </c>
      <c r="F57" s="132">
        <v>0</v>
      </c>
      <c r="G57" s="132">
        <v>0</v>
      </c>
      <c r="H57" s="132">
        <v>0</v>
      </c>
      <c r="I57" s="27"/>
      <c r="J57" s="13" t="s">
        <v>179</v>
      </c>
      <c r="K57" s="132">
        <v>0</v>
      </c>
      <c r="L57" s="132">
        <v>0</v>
      </c>
      <c r="M57" s="132">
        <v>0</v>
      </c>
      <c r="N57" s="27"/>
      <c r="O57" s="13" t="s">
        <v>179</v>
      </c>
      <c r="P57" s="132">
        <v>0</v>
      </c>
      <c r="Q57" s="132">
        <v>0</v>
      </c>
      <c r="R57" s="132">
        <v>0</v>
      </c>
      <c r="S57" s="27"/>
    </row>
    <row r="58" spans="1:20" ht="11.5" x14ac:dyDescent="0.25">
      <c r="A58" s="146">
        <f>IF(OR(F58&lt;0,G58&lt;0,H58&lt;0,K58&lt;0,L58&lt;0,M58&lt;0,P58&lt;0,Q58&lt;0,R58&lt;0),1,0)</f>
        <v>0</v>
      </c>
      <c r="C58" s="146"/>
      <c r="D58" s="27"/>
      <c r="E58" s="13" t="s">
        <v>22</v>
      </c>
      <c r="F58" s="132">
        <v>0</v>
      </c>
      <c r="G58" s="132">
        <v>0</v>
      </c>
      <c r="H58" s="132">
        <v>0</v>
      </c>
      <c r="I58" s="27"/>
      <c r="J58" s="13" t="s">
        <v>22</v>
      </c>
      <c r="K58" s="132">
        <v>0</v>
      </c>
      <c r="L58" s="132">
        <v>0</v>
      </c>
      <c r="M58" s="132">
        <v>0</v>
      </c>
      <c r="N58" s="27"/>
      <c r="O58" s="13" t="s">
        <v>22</v>
      </c>
      <c r="P58" s="132">
        <v>0</v>
      </c>
      <c r="Q58" s="132">
        <v>0</v>
      </c>
      <c r="R58" s="132">
        <v>0</v>
      </c>
      <c r="S58" s="27"/>
    </row>
    <row r="59" spans="1:20" ht="11.5" x14ac:dyDescent="0.25">
      <c r="A59" s="146">
        <f>IF(OR(F59&lt;0,G59&lt;0,H59&lt;0,K59&lt;0,L59&lt;0,M59&lt;0,P59&lt;0,Q59&lt;0,R59&lt;0),1,0)</f>
        <v>0</v>
      </c>
      <c r="C59" s="146"/>
      <c r="D59" s="27"/>
      <c r="E59" s="13" t="s">
        <v>112</v>
      </c>
      <c r="F59" s="132">
        <v>0</v>
      </c>
      <c r="G59" s="132">
        <v>0</v>
      </c>
      <c r="H59" s="132">
        <v>0</v>
      </c>
      <c r="I59" s="27"/>
      <c r="J59" s="13" t="s">
        <v>112</v>
      </c>
      <c r="K59" s="132">
        <v>0</v>
      </c>
      <c r="L59" s="132">
        <v>0</v>
      </c>
      <c r="M59" s="132">
        <v>0</v>
      </c>
      <c r="N59" s="27"/>
      <c r="O59" s="13" t="s">
        <v>112</v>
      </c>
      <c r="P59" s="132">
        <v>0</v>
      </c>
      <c r="Q59" s="132">
        <v>0</v>
      </c>
      <c r="R59" s="132">
        <v>0</v>
      </c>
      <c r="S59" s="27"/>
    </row>
    <row r="60" spans="1:20" ht="11.5" x14ac:dyDescent="0.25">
      <c r="A60" s="146">
        <f>IF(OR(F60&lt;0,G60&lt;0,H60&lt;0,K60&lt;0,L60&lt;0,M60&lt;0,P60&lt;0,Q60&lt;0,R60&lt;0),1,0)</f>
        <v>0</v>
      </c>
      <c r="C60" s="146"/>
      <c r="D60" s="27"/>
      <c r="E60" s="13" t="s">
        <v>113</v>
      </c>
      <c r="F60" s="132">
        <v>0</v>
      </c>
      <c r="G60" s="132">
        <v>0</v>
      </c>
      <c r="H60" s="132">
        <v>0</v>
      </c>
      <c r="I60" s="27"/>
      <c r="J60" s="13" t="s">
        <v>113</v>
      </c>
      <c r="K60" s="132">
        <v>0</v>
      </c>
      <c r="L60" s="132">
        <v>0</v>
      </c>
      <c r="M60" s="132">
        <v>0</v>
      </c>
      <c r="N60" s="27"/>
      <c r="O60" s="13" t="s">
        <v>113</v>
      </c>
      <c r="P60" s="132">
        <v>0</v>
      </c>
      <c r="Q60" s="132">
        <v>0</v>
      </c>
      <c r="R60" s="132">
        <v>0</v>
      </c>
      <c r="S60" s="27"/>
    </row>
    <row r="61" spans="1:20" ht="11.5" x14ac:dyDescent="0.25">
      <c r="A61" s="146"/>
      <c r="C61" s="146"/>
      <c r="D61" s="27"/>
      <c r="E61" s="14" t="s">
        <v>23</v>
      </c>
      <c r="F61" s="49">
        <f>SUM(F56:F60)</f>
        <v>0</v>
      </c>
      <c r="G61" s="49">
        <f t="shared" ref="G61:H61" si="15">SUM(G56:G60)</f>
        <v>0</v>
      </c>
      <c r="H61" s="49">
        <f t="shared" si="15"/>
        <v>0</v>
      </c>
      <c r="I61" s="27"/>
      <c r="J61" s="14" t="s">
        <v>23</v>
      </c>
      <c r="K61" s="49">
        <f>SUM(K56:K60)</f>
        <v>0</v>
      </c>
      <c r="L61" s="49">
        <f t="shared" ref="L61" si="16">SUM(L56:L60)</f>
        <v>0</v>
      </c>
      <c r="M61" s="49">
        <f t="shared" ref="M61" si="17">SUM(M56:M60)</f>
        <v>0</v>
      </c>
      <c r="N61" s="27"/>
      <c r="O61" s="14" t="s">
        <v>23</v>
      </c>
      <c r="P61" s="49">
        <f>SUM(P56:P60)</f>
        <v>0</v>
      </c>
      <c r="Q61" s="49">
        <f t="shared" ref="Q61" si="18">SUM(Q56:Q60)</f>
        <v>0</v>
      </c>
      <c r="R61" s="49">
        <f t="shared" ref="R61" si="19">SUM(R56:R60)</f>
        <v>0</v>
      </c>
      <c r="S61" s="27"/>
    </row>
    <row r="62" spans="1:20" ht="11.5" x14ac:dyDescent="0.25">
      <c r="A62" s="146"/>
      <c r="C62" s="146"/>
      <c r="D62" s="27"/>
      <c r="E62" s="27"/>
      <c r="F62" s="17"/>
      <c r="G62" s="17"/>
      <c r="H62" s="17"/>
      <c r="I62" s="27"/>
      <c r="J62" s="27"/>
      <c r="K62" s="17"/>
      <c r="L62" s="17"/>
      <c r="M62" s="17"/>
      <c r="N62" s="27"/>
      <c r="O62" s="27"/>
      <c r="P62" s="17"/>
      <c r="Q62" s="17"/>
      <c r="R62" s="17"/>
      <c r="S62" s="27"/>
    </row>
    <row r="63" spans="1:20" ht="11.5" x14ac:dyDescent="0.25">
      <c r="A63" s="146">
        <f t="shared" ref="A63:A72" si="20">IF(OR(F63&lt;0,G63&lt;0,H63&lt;0,K63&lt;0,L63&lt;0,M63&lt;0,P63&lt;0,Q63&lt;0,R63&lt;0),1,0)</f>
        <v>0</v>
      </c>
      <c r="C63" s="146"/>
      <c r="D63" s="27"/>
      <c r="E63" s="18" t="s">
        <v>114</v>
      </c>
      <c r="F63" s="132">
        <v>0</v>
      </c>
      <c r="G63" s="132">
        <v>0</v>
      </c>
      <c r="H63" s="132">
        <v>0</v>
      </c>
      <c r="I63" s="27"/>
      <c r="J63" s="18" t="s">
        <v>114</v>
      </c>
      <c r="K63" s="132">
        <v>0</v>
      </c>
      <c r="L63" s="132">
        <v>0</v>
      </c>
      <c r="M63" s="132">
        <v>0</v>
      </c>
      <c r="N63" s="27"/>
      <c r="O63" s="18" t="s">
        <v>114</v>
      </c>
      <c r="P63" s="132">
        <v>0</v>
      </c>
      <c r="Q63" s="132">
        <v>0</v>
      </c>
      <c r="R63" s="132">
        <v>0</v>
      </c>
      <c r="S63" s="27"/>
    </row>
    <row r="64" spans="1:20" ht="11.5" x14ac:dyDescent="0.25">
      <c r="A64" s="146">
        <f t="shared" si="20"/>
        <v>0</v>
      </c>
      <c r="C64" s="146"/>
      <c r="D64" s="27"/>
      <c r="E64" s="18" t="s">
        <v>354</v>
      </c>
      <c r="F64" s="132">
        <v>0</v>
      </c>
      <c r="G64" s="132">
        <v>0</v>
      </c>
      <c r="H64" s="132">
        <v>0</v>
      </c>
      <c r="I64" s="27"/>
      <c r="J64" s="18" t="s">
        <v>354</v>
      </c>
      <c r="K64" s="132">
        <v>0</v>
      </c>
      <c r="L64" s="132">
        <v>0</v>
      </c>
      <c r="M64" s="132">
        <v>0</v>
      </c>
      <c r="N64" s="27"/>
      <c r="O64" s="18" t="s">
        <v>354</v>
      </c>
      <c r="P64" s="132">
        <v>0</v>
      </c>
      <c r="Q64" s="132">
        <v>0</v>
      </c>
      <c r="R64" s="132">
        <v>0</v>
      </c>
      <c r="S64" s="27"/>
    </row>
    <row r="65" spans="1:19" ht="11.5" x14ac:dyDescent="0.25">
      <c r="A65" s="146">
        <f t="shared" si="20"/>
        <v>0</v>
      </c>
      <c r="C65" s="146"/>
      <c r="D65" s="27"/>
      <c r="E65" s="18" t="s">
        <v>122</v>
      </c>
      <c r="F65" s="132">
        <v>0</v>
      </c>
      <c r="G65" s="132">
        <v>0</v>
      </c>
      <c r="H65" s="132">
        <v>0</v>
      </c>
      <c r="I65" s="27"/>
      <c r="J65" s="18" t="s">
        <v>122</v>
      </c>
      <c r="K65" s="132">
        <v>0</v>
      </c>
      <c r="L65" s="132">
        <v>0</v>
      </c>
      <c r="M65" s="132">
        <v>0</v>
      </c>
      <c r="N65" s="27"/>
      <c r="O65" s="18" t="s">
        <v>122</v>
      </c>
      <c r="P65" s="132">
        <v>0</v>
      </c>
      <c r="Q65" s="132">
        <v>0</v>
      </c>
      <c r="R65" s="132">
        <v>0</v>
      </c>
      <c r="S65" s="27"/>
    </row>
    <row r="66" spans="1:19" ht="11.5" x14ac:dyDescent="0.25">
      <c r="A66" s="146">
        <f t="shared" si="20"/>
        <v>0</v>
      </c>
      <c r="C66" s="146"/>
      <c r="D66" s="27"/>
      <c r="E66" s="18" t="s">
        <v>139</v>
      </c>
      <c r="F66" s="132">
        <v>0</v>
      </c>
      <c r="G66" s="132">
        <v>0</v>
      </c>
      <c r="H66" s="132">
        <v>0</v>
      </c>
      <c r="I66" s="27"/>
      <c r="J66" s="18" t="s">
        <v>139</v>
      </c>
      <c r="K66" s="132">
        <v>0</v>
      </c>
      <c r="L66" s="132">
        <v>0</v>
      </c>
      <c r="M66" s="132">
        <v>0</v>
      </c>
      <c r="N66" s="27"/>
      <c r="O66" s="18" t="s">
        <v>139</v>
      </c>
      <c r="P66" s="132">
        <v>0</v>
      </c>
      <c r="Q66" s="132">
        <v>0</v>
      </c>
      <c r="R66" s="132">
        <v>0</v>
      </c>
      <c r="S66" s="27"/>
    </row>
    <row r="67" spans="1:19" ht="11.5" x14ac:dyDescent="0.25">
      <c r="A67" s="146">
        <f t="shared" si="20"/>
        <v>0</v>
      </c>
      <c r="C67" s="146"/>
      <c r="D67" s="27"/>
      <c r="E67" s="18" t="s">
        <v>140</v>
      </c>
      <c r="F67" s="132">
        <v>0</v>
      </c>
      <c r="G67" s="132">
        <v>0</v>
      </c>
      <c r="H67" s="132">
        <v>0</v>
      </c>
      <c r="I67" s="27"/>
      <c r="J67" s="18" t="s">
        <v>140</v>
      </c>
      <c r="K67" s="132">
        <v>0</v>
      </c>
      <c r="L67" s="132">
        <v>0</v>
      </c>
      <c r="M67" s="132">
        <v>0</v>
      </c>
      <c r="N67" s="27"/>
      <c r="O67" s="18" t="s">
        <v>140</v>
      </c>
      <c r="P67" s="132">
        <v>0</v>
      </c>
      <c r="Q67" s="132">
        <v>0</v>
      </c>
      <c r="R67" s="132">
        <v>0</v>
      </c>
      <c r="S67" s="27"/>
    </row>
    <row r="68" spans="1:19" ht="11.5" x14ac:dyDescent="0.25">
      <c r="A68" s="146">
        <f t="shared" si="20"/>
        <v>0</v>
      </c>
      <c r="C68" s="146"/>
      <c r="D68" s="27"/>
      <c r="E68" s="18" t="s">
        <v>116</v>
      </c>
      <c r="F68" s="132">
        <v>0</v>
      </c>
      <c r="G68" s="132">
        <v>0</v>
      </c>
      <c r="H68" s="132">
        <v>0</v>
      </c>
      <c r="I68" s="27"/>
      <c r="J68" s="18" t="s">
        <v>116</v>
      </c>
      <c r="K68" s="132">
        <v>0</v>
      </c>
      <c r="L68" s="132">
        <v>0</v>
      </c>
      <c r="M68" s="132">
        <v>0</v>
      </c>
      <c r="N68" s="27"/>
      <c r="O68" s="18" t="s">
        <v>116</v>
      </c>
      <c r="P68" s="132">
        <v>0</v>
      </c>
      <c r="Q68" s="132">
        <v>0</v>
      </c>
      <c r="R68" s="132">
        <v>0</v>
      </c>
      <c r="S68" s="27"/>
    </row>
    <row r="69" spans="1:19" ht="11.5" x14ac:dyDescent="0.25">
      <c r="A69" s="146">
        <f t="shared" si="20"/>
        <v>0</v>
      </c>
      <c r="C69" s="146"/>
      <c r="D69" s="27"/>
      <c r="E69" s="18" t="s">
        <v>355</v>
      </c>
      <c r="F69" s="132">
        <v>0</v>
      </c>
      <c r="G69" s="132">
        <v>0</v>
      </c>
      <c r="H69" s="132">
        <v>0</v>
      </c>
      <c r="I69" s="27"/>
      <c r="J69" s="18" t="s">
        <v>355</v>
      </c>
      <c r="K69" s="132">
        <v>0</v>
      </c>
      <c r="L69" s="132">
        <v>0</v>
      </c>
      <c r="M69" s="132">
        <v>0</v>
      </c>
      <c r="N69" s="27"/>
      <c r="O69" s="18" t="s">
        <v>355</v>
      </c>
      <c r="P69" s="132">
        <v>0</v>
      </c>
      <c r="Q69" s="132">
        <v>0</v>
      </c>
      <c r="R69" s="132">
        <v>0</v>
      </c>
      <c r="S69" s="27"/>
    </row>
    <row r="70" spans="1:19" ht="11.5" x14ac:dyDescent="0.25">
      <c r="A70" s="146">
        <f t="shared" si="20"/>
        <v>0</v>
      </c>
      <c r="C70" s="146"/>
      <c r="D70" s="27"/>
      <c r="E70" s="18" t="s">
        <v>180</v>
      </c>
      <c r="F70" s="132">
        <v>0</v>
      </c>
      <c r="G70" s="132">
        <v>0</v>
      </c>
      <c r="H70" s="132">
        <v>0</v>
      </c>
      <c r="I70" s="27"/>
      <c r="J70" s="18" t="s">
        <v>180</v>
      </c>
      <c r="K70" s="132">
        <v>0</v>
      </c>
      <c r="L70" s="132">
        <v>0</v>
      </c>
      <c r="M70" s="132">
        <v>0</v>
      </c>
      <c r="N70" s="27"/>
      <c r="O70" s="18" t="s">
        <v>180</v>
      </c>
      <c r="P70" s="132">
        <v>0</v>
      </c>
      <c r="Q70" s="132">
        <v>0</v>
      </c>
      <c r="R70" s="132">
        <v>0</v>
      </c>
      <c r="S70" s="27"/>
    </row>
    <row r="71" spans="1:19" ht="11.5" x14ac:dyDescent="0.25">
      <c r="A71" s="146">
        <f t="shared" si="20"/>
        <v>0</v>
      </c>
      <c r="C71" s="146"/>
      <c r="D71" s="27"/>
      <c r="E71" s="18" t="s">
        <v>117</v>
      </c>
      <c r="F71" s="132">
        <v>0</v>
      </c>
      <c r="G71" s="132">
        <v>0</v>
      </c>
      <c r="H71" s="132">
        <v>0</v>
      </c>
      <c r="I71" s="27"/>
      <c r="J71" s="18" t="s">
        <v>117</v>
      </c>
      <c r="K71" s="132">
        <v>0</v>
      </c>
      <c r="L71" s="132">
        <v>0</v>
      </c>
      <c r="M71" s="132">
        <v>0</v>
      </c>
      <c r="N71" s="27"/>
      <c r="O71" s="18" t="s">
        <v>117</v>
      </c>
      <c r="P71" s="132">
        <v>0</v>
      </c>
      <c r="Q71" s="132">
        <v>0</v>
      </c>
      <c r="R71" s="132">
        <v>0</v>
      </c>
      <c r="S71" s="27"/>
    </row>
    <row r="72" spans="1:19" ht="11.5" x14ac:dyDescent="0.25">
      <c r="A72" s="146">
        <f t="shared" si="20"/>
        <v>0</v>
      </c>
      <c r="C72" s="146"/>
      <c r="D72" s="27"/>
      <c r="E72" s="18" t="s">
        <v>118</v>
      </c>
      <c r="F72" s="132">
        <v>0</v>
      </c>
      <c r="G72" s="132">
        <v>0</v>
      </c>
      <c r="H72" s="132">
        <v>0</v>
      </c>
      <c r="I72" s="27"/>
      <c r="J72" s="18" t="s">
        <v>118</v>
      </c>
      <c r="K72" s="132">
        <v>0</v>
      </c>
      <c r="L72" s="132">
        <v>0</v>
      </c>
      <c r="M72" s="132">
        <v>0</v>
      </c>
      <c r="N72" s="27"/>
      <c r="O72" s="18" t="s">
        <v>118</v>
      </c>
      <c r="P72" s="132">
        <v>0</v>
      </c>
      <c r="Q72" s="132">
        <v>0</v>
      </c>
      <c r="R72" s="132">
        <v>0</v>
      </c>
      <c r="S72" s="27"/>
    </row>
    <row r="73" spans="1:19" ht="11.5" x14ac:dyDescent="0.25">
      <c r="A73" s="146"/>
      <c r="C73" s="146"/>
      <c r="D73" s="27"/>
      <c r="E73" s="14" t="s">
        <v>24</v>
      </c>
      <c r="F73" s="49">
        <f>SUM(F63:F72)</f>
        <v>0</v>
      </c>
      <c r="G73" s="49">
        <f>SUM(G63:G72)</f>
        <v>0</v>
      </c>
      <c r="H73" s="49">
        <f>SUM(H63:H72)</f>
        <v>0</v>
      </c>
      <c r="I73" s="27"/>
      <c r="J73" s="14" t="s">
        <v>24</v>
      </c>
      <c r="K73" s="49">
        <f>SUM(K63:K72)</f>
        <v>0</v>
      </c>
      <c r="L73" s="49">
        <f>SUM(L63:L72)</f>
        <v>0</v>
      </c>
      <c r="M73" s="49">
        <f>SUM(M63:M72)</f>
        <v>0</v>
      </c>
      <c r="N73" s="27"/>
      <c r="O73" s="14" t="s">
        <v>24</v>
      </c>
      <c r="P73" s="49">
        <f>SUM(P63:P72)</f>
        <v>0</v>
      </c>
      <c r="Q73" s="49">
        <f>SUM(Q63:Q72)</f>
        <v>0</v>
      </c>
      <c r="R73" s="49">
        <f>SUM(R63:R72)</f>
        <v>0</v>
      </c>
      <c r="S73" s="27"/>
    </row>
    <row r="74" spans="1:19" ht="11.5" x14ac:dyDescent="0.25">
      <c r="A74" s="146"/>
      <c r="C74" s="146"/>
      <c r="D74" s="27"/>
      <c r="E74" s="27"/>
      <c r="F74" s="17"/>
      <c r="G74" s="17"/>
      <c r="H74" s="17"/>
      <c r="I74" s="27"/>
      <c r="J74" s="27"/>
      <c r="K74" s="17"/>
      <c r="L74" s="17"/>
      <c r="M74" s="17"/>
      <c r="N74" s="27"/>
      <c r="O74" s="27"/>
      <c r="P74" s="17"/>
      <c r="Q74" s="17"/>
      <c r="R74" s="17"/>
      <c r="S74" s="27"/>
    </row>
    <row r="75" spans="1:19" ht="11.5" x14ac:dyDescent="0.25">
      <c r="A75" s="146">
        <f t="shared" ref="A75:A90" si="21">IF(OR(F75&lt;0,G75&lt;0,H75&lt;0,K75&lt;0,L75&lt;0,M75&lt;0,P75&lt;0,Q75&lt;0,R75&lt;0),1,0)</f>
        <v>0</v>
      </c>
      <c r="C75" s="146"/>
      <c r="D75" s="27"/>
      <c r="E75" s="13" t="s">
        <v>25</v>
      </c>
      <c r="F75" s="132">
        <v>0</v>
      </c>
      <c r="G75" s="132">
        <v>0</v>
      </c>
      <c r="H75" s="132">
        <v>0</v>
      </c>
      <c r="I75" s="27"/>
      <c r="J75" s="13" t="s">
        <v>25</v>
      </c>
      <c r="K75" s="132">
        <v>0</v>
      </c>
      <c r="L75" s="132">
        <v>0</v>
      </c>
      <c r="M75" s="132">
        <v>0</v>
      </c>
      <c r="N75" s="27"/>
      <c r="O75" s="13" t="s">
        <v>25</v>
      </c>
      <c r="P75" s="132">
        <v>0</v>
      </c>
      <c r="Q75" s="132">
        <v>0</v>
      </c>
      <c r="R75" s="132">
        <v>0</v>
      </c>
      <c r="S75" s="27"/>
    </row>
    <row r="76" spans="1:19" ht="11.5" x14ac:dyDescent="0.25">
      <c r="A76" s="146">
        <f t="shared" si="21"/>
        <v>0</v>
      </c>
      <c r="C76" s="146"/>
      <c r="D76" s="27"/>
      <c r="E76" s="13" t="s">
        <v>119</v>
      </c>
      <c r="F76" s="132">
        <v>0</v>
      </c>
      <c r="G76" s="132">
        <v>0</v>
      </c>
      <c r="H76" s="132">
        <v>0</v>
      </c>
      <c r="I76" s="27"/>
      <c r="J76" s="13" t="s">
        <v>119</v>
      </c>
      <c r="K76" s="132">
        <v>0</v>
      </c>
      <c r="L76" s="132">
        <v>0</v>
      </c>
      <c r="M76" s="132">
        <v>0</v>
      </c>
      <c r="N76" s="27"/>
      <c r="O76" s="13" t="s">
        <v>119</v>
      </c>
      <c r="P76" s="132">
        <v>0</v>
      </c>
      <c r="Q76" s="132">
        <v>0</v>
      </c>
      <c r="R76" s="132">
        <v>0</v>
      </c>
      <c r="S76" s="27"/>
    </row>
    <row r="77" spans="1:19" ht="11.5" x14ac:dyDescent="0.25">
      <c r="A77" s="146">
        <f t="shared" si="21"/>
        <v>0</v>
      </c>
      <c r="C77" s="146"/>
      <c r="D77" s="27"/>
      <c r="E77" s="13" t="s">
        <v>120</v>
      </c>
      <c r="F77" s="132">
        <v>0</v>
      </c>
      <c r="G77" s="132">
        <v>0</v>
      </c>
      <c r="H77" s="132">
        <v>0</v>
      </c>
      <c r="I77" s="27"/>
      <c r="J77" s="13" t="s">
        <v>120</v>
      </c>
      <c r="K77" s="132">
        <v>0</v>
      </c>
      <c r="L77" s="132">
        <v>0</v>
      </c>
      <c r="M77" s="132">
        <v>0</v>
      </c>
      <c r="N77" s="27"/>
      <c r="O77" s="13" t="s">
        <v>120</v>
      </c>
      <c r="P77" s="132">
        <v>0</v>
      </c>
      <c r="Q77" s="132">
        <v>0</v>
      </c>
      <c r="R77" s="132">
        <v>0</v>
      </c>
      <c r="S77" s="27"/>
    </row>
    <row r="78" spans="1:19" ht="11.5" x14ac:dyDescent="0.25">
      <c r="A78" s="146">
        <f t="shared" si="21"/>
        <v>0</v>
      </c>
      <c r="C78" s="146"/>
      <c r="D78" s="27"/>
      <c r="E78" s="13" t="s">
        <v>118</v>
      </c>
      <c r="F78" s="132">
        <v>0</v>
      </c>
      <c r="G78" s="132">
        <v>0</v>
      </c>
      <c r="H78" s="132">
        <v>0</v>
      </c>
      <c r="I78" s="27"/>
      <c r="J78" s="13" t="s">
        <v>118</v>
      </c>
      <c r="K78" s="132">
        <v>0</v>
      </c>
      <c r="L78" s="132">
        <v>0</v>
      </c>
      <c r="M78" s="132">
        <v>0</v>
      </c>
      <c r="N78" s="27"/>
      <c r="O78" s="13" t="s">
        <v>118</v>
      </c>
      <c r="P78" s="132">
        <v>0</v>
      </c>
      <c r="Q78" s="132">
        <v>0</v>
      </c>
      <c r="R78" s="132">
        <v>0</v>
      </c>
      <c r="S78" s="27"/>
    </row>
    <row r="79" spans="1:19" ht="11.5" x14ac:dyDescent="0.25">
      <c r="A79" s="146">
        <f t="shared" si="21"/>
        <v>0</v>
      </c>
      <c r="C79" s="146"/>
      <c r="D79" s="27"/>
      <c r="E79" s="13" t="s">
        <v>122</v>
      </c>
      <c r="F79" s="132">
        <v>0</v>
      </c>
      <c r="G79" s="132">
        <v>0</v>
      </c>
      <c r="H79" s="132">
        <v>0</v>
      </c>
      <c r="I79" s="27"/>
      <c r="J79" s="13" t="s">
        <v>122</v>
      </c>
      <c r="K79" s="132">
        <v>0</v>
      </c>
      <c r="L79" s="132">
        <v>0</v>
      </c>
      <c r="M79" s="132">
        <v>0</v>
      </c>
      <c r="N79" s="27"/>
      <c r="O79" s="13" t="s">
        <v>122</v>
      </c>
      <c r="P79" s="132">
        <v>0</v>
      </c>
      <c r="Q79" s="132">
        <v>0</v>
      </c>
      <c r="R79" s="132">
        <v>0</v>
      </c>
      <c r="S79" s="27"/>
    </row>
    <row r="80" spans="1:19" ht="11.5" x14ac:dyDescent="0.25">
      <c r="A80" s="146">
        <f t="shared" si="21"/>
        <v>0</v>
      </c>
      <c r="C80" s="146"/>
      <c r="D80" s="27"/>
      <c r="E80" s="13" t="s">
        <v>121</v>
      </c>
      <c r="F80" s="132">
        <v>0</v>
      </c>
      <c r="G80" s="132">
        <v>0</v>
      </c>
      <c r="H80" s="132">
        <v>0</v>
      </c>
      <c r="I80" s="27"/>
      <c r="J80" s="13" t="s">
        <v>121</v>
      </c>
      <c r="K80" s="132">
        <v>0</v>
      </c>
      <c r="L80" s="132">
        <v>0</v>
      </c>
      <c r="M80" s="132">
        <v>0</v>
      </c>
      <c r="N80" s="27"/>
      <c r="O80" s="13" t="s">
        <v>121</v>
      </c>
      <c r="P80" s="132">
        <v>0</v>
      </c>
      <c r="Q80" s="132">
        <v>0</v>
      </c>
      <c r="R80" s="132">
        <v>0</v>
      </c>
      <c r="S80" s="27"/>
    </row>
    <row r="81" spans="1:19" ht="11.5" x14ac:dyDescent="0.25">
      <c r="A81" s="146">
        <f t="shared" si="21"/>
        <v>0</v>
      </c>
      <c r="C81" s="146"/>
      <c r="D81" s="27"/>
      <c r="E81" s="21" t="s">
        <v>230</v>
      </c>
      <c r="F81" s="132">
        <v>0</v>
      </c>
      <c r="G81" s="132">
        <v>0</v>
      </c>
      <c r="H81" s="132">
        <v>0</v>
      </c>
      <c r="I81" s="27"/>
      <c r="J81" s="21" t="s">
        <v>230</v>
      </c>
      <c r="K81" s="132">
        <v>0</v>
      </c>
      <c r="L81" s="132">
        <v>0</v>
      </c>
      <c r="M81" s="132">
        <v>0</v>
      </c>
      <c r="N81" s="27"/>
      <c r="O81" s="21" t="s">
        <v>230</v>
      </c>
      <c r="P81" s="132">
        <v>0</v>
      </c>
      <c r="Q81" s="132">
        <v>0</v>
      </c>
      <c r="R81" s="132">
        <v>0</v>
      </c>
      <c r="S81" s="27"/>
    </row>
    <row r="82" spans="1:19" ht="11.5" x14ac:dyDescent="0.25">
      <c r="A82" s="146">
        <f t="shared" si="21"/>
        <v>0</v>
      </c>
      <c r="C82" s="146"/>
      <c r="D82" s="27"/>
      <c r="E82" s="63" t="s">
        <v>140</v>
      </c>
      <c r="F82" s="132">
        <v>0</v>
      </c>
      <c r="G82" s="132">
        <v>0</v>
      </c>
      <c r="H82" s="132">
        <v>0</v>
      </c>
      <c r="I82" s="27"/>
      <c r="J82" s="63" t="s">
        <v>140</v>
      </c>
      <c r="K82" s="132">
        <v>0</v>
      </c>
      <c r="L82" s="132">
        <v>0</v>
      </c>
      <c r="M82" s="132">
        <v>0</v>
      </c>
      <c r="N82" s="27"/>
      <c r="O82" s="63" t="s">
        <v>140</v>
      </c>
      <c r="P82" s="132">
        <v>0</v>
      </c>
      <c r="Q82" s="132">
        <v>0</v>
      </c>
      <c r="R82" s="132">
        <v>0</v>
      </c>
      <c r="S82" s="27"/>
    </row>
    <row r="83" spans="1:19" ht="11.5" x14ac:dyDescent="0.25">
      <c r="A83" s="146">
        <f t="shared" si="21"/>
        <v>0</v>
      </c>
      <c r="C83" s="146"/>
      <c r="D83" s="27"/>
      <c r="E83" s="13" t="s">
        <v>32</v>
      </c>
      <c r="F83" s="132">
        <v>0</v>
      </c>
      <c r="G83" s="132">
        <v>0</v>
      </c>
      <c r="H83" s="132">
        <v>0</v>
      </c>
      <c r="I83" s="27"/>
      <c r="J83" s="13" t="s">
        <v>32</v>
      </c>
      <c r="K83" s="132">
        <v>0</v>
      </c>
      <c r="L83" s="132">
        <v>0</v>
      </c>
      <c r="M83" s="132">
        <v>0</v>
      </c>
      <c r="N83" s="27"/>
      <c r="O83" s="13" t="s">
        <v>32</v>
      </c>
      <c r="P83" s="132">
        <v>0</v>
      </c>
      <c r="Q83" s="132">
        <v>0</v>
      </c>
      <c r="R83" s="132">
        <v>0</v>
      </c>
      <c r="S83" s="27"/>
    </row>
    <row r="84" spans="1:19" ht="11.5" x14ac:dyDescent="0.25">
      <c r="A84" s="146">
        <f t="shared" si="21"/>
        <v>0</v>
      </c>
      <c r="C84" s="146"/>
      <c r="D84" s="27"/>
      <c r="E84" s="13" t="s">
        <v>28</v>
      </c>
      <c r="F84" s="132">
        <v>0</v>
      </c>
      <c r="G84" s="132">
        <v>0</v>
      </c>
      <c r="H84" s="132">
        <v>0</v>
      </c>
      <c r="I84" s="27"/>
      <c r="J84" s="13" t="s">
        <v>28</v>
      </c>
      <c r="K84" s="132">
        <v>0</v>
      </c>
      <c r="L84" s="132">
        <v>0</v>
      </c>
      <c r="M84" s="132">
        <v>0</v>
      </c>
      <c r="N84" s="27"/>
      <c r="O84" s="13" t="s">
        <v>28</v>
      </c>
      <c r="P84" s="132">
        <v>0</v>
      </c>
      <c r="Q84" s="132">
        <v>0</v>
      </c>
      <c r="R84" s="132">
        <v>0</v>
      </c>
      <c r="S84" s="27"/>
    </row>
    <row r="85" spans="1:19" ht="11.5" x14ac:dyDescent="0.25">
      <c r="A85" s="146">
        <f t="shared" si="21"/>
        <v>0</v>
      </c>
      <c r="C85" s="146"/>
      <c r="D85" s="27"/>
      <c r="E85" s="13" t="s">
        <v>70</v>
      </c>
      <c r="F85" s="132">
        <v>0</v>
      </c>
      <c r="G85" s="132">
        <v>0</v>
      </c>
      <c r="H85" s="132">
        <v>0</v>
      </c>
      <c r="I85" s="27"/>
      <c r="J85" s="13" t="s">
        <v>70</v>
      </c>
      <c r="K85" s="132">
        <v>0</v>
      </c>
      <c r="L85" s="132">
        <v>0</v>
      </c>
      <c r="M85" s="132">
        <v>0</v>
      </c>
      <c r="N85" s="27"/>
      <c r="O85" s="13" t="s">
        <v>70</v>
      </c>
      <c r="P85" s="132">
        <v>0</v>
      </c>
      <c r="Q85" s="132">
        <v>0</v>
      </c>
      <c r="R85" s="132">
        <v>0</v>
      </c>
      <c r="S85" s="27"/>
    </row>
    <row r="86" spans="1:19" ht="11.5" x14ac:dyDescent="0.25">
      <c r="A86" s="146">
        <f t="shared" si="21"/>
        <v>0</v>
      </c>
      <c r="C86" s="146"/>
      <c r="D86" s="27"/>
      <c r="E86" s="20" t="s">
        <v>71</v>
      </c>
      <c r="F86" s="132">
        <v>0</v>
      </c>
      <c r="G86" s="132">
        <v>0</v>
      </c>
      <c r="H86" s="132">
        <v>0</v>
      </c>
      <c r="I86" s="27"/>
      <c r="J86" s="20" t="s">
        <v>71</v>
      </c>
      <c r="K86" s="132">
        <v>0</v>
      </c>
      <c r="L86" s="132">
        <v>0</v>
      </c>
      <c r="M86" s="132">
        <v>0</v>
      </c>
      <c r="N86" s="27"/>
      <c r="O86" s="20" t="s">
        <v>71</v>
      </c>
      <c r="P86" s="132">
        <v>0</v>
      </c>
      <c r="Q86" s="132">
        <v>0</v>
      </c>
      <c r="R86" s="132">
        <v>0</v>
      </c>
      <c r="S86" s="27"/>
    </row>
    <row r="87" spans="1:19" ht="11.5" x14ac:dyDescent="0.25">
      <c r="A87" s="146">
        <f t="shared" si="21"/>
        <v>0</v>
      </c>
      <c r="C87" s="146"/>
      <c r="D87" s="27"/>
      <c r="E87" s="20" t="s">
        <v>116</v>
      </c>
      <c r="F87" s="132">
        <v>0</v>
      </c>
      <c r="G87" s="132">
        <v>0</v>
      </c>
      <c r="H87" s="132">
        <v>0</v>
      </c>
      <c r="I87" s="27"/>
      <c r="J87" s="20" t="s">
        <v>116</v>
      </c>
      <c r="K87" s="132">
        <v>0</v>
      </c>
      <c r="L87" s="132">
        <v>0</v>
      </c>
      <c r="M87" s="132">
        <v>0</v>
      </c>
      <c r="N87" s="27"/>
      <c r="O87" s="20" t="s">
        <v>116</v>
      </c>
      <c r="P87" s="132">
        <v>0</v>
      </c>
      <c r="Q87" s="132">
        <v>0</v>
      </c>
      <c r="R87" s="132">
        <v>0</v>
      </c>
      <c r="S87" s="27"/>
    </row>
    <row r="88" spans="1:19" ht="11.5" x14ac:dyDescent="0.25">
      <c r="A88" s="146">
        <f t="shared" si="21"/>
        <v>0</v>
      </c>
      <c r="C88" s="146"/>
      <c r="D88" s="27"/>
      <c r="E88" s="20" t="s">
        <v>123</v>
      </c>
      <c r="F88" s="132">
        <v>0</v>
      </c>
      <c r="G88" s="132">
        <v>0</v>
      </c>
      <c r="H88" s="132">
        <v>0</v>
      </c>
      <c r="I88" s="27"/>
      <c r="J88" s="20" t="s">
        <v>123</v>
      </c>
      <c r="K88" s="132">
        <v>0</v>
      </c>
      <c r="L88" s="132">
        <v>0</v>
      </c>
      <c r="M88" s="132">
        <v>0</v>
      </c>
      <c r="N88" s="27"/>
      <c r="O88" s="20" t="s">
        <v>123</v>
      </c>
      <c r="P88" s="132">
        <v>0</v>
      </c>
      <c r="Q88" s="132">
        <v>0</v>
      </c>
      <c r="R88" s="132">
        <v>0</v>
      </c>
      <c r="S88" s="27"/>
    </row>
    <row r="89" spans="1:19" ht="11.5" x14ac:dyDescent="0.25">
      <c r="A89" s="146">
        <f t="shared" si="21"/>
        <v>0</v>
      </c>
      <c r="C89" s="146"/>
      <c r="D89" s="27"/>
      <c r="E89" s="13" t="s">
        <v>191</v>
      </c>
      <c r="F89" s="132">
        <v>0</v>
      </c>
      <c r="G89" s="132">
        <v>0</v>
      </c>
      <c r="H89" s="132">
        <v>0</v>
      </c>
      <c r="I89" s="27"/>
      <c r="J89" s="13" t="s">
        <v>191</v>
      </c>
      <c r="K89" s="132">
        <v>0</v>
      </c>
      <c r="L89" s="132">
        <v>0</v>
      </c>
      <c r="M89" s="132">
        <v>0</v>
      </c>
      <c r="N89" s="27"/>
      <c r="O89" s="13" t="s">
        <v>191</v>
      </c>
      <c r="P89" s="132">
        <v>0</v>
      </c>
      <c r="Q89" s="132">
        <v>0</v>
      </c>
      <c r="R89" s="132">
        <v>0</v>
      </c>
      <c r="S89" s="27"/>
    </row>
    <row r="90" spans="1:19" ht="11.5" x14ac:dyDescent="0.25">
      <c r="A90" s="146">
        <f t="shared" si="21"/>
        <v>0</v>
      </c>
      <c r="C90" s="146"/>
      <c r="D90" s="27"/>
      <c r="E90" s="13" t="s">
        <v>124</v>
      </c>
      <c r="F90" s="132">
        <v>0</v>
      </c>
      <c r="G90" s="132">
        <v>0</v>
      </c>
      <c r="H90" s="132">
        <v>0</v>
      </c>
      <c r="I90" s="27"/>
      <c r="J90" s="13" t="s">
        <v>124</v>
      </c>
      <c r="K90" s="132">
        <v>0</v>
      </c>
      <c r="L90" s="132">
        <v>0</v>
      </c>
      <c r="M90" s="132">
        <v>0</v>
      </c>
      <c r="N90" s="27"/>
      <c r="O90" s="13" t="s">
        <v>124</v>
      </c>
      <c r="P90" s="132">
        <v>0</v>
      </c>
      <c r="Q90" s="132">
        <v>0</v>
      </c>
      <c r="R90" s="132">
        <v>0</v>
      </c>
      <c r="S90" s="27"/>
    </row>
    <row r="91" spans="1:19" ht="11.5" x14ac:dyDescent="0.25">
      <c r="A91" s="146"/>
      <c r="C91" s="146"/>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S91" s="27"/>
    </row>
    <row r="92" spans="1:19" ht="11.5" x14ac:dyDescent="0.25">
      <c r="A92" s="146"/>
      <c r="C92" s="146"/>
      <c r="D92" s="27"/>
      <c r="E92" s="27"/>
      <c r="F92" s="17"/>
      <c r="G92" s="17"/>
      <c r="H92" s="17"/>
      <c r="I92" s="27"/>
      <c r="J92" s="27"/>
      <c r="K92" s="17"/>
      <c r="L92" s="17"/>
      <c r="M92" s="17"/>
      <c r="N92" s="27"/>
      <c r="O92" s="27"/>
      <c r="P92" s="17"/>
      <c r="Q92" s="17"/>
      <c r="R92" s="17"/>
      <c r="S92" s="27"/>
    </row>
    <row r="93" spans="1:19" ht="11.5" x14ac:dyDescent="0.25">
      <c r="A93" s="146">
        <f t="shared" ref="A93:A108" si="22">IF(OR(F93&lt;0,G93&lt;0,H93&lt;0,K93&lt;0,L93&lt;0,M93&lt;0,P93&lt;0,Q93&lt;0,R93&lt;0),1,0)</f>
        <v>0</v>
      </c>
      <c r="C93" s="146"/>
      <c r="D93" s="27"/>
      <c r="E93" s="19" t="s">
        <v>125</v>
      </c>
      <c r="F93" s="132">
        <v>0</v>
      </c>
      <c r="G93" s="132">
        <v>0</v>
      </c>
      <c r="H93" s="132">
        <v>0</v>
      </c>
      <c r="I93" s="27"/>
      <c r="J93" s="19" t="s">
        <v>125</v>
      </c>
      <c r="K93" s="132">
        <v>0</v>
      </c>
      <c r="L93" s="132">
        <v>0</v>
      </c>
      <c r="M93" s="132">
        <v>0</v>
      </c>
      <c r="N93" s="27"/>
      <c r="O93" s="19" t="s">
        <v>125</v>
      </c>
      <c r="P93" s="132">
        <v>0</v>
      </c>
      <c r="Q93" s="132">
        <v>0</v>
      </c>
      <c r="R93" s="132">
        <v>0</v>
      </c>
      <c r="S93" s="27"/>
    </row>
    <row r="94" spans="1:19" ht="11.5" x14ac:dyDescent="0.25">
      <c r="A94" s="146">
        <f t="shared" si="22"/>
        <v>0</v>
      </c>
      <c r="C94" s="146"/>
      <c r="D94" s="27"/>
      <c r="E94" s="19" t="s">
        <v>31</v>
      </c>
      <c r="F94" s="132">
        <v>0</v>
      </c>
      <c r="G94" s="132">
        <v>0</v>
      </c>
      <c r="H94" s="132">
        <v>0</v>
      </c>
      <c r="I94" s="27"/>
      <c r="J94" s="19" t="s">
        <v>31</v>
      </c>
      <c r="K94" s="132">
        <v>0</v>
      </c>
      <c r="L94" s="132">
        <v>0</v>
      </c>
      <c r="M94" s="132">
        <v>0</v>
      </c>
      <c r="N94" s="27"/>
      <c r="O94" s="19" t="s">
        <v>31</v>
      </c>
      <c r="P94" s="132">
        <v>0</v>
      </c>
      <c r="Q94" s="132">
        <v>0</v>
      </c>
      <c r="R94" s="132">
        <v>0</v>
      </c>
      <c r="S94" s="27"/>
    </row>
    <row r="95" spans="1:19" ht="11.5" x14ac:dyDescent="0.25">
      <c r="A95" s="146">
        <f t="shared" si="22"/>
        <v>0</v>
      </c>
      <c r="C95" s="146"/>
      <c r="D95" s="27"/>
      <c r="E95" s="19" t="s">
        <v>126</v>
      </c>
      <c r="F95" s="132">
        <v>0</v>
      </c>
      <c r="G95" s="132">
        <v>0</v>
      </c>
      <c r="H95" s="132">
        <v>0</v>
      </c>
      <c r="I95" s="27"/>
      <c r="J95" s="19" t="s">
        <v>126</v>
      </c>
      <c r="K95" s="132">
        <v>0</v>
      </c>
      <c r="L95" s="132">
        <v>0</v>
      </c>
      <c r="M95" s="132">
        <v>0</v>
      </c>
      <c r="N95" s="27"/>
      <c r="O95" s="19" t="s">
        <v>126</v>
      </c>
      <c r="P95" s="132">
        <v>0</v>
      </c>
      <c r="Q95" s="132">
        <v>0</v>
      </c>
      <c r="R95" s="132">
        <v>0</v>
      </c>
      <c r="S95" s="27"/>
    </row>
    <row r="96" spans="1:19" ht="11.5" x14ac:dyDescent="0.25">
      <c r="A96" s="146">
        <f t="shared" si="22"/>
        <v>0</v>
      </c>
      <c r="C96" s="146"/>
      <c r="D96" s="27"/>
      <c r="E96" s="19" t="s">
        <v>181</v>
      </c>
      <c r="F96" s="132">
        <v>0</v>
      </c>
      <c r="G96" s="132">
        <v>0</v>
      </c>
      <c r="H96" s="132">
        <v>0</v>
      </c>
      <c r="I96" s="27"/>
      <c r="J96" s="19" t="s">
        <v>181</v>
      </c>
      <c r="K96" s="132">
        <v>0</v>
      </c>
      <c r="L96" s="132">
        <v>0</v>
      </c>
      <c r="M96" s="132">
        <v>0</v>
      </c>
      <c r="N96" s="27"/>
      <c r="O96" s="19" t="s">
        <v>181</v>
      </c>
      <c r="P96" s="132">
        <v>0</v>
      </c>
      <c r="Q96" s="132">
        <v>0</v>
      </c>
      <c r="R96" s="132">
        <v>0</v>
      </c>
      <c r="S96" s="27"/>
    </row>
    <row r="97" spans="1:19" ht="11.5" x14ac:dyDescent="0.25">
      <c r="A97" s="146">
        <f t="shared" si="22"/>
        <v>0</v>
      </c>
      <c r="C97" s="146"/>
      <c r="D97" s="27"/>
      <c r="E97" s="21" t="s">
        <v>132</v>
      </c>
      <c r="F97" s="132">
        <v>0</v>
      </c>
      <c r="G97" s="132">
        <v>0</v>
      </c>
      <c r="H97" s="132">
        <v>0</v>
      </c>
      <c r="I97" s="27"/>
      <c r="J97" s="21" t="s">
        <v>132</v>
      </c>
      <c r="K97" s="132">
        <v>0</v>
      </c>
      <c r="L97" s="132">
        <v>0</v>
      </c>
      <c r="M97" s="132">
        <v>0</v>
      </c>
      <c r="N97" s="27"/>
      <c r="O97" s="21" t="s">
        <v>132</v>
      </c>
      <c r="P97" s="132">
        <v>0</v>
      </c>
      <c r="Q97" s="132">
        <v>0</v>
      </c>
      <c r="R97" s="132">
        <v>0</v>
      </c>
      <c r="S97" s="27"/>
    </row>
    <row r="98" spans="1:19" ht="11.5" x14ac:dyDescent="0.25">
      <c r="A98" s="146">
        <f t="shared" si="22"/>
        <v>0</v>
      </c>
      <c r="C98" s="146"/>
      <c r="D98" s="27"/>
      <c r="E98" s="19" t="s">
        <v>127</v>
      </c>
      <c r="F98" s="132">
        <v>0</v>
      </c>
      <c r="G98" s="132">
        <v>0</v>
      </c>
      <c r="H98" s="132">
        <v>0</v>
      </c>
      <c r="I98" s="27"/>
      <c r="J98" s="19" t="s">
        <v>127</v>
      </c>
      <c r="K98" s="132">
        <v>0</v>
      </c>
      <c r="L98" s="132">
        <v>0</v>
      </c>
      <c r="M98" s="132">
        <v>0</v>
      </c>
      <c r="N98" s="27"/>
      <c r="O98" s="19" t="s">
        <v>127</v>
      </c>
      <c r="P98" s="132">
        <v>0</v>
      </c>
      <c r="Q98" s="132">
        <v>0</v>
      </c>
      <c r="R98" s="132">
        <v>0</v>
      </c>
      <c r="S98" s="27"/>
    </row>
    <row r="99" spans="1:19" ht="11.5" x14ac:dyDescent="0.25">
      <c r="A99" s="146">
        <f t="shared" si="22"/>
        <v>0</v>
      </c>
      <c r="C99" s="146"/>
      <c r="D99" s="27"/>
      <c r="E99" s="19" t="s">
        <v>182</v>
      </c>
      <c r="F99" s="132">
        <v>0</v>
      </c>
      <c r="G99" s="132">
        <v>0</v>
      </c>
      <c r="H99" s="132">
        <v>0</v>
      </c>
      <c r="I99" s="27"/>
      <c r="J99" s="19" t="s">
        <v>182</v>
      </c>
      <c r="K99" s="132">
        <v>0</v>
      </c>
      <c r="L99" s="132">
        <v>0</v>
      </c>
      <c r="M99" s="132">
        <v>0</v>
      </c>
      <c r="N99" s="27"/>
      <c r="O99" s="19" t="s">
        <v>182</v>
      </c>
      <c r="P99" s="132">
        <v>0</v>
      </c>
      <c r="Q99" s="132">
        <v>0</v>
      </c>
      <c r="R99" s="132">
        <v>0</v>
      </c>
      <c r="S99" s="27"/>
    </row>
    <row r="100" spans="1:19" ht="11.5" x14ac:dyDescent="0.25">
      <c r="A100" s="146">
        <f t="shared" si="22"/>
        <v>0</v>
      </c>
      <c r="C100" s="146"/>
      <c r="D100" s="27"/>
      <c r="E100" s="19" t="s">
        <v>141</v>
      </c>
      <c r="F100" s="132">
        <v>0</v>
      </c>
      <c r="G100" s="132">
        <v>0</v>
      </c>
      <c r="H100" s="132">
        <v>0</v>
      </c>
      <c r="I100" s="27"/>
      <c r="J100" s="19" t="s">
        <v>141</v>
      </c>
      <c r="K100" s="132">
        <v>0</v>
      </c>
      <c r="L100" s="132">
        <v>0</v>
      </c>
      <c r="M100" s="132">
        <v>0</v>
      </c>
      <c r="N100" s="27"/>
      <c r="O100" s="19" t="s">
        <v>141</v>
      </c>
      <c r="P100" s="132">
        <v>0</v>
      </c>
      <c r="Q100" s="132">
        <v>0</v>
      </c>
      <c r="R100" s="132">
        <v>0</v>
      </c>
      <c r="S100" s="27"/>
    </row>
    <row r="101" spans="1:19" ht="11.5" x14ac:dyDescent="0.25">
      <c r="A101" s="146">
        <f t="shared" si="22"/>
        <v>0</v>
      </c>
      <c r="C101" s="146"/>
      <c r="D101" s="27"/>
      <c r="E101" s="21" t="s">
        <v>146</v>
      </c>
      <c r="F101" s="132">
        <v>0</v>
      </c>
      <c r="G101" s="132">
        <v>0</v>
      </c>
      <c r="H101" s="132">
        <v>0</v>
      </c>
      <c r="I101" s="27"/>
      <c r="J101" s="21" t="s">
        <v>146</v>
      </c>
      <c r="K101" s="132">
        <v>0</v>
      </c>
      <c r="L101" s="132">
        <v>0</v>
      </c>
      <c r="M101" s="132">
        <v>0</v>
      </c>
      <c r="N101" s="27"/>
      <c r="O101" s="21" t="s">
        <v>146</v>
      </c>
      <c r="P101" s="132">
        <v>0</v>
      </c>
      <c r="Q101" s="132">
        <v>0</v>
      </c>
      <c r="R101" s="132">
        <v>0</v>
      </c>
      <c r="S101" s="27"/>
    </row>
    <row r="102" spans="1:19" ht="11.5" x14ac:dyDescent="0.25">
      <c r="A102" s="146">
        <f t="shared" si="22"/>
        <v>0</v>
      </c>
      <c r="C102" s="146"/>
      <c r="D102" s="27"/>
      <c r="E102" s="65" t="s">
        <v>142</v>
      </c>
      <c r="F102" s="132">
        <v>0</v>
      </c>
      <c r="G102" s="132">
        <v>0</v>
      </c>
      <c r="H102" s="132">
        <v>0</v>
      </c>
      <c r="I102" s="27"/>
      <c r="J102" s="65" t="s">
        <v>142</v>
      </c>
      <c r="K102" s="132">
        <v>0</v>
      </c>
      <c r="L102" s="132">
        <v>0</v>
      </c>
      <c r="M102" s="132">
        <v>0</v>
      </c>
      <c r="N102" s="27"/>
      <c r="O102" s="65" t="s">
        <v>142</v>
      </c>
      <c r="P102" s="132">
        <v>0</v>
      </c>
      <c r="Q102" s="132">
        <v>0</v>
      </c>
      <c r="R102" s="132">
        <v>0</v>
      </c>
      <c r="S102" s="27"/>
    </row>
    <row r="103" spans="1:19" ht="11.5" x14ac:dyDescent="0.25">
      <c r="A103" s="146">
        <f t="shared" si="22"/>
        <v>0</v>
      </c>
      <c r="C103" s="146"/>
      <c r="D103" s="27"/>
      <c r="E103" s="19" t="s">
        <v>116</v>
      </c>
      <c r="F103" s="132">
        <v>0</v>
      </c>
      <c r="G103" s="132">
        <v>0</v>
      </c>
      <c r="H103" s="132">
        <v>0</v>
      </c>
      <c r="I103" s="27"/>
      <c r="J103" s="19" t="s">
        <v>116</v>
      </c>
      <c r="K103" s="132">
        <v>0</v>
      </c>
      <c r="L103" s="132">
        <v>0</v>
      </c>
      <c r="M103" s="132">
        <v>0</v>
      </c>
      <c r="N103" s="27"/>
      <c r="O103" s="19" t="s">
        <v>116</v>
      </c>
      <c r="P103" s="132">
        <v>0</v>
      </c>
      <c r="Q103" s="132">
        <v>0</v>
      </c>
      <c r="R103" s="132">
        <v>0</v>
      </c>
      <c r="S103" s="27"/>
    </row>
    <row r="104" spans="1:19" s="27" customFormat="1" ht="11.5" x14ac:dyDescent="0.25">
      <c r="A104" s="146">
        <f t="shared" si="22"/>
        <v>0</v>
      </c>
      <c r="C104" s="146"/>
      <c r="E104" s="19" t="s">
        <v>361</v>
      </c>
      <c r="F104" s="132">
        <v>0</v>
      </c>
      <c r="G104" s="132">
        <v>0</v>
      </c>
      <c r="H104" s="132">
        <v>0</v>
      </c>
      <c r="J104" s="19" t="s">
        <v>361</v>
      </c>
      <c r="K104" s="132">
        <v>0</v>
      </c>
      <c r="L104" s="132">
        <v>0</v>
      </c>
      <c r="M104" s="132">
        <v>0</v>
      </c>
      <c r="O104" s="19" t="s">
        <v>361</v>
      </c>
      <c r="P104" s="132">
        <v>0</v>
      </c>
      <c r="Q104" s="132">
        <v>0</v>
      </c>
      <c r="R104" s="132">
        <v>0</v>
      </c>
    </row>
    <row r="105" spans="1:19" ht="11.5" x14ac:dyDescent="0.25">
      <c r="A105" s="146">
        <f t="shared" si="22"/>
        <v>0</v>
      </c>
      <c r="C105" s="146"/>
      <c r="D105" s="27"/>
      <c r="E105" s="19" t="s">
        <v>34</v>
      </c>
      <c r="F105" s="132">
        <v>0</v>
      </c>
      <c r="G105" s="132">
        <v>0</v>
      </c>
      <c r="H105" s="132">
        <v>0</v>
      </c>
      <c r="I105" s="27"/>
      <c r="J105" s="19" t="s">
        <v>34</v>
      </c>
      <c r="K105" s="132">
        <v>0</v>
      </c>
      <c r="L105" s="132">
        <v>0</v>
      </c>
      <c r="M105" s="132">
        <v>0</v>
      </c>
      <c r="N105" s="27"/>
      <c r="O105" s="19" t="s">
        <v>34</v>
      </c>
      <c r="P105" s="132">
        <v>0</v>
      </c>
      <c r="Q105" s="132">
        <v>0</v>
      </c>
      <c r="R105" s="132">
        <v>0</v>
      </c>
      <c r="S105" s="27"/>
    </row>
    <row r="106" spans="1:19" ht="11.5" x14ac:dyDescent="0.25">
      <c r="A106" s="146">
        <f t="shared" si="22"/>
        <v>0</v>
      </c>
      <c r="C106" s="146"/>
      <c r="D106" s="27"/>
      <c r="E106" s="19" t="s">
        <v>33</v>
      </c>
      <c r="F106" s="132">
        <v>0</v>
      </c>
      <c r="G106" s="132">
        <v>0</v>
      </c>
      <c r="H106" s="132">
        <v>0</v>
      </c>
      <c r="I106" s="27"/>
      <c r="J106" s="19" t="s">
        <v>33</v>
      </c>
      <c r="K106" s="132">
        <v>0</v>
      </c>
      <c r="L106" s="132">
        <v>0</v>
      </c>
      <c r="M106" s="132">
        <v>0</v>
      </c>
      <c r="N106" s="27"/>
      <c r="O106" s="19" t="s">
        <v>33</v>
      </c>
      <c r="P106" s="132">
        <v>0</v>
      </c>
      <c r="Q106" s="132">
        <v>0</v>
      </c>
      <c r="R106" s="132">
        <v>0</v>
      </c>
      <c r="S106" s="27"/>
    </row>
    <row r="107" spans="1:19" ht="11.5" x14ac:dyDescent="0.25">
      <c r="A107" s="146">
        <f t="shared" si="22"/>
        <v>0</v>
      </c>
      <c r="C107" s="146"/>
      <c r="D107" s="27"/>
      <c r="E107" s="19" t="s">
        <v>128</v>
      </c>
      <c r="F107" s="132">
        <v>0</v>
      </c>
      <c r="G107" s="132">
        <v>0</v>
      </c>
      <c r="H107" s="132">
        <v>0</v>
      </c>
      <c r="I107" s="27"/>
      <c r="J107" s="19" t="s">
        <v>128</v>
      </c>
      <c r="K107" s="132">
        <v>0</v>
      </c>
      <c r="L107" s="132">
        <v>0</v>
      </c>
      <c r="M107" s="132">
        <v>0</v>
      </c>
      <c r="N107" s="27"/>
      <c r="O107" s="19" t="s">
        <v>128</v>
      </c>
      <c r="P107" s="132">
        <v>0</v>
      </c>
      <c r="Q107" s="132">
        <v>0</v>
      </c>
      <c r="R107" s="132">
        <v>0</v>
      </c>
      <c r="S107" s="27"/>
    </row>
    <row r="108" spans="1:19" ht="11.5" x14ac:dyDescent="0.25">
      <c r="A108" s="146">
        <f t="shared" si="22"/>
        <v>0</v>
      </c>
      <c r="C108" s="146"/>
      <c r="D108" s="27"/>
      <c r="E108" s="19" t="s">
        <v>129</v>
      </c>
      <c r="F108" s="132">
        <v>0</v>
      </c>
      <c r="G108" s="132">
        <v>0</v>
      </c>
      <c r="H108" s="132">
        <v>0</v>
      </c>
      <c r="I108" s="27"/>
      <c r="J108" s="19" t="s">
        <v>129</v>
      </c>
      <c r="K108" s="132">
        <v>0</v>
      </c>
      <c r="L108" s="132">
        <v>0</v>
      </c>
      <c r="M108" s="132">
        <v>0</v>
      </c>
      <c r="N108" s="27"/>
      <c r="O108" s="19" t="s">
        <v>129</v>
      </c>
      <c r="P108" s="132">
        <v>0</v>
      </c>
      <c r="Q108" s="132">
        <v>0</v>
      </c>
      <c r="R108" s="132">
        <v>0</v>
      </c>
      <c r="S108" s="27"/>
    </row>
    <row r="109" spans="1:19" ht="11.5" x14ac:dyDescent="0.25">
      <c r="A109" s="146"/>
      <c r="C109" s="146"/>
      <c r="D109" s="27"/>
      <c r="E109" s="14" t="s">
        <v>35</v>
      </c>
      <c r="F109" s="49">
        <f>SUM(F93:F108)</f>
        <v>0</v>
      </c>
      <c r="G109" s="49">
        <f>SUM(G93:G108)</f>
        <v>0</v>
      </c>
      <c r="H109" s="49">
        <f>SUM(H93:H108)</f>
        <v>0</v>
      </c>
      <c r="I109" s="27"/>
      <c r="J109" s="14" t="s">
        <v>35</v>
      </c>
      <c r="K109" s="49">
        <f>SUM(K93:K108)</f>
        <v>0</v>
      </c>
      <c r="L109" s="49">
        <f>SUM(L93:L108)</f>
        <v>0</v>
      </c>
      <c r="M109" s="49">
        <f>SUM(M93:M108)</f>
        <v>0</v>
      </c>
      <c r="N109" s="27"/>
      <c r="O109" s="14" t="s">
        <v>35</v>
      </c>
      <c r="P109" s="49">
        <f>SUM(P93:P108)</f>
        <v>0</v>
      </c>
      <c r="Q109" s="49">
        <f>SUM(Q93:Q108)</f>
        <v>0</v>
      </c>
      <c r="R109" s="49">
        <f>SUM(R93:R108)</f>
        <v>0</v>
      </c>
      <c r="S109" s="27"/>
    </row>
    <row r="110" spans="1:19" ht="11.5" x14ac:dyDescent="0.25">
      <c r="A110" s="146"/>
      <c r="C110" s="146"/>
      <c r="D110" s="27"/>
      <c r="E110" s="27"/>
      <c r="F110" s="17"/>
      <c r="G110" s="17"/>
      <c r="H110" s="17"/>
      <c r="I110" s="27"/>
      <c r="J110" s="27"/>
      <c r="K110" s="17"/>
      <c r="L110" s="17"/>
      <c r="M110" s="17"/>
      <c r="N110" s="27"/>
      <c r="O110" s="27"/>
      <c r="P110" s="17"/>
      <c r="Q110" s="17"/>
      <c r="R110" s="17"/>
      <c r="S110" s="27"/>
    </row>
    <row r="111" spans="1:19" ht="11.5" x14ac:dyDescent="0.25">
      <c r="A111" s="146"/>
      <c r="C111" s="146"/>
      <c r="D111" s="27"/>
      <c r="E111" s="14" t="s">
        <v>36</v>
      </c>
      <c r="F111" s="49">
        <f>F91-F109</f>
        <v>0</v>
      </c>
      <c r="G111" s="49">
        <f>G91-G109</f>
        <v>0</v>
      </c>
      <c r="H111" s="49">
        <f>H91-H109</f>
        <v>0</v>
      </c>
      <c r="I111" s="27"/>
      <c r="J111" s="14" t="s">
        <v>36</v>
      </c>
      <c r="K111" s="49">
        <f>K91-K109</f>
        <v>0</v>
      </c>
      <c r="L111" s="49">
        <f>L91-L109</f>
        <v>0</v>
      </c>
      <c r="M111" s="49">
        <f>M91-M109</f>
        <v>0</v>
      </c>
      <c r="N111" s="27"/>
      <c r="O111" s="14" t="s">
        <v>36</v>
      </c>
      <c r="P111" s="49">
        <f>P91-P109</f>
        <v>0</v>
      </c>
      <c r="Q111" s="49">
        <f>Q91-Q109</f>
        <v>0</v>
      </c>
      <c r="R111" s="49">
        <f>R91-R109</f>
        <v>0</v>
      </c>
      <c r="S111" s="27"/>
    </row>
    <row r="112" spans="1:19" ht="11.5" x14ac:dyDescent="0.25">
      <c r="A112" s="146"/>
      <c r="C112" s="146"/>
      <c r="D112" s="27"/>
      <c r="E112" s="27"/>
      <c r="F112" s="17"/>
      <c r="G112" s="17"/>
      <c r="H112" s="17"/>
      <c r="I112" s="27"/>
      <c r="J112" s="27"/>
      <c r="K112" s="17"/>
      <c r="L112" s="17"/>
      <c r="M112" s="17"/>
      <c r="N112" s="27"/>
      <c r="O112" s="27"/>
      <c r="P112" s="17"/>
      <c r="Q112" s="17"/>
      <c r="R112" s="17"/>
      <c r="S112" s="27"/>
    </row>
    <row r="113" spans="1:20" ht="11.5" x14ac:dyDescent="0.25">
      <c r="A113" s="146"/>
      <c r="C113" s="146"/>
      <c r="D113" s="27"/>
      <c r="E113" s="22" t="s">
        <v>241</v>
      </c>
      <c r="F113" s="50">
        <f>(F61+F91+F73)-F109</f>
        <v>0</v>
      </c>
      <c r="G113" s="50">
        <f>(G61+G91+G73)-G109</f>
        <v>0</v>
      </c>
      <c r="H113" s="50">
        <f>(H61+H91+H73)-H109</f>
        <v>0</v>
      </c>
      <c r="I113" s="27"/>
      <c r="J113" s="22" t="s">
        <v>241</v>
      </c>
      <c r="K113" s="50">
        <f>(K61+K91+K73)-K109</f>
        <v>0</v>
      </c>
      <c r="L113" s="50">
        <f>(L61+L91+L73)-L109</f>
        <v>0</v>
      </c>
      <c r="M113" s="50">
        <f>(M61+M91+M73)-M109</f>
        <v>0</v>
      </c>
      <c r="N113" s="27"/>
      <c r="O113" s="22" t="s">
        <v>241</v>
      </c>
      <c r="P113" s="50">
        <f>(P61+P91+P73)-P109</f>
        <v>0</v>
      </c>
      <c r="Q113" s="50">
        <f>(Q61+Q91+Q73)-Q109</f>
        <v>0</v>
      </c>
      <c r="R113" s="50">
        <f>(R61+R91+R73)-R109</f>
        <v>0</v>
      </c>
      <c r="S113" s="27"/>
    </row>
    <row r="114" spans="1:20" ht="11.5" x14ac:dyDescent="0.25">
      <c r="A114" s="146"/>
      <c r="C114" s="146"/>
      <c r="D114" s="27"/>
      <c r="E114" s="27"/>
      <c r="F114" s="17"/>
      <c r="G114" s="17"/>
      <c r="H114" s="17"/>
      <c r="I114" s="27"/>
      <c r="J114" s="27"/>
      <c r="K114" s="17"/>
      <c r="L114" s="17"/>
      <c r="M114" s="17"/>
      <c r="N114" s="27"/>
      <c r="O114" s="27"/>
      <c r="P114" s="17"/>
      <c r="Q114" s="17"/>
      <c r="R114" s="17"/>
      <c r="S114" s="27"/>
    </row>
    <row r="115" spans="1:20" ht="11.5" x14ac:dyDescent="0.25">
      <c r="A115" s="146">
        <f t="shared" ref="A115:A128" si="23">IF(OR(F115&lt;0,G115&lt;0,H115&lt;0,K115&lt;0,L115&lt;0,M115&lt;0,P115&lt;0,Q115&lt;0,R115&lt;0),1,0)</f>
        <v>0</v>
      </c>
      <c r="C115" s="146"/>
      <c r="D115" s="27"/>
      <c r="E115" s="19" t="s">
        <v>132</v>
      </c>
      <c r="F115" s="132">
        <v>0</v>
      </c>
      <c r="G115" s="132">
        <v>0</v>
      </c>
      <c r="H115" s="132">
        <v>0</v>
      </c>
      <c r="I115" s="27"/>
      <c r="J115" s="19" t="s">
        <v>132</v>
      </c>
      <c r="K115" s="132">
        <v>0</v>
      </c>
      <c r="L115" s="132">
        <v>0</v>
      </c>
      <c r="M115" s="132">
        <v>0</v>
      </c>
      <c r="N115" s="27"/>
      <c r="O115" s="19" t="s">
        <v>132</v>
      </c>
      <c r="P115" s="132">
        <v>0</v>
      </c>
      <c r="Q115" s="132">
        <v>0</v>
      </c>
      <c r="R115" s="132">
        <v>0</v>
      </c>
      <c r="S115" s="27"/>
    </row>
    <row r="116" spans="1:20" ht="11.5" x14ac:dyDescent="0.25">
      <c r="A116" s="146">
        <f t="shared" si="23"/>
        <v>0</v>
      </c>
      <c r="C116" s="146"/>
      <c r="D116" s="27"/>
      <c r="E116" s="64" t="s">
        <v>134</v>
      </c>
      <c r="F116" s="132">
        <v>0</v>
      </c>
      <c r="G116" s="132">
        <v>0</v>
      </c>
      <c r="H116" s="132">
        <v>0</v>
      </c>
      <c r="I116" s="27"/>
      <c r="J116" s="64" t="s">
        <v>134</v>
      </c>
      <c r="K116" s="132">
        <v>0</v>
      </c>
      <c r="L116" s="132">
        <v>0</v>
      </c>
      <c r="M116" s="132">
        <v>0</v>
      </c>
      <c r="N116" s="27"/>
      <c r="O116" s="64" t="s">
        <v>134</v>
      </c>
      <c r="P116" s="132">
        <v>0</v>
      </c>
      <c r="Q116" s="132">
        <v>0</v>
      </c>
      <c r="R116" s="132">
        <v>0</v>
      </c>
      <c r="S116" s="27"/>
    </row>
    <row r="117" spans="1:20" ht="11.5" x14ac:dyDescent="0.25">
      <c r="A117" s="146">
        <f t="shared" si="23"/>
        <v>0</v>
      </c>
      <c r="C117" s="146"/>
      <c r="D117" s="27"/>
      <c r="E117" s="21" t="s">
        <v>146</v>
      </c>
      <c r="F117" s="132">
        <v>0</v>
      </c>
      <c r="G117" s="132">
        <v>0</v>
      </c>
      <c r="H117" s="132">
        <v>0</v>
      </c>
      <c r="I117" s="27"/>
      <c r="J117" s="21" t="s">
        <v>146</v>
      </c>
      <c r="K117" s="132">
        <v>0</v>
      </c>
      <c r="L117" s="132">
        <v>0</v>
      </c>
      <c r="M117" s="132">
        <v>0</v>
      </c>
      <c r="N117" s="27"/>
      <c r="O117" s="21" t="s">
        <v>146</v>
      </c>
      <c r="P117" s="132">
        <v>0</v>
      </c>
      <c r="Q117" s="132">
        <v>0</v>
      </c>
      <c r="R117" s="132">
        <v>0</v>
      </c>
      <c r="S117" s="27"/>
    </row>
    <row r="118" spans="1:20" ht="11.5" x14ac:dyDescent="0.25">
      <c r="A118" s="146">
        <f t="shared" si="23"/>
        <v>0</v>
      </c>
      <c r="C118" s="146"/>
      <c r="D118" s="27"/>
      <c r="E118" s="13" t="s">
        <v>142</v>
      </c>
      <c r="F118" s="132">
        <v>0</v>
      </c>
      <c r="G118" s="132">
        <v>0</v>
      </c>
      <c r="H118" s="132">
        <v>0</v>
      </c>
      <c r="I118" s="27"/>
      <c r="J118" s="13" t="s">
        <v>142</v>
      </c>
      <c r="K118" s="132">
        <v>0</v>
      </c>
      <c r="L118" s="132">
        <v>0</v>
      </c>
      <c r="M118" s="132">
        <v>0</v>
      </c>
      <c r="N118" s="27"/>
      <c r="O118" s="13" t="s">
        <v>142</v>
      </c>
      <c r="P118" s="132">
        <v>0</v>
      </c>
      <c r="Q118" s="132">
        <v>0</v>
      </c>
      <c r="R118" s="132">
        <v>0</v>
      </c>
      <c r="S118" s="27"/>
    </row>
    <row r="119" spans="1:20" ht="11.5" x14ac:dyDescent="0.25">
      <c r="A119" s="146">
        <f t="shared" si="23"/>
        <v>0</v>
      </c>
      <c r="C119" s="146"/>
      <c r="D119" s="27"/>
      <c r="E119" s="13" t="s">
        <v>37</v>
      </c>
      <c r="F119" s="132">
        <v>0</v>
      </c>
      <c r="G119" s="132">
        <v>0</v>
      </c>
      <c r="H119" s="132">
        <v>0</v>
      </c>
      <c r="I119" s="27"/>
      <c r="J119" s="13" t="s">
        <v>37</v>
      </c>
      <c r="K119" s="132">
        <v>0</v>
      </c>
      <c r="L119" s="132">
        <v>0</v>
      </c>
      <c r="M119" s="132">
        <v>0</v>
      </c>
      <c r="N119" s="27"/>
      <c r="O119" s="13" t="s">
        <v>37</v>
      </c>
      <c r="P119" s="132">
        <v>0</v>
      </c>
      <c r="Q119" s="132">
        <v>0</v>
      </c>
      <c r="R119" s="132">
        <v>0</v>
      </c>
      <c r="S119" s="27"/>
    </row>
    <row r="120" spans="1:20" ht="11.5" x14ac:dyDescent="0.25">
      <c r="A120" s="146">
        <f t="shared" si="23"/>
        <v>0</v>
      </c>
      <c r="C120" s="146"/>
      <c r="D120" s="27"/>
      <c r="E120" s="13" t="s">
        <v>130</v>
      </c>
      <c r="F120" s="132">
        <v>0</v>
      </c>
      <c r="G120" s="132">
        <v>0</v>
      </c>
      <c r="H120" s="132">
        <v>0</v>
      </c>
      <c r="I120" s="27"/>
      <c r="J120" s="13" t="s">
        <v>130</v>
      </c>
      <c r="K120" s="132">
        <v>0</v>
      </c>
      <c r="L120" s="132">
        <v>0</v>
      </c>
      <c r="M120" s="132">
        <v>0</v>
      </c>
      <c r="N120" s="27"/>
      <c r="O120" s="13" t="s">
        <v>130</v>
      </c>
      <c r="P120" s="132">
        <v>0</v>
      </c>
      <c r="Q120" s="132">
        <v>0</v>
      </c>
      <c r="R120" s="132">
        <v>0</v>
      </c>
      <c r="S120" s="27"/>
    </row>
    <row r="121" spans="1:20" ht="11.5" x14ac:dyDescent="0.25">
      <c r="A121" s="146">
        <f t="shared" si="23"/>
        <v>0</v>
      </c>
      <c r="C121" s="146"/>
      <c r="D121" s="27"/>
      <c r="E121" s="13" t="s">
        <v>33</v>
      </c>
      <c r="F121" s="132">
        <v>0</v>
      </c>
      <c r="G121" s="132">
        <v>0</v>
      </c>
      <c r="H121" s="132">
        <v>0</v>
      </c>
      <c r="I121" s="27"/>
      <c r="J121" s="13" t="s">
        <v>33</v>
      </c>
      <c r="K121" s="132">
        <v>0</v>
      </c>
      <c r="L121" s="132">
        <v>0</v>
      </c>
      <c r="M121" s="132">
        <v>0</v>
      </c>
      <c r="N121" s="27"/>
      <c r="O121" s="13" t="s">
        <v>33</v>
      </c>
      <c r="P121" s="132">
        <v>0</v>
      </c>
      <c r="Q121" s="132">
        <v>0</v>
      </c>
      <c r="R121" s="132">
        <v>0</v>
      </c>
      <c r="S121" s="27"/>
    </row>
    <row r="122" spans="1:20" ht="11.5" x14ac:dyDescent="0.25">
      <c r="A122" s="146">
        <f t="shared" si="23"/>
        <v>0</v>
      </c>
      <c r="C122" s="146"/>
      <c r="D122" s="27"/>
      <c r="E122" s="13" t="s">
        <v>131</v>
      </c>
      <c r="F122" s="132">
        <v>0</v>
      </c>
      <c r="G122" s="132">
        <v>0</v>
      </c>
      <c r="H122" s="132">
        <v>0</v>
      </c>
      <c r="I122" s="27"/>
      <c r="J122" s="13" t="s">
        <v>131</v>
      </c>
      <c r="K122" s="132">
        <v>0</v>
      </c>
      <c r="L122" s="132">
        <v>0</v>
      </c>
      <c r="M122" s="132">
        <v>0</v>
      </c>
      <c r="N122" s="27"/>
      <c r="O122" s="13" t="s">
        <v>131</v>
      </c>
      <c r="P122" s="132">
        <v>0</v>
      </c>
      <c r="Q122" s="132">
        <v>0</v>
      </c>
      <c r="R122" s="132">
        <v>0</v>
      </c>
      <c r="S122" s="27"/>
    </row>
    <row r="123" spans="1:20" ht="11.5" x14ac:dyDescent="0.25">
      <c r="A123" s="146">
        <f t="shared" si="23"/>
        <v>0</v>
      </c>
      <c r="C123" s="146"/>
      <c r="D123" s="27"/>
      <c r="E123" s="19" t="s">
        <v>181</v>
      </c>
      <c r="F123" s="132">
        <v>0</v>
      </c>
      <c r="G123" s="132">
        <v>0</v>
      </c>
      <c r="H123" s="132">
        <v>0</v>
      </c>
      <c r="I123" s="27"/>
      <c r="J123" s="19" t="s">
        <v>181</v>
      </c>
      <c r="K123" s="132">
        <v>0</v>
      </c>
      <c r="L123" s="132">
        <v>0</v>
      </c>
      <c r="M123" s="132">
        <v>0</v>
      </c>
      <c r="N123" s="27"/>
      <c r="O123" s="19" t="s">
        <v>181</v>
      </c>
      <c r="P123" s="132">
        <v>0</v>
      </c>
      <c r="Q123" s="132">
        <v>0</v>
      </c>
      <c r="R123" s="132">
        <v>0</v>
      </c>
      <c r="S123" s="27"/>
    </row>
    <row r="124" spans="1:20" ht="11.5" x14ac:dyDescent="0.25">
      <c r="A124" s="146">
        <f t="shared" si="23"/>
        <v>0</v>
      </c>
      <c r="C124" s="146"/>
      <c r="D124" s="27"/>
      <c r="E124" s="19" t="s">
        <v>141</v>
      </c>
      <c r="F124" s="132">
        <v>0</v>
      </c>
      <c r="G124" s="132">
        <v>0</v>
      </c>
      <c r="H124" s="132">
        <v>0</v>
      </c>
      <c r="I124" s="27"/>
      <c r="J124" s="19" t="s">
        <v>141</v>
      </c>
      <c r="K124" s="132">
        <v>0</v>
      </c>
      <c r="L124" s="132">
        <v>0</v>
      </c>
      <c r="M124" s="132">
        <v>0</v>
      </c>
      <c r="N124" s="27"/>
      <c r="O124" s="19" t="s">
        <v>141</v>
      </c>
      <c r="P124" s="132">
        <v>0</v>
      </c>
      <c r="Q124" s="132">
        <v>0</v>
      </c>
      <c r="R124" s="132">
        <v>0</v>
      </c>
      <c r="S124" s="27"/>
    </row>
    <row r="125" spans="1:20" ht="11.5" x14ac:dyDescent="0.25">
      <c r="A125" s="146">
        <f t="shared" si="23"/>
        <v>0</v>
      </c>
      <c r="C125" s="146"/>
      <c r="D125" s="27"/>
      <c r="E125" s="19" t="s">
        <v>143</v>
      </c>
      <c r="F125" s="132">
        <v>0</v>
      </c>
      <c r="G125" s="132">
        <v>0</v>
      </c>
      <c r="H125" s="132">
        <v>0</v>
      </c>
      <c r="I125" s="27"/>
      <c r="J125" s="19" t="s">
        <v>143</v>
      </c>
      <c r="K125" s="132">
        <v>0</v>
      </c>
      <c r="L125" s="132">
        <v>0</v>
      </c>
      <c r="M125" s="132">
        <v>0</v>
      </c>
      <c r="N125" s="27"/>
      <c r="O125" s="19" t="s">
        <v>143</v>
      </c>
      <c r="P125" s="132">
        <v>0</v>
      </c>
      <c r="Q125" s="132">
        <v>0</v>
      </c>
      <c r="R125" s="132">
        <v>0</v>
      </c>
      <c r="S125" s="27"/>
    </row>
    <row r="126" spans="1:20" ht="11.5" x14ac:dyDescent="0.25">
      <c r="A126" s="146">
        <f t="shared" si="23"/>
        <v>0</v>
      </c>
      <c r="C126" s="146"/>
      <c r="D126" s="27"/>
      <c r="E126" s="19" t="s">
        <v>116</v>
      </c>
      <c r="F126" s="132">
        <v>0</v>
      </c>
      <c r="G126" s="132">
        <v>0</v>
      </c>
      <c r="H126" s="132">
        <v>0</v>
      </c>
      <c r="I126" s="27"/>
      <c r="J126" s="19" t="s">
        <v>116</v>
      </c>
      <c r="K126" s="132">
        <v>0</v>
      </c>
      <c r="L126" s="132">
        <v>0</v>
      </c>
      <c r="M126" s="132">
        <v>0</v>
      </c>
      <c r="N126" s="27"/>
      <c r="O126" s="19" t="s">
        <v>116</v>
      </c>
      <c r="P126" s="132">
        <v>0</v>
      </c>
      <c r="Q126" s="132">
        <v>0</v>
      </c>
      <c r="R126" s="132">
        <v>0</v>
      </c>
      <c r="S126" s="27"/>
      <c r="T126" s="27"/>
    </row>
    <row r="127" spans="1:20" s="27" customFormat="1" ht="11.5" x14ac:dyDescent="0.25">
      <c r="A127" s="146">
        <f t="shared" si="23"/>
        <v>0</v>
      </c>
      <c r="C127" s="146"/>
      <c r="E127" s="19" t="s">
        <v>361</v>
      </c>
      <c r="F127" s="132">
        <v>0</v>
      </c>
      <c r="G127" s="132">
        <v>0</v>
      </c>
      <c r="H127" s="132">
        <v>0</v>
      </c>
      <c r="J127" s="19" t="s">
        <v>361</v>
      </c>
      <c r="K127" s="132">
        <v>0</v>
      </c>
      <c r="L127" s="132">
        <v>0</v>
      </c>
      <c r="M127" s="132">
        <v>0</v>
      </c>
      <c r="O127" s="19" t="s">
        <v>361</v>
      </c>
      <c r="P127" s="132">
        <v>0</v>
      </c>
      <c r="Q127" s="132">
        <v>0</v>
      </c>
      <c r="R127" s="132">
        <v>0</v>
      </c>
    </row>
    <row r="128" spans="1:20" ht="11.5" x14ac:dyDescent="0.25">
      <c r="A128" s="146">
        <f t="shared" si="23"/>
        <v>0</v>
      </c>
      <c r="C128" s="146"/>
      <c r="D128" s="27"/>
      <c r="E128" s="13" t="s">
        <v>356</v>
      </c>
      <c r="F128" s="132">
        <v>0</v>
      </c>
      <c r="G128" s="132">
        <v>0</v>
      </c>
      <c r="H128" s="132">
        <v>0</v>
      </c>
      <c r="I128" s="27"/>
      <c r="J128" s="13" t="s">
        <v>356</v>
      </c>
      <c r="K128" s="132">
        <v>0</v>
      </c>
      <c r="L128" s="132">
        <v>0</v>
      </c>
      <c r="M128" s="132">
        <v>0</v>
      </c>
      <c r="N128" s="27"/>
      <c r="O128" s="13" t="s">
        <v>356</v>
      </c>
      <c r="P128" s="132">
        <v>0</v>
      </c>
      <c r="Q128" s="132">
        <v>0</v>
      </c>
      <c r="R128" s="132">
        <v>0</v>
      </c>
      <c r="S128" s="27"/>
    </row>
    <row r="129" spans="1:20" ht="11.5" x14ac:dyDescent="0.25">
      <c r="A129" s="146"/>
      <c r="C129" s="146"/>
      <c r="D129" s="27"/>
      <c r="E129" s="14" t="s">
        <v>358</v>
      </c>
      <c r="F129" s="49">
        <f>SUM(F115:F128)</f>
        <v>0</v>
      </c>
      <c r="G129" s="49">
        <f>SUM(G115:G128)</f>
        <v>0</v>
      </c>
      <c r="H129" s="49">
        <f>SUM(H115:H128)</f>
        <v>0</v>
      </c>
      <c r="I129" s="27"/>
      <c r="J129" s="14" t="s">
        <v>358</v>
      </c>
      <c r="K129" s="49">
        <f>SUM(K115:K128)</f>
        <v>0</v>
      </c>
      <c r="L129" s="49">
        <f>SUM(L115:L128)</f>
        <v>0</v>
      </c>
      <c r="M129" s="49">
        <f>SUM(M115:M128)</f>
        <v>0</v>
      </c>
      <c r="N129" s="27"/>
      <c r="O129" s="14" t="s">
        <v>358</v>
      </c>
      <c r="P129" s="49">
        <f>SUM(P115:P128)</f>
        <v>0</v>
      </c>
      <c r="Q129" s="49">
        <f>SUM(Q115:Q128)</f>
        <v>0</v>
      </c>
      <c r="R129" s="49">
        <f>SUM(R115:R128)</f>
        <v>0</v>
      </c>
      <c r="S129" s="27"/>
    </row>
    <row r="130" spans="1:20" ht="11.5" x14ac:dyDescent="0.25">
      <c r="A130" s="146"/>
      <c r="C130" s="146"/>
      <c r="D130" s="27"/>
      <c r="E130" s="27"/>
      <c r="F130" s="17"/>
      <c r="G130" s="17"/>
      <c r="H130" s="17"/>
      <c r="I130" s="27"/>
      <c r="J130" s="27"/>
      <c r="K130" s="17"/>
      <c r="L130" s="17"/>
      <c r="M130" s="17"/>
      <c r="N130" s="27"/>
      <c r="O130" s="27"/>
      <c r="P130" s="17"/>
      <c r="Q130" s="17"/>
      <c r="R130" s="17"/>
      <c r="S130" s="27"/>
    </row>
    <row r="131" spans="1:20" ht="11.5" x14ac:dyDescent="0.25">
      <c r="B131" s="146"/>
      <c r="C131" s="146"/>
      <c r="D131" s="27"/>
      <c r="E131" s="13" t="s">
        <v>514</v>
      </c>
      <c r="F131" s="132">
        <v>0</v>
      </c>
      <c r="G131" s="132">
        <v>0</v>
      </c>
      <c r="H131" s="132">
        <v>0</v>
      </c>
      <c r="I131" s="27"/>
      <c r="J131" s="13" t="s">
        <v>514</v>
      </c>
      <c r="K131" s="132">
        <v>0</v>
      </c>
      <c r="L131" s="132">
        <v>0</v>
      </c>
      <c r="M131" s="132">
        <v>0</v>
      </c>
      <c r="N131" s="27"/>
      <c r="O131" s="13" t="s">
        <v>514</v>
      </c>
      <c r="P131" s="132">
        <v>0</v>
      </c>
      <c r="Q131" s="132">
        <v>0</v>
      </c>
      <c r="R131" s="132">
        <v>0</v>
      </c>
      <c r="S131" s="27"/>
    </row>
    <row r="132" spans="1:20" ht="11.5" x14ac:dyDescent="0.25">
      <c r="B132" s="146"/>
      <c r="C132" s="146"/>
      <c r="D132" s="27"/>
      <c r="E132" s="13" t="s">
        <v>183</v>
      </c>
      <c r="F132" s="132">
        <v>0</v>
      </c>
      <c r="G132" s="132">
        <v>0</v>
      </c>
      <c r="H132" s="132">
        <v>0</v>
      </c>
      <c r="I132" s="27"/>
      <c r="J132" s="13" t="s">
        <v>183</v>
      </c>
      <c r="K132" s="132">
        <v>0</v>
      </c>
      <c r="L132" s="132">
        <v>0</v>
      </c>
      <c r="M132" s="132">
        <v>0</v>
      </c>
      <c r="N132" s="27"/>
      <c r="O132" s="13" t="s">
        <v>183</v>
      </c>
      <c r="P132" s="132">
        <v>0</v>
      </c>
      <c r="Q132" s="132">
        <v>0</v>
      </c>
      <c r="R132" s="132">
        <v>0</v>
      </c>
      <c r="S132" s="27"/>
    </row>
    <row r="133" spans="1:20" ht="11.5" x14ac:dyDescent="0.25">
      <c r="B133" s="146"/>
      <c r="C133" s="146"/>
      <c r="D133" s="27"/>
      <c r="E133" s="13" t="s">
        <v>133</v>
      </c>
      <c r="F133" s="132">
        <v>0</v>
      </c>
      <c r="G133" s="132">
        <v>0</v>
      </c>
      <c r="H133" s="132">
        <v>0</v>
      </c>
      <c r="I133" s="27"/>
      <c r="J133" s="13" t="s">
        <v>133</v>
      </c>
      <c r="K133" s="132">
        <v>0</v>
      </c>
      <c r="L133" s="132">
        <v>0</v>
      </c>
      <c r="M133" s="132">
        <v>0</v>
      </c>
      <c r="N133" s="27"/>
      <c r="O133" s="13" t="s">
        <v>133</v>
      </c>
      <c r="P133" s="132">
        <v>0</v>
      </c>
      <c r="Q133" s="132">
        <v>0</v>
      </c>
      <c r="R133" s="132">
        <v>0</v>
      </c>
      <c r="S133" s="27"/>
    </row>
    <row r="134" spans="1:20" ht="11.5" x14ac:dyDescent="0.25">
      <c r="A134" s="146"/>
      <c r="C134" s="146"/>
      <c r="D134" s="27"/>
      <c r="E134" s="14" t="s">
        <v>38</v>
      </c>
      <c r="F134" s="49">
        <f>SUM(F131:F133)</f>
        <v>0</v>
      </c>
      <c r="G134" s="49">
        <f t="shared" ref="G134:H134" si="24">SUM(G131:G133)</f>
        <v>0</v>
      </c>
      <c r="H134" s="49">
        <f t="shared" si="24"/>
        <v>0</v>
      </c>
      <c r="I134" s="27"/>
      <c r="J134" s="14" t="s">
        <v>38</v>
      </c>
      <c r="K134" s="49">
        <f>SUM(K131:K133)</f>
        <v>0</v>
      </c>
      <c r="L134" s="49">
        <f t="shared" ref="L134" si="25">SUM(L131:L133)</f>
        <v>0</v>
      </c>
      <c r="M134" s="49">
        <f t="shared" ref="M134" si="26">SUM(M131:M133)</f>
        <v>0</v>
      </c>
      <c r="N134" s="27"/>
      <c r="O134" s="14" t="s">
        <v>38</v>
      </c>
      <c r="P134" s="49">
        <f>SUM(P131:P133)</f>
        <v>0</v>
      </c>
      <c r="Q134" s="49">
        <f t="shared" ref="Q134" si="27">SUM(Q131:Q133)</f>
        <v>0</v>
      </c>
      <c r="R134" s="49">
        <f t="shared" ref="R134" si="28">SUM(R131:R133)</f>
        <v>0</v>
      </c>
      <c r="S134" s="27"/>
    </row>
    <row r="135" spans="1:20" ht="11.5" x14ac:dyDescent="0.25">
      <c r="A135" s="146"/>
      <c r="C135" s="146"/>
      <c r="D135" s="27"/>
      <c r="E135" s="27"/>
      <c r="F135" s="17"/>
      <c r="G135" s="17"/>
      <c r="H135" s="17"/>
      <c r="I135" s="27"/>
      <c r="J135" s="27"/>
      <c r="K135" s="17"/>
      <c r="L135" s="17"/>
      <c r="M135" s="17"/>
      <c r="N135" s="27"/>
      <c r="O135" s="27"/>
      <c r="P135" s="17"/>
      <c r="Q135" s="17"/>
      <c r="R135" s="17"/>
      <c r="S135" s="27"/>
    </row>
    <row r="136" spans="1:20" ht="11.5" x14ac:dyDescent="0.25">
      <c r="A136" s="146"/>
      <c r="C136" s="146"/>
      <c r="D136" s="27"/>
      <c r="E136" s="22" t="s">
        <v>39</v>
      </c>
      <c r="F136" s="50">
        <f>F129+F134</f>
        <v>0</v>
      </c>
      <c r="G136" s="50">
        <f>G129+G134</f>
        <v>0</v>
      </c>
      <c r="H136" s="50">
        <f>H129+H134</f>
        <v>0</v>
      </c>
      <c r="I136" s="27"/>
      <c r="J136" s="22" t="s">
        <v>39</v>
      </c>
      <c r="K136" s="50">
        <f>K129+K134</f>
        <v>0</v>
      </c>
      <c r="L136" s="50">
        <f>L129+L134</f>
        <v>0</v>
      </c>
      <c r="M136" s="50">
        <f>M129+M134</f>
        <v>0</v>
      </c>
      <c r="N136" s="27"/>
      <c r="O136" s="22" t="s">
        <v>39</v>
      </c>
      <c r="P136" s="50">
        <f>P129+P134</f>
        <v>0</v>
      </c>
      <c r="Q136" s="50">
        <f>Q129+Q134</f>
        <v>0</v>
      </c>
      <c r="R136" s="50">
        <f>R129+R134</f>
        <v>0</v>
      </c>
      <c r="S136" s="27"/>
    </row>
    <row r="137" spans="1:20" ht="11.5" x14ac:dyDescent="0.25">
      <c r="A137" s="146"/>
      <c r="C137" s="146"/>
      <c r="D137" s="44"/>
      <c r="E137" s="46"/>
      <c r="F137" s="47"/>
      <c r="G137" s="47"/>
      <c r="H137" s="47"/>
      <c r="I137" s="44"/>
      <c r="J137" s="46"/>
      <c r="K137" s="47"/>
      <c r="L137" s="47"/>
      <c r="M137" s="47"/>
      <c r="N137" s="44"/>
      <c r="O137" s="46"/>
      <c r="P137" s="47"/>
      <c r="Q137" s="47"/>
      <c r="R137" s="47"/>
      <c r="S137" s="44"/>
      <c r="T137" s="44"/>
    </row>
    <row r="138" spans="1:20" ht="12" x14ac:dyDescent="0.3">
      <c r="A138" s="146">
        <f>IF(OR(F138&lt;0,G138&lt;0,H138&lt;0,K138&lt;0,L138&lt;0,M138&lt;0,P138&lt;0,Q138&lt;0,R138&lt;0),1,0)</f>
        <v>0</v>
      </c>
      <c r="C138" s="146"/>
      <c r="D138" s="44"/>
      <c r="E138" s="37" t="s">
        <v>184</v>
      </c>
      <c r="F138" s="132">
        <v>0</v>
      </c>
      <c r="G138" s="132">
        <v>0</v>
      </c>
      <c r="H138" s="132">
        <v>0</v>
      </c>
      <c r="I138" s="44"/>
      <c r="J138" s="37" t="s">
        <v>184</v>
      </c>
      <c r="K138" s="132">
        <v>0</v>
      </c>
      <c r="L138" s="132">
        <v>0</v>
      </c>
      <c r="M138" s="132">
        <v>0</v>
      </c>
      <c r="N138" s="44"/>
      <c r="O138" s="37" t="s">
        <v>184</v>
      </c>
      <c r="P138" s="132">
        <v>0</v>
      </c>
      <c r="Q138" s="132">
        <v>0</v>
      </c>
      <c r="R138" s="132">
        <v>0</v>
      </c>
      <c r="S138" s="44"/>
      <c r="T138" s="44"/>
    </row>
    <row r="139" spans="1:20" ht="12" x14ac:dyDescent="0.3">
      <c r="A139" s="146"/>
      <c r="C139" s="146"/>
      <c r="D139" s="44"/>
      <c r="E139" s="37" t="s">
        <v>185</v>
      </c>
      <c r="F139" s="94" t="s">
        <v>145</v>
      </c>
      <c r="G139" s="94" t="s">
        <v>145</v>
      </c>
      <c r="H139" s="94" t="s">
        <v>145</v>
      </c>
      <c r="I139" s="44"/>
      <c r="J139" s="37" t="s">
        <v>185</v>
      </c>
      <c r="K139" s="94" t="s">
        <v>145</v>
      </c>
      <c r="L139" s="94" t="s">
        <v>145</v>
      </c>
      <c r="M139" s="94" t="s">
        <v>145</v>
      </c>
      <c r="N139" s="44"/>
      <c r="O139" s="37" t="s">
        <v>185</v>
      </c>
      <c r="P139" s="94" t="s">
        <v>145</v>
      </c>
      <c r="Q139" s="94" t="s">
        <v>145</v>
      </c>
      <c r="R139" s="94" t="s">
        <v>145</v>
      </c>
      <c r="S139" s="44"/>
      <c r="T139" s="44"/>
    </row>
    <row r="140" spans="1:20" ht="11.5" x14ac:dyDescent="0.25">
      <c r="A140" s="146"/>
      <c r="C140" s="146"/>
      <c r="D140" s="27"/>
      <c r="E140" s="23" t="s">
        <v>40</v>
      </c>
      <c r="F140" s="27"/>
      <c r="G140" s="27"/>
      <c r="H140" s="27"/>
      <c r="I140" s="27"/>
      <c r="J140" s="23" t="s">
        <v>40</v>
      </c>
      <c r="K140" s="27"/>
      <c r="L140" s="27"/>
      <c r="M140" s="27"/>
      <c r="N140" s="27"/>
      <c r="O140" s="23" t="s">
        <v>40</v>
      </c>
      <c r="P140" s="27"/>
      <c r="Q140" s="27"/>
      <c r="R140" s="27"/>
      <c r="S140" s="27"/>
    </row>
    <row r="141" spans="1:20" ht="11.5" x14ac:dyDescent="0.25">
      <c r="A141" s="146"/>
      <c r="C141" s="146"/>
      <c r="D141" s="146"/>
      <c r="E141" s="146"/>
      <c r="F141" s="146"/>
      <c r="G141" s="146"/>
      <c r="H141" s="146"/>
      <c r="I141" s="146"/>
      <c r="J141" s="146"/>
      <c r="K141" s="146"/>
      <c r="L141" s="146"/>
      <c r="M141" s="146"/>
      <c r="N141" s="146"/>
      <c r="O141" s="146"/>
      <c r="P141" s="146"/>
      <c r="Q141" s="146"/>
      <c r="R141" s="146"/>
      <c r="S141" s="146"/>
    </row>
    <row r="142" spans="1:20" ht="11.5" x14ac:dyDescent="0.25">
      <c r="B142" s="146">
        <f>1-(F142*G142*H142*K142*L142*M142*P142*Q142*R142)</f>
        <v>0</v>
      </c>
      <c r="C142" s="146"/>
      <c r="D142" s="27"/>
      <c r="E142" s="24" t="s">
        <v>186</v>
      </c>
      <c r="F142" s="121" t="b">
        <f>ABS(  (F61+F73+F91)-(F109+F129+F134)  ) &lt; eTol</f>
        <v>1</v>
      </c>
      <c r="G142" s="121" t="b">
        <f>ABS(  (G61+G73+G91)-(G109+G129+G134)  ) &lt; eTol</f>
        <v>1</v>
      </c>
      <c r="H142" s="121" t="b">
        <f>ABS(  (H61+H73+H91)-(H109+H129+H134)  ) &lt; eTol</f>
        <v>1</v>
      </c>
      <c r="I142" s="27"/>
      <c r="J142" s="24" t="s">
        <v>186</v>
      </c>
      <c r="K142" s="121" t="b">
        <f>ABS(  (K61+K73+K91)-(K109+K129+K134)  ) &lt; eTol</f>
        <v>1</v>
      </c>
      <c r="L142" s="121" t="b">
        <f>ABS(  (L61+L73+L91)-(L109+L129+L134)  ) &lt; eTol</f>
        <v>1</v>
      </c>
      <c r="M142" s="121" t="b">
        <f>ABS(  (M61+M73+M91)-(M109+M129+M134)  ) &lt; eTol</f>
        <v>1</v>
      </c>
      <c r="N142" s="27"/>
      <c r="O142" s="24" t="s">
        <v>186</v>
      </c>
      <c r="P142" s="121" t="b">
        <f>ABS(  (P61+P73+P91)-(P109+P129+P134)  ) &lt; eTol</f>
        <v>1</v>
      </c>
      <c r="Q142" s="121" t="b">
        <f>ABS(  (Q61+Q73+Q91)-(Q109+Q129+Q134)  ) &lt; eTol</f>
        <v>1</v>
      </c>
      <c r="R142" s="121" t="b">
        <f>ABS(  (R61+R73+R91)-(R109+R129+R134)  ) &lt; eTol</f>
        <v>1</v>
      </c>
      <c r="S142" s="27"/>
    </row>
    <row r="143" spans="1:20" ht="11.5" x14ac:dyDescent="0.25">
      <c r="A143" s="146"/>
      <c r="C143" s="146"/>
      <c r="D143" s="27"/>
      <c r="E143" s="23"/>
      <c r="F143" s="27"/>
      <c r="G143" s="27"/>
      <c r="H143" s="27"/>
      <c r="I143" s="27"/>
      <c r="J143" s="23"/>
      <c r="K143" s="27"/>
      <c r="L143" s="27"/>
      <c r="M143" s="27"/>
      <c r="N143" s="27"/>
      <c r="O143" s="23"/>
      <c r="P143" s="27"/>
      <c r="Q143" s="27"/>
      <c r="R143" s="27"/>
      <c r="S143" s="27"/>
    </row>
    <row r="144" spans="1:20" ht="13" x14ac:dyDescent="0.3">
      <c r="A144" s="146"/>
      <c r="C144" s="146"/>
      <c r="D144" s="27"/>
      <c r="E144" s="28" t="s">
        <v>247</v>
      </c>
      <c r="F144" s="150" t="str">
        <f>F21</f>
        <v>31/XX/20XX</v>
      </c>
      <c r="G144" s="150" t="str">
        <f>G21</f>
        <v>31/XX/20XX</v>
      </c>
      <c r="H144" s="150" t="str">
        <f>H21</f>
        <v>31/XX/20XX</v>
      </c>
      <c r="I144" s="27"/>
      <c r="J144" s="28" t="s">
        <v>247</v>
      </c>
      <c r="K144" s="150" t="str">
        <f>K21</f>
        <v>31/XX/20XX</v>
      </c>
      <c r="L144" s="150" t="str">
        <f>L21</f>
        <v>31/XX/20XX</v>
      </c>
      <c r="M144" s="150" t="str">
        <f>M21</f>
        <v>31/XX/20XX</v>
      </c>
      <c r="N144" s="27"/>
      <c r="O144" s="28" t="s">
        <v>247</v>
      </c>
      <c r="P144" s="150" t="str">
        <f>P21</f>
        <v>31/XX/20XX</v>
      </c>
      <c r="Q144" s="150" t="str">
        <f>Q21</f>
        <v>31/XX/20XX</v>
      </c>
      <c r="R144" s="150" t="str">
        <f>R21</f>
        <v>31/XX/20XX</v>
      </c>
      <c r="S144" s="27"/>
    </row>
    <row r="145" spans="1:20" ht="11.5" x14ac:dyDescent="0.25">
      <c r="A145" s="146"/>
      <c r="C145" s="146"/>
      <c r="D145" s="27"/>
      <c r="E145" s="13" t="s">
        <v>250</v>
      </c>
      <c r="F145" s="132">
        <v>0</v>
      </c>
      <c r="G145" s="132">
        <v>0</v>
      </c>
      <c r="H145" s="132">
        <v>0</v>
      </c>
      <c r="I145" s="27"/>
      <c r="J145" s="13" t="s">
        <v>250</v>
      </c>
      <c r="K145" s="132">
        <v>0</v>
      </c>
      <c r="L145" s="132">
        <v>0</v>
      </c>
      <c r="M145" s="132">
        <v>0</v>
      </c>
      <c r="N145" s="27"/>
      <c r="O145" s="13" t="s">
        <v>250</v>
      </c>
      <c r="P145" s="132">
        <v>0</v>
      </c>
      <c r="Q145" s="132">
        <v>0</v>
      </c>
      <c r="R145" s="132">
        <v>0</v>
      </c>
      <c r="S145" s="27"/>
    </row>
    <row r="146" spans="1:20" ht="11.5" x14ac:dyDescent="0.25">
      <c r="A146" s="146"/>
      <c r="C146" s="146"/>
      <c r="D146" s="27"/>
      <c r="E146" s="13" t="s">
        <v>192</v>
      </c>
      <c r="F146" s="132">
        <v>0</v>
      </c>
      <c r="G146" s="132">
        <v>0</v>
      </c>
      <c r="H146" s="132">
        <v>0</v>
      </c>
      <c r="I146" s="27"/>
      <c r="J146" s="13" t="s">
        <v>192</v>
      </c>
      <c r="K146" s="132">
        <v>0</v>
      </c>
      <c r="L146" s="132">
        <v>0</v>
      </c>
      <c r="M146" s="132">
        <v>0</v>
      </c>
      <c r="N146" s="27"/>
      <c r="O146" s="13" t="s">
        <v>192</v>
      </c>
      <c r="P146" s="132">
        <v>0</v>
      </c>
      <c r="Q146" s="132">
        <v>0</v>
      </c>
      <c r="R146" s="132">
        <v>0</v>
      </c>
      <c r="S146" s="27"/>
    </row>
    <row r="147" spans="1:20" ht="11.5" x14ac:dyDescent="0.25">
      <c r="A147" s="146"/>
      <c r="C147" s="146"/>
      <c r="D147" s="27"/>
      <c r="E147" s="14" t="s">
        <v>251</v>
      </c>
      <c r="F147" s="49">
        <f>SUM(F145:F146)</f>
        <v>0</v>
      </c>
      <c r="G147" s="49">
        <f>SUM(G145:G146)</f>
        <v>0</v>
      </c>
      <c r="H147" s="49">
        <f>SUM(H145:H146)</f>
        <v>0</v>
      </c>
      <c r="I147" s="27"/>
      <c r="J147" s="14" t="s">
        <v>251</v>
      </c>
      <c r="K147" s="49">
        <f>SUM(K145:K146)</f>
        <v>0</v>
      </c>
      <c r="L147" s="49">
        <f>SUM(L145:L146)</f>
        <v>0</v>
      </c>
      <c r="M147" s="49">
        <f>SUM(M145:M146)</f>
        <v>0</v>
      </c>
      <c r="N147" s="27"/>
      <c r="O147" s="14" t="s">
        <v>251</v>
      </c>
      <c r="P147" s="49">
        <f>SUM(P145:P146)</f>
        <v>0</v>
      </c>
      <c r="Q147" s="49">
        <f>SUM(Q145:Q146)</f>
        <v>0</v>
      </c>
      <c r="R147" s="49">
        <f>SUM(R145:R146)</f>
        <v>0</v>
      </c>
      <c r="S147" s="27"/>
    </row>
    <row r="148" spans="1:20" ht="11.5" x14ac:dyDescent="0.25">
      <c r="A148" s="146"/>
      <c r="C148" s="146"/>
      <c r="D148" s="27"/>
      <c r="E148" s="16"/>
      <c r="F148" s="27"/>
      <c r="G148" s="27"/>
      <c r="H148" s="27"/>
      <c r="I148" s="27"/>
      <c r="J148" s="16"/>
      <c r="K148" s="27"/>
      <c r="L148" s="27"/>
      <c r="M148" s="27"/>
      <c r="N148" s="27"/>
      <c r="O148" s="16"/>
      <c r="P148" s="27"/>
      <c r="Q148" s="27"/>
      <c r="R148" s="27"/>
      <c r="S148" s="27"/>
    </row>
    <row r="149" spans="1:20" ht="11.5" x14ac:dyDescent="0.25">
      <c r="A149" s="146"/>
      <c r="C149" s="146"/>
      <c r="D149" s="27"/>
      <c r="E149" s="13" t="s">
        <v>187</v>
      </c>
      <c r="F149" s="132"/>
      <c r="G149" s="132"/>
      <c r="H149" s="132"/>
      <c r="I149" s="27"/>
      <c r="J149" s="13" t="s">
        <v>187</v>
      </c>
      <c r="K149" s="132"/>
      <c r="L149" s="132"/>
      <c r="M149" s="132"/>
      <c r="N149" s="27"/>
      <c r="O149" s="13" t="s">
        <v>187</v>
      </c>
      <c r="P149" s="132"/>
      <c r="Q149" s="132"/>
      <c r="R149" s="132"/>
      <c r="S149" s="27"/>
    </row>
    <row r="150" spans="1:20" ht="11.5" x14ac:dyDescent="0.25">
      <c r="A150" s="146"/>
      <c r="C150" s="146"/>
      <c r="D150" s="27"/>
      <c r="E150" s="16"/>
      <c r="F150" s="16"/>
      <c r="G150" s="16"/>
      <c r="H150" s="16"/>
      <c r="I150" s="27"/>
      <c r="J150" s="16"/>
      <c r="K150" s="16"/>
      <c r="L150" s="16"/>
      <c r="M150" s="16"/>
      <c r="N150" s="27"/>
      <c r="O150" s="16"/>
      <c r="P150" s="16"/>
      <c r="Q150" s="16"/>
      <c r="R150" s="16"/>
      <c r="S150" s="27"/>
    </row>
    <row r="151" spans="1:20" ht="13" x14ac:dyDescent="0.3">
      <c r="A151" s="146"/>
      <c r="C151" s="146"/>
      <c r="D151" s="27"/>
      <c r="E151" s="67" t="s">
        <v>188</v>
      </c>
      <c r="F151" s="49">
        <f>F117+F116+F123+F115 +F118 +F126+  F101+F96+F97+F94+F102+F103 - F89-F88-F85-F87</f>
        <v>0</v>
      </c>
      <c r="G151" s="49">
        <f t="shared" ref="G151:H151" si="29">G117+G116+G123+G115 +G118 +G126+  G101+G96+G97+G94+G102+G103 - G89-G88-G85-G87</f>
        <v>0</v>
      </c>
      <c r="H151" s="49">
        <f t="shared" si="29"/>
        <v>0</v>
      </c>
      <c r="I151" s="27"/>
      <c r="J151" s="67" t="s">
        <v>188</v>
      </c>
      <c r="K151" s="49">
        <f t="shared" ref="K151:M151" si="30">K117+K116+K123+K115 +K118 +K126+  K101+K96+K97+K94+K102+K103 - K89-K88-K85-K87</f>
        <v>0</v>
      </c>
      <c r="L151" s="49">
        <f t="shared" si="30"/>
        <v>0</v>
      </c>
      <c r="M151" s="49">
        <f t="shared" si="30"/>
        <v>0</v>
      </c>
      <c r="N151" s="27"/>
      <c r="O151" s="67" t="s">
        <v>188</v>
      </c>
      <c r="P151" s="49">
        <f t="shared" ref="P151:R151" si="31">P117+P116+P123+P115 +P118 +P126+  P101+P96+P97+P94+P102+P103 - P89-P88-P85-P87</f>
        <v>0</v>
      </c>
      <c r="Q151" s="49">
        <f t="shared" si="31"/>
        <v>0</v>
      </c>
      <c r="R151" s="49">
        <f t="shared" si="31"/>
        <v>0</v>
      </c>
      <c r="S151" s="27"/>
    </row>
    <row r="152" spans="1:20" ht="13" x14ac:dyDescent="0.3">
      <c r="A152" s="146"/>
      <c r="C152" s="146"/>
      <c r="D152" s="27"/>
      <c r="E152" s="67" t="s">
        <v>324</v>
      </c>
      <c r="F152" s="49">
        <f>'Authority RAG Thresholds'!$F$26</f>
        <v>0</v>
      </c>
      <c r="G152" s="49">
        <f>'Authority RAG Thresholds'!$F$26</f>
        <v>0</v>
      </c>
      <c r="H152" s="49">
        <f>'Authority RAG Thresholds'!$F$26</f>
        <v>0</v>
      </c>
      <c r="I152" s="27"/>
      <c r="J152" s="67" t="s">
        <v>324</v>
      </c>
      <c r="K152" s="49">
        <f>'Authority RAG Thresholds'!$F$26</f>
        <v>0</v>
      </c>
      <c r="L152" s="49">
        <f>'Authority RAG Thresholds'!$F$26</f>
        <v>0</v>
      </c>
      <c r="M152" s="49">
        <f>'Authority RAG Thresholds'!$F$26</f>
        <v>0</v>
      </c>
      <c r="N152" s="27"/>
      <c r="O152" s="67" t="s">
        <v>324</v>
      </c>
      <c r="P152" s="49">
        <f>'Authority RAG Thresholds'!$F$26</f>
        <v>0</v>
      </c>
      <c r="Q152" s="49">
        <f>'Authority RAG Thresholds'!$F$26</f>
        <v>0</v>
      </c>
      <c r="R152" s="49">
        <f>'Authority RAG Thresholds'!$F$26</f>
        <v>0</v>
      </c>
      <c r="S152" s="27"/>
    </row>
    <row r="153" spans="1:20" ht="11.5" x14ac:dyDescent="0.25">
      <c r="A153" s="146"/>
      <c r="C153" s="146"/>
      <c r="D153" s="27"/>
      <c r="E153" s="27"/>
      <c r="F153" s="27"/>
      <c r="G153" s="27"/>
      <c r="H153" s="27"/>
      <c r="I153" s="27"/>
      <c r="J153" s="27"/>
      <c r="K153" s="27"/>
      <c r="L153" s="27"/>
      <c r="M153" s="27"/>
      <c r="N153" s="27"/>
      <c r="O153" s="27"/>
      <c r="P153" s="27"/>
      <c r="Q153" s="27"/>
      <c r="R153" s="27"/>
      <c r="S153" s="27"/>
    </row>
    <row r="154" spans="1:20" ht="11.5" x14ac:dyDescent="0.25">
      <c r="A154" s="146"/>
      <c r="C154" s="146"/>
      <c r="D154" s="44"/>
      <c r="E154" s="44"/>
      <c r="F154" s="45"/>
      <c r="G154" s="45"/>
      <c r="H154" s="45"/>
      <c r="I154" s="44"/>
      <c r="J154" s="44"/>
      <c r="K154" s="45"/>
      <c r="L154" s="45"/>
      <c r="M154" s="45"/>
      <c r="N154" s="44"/>
      <c r="O154" s="44"/>
      <c r="P154" s="45"/>
      <c r="Q154" s="45"/>
      <c r="R154" s="45"/>
      <c r="S154" s="44"/>
      <c r="T154" s="44"/>
    </row>
    <row r="155" spans="1:20" ht="11.5" x14ac:dyDescent="0.25">
      <c r="A155" s="146"/>
      <c r="C155" s="146"/>
      <c r="D155" s="27"/>
      <c r="E155" s="148" t="s">
        <v>64</v>
      </c>
      <c r="F155" s="27"/>
      <c r="G155" s="27"/>
      <c r="H155" s="27"/>
      <c r="I155" s="27"/>
      <c r="J155" s="148" t="s">
        <v>64</v>
      </c>
      <c r="K155" s="27"/>
      <c r="L155" s="27"/>
      <c r="M155" s="27"/>
      <c r="N155" s="27"/>
      <c r="O155" s="148" t="s">
        <v>64</v>
      </c>
      <c r="P155" s="27"/>
      <c r="Q155" s="27"/>
      <c r="R155" s="27"/>
      <c r="S155" s="27"/>
    </row>
    <row r="156" spans="1:20" ht="11.5" x14ac:dyDescent="0.25">
      <c r="A156" s="146"/>
      <c r="C156" s="146"/>
      <c r="D156" s="27"/>
      <c r="E156" s="91" t="s">
        <v>167</v>
      </c>
      <c r="F156" s="152" t="e">
        <f>F26/F152</f>
        <v>#DIV/0!</v>
      </c>
      <c r="G156" s="152" t="e">
        <f t="shared" ref="G156:H156" si="32">G26/G152</f>
        <v>#DIV/0!</v>
      </c>
      <c r="H156" s="152" t="e">
        <f t="shared" si="32"/>
        <v>#DIV/0!</v>
      </c>
      <c r="I156" s="27"/>
      <c r="J156" s="91" t="s">
        <v>167</v>
      </c>
      <c r="K156" s="152" t="e">
        <f t="shared" ref="K156:M156" si="33">K26/K152</f>
        <v>#DIV/0!</v>
      </c>
      <c r="L156" s="152" t="e">
        <f t="shared" si="33"/>
        <v>#DIV/0!</v>
      </c>
      <c r="M156" s="152" t="e">
        <f t="shared" si="33"/>
        <v>#DIV/0!</v>
      </c>
      <c r="N156" s="27"/>
      <c r="O156" s="91" t="s">
        <v>167</v>
      </c>
      <c r="P156" s="152" t="e">
        <f t="shared" ref="P156:R156" si="34">P26/P152</f>
        <v>#DIV/0!</v>
      </c>
      <c r="Q156" s="152" t="e">
        <f t="shared" si="34"/>
        <v>#DIV/0!</v>
      </c>
      <c r="R156" s="152" t="e">
        <f t="shared" si="34"/>
        <v>#DIV/0!</v>
      </c>
      <c r="S156" s="27"/>
    </row>
    <row r="157" spans="1:20" ht="11.5" x14ac:dyDescent="0.25">
      <c r="A157" s="146"/>
      <c r="C157" s="146"/>
      <c r="D157" s="27"/>
      <c r="E157" s="91" t="s">
        <v>68</v>
      </c>
      <c r="F157" s="153">
        <f>IF(F26=0,0,IF(F36&lt;0,(F34+F36)/F26,F34/F26))</f>
        <v>0</v>
      </c>
      <c r="G157" s="153">
        <f t="shared" ref="G157:H157" si="35">IF(G26=0,0,IF(G36&lt;0,(G34+G36)/G26,G34/G26))</f>
        <v>0</v>
      </c>
      <c r="H157" s="153">
        <f t="shared" si="35"/>
        <v>0</v>
      </c>
      <c r="I157" s="27"/>
      <c r="J157" s="91" t="s">
        <v>68</v>
      </c>
      <c r="K157" s="153">
        <f t="shared" ref="K157:M157" si="36">IF(K26=0,0,IF(K36&lt;0,(K34+K36)/K26,K34/K26))</f>
        <v>0</v>
      </c>
      <c r="L157" s="153">
        <f t="shared" si="36"/>
        <v>0</v>
      </c>
      <c r="M157" s="153">
        <f t="shared" si="36"/>
        <v>0</v>
      </c>
      <c r="N157" s="27"/>
      <c r="O157" s="91" t="s">
        <v>68</v>
      </c>
      <c r="P157" s="153">
        <f t="shared" ref="P157:R157" si="37">IF(P26=0,0,IF(P36&lt;0,(P34+P36)/P26,P34/P26))</f>
        <v>0</v>
      </c>
      <c r="Q157" s="153">
        <f t="shared" si="37"/>
        <v>0</v>
      </c>
      <c r="R157" s="153">
        <f t="shared" si="37"/>
        <v>0</v>
      </c>
      <c r="S157" s="27"/>
    </row>
    <row r="158" spans="1:20" ht="11.5" x14ac:dyDescent="0.25">
      <c r="A158" s="146"/>
      <c r="C158" s="146"/>
      <c r="D158" s="27"/>
      <c r="E158" s="91" t="s">
        <v>253</v>
      </c>
      <c r="F158" s="153" t="str">
        <f t="shared" ref="F158" si="38">IF(OR(F147=0,F151=0),"N/A",IF((F147/(F117+F116+F123+F115 +F118 +F126+  F101+F96+F97+F94+F102+F103 - F89-F88-F85-F87))&lt;0,0,((F147/(F117+F116+F123+F115 +F118 +F126+  F101+F96+F97+F94+F102+F103 - F89-F88-F85-F87)))))</f>
        <v>N/A</v>
      </c>
      <c r="G158" s="153" t="str">
        <f t="shared" ref="G158:H158" si="39">IF(OR(G147=0,G151=0),"N/A",IF((G147/(G117+G116+G123+G115 +G118 +G126+  G101+G96+G97+G94+G102+G103 - G89-G88-G85-G87))&lt;0,0,((G147/(G117+G116+G123+G115 +G118 +G126+  G101+G96+G97+G94+G102+G103 - G89-G88-G85-G87)))))</f>
        <v>N/A</v>
      </c>
      <c r="H158" s="153" t="str">
        <f t="shared" si="39"/>
        <v>N/A</v>
      </c>
      <c r="I158" s="27"/>
      <c r="J158" s="91" t="s">
        <v>253</v>
      </c>
      <c r="K158" s="153" t="str">
        <f t="shared" ref="K158:M158" si="40">IF(OR(K147=0,K151=0),"N/A",IF((K147/(K117+K116+K123+K115 +K118 +K126+  K101+K96+K97+K94+K102+K103 - K89-K88-K85-K87))&lt;0,0,((K147/(K117+K116+K123+K115 +K118 +K126+  K101+K96+K97+K94+K102+K103 - K89-K88-K85-K87)))))</f>
        <v>N/A</v>
      </c>
      <c r="L158" s="153" t="str">
        <f t="shared" si="40"/>
        <v>N/A</v>
      </c>
      <c r="M158" s="153" t="str">
        <f t="shared" si="40"/>
        <v>N/A</v>
      </c>
      <c r="N158" s="27"/>
      <c r="O158" s="91" t="s">
        <v>253</v>
      </c>
      <c r="P158" s="153" t="str">
        <f t="shared" ref="P158:R158" si="41">IF(OR(P147=0,P151=0),"N/A",IF((P147/(P117+P116+P123+P115 +P118 +P126+  P101+P96+P97+P94+P102+P103 - P89-P88-P85-P87))&lt;0,0,((P147/(P117+P116+P123+P115 +P118 +P126+  P101+P96+P97+P94+P102+P103 - P89-P88-P85-P87)))))</f>
        <v>N/A</v>
      </c>
      <c r="Q158" s="153" t="str">
        <f t="shared" si="41"/>
        <v>N/A</v>
      </c>
      <c r="R158" s="153" t="str">
        <f t="shared" si="41"/>
        <v>N/A</v>
      </c>
      <c r="S158" s="27"/>
    </row>
    <row r="159" spans="1:20" ht="11.5" x14ac:dyDescent="0.25">
      <c r="A159" s="146"/>
      <c r="C159" s="146"/>
      <c r="D159" s="27"/>
      <c r="E159" s="91" t="s">
        <v>77</v>
      </c>
      <c r="F159" s="152" t="e">
        <f>IF((F117+F116+F123+F115 +F118 +F126+  F101+F96+F97+F94+F102+F103 - F89-F88-F85-F87)/(F34 +IF(F36&lt;0,F36,0)-F52)&lt;0,0,(F117+F116+F123+F115 +F118 + F126+ F101+F96+F97+F94+F102+F103 - F89-F88-F85-F87)/(F34+IF(F36&lt;0,F36,0)-F52))</f>
        <v>#DIV/0!</v>
      </c>
      <c r="G159" s="152" t="e">
        <f t="shared" ref="G159:H159" si="42">IF((G117+G116+G123+G115 +G118 +G126+  G101+G96+G97+G94+G102+G103 - G89-G88-G85-G87)/(G34 +IF(G36&lt;0,G36,0)-G52)&lt;0,0,(G117+G116+G123+G115 +G118 + G126+ G101+G96+G97+G94+G102+G103 - G89-G88-G85-G87)/(G34+IF(G36&lt;0,G36,0)-G52))</f>
        <v>#DIV/0!</v>
      </c>
      <c r="H159" s="152" t="e">
        <f t="shared" si="42"/>
        <v>#DIV/0!</v>
      </c>
      <c r="I159" s="27"/>
      <c r="J159" s="91" t="s">
        <v>77</v>
      </c>
      <c r="K159" s="152" t="e">
        <f t="shared" ref="K159:M159" si="43">IF((K117+K116+K123+K115 +K118 +K126+  K101+K96+K97+K94+K102+K103 - K89-K88-K85-K87)/(K34 +IF(K36&lt;0,K36,0)-K52)&lt;0,0,(K117+K116+K123+K115 +K118 + K126+ K101+K96+K97+K94+K102+K103 - K89-K88-K85-K87)/(K34+IF(K36&lt;0,K36,0)-K52))</f>
        <v>#DIV/0!</v>
      </c>
      <c r="L159" s="152" t="e">
        <f t="shared" si="43"/>
        <v>#DIV/0!</v>
      </c>
      <c r="M159" s="152" t="e">
        <f t="shared" si="43"/>
        <v>#DIV/0!</v>
      </c>
      <c r="N159" s="27"/>
      <c r="O159" s="91" t="s">
        <v>77</v>
      </c>
      <c r="P159" s="152" t="e">
        <f t="shared" ref="P159:R159" si="44">IF((P117+P116+P123+P115 +P118 +P126+  P101+P96+P97+P94+P102+P103 - P89-P88-P85-P87)/(P34 +IF(P36&lt;0,P36,0)-P52)&lt;0,0,(P117+P116+P123+P115 +P118 + P126+ P101+P96+P97+P94+P102+P103 - P89-P88-P85-P87)/(P34+IF(P36&lt;0,P36,0)-P52))</f>
        <v>#DIV/0!</v>
      </c>
      <c r="Q159" s="152" t="e">
        <f t="shared" si="44"/>
        <v>#DIV/0!</v>
      </c>
      <c r="R159" s="152" t="e">
        <f t="shared" si="44"/>
        <v>#DIV/0!</v>
      </c>
      <c r="S159" s="27"/>
    </row>
    <row r="160" spans="1:20" ht="11.5" x14ac:dyDescent="0.25">
      <c r="A160" s="146"/>
      <c r="C160" s="146"/>
      <c r="D160" s="27"/>
      <c r="E160" s="91" t="s">
        <v>82</v>
      </c>
      <c r="F160" s="152" t="e">
        <f>IF(((F117+F116+F123+F115 +F118 +F126+  F101+F96+F97+F94+F102+F103 - F89-F88-F85-F87)-(F70-F119))/(F34+IF(F36&lt;0,F36,0)-F52)&lt;0,0,((F117+F116+F123+F115 +F118 +F126+  F101+F96+F97+F94+F102+F103 - F89-F88-F85-F87)-(F70-F119))/(F34+IF(F36&lt;0,F36,0)-F52))</f>
        <v>#DIV/0!</v>
      </c>
      <c r="G160" s="152" t="e">
        <f t="shared" ref="G160:H160" si="45">IF(((G117+G116+G123+G115 +G118 +G126+  G101+G96+G97+G94+G102+G103 - G89-G88-G85-G87)-(G70-G119))/(G34+IF(G36&lt;0,G36,0)-G52)&lt;0,0,((G117+G116+G123+G115 +G118 +G126+  G101+G96+G97+G94+G102+G103 - G89-G88-G85-G87)-(G70-G119))/(G34+IF(G36&lt;0,G36,0)-G52))</f>
        <v>#DIV/0!</v>
      </c>
      <c r="H160" s="152" t="e">
        <f t="shared" si="45"/>
        <v>#DIV/0!</v>
      </c>
      <c r="I160" s="27"/>
      <c r="J160" s="91" t="s">
        <v>82</v>
      </c>
      <c r="K160" s="152" t="e">
        <f>IF(((K117+K116+K123+K115 +K118 +K126+  K101+K96+K97+K94+K102+K103 - K89-K88-K85-K87)-(K70-K119))/(K34+IF(K36&lt;0,K36,0)-K52)&lt;0,0,((K117+K116+K123+K115 +K118 +K126+  K101+K96+K97+K94+K102+K103 - K89-K88-K85-K87)-(K70-K119))/(K34+IF(K36&lt;0,K36,0)-K52))</f>
        <v>#DIV/0!</v>
      </c>
      <c r="L160" s="152" t="e">
        <f t="shared" ref="L160:M160" si="46">IF(((L117+L116+L123+L115 +L118 +L126+  L101+L96+L97+L94+L102+L103 - L89-L88-L85-L87)-(L70-L119))/(L34+IF(L36&lt;0,L36,0)-L52)&lt;0,0,((L117+L116+L123+L115 +L118 +L126+  L101+L96+L97+L94+L102+L103 - L89-L88-L85-L87)-(L70-L119))/(L34+IF(L36&lt;0,L36,0)-L52))</f>
        <v>#DIV/0!</v>
      </c>
      <c r="M160" s="152" t="e">
        <f t="shared" si="46"/>
        <v>#DIV/0!</v>
      </c>
      <c r="N160" s="27"/>
      <c r="O160" s="91" t="s">
        <v>82</v>
      </c>
      <c r="P160" s="152" t="e">
        <f>IF(((P117+P116+P123+P115 +P118 +P126+  P101+P96+P97+P94+P102+P103 - P89-P88-P85-P87)-(P70-P119))/(P34+IF(P36&lt;0,P36,0)-P52)&lt;0,0,((P117+P116+P123+P115 +P118 +P126+  P101+P96+P97+P94+P102+P103 - P89-P88-P85-P87)-(P70-P119))/(P34+IF(P36&lt;0,P36,0)-P52))</f>
        <v>#DIV/0!</v>
      </c>
      <c r="Q160" s="152" t="e">
        <f t="shared" ref="Q160:R160" si="47">IF(((Q117+Q116+Q123+Q115 +Q118 +Q126+  Q101+Q96+Q97+Q94+Q102+Q103 - Q89-Q88-Q85-Q87)-(Q70-Q119))/(Q34+IF(Q36&lt;0,Q36,0)-Q52)&lt;0,0,((Q117+Q116+Q123+Q115 +Q118 +Q126+  Q101+Q96+Q97+Q94+Q102+Q103 - Q89-Q88-Q85-Q87)-(Q70-Q119))/(Q34+IF(Q36&lt;0,Q36,0)-Q52))</f>
        <v>#DIV/0!</v>
      </c>
      <c r="R160" s="152" t="e">
        <f t="shared" si="47"/>
        <v>#DIV/0!</v>
      </c>
      <c r="S160" s="27"/>
    </row>
    <row r="161" spans="1:19" ht="11.5" x14ac:dyDescent="0.25">
      <c r="A161" s="146"/>
      <c r="C161" s="146"/>
      <c r="D161" s="27"/>
      <c r="E161" s="91" t="s">
        <v>75</v>
      </c>
      <c r="F161" s="152" t="e">
        <f>(F34+ IF(F36&lt;0,F36,0)+F40)/-(F37+F38)</f>
        <v>#DIV/0!</v>
      </c>
      <c r="G161" s="152" t="e">
        <f t="shared" ref="G161:H161" si="48">(G34+ IF(G36&lt;0,G36,0)+G40)/-(G37+G38)</f>
        <v>#DIV/0!</v>
      </c>
      <c r="H161" s="152" t="e">
        <f t="shared" si="48"/>
        <v>#DIV/0!</v>
      </c>
      <c r="I161" s="27"/>
      <c r="J161" s="91" t="s">
        <v>75</v>
      </c>
      <c r="K161" s="152" t="e">
        <f>(K34+ IF(K36&lt;0,K36,0)+K40)/-(K37+K38)</f>
        <v>#DIV/0!</v>
      </c>
      <c r="L161" s="152" t="e">
        <f t="shared" ref="L161:M161" si="49">(L34+ IF(L36&lt;0,L36,0)+L40)/-(L37+L38)</f>
        <v>#DIV/0!</v>
      </c>
      <c r="M161" s="152" t="e">
        <f t="shared" si="49"/>
        <v>#DIV/0!</v>
      </c>
      <c r="N161" s="27"/>
      <c r="O161" s="91" t="s">
        <v>75</v>
      </c>
      <c r="P161" s="152" t="e">
        <f>(P34+ IF(P36&lt;0,P36,0)+P40)/-(P37+P38)</f>
        <v>#DIV/0!</v>
      </c>
      <c r="Q161" s="152" t="e">
        <f t="shared" ref="Q161:R161" si="50">(Q34+ IF(Q36&lt;0,Q36,0)+Q40)/-(Q37+Q38)</f>
        <v>#DIV/0!</v>
      </c>
      <c r="R161" s="152" t="e">
        <f t="shared" si="50"/>
        <v>#DIV/0!</v>
      </c>
      <c r="S161" s="27"/>
    </row>
    <row r="162" spans="1:19" ht="11.5" x14ac:dyDescent="0.25">
      <c r="A162" s="146"/>
      <c r="C162" s="146"/>
      <c r="D162" s="27"/>
      <c r="E162" s="91" t="s">
        <v>78</v>
      </c>
      <c r="F162" s="152" t="e">
        <f>(F91-F75)/F109</f>
        <v>#DIV/0!</v>
      </c>
      <c r="G162" s="152" t="e">
        <f t="shared" ref="G162:H162" si="51">(G91-G75)/G109</f>
        <v>#DIV/0!</v>
      </c>
      <c r="H162" s="152" t="e">
        <f t="shared" si="51"/>
        <v>#DIV/0!</v>
      </c>
      <c r="I162" s="27"/>
      <c r="J162" s="91" t="s">
        <v>78</v>
      </c>
      <c r="K162" s="152" t="e">
        <f t="shared" ref="K162:M162" si="52">(K91-K75)/K109</f>
        <v>#DIV/0!</v>
      </c>
      <c r="L162" s="152" t="e">
        <f t="shared" si="52"/>
        <v>#DIV/0!</v>
      </c>
      <c r="M162" s="152" t="e">
        <f t="shared" si="52"/>
        <v>#DIV/0!</v>
      </c>
      <c r="N162" s="27"/>
      <c r="O162" s="91" t="s">
        <v>78</v>
      </c>
      <c r="P162" s="152" t="e">
        <f t="shared" ref="P162:R162" si="53">(P91-P75)/P109</f>
        <v>#DIV/0!</v>
      </c>
      <c r="Q162" s="152" t="e">
        <f t="shared" si="53"/>
        <v>#DIV/0!</v>
      </c>
      <c r="R162" s="152" t="e">
        <f t="shared" si="53"/>
        <v>#DIV/0!</v>
      </c>
      <c r="S162" s="27"/>
    </row>
    <row r="163" spans="1:19" ht="11.5" x14ac:dyDescent="0.25">
      <c r="A163" s="146"/>
      <c r="C163" s="146"/>
      <c r="D163" s="27"/>
      <c r="E163" s="91" t="s">
        <v>79</v>
      </c>
      <c r="F163" s="152">
        <f>F134</f>
        <v>0</v>
      </c>
      <c r="G163" s="152">
        <f t="shared" ref="G163:H163" si="54">G134</f>
        <v>0</v>
      </c>
      <c r="H163" s="152">
        <f t="shared" si="54"/>
        <v>0</v>
      </c>
      <c r="I163" s="27"/>
      <c r="J163" s="91" t="s">
        <v>79</v>
      </c>
      <c r="K163" s="152">
        <f t="shared" ref="K163:M163" si="55">K134</f>
        <v>0</v>
      </c>
      <c r="L163" s="152">
        <f t="shared" si="55"/>
        <v>0</v>
      </c>
      <c r="M163" s="152">
        <f t="shared" si="55"/>
        <v>0</v>
      </c>
      <c r="N163" s="27"/>
      <c r="O163" s="91" t="s">
        <v>79</v>
      </c>
      <c r="P163" s="152">
        <f t="shared" ref="P163:R163" si="56">P134</f>
        <v>0</v>
      </c>
      <c r="Q163" s="152">
        <f t="shared" si="56"/>
        <v>0</v>
      </c>
      <c r="R163" s="152">
        <f t="shared" si="56"/>
        <v>0</v>
      </c>
      <c r="S163" s="27"/>
    </row>
    <row r="164" spans="1:19" ht="11.5" x14ac:dyDescent="0.25">
      <c r="A164" s="146"/>
      <c r="C164" s="146"/>
      <c r="D164" s="27"/>
      <c r="E164" s="91" t="s">
        <v>80</v>
      </c>
      <c r="F164" s="153" t="e">
        <f>(F81+F82+F66+F67+F138)/(F58+F57+F59+F60+F91)</f>
        <v>#DIV/0!</v>
      </c>
      <c r="G164" s="153" t="e">
        <f t="shared" ref="G164:H164" si="57">(G81+G82+G66+G67+G138)/(G58+G57+G59+G60+G91)</f>
        <v>#DIV/0!</v>
      </c>
      <c r="H164" s="153" t="e">
        <f t="shared" si="57"/>
        <v>#DIV/0!</v>
      </c>
      <c r="I164" s="27"/>
      <c r="J164" s="91" t="s">
        <v>80</v>
      </c>
      <c r="K164" s="153" t="e">
        <f t="shared" ref="K164:M164" si="58">(K81+K82+K66+K67+K138)/(K58+K57+K59+K60+K91)</f>
        <v>#DIV/0!</v>
      </c>
      <c r="L164" s="153" t="e">
        <f t="shared" si="58"/>
        <v>#DIV/0!</v>
      </c>
      <c r="M164" s="153" t="e">
        <f t="shared" si="58"/>
        <v>#DIV/0!</v>
      </c>
      <c r="N164" s="27"/>
      <c r="O164" s="91" t="s">
        <v>80</v>
      </c>
      <c r="P164" s="153" t="e">
        <f t="shared" ref="P164:R164" si="59">(P81+P82+P66+P67+P138)/(P58+P57+P59+P60+P91)</f>
        <v>#DIV/0!</v>
      </c>
      <c r="Q164" s="153" t="e">
        <f t="shared" si="59"/>
        <v>#DIV/0!</v>
      </c>
      <c r="R164" s="153" t="e">
        <f t="shared" si="59"/>
        <v>#DIV/0!</v>
      </c>
      <c r="S164" s="27"/>
    </row>
    <row r="165" spans="1:19" ht="11.5" x14ac:dyDescent="0.25">
      <c r="A165" s="146"/>
      <c r="C165" s="146"/>
      <c r="D165" s="27"/>
      <c r="E165" s="42"/>
      <c r="F165" s="48"/>
      <c r="G165" s="48"/>
      <c r="H165" s="48"/>
      <c r="I165" s="27"/>
      <c r="J165" s="42"/>
      <c r="K165" s="48"/>
      <c r="L165" s="48"/>
      <c r="M165" s="48"/>
      <c r="N165" s="27"/>
      <c r="O165" s="42"/>
      <c r="P165" s="48"/>
      <c r="Q165" s="48"/>
      <c r="R165" s="48"/>
      <c r="S165" s="27"/>
    </row>
    <row r="166" spans="1:19" ht="11.5" x14ac:dyDescent="0.25">
      <c r="A166" s="146"/>
      <c r="C166" s="146"/>
      <c r="D166" s="27"/>
      <c r="E166" s="42"/>
      <c r="F166" s="43"/>
      <c r="G166" s="43"/>
      <c r="H166" s="43"/>
      <c r="I166" s="27"/>
      <c r="J166" s="42"/>
      <c r="K166" s="43"/>
      <c r="L166" s="43"/>
      <c r="M166" s="43"/>
      <c r="N166" s="27"/>
      <c r="O166" s="42"/>
      <c r="P166" s="43"/>
      <c r="Q166" s="43"/>
      <c r="R166" s="43"/>
      <c r="S166" s="27"/>
    </row>
    <row r="167" spans="1:19" ht="11.5" x14ac:dyDescent="0.25">
      <c r="A167" s="146"/>
      <c r="C167" s="146"/>
      <c r="D167" s="27"/>
      <c r="E167" s="148" t="s">
        <v>44</v>
      </c>
      <c r="F167" s="27"/>
      <c r="G167" s="27"/>
      <c r="H167" s="27"/>
      <c r="I167" s="27"/>
      <c r="J167" s="148" t="s">
        <v>44</v>
      </c>
      <c r="K167" s="27"/>
      <c r="L167" s="27"/>
      <c r="M167" s="27"/>
      <c r="N167" s="27"/>
      <c r="O167" s="148" t="s">
        <v>44</v>
      </c>
      <c r="P167" s="27"/>
      <c r="Q167" s="27"/>
      <c r="R167" s="27"/>
      <c r="S167" s="27"/>
    </row>
    <row r="168" spans="1:19" ht="11.5" x14ac:dyDescent="0.25">
      <c r="A168" s="146"/>
      <c r="C168" s="146"/>
      <c r="D168" s="27"/>
      <c r="E168" s="91" t="s">
        <v>167</v>
      </c>
      <c r="F168" s="154" t="e">
        <f>IF(F156&gt;'Authority RAG Thresholds'!$I$15,"G",IF(F156&lt;'Authority RAG Thresholds'!$G$15,"R","A"))</f>
        <v>#DIV/0!</v>
      </c>
      <c r="G168" s="154" t="e">
        <f>IF(G156&gt;'Authority RAG Thresholds'!$I$15,"G",IF(G156&lt;'Authority RAG Thresholds'!$G$15,"R","A"))</f>
        <v>#DIV/0!</v>
      </c>
      <c r="H168" s="154" t="e">
        <f>IF(H156&gt;'Authority RAG Thresholds'!$I$15,"G",IF(H156&lt;'Authority RAG Thresholds'!$G$15,"R","A"))</f>
        <v>#DIV/0!</v>
      </c>
      <c r="I168" s="27"/>
      <c r="J168" s="91" t="s">
        <v>167</v>
      </c>
      <c r="K168" s="154" t="e">
        <f>IF(K156&gt;'Authority RAG Thresholds'!$I$15,"G",IF(K156&lt;'Authority RAG Thresholds'!$G$15,"R","A"))</f>
        <v>#DIV/0!</v>
      </c>
      <c r="L168" s="154" t="e">
        <f>IF(L156&gt;'Authority RAG Thresholds'!$I$15,"G",IF(L156&lt;'Authority RAG Thresholds'!$G$15,"R","A"))</f>
        <v>#DIV/0!</v>
      </c>
      <c r="M168" s="154" t="e">
        <f>IF(M156&gt;'Authority RAG Thresholds'!$I$15,"G",IF(M156&lt;'Authority RAG Thresholds'!$G$15,"R","A"))</f>
        <v>#DIV/0!</v>
      </c>
      <c r="N168" s="27"/>
      <c r="O168" s="91" t="s">
        <v>167</v>
      </c>
      <c r="P168" s="154" t="e">
        <f>IF(P156&gt;'Authority RAG Thresholds'!$I$15,"G",IF(P156&lt;'Authority RAG Thresholds'!$G$15,"R","A"))</f>
        <v>#DIV/0!</v>
      </c>
      <c r="Q168" s="154" t="e">
        <f>IF(Q156&gt;'Authority RAG Thresholds'!$I$15,"G",IF(Q156&lt;'Authority RAG Thresholds'!$G$15,"R","A"))</f>
        <v>#DIV/0!</v>
      </c>
      <c r="R168" s="154" t="e">
        <f>IF(R156&gt;'Authority RAG Thresholds'!$I$15,"G",IF(R156&lt;'Authority RAG Thresholds'!$G$15,"R","A"))</f>
        <v>#DIV/0!</v>
      </c>
      <c r="S168" s="27"/>
    </row>
    <row r="169" spans="1:19" ht="11.5" x14ac:dyDescent="0.25">
      <c r="A169" s="146"/>
      <c r="C169" s="146"/>
      <c r="D169" s="27"/>
      <c r="E169" s="27" t="s">
        <v>68</v>
      </c>
      <c r="F169" s="154" t="str">
        <f>IF(F157&gt;'Authority RAG Thresholds'!$I$16,"G",IF(F157&lt;'Authority RAG Thresholds'!$G$16,"R","A"))</f>
        <v>R</v>
      </c>
      <c r="G169" s="154" t="str">
        <f>IF(G157&gt;'Authority RAG Thresholds'!$I$16,"G",IF(G157&lt;'Authority RAG Thresholds'!$G$16,"R","A"))</f>
        <v>R</v>
      </c>
      <c r="H169" s="154" t="str">
        <f>IF(H157&gt;'Authority RAG Thresholds'!$I$16,"G",IF(H157&lt;'Authority RAG Thresholds'!$G$16,"R","A"))</f>
        <v>R</v>
      </c>
      <c r="I169" s="27"/>
      <c r="J169" s="27" t="s">
        <v>68</v>
      </c>
      <c r="K169" s="154" t="str">
        <f>IF(K157&gt;'Authority RAG Thresholds'!$I$16,"G",IF(K157&lt;'Authority RAG Thresholds'!$G$16,"R","A"))</f>
        <v>R</v>
      </c>
      <c r="L169" s="154" t="str">
        <f>IF(L157&gt;'Authority RAG Thresholds'!$I$16,"G",IF(L157&lt;'Authority RAG Thresholds'!$G$16,"R","A"))</f>
        <v>R</v>
      </c>
      <c r="M169" s="154" t="str">
        <f>IF(M157&gt;'Authority RAG Thresholds'!$I$16,"G",IF(M157&lt;'Authority RAG Thresholds'!$G$16,"R","A"))</f>
        <v>R</v>
      </c>
      <c r="N169" s="27"/>
      <c r="O169" s="27" t="s">
        <v>68</v>
      </c>
      <c r="P169" s="154" t="str">
        <f>IF(P157&gt;'Authority RAG Thresholds'!$I$16,"G",IF(P157&lt;'Authority RAG Thresholds'!$G$16,"R","A"))</f>
        <v>R</v>
      </c>
      <c r="Q169" s="154" t="str">
        <f>IF(Q157&gt;'Authority RAG Thresholds'!$I$16,"G",IF(Q157&lt;'Authority RAG Thresholds'!$G$16,"R","A"))</f>
        <v>R</v>
      </c>
      <c r="R169" s="154" t="str">
        <f>IF(R157&gt;'Authority RAG Thresholds'!$I$16,"G",IF(R157&lt;'Authority RAG Thresholds'!$G$16,"R","A"))</f>
        <v>R</v>
      </c>
      <c r="S169" s="27"/>
    </row>
    <row r="170" spans="1:19" ht="11.5" x14ac:dyDescent="0.25">
      <c r="A170" s="146"/>
      <c r="C170" s="146"/>
      <c r="D170" s="27"/>
      <c r="E170" s="27" t="s">
        <v>253</v>
      </c>
      <c r="F170" s="154" t="str">
        <f>IF(F158="N/A","N/A",IF(F147&lt;0,"R",IF((F117+F116+F123+F115 +F118 +F126+  F101+F96+F97+F94+F102+F103 - F89-F88-F85-F87)&lt;0,"G",IF(F158&gt;'Authority RAG Thresholds'!$I$17,"G",IF(F158&lt;'Authority RAG Thresholds'!$G$17,"R","A")))))</f>
        <v>N/A</v>
      </c>
      <c r="G170" s="154" t="str">
        <f>IF(G158="N/A","N/A",IF(G147&lt;0,"R",IF((G117+G116+G123+G115 +G118 +G126+  G101+G96+G97+G94+G102+G103 - G89-G88-G85-G87)&lt;0,"G",IF(G158&gt;'Authority RAG Thresholds'!$I$17,"G",IF(G158&lt;'Authority RAG Thresholds'!$G$17,"R","A")))))</f>
        <v>N/A</v>
      </c>
      <c r="H170" s="154" t="str">
        <f>IF(H158="N/A","N/A",IF(H147&lt;0,"R",IF((H117+H116+H123+H115 +H118 +H126+  H101+H96+H97+H94+H102+H103 - H89-H88-H85-H87)&lt;0,"G",IF(H158&gt;'Authority RAG Thresholds'!$I$17,"G",IF(H158&lt;'Authority RAG Thresholds'!$G$17,"R","A")))))</f>
        <v>N/A</v>
      </c>
      <c r="I170" s="27"/>
      <c r="J170" s="27" t="s">
        <v>253</v>
      </c>
      <c r="K170" s="154" t="str">
        <f>IF(K158="N/A","N/A",IF(K147&lt;0,"R",IF((K117+K116+K123+K115 +K118 +K126+  K101+K96+K97+K94+K102+K103 - K89-K88-K85-K87)&lt;0,"G",IF(K158&gt;'Authority RAG Thresholds'!$I$17,"G",IF(K158&lt;'Authority RAG Thresholds'!$G$17,"R","A")))))</f>
        <v>N/A</v>
      </c>
      <c r="L170" s="154" t="str">
        <f>IF(L158="N/A","N/A",IF(L147&lt;0,"R",IF((L117+L116+L123+L115 +L118 +L126+  L101+L96+L97+L94+L102+L103 - L89-L88-L85-L87)&lt;0,"G",IF(L158&gt;'Authority RAG Thresholds'!$I$17,"G",IF(L158&lt;'Authority RAG Thresholds'!$G$17,"R","A")))))</f>
        <v>N/A</v>
      </c>
      <c r="M170" s="154" t="str">
        <f>IF(M158="N/A","N/A",IF(M147&lt;0,"R",IF((M117+M116+M123+M115 +M118 +M126+  M101+M96+M97+M94+M102+M103 - M89-M88-M85-M87)&lt;0,"G",IF(M158&gt;'Authority RAG Thresholds'!$I$17,"G",IF(M158&lt;'Authority RAG Thresholds'!$G$17,"R","A")))))</f>
        <v>N/A</v>
      </c>
      <c r="N170" s="27"/>
      <c r="O170" s="27" t="s">
        <v>253</v>
      </c>
      <c r="P170" s="154" t="str">
        <f>IF(P158="N/A","N/A",IF(P147&lt;0,"R",IF((P117+P116+P123+P115 +P118 +P126+  P101+P96+P97+P94+P102+P103 - P89-P88-P85-P87)&lt;0,"G",IF(P158&gt;'Authority RAG Thresholds'!$I$17,"G",IF(P158&lt;'Authority RAG Thresholds'!$G$17,"R","A")))))</f>
        <v>N/A</v>
      </c>
      <c r="Q170" s="154" t="str">
        <f>IF(Q158="N/A","N/A",IF(Q147&lt;0,"R",IF((Q117+Q116+Q123+Q115 +Q118 +Q126+  Q101+Q96+Q97+Q94+Q102+Q103 - Q89-Q88-Q85-Q87)&lt;0,"G",IF(Q158&gt;'Authority RAG Thresholds'!$I$17,"G",IF(Q158&lt;'Authority RAG Thresholds'!$G$17,"R","A")))))</f>
        <v>N/A</v>
      </c>
      <c r="R170" s="154" t="str">
        <f>IF(R158="N/A","N/A",IF(R147&lt;0,"R",IF((R117+R116+R123+R115 +R118 +R126+  R101+R96+R97+R94+R102+R103 - R89-R88-R85-R87)&lt;0,"G",IF(R158&gt;'Authority RAG Thresholds'!$I$17,"G",IF(R158&lt;'Authority RAG Thresholds'!$G$17,"R","A")))))</f>
        <v>N/A</v>
      </c>
      <c r="S170" s="27"/>
    </row>
    <row r="171" spans="1:19" ht="11.5" x14ac:dyDescent="0.25">
      <c r="A171" s="146"/>
      <c r="C171" s="146"/>
      <c r="D171" s="27"/>
      <c r="E171" s="27" t="s">
        <v>77</v>
      </c>
      <c r="F171" s="154" t="e">
        <f>IF((F34+IF(F36&lt;0,F36,0)-F52)&lt;0,"R",IF(((F117+F116+F123+F115 +F118 +F126+  F101+F96+F97+F94+F102+F103 - F89-F88-F85-F87)&lt;0),"G",IF(F159&lt;'Authority RAG Thresholds'!$I$18,"G",IF(F159&gt;'Authority RAG Thresholds'!$G$18,"R","A"))))</f>
        <v>#DIV/0!</v>
      </c>
      <c r="G171" s="154" t="e">
        <f>IF((G34+IF(G36&lt;0,G36,0)-G52)&lt;0,"R",IF(((G117+G116+G123+G115 +G118 +G126+  G101+G96+G97+G94+G102+G103 - G89-G88-G85-G87)&lt;0),"G",IF(G159&lt;'Authority RAG Thresholds'!$I$18,"G",IF(G159&gt;'Authority RAG Thresholds'!$G$18,"R","A"))))</f>
        <v>#DIV/0!</v>
      </c>
      <c r="H171" s="154" t="e">
        <f>IF((H34+IF(H36&lt;0,H36,0)-H52)&lt;0,"R",IF(((H117+H116+H123+H115 +H118 +H126+  H101+H96+H97+H94+H102+H103 - H89-H88-H85-H87)&lt;0),"G",IF(H159&lt;'Authority RAG Thresholds'!$I$18,"G",IF(H159&gt;'Authority RAG Thresholds'!$G$18,"R","A"))))</f>
        <v>#DIV/0!</v>
      </c>
      <c r="I171" s="27"/>
      <c r="J171" s="27" t="s">
        <v>77</v>
      </c>
      <c r="K171" s="154" t="e">
        <f>IF((K34+IF(K36&lt;0,K36,0)-K52)&lt;0,"R",IF(((K117+K116+K123+K115 +K118 +K126+  K101+K96+K97+K94+K102+K103 - K89-K88-K85-K87)&lt;0),"G",IF(K159&lt;'Authority RAG Thresholds'!$I$18,"G",IF(K159&gt;'Authority RAG Thresholds'!$G$18,"R","A"))))</f>
        <v>#DIV/0!</v>
      </c>
      <c r="L171" s="154" t="e">
        <f>IF((L34+IF(L36&lt;0,L36,0)-L52)&lt;0,"R",IF(((L117+L116+L123+L115 +L118 +L126+  L101+L96+L97+L94+L102+L103 - L89-L88-L85-L87)&lt;0),"G",IF(L159&lt;'Authority RAG Thresholds'!$I$18,"G",IF(L159&gt;'Authority RAG Thresholds'!$G$18,"R","A"))))</f>
        <v>#DIV/0!</v>
      </c>
      <c r="M171" s="154" t="e">
        <f>IF((M34+IF(M36&lt;0,M36,0)-M52)&lt;0,"R",IF(((M117+M116+M123+M115 +M118 +M126+  M101+M96+M97+M94+M102+M103 - M89-M88-M85-M87)&lt;0),"G",IF(M159&lt;'Authority RAG Thresholds'!$I$18,"G",IF(M159&gt;'Authority RAG Thresholds'!$G$18,"R","A"))))</f>
        <v>#DIV/0!</v>
      </c>
      <c r="N171" s="27"/>
      <c r="O171" s="27" t="s">
        <v>77</v>
      </c>
      <c r="P171" s="154" t="e">
        <f>IF((P34+IF(P36&lt;0,P36,0)-P52)&lt;0,"R",IF(((P117+P116+P123+P115 +P118 +P126+  P101+P96+P97+P94+P102+P103 - P89-P88-P85-P87)&lt;0),"G",IF(P159&lt;'Authority RAG Thresholds'!$I$18,"G",IF(P159&gt;'Authority RAG Thresholds'!$G$18,"R","A"))))</f>
        <v>#DIV/0!</v>
      </c>
      <c r="Q171" s="154" t="e">
        <f>IF((Q34+IF(Q36&lt;0,Q36,0)-Q52)&lt;0,"R",IF(((Q117+Q116+Q123+Q115 +Q118 +Q126+  Q101+Q96+Q97+Q94+Q102+Q103 - Q89-Q88-Q85-Q87)&lt;0),"G",IF(Q159&lt;'Authority RAG Thresholds'!$I$18,"G",IF(Q159&gt;'Authority RAG Thresholds'!$G$18,"R","A"))))</f>
        <v>#DIV/0!</v>
      </c>
      <c r="R171" s="154" t="e">
        <f>IF((R34+IF(R36&lt;0,R36,0)-R52)&lt;0,"R",IF(((R117+R116+R123+R115 +R118 +R126+  R101+R96+R97+R94+R102+R103 - R89-R88-R85-R87)&lt;0),"G",IF(R159&lt;'Authority RAG Thresholds'!$I$18,"G",IF(R159&gt;'Authority RAG Thresholds'!$G$18,"R","A"))))</f>
        <v>#DIV/0!</v>
      </c>
      <c r="S171" s="27"/>
    </row>
    <row r="172" spans="1:19" ht="11.5" x14ac:dyDescent="0.25">
      <c r="A172" s="146"/>
      <c r="C172" s="146"/>
      <c r="D172" s="27"/>
      <c r="E172" s="27" t="s">
        <v>82</v>
      </c>
      <c r="F172" s="154" t="e">
        <f>IF((F34+IF(F36&lt;0,F36,0)-F52)&lt;0,"R",IF(( ((F117+F116+F123+F115 +F118 +F126+  F101+F96+F97+F94+F102+F103 - F89-F88-F85-F87)-(F70-F119) )&lt;0),"G",IF(F160&lt;'Authority RAG Thresholds'!$I$19,"G",IF(F160&gt;'Authority RAG Thresholds'!$G$19,"R","A"))))</f>
        <v>#DIV/0!</v>
      </c>
      <c r="G172" s="154" t="e">
        <f>IF((G34+IF(G36&lt;0,G36,0)-G52)&lt;0,"R",IF(( ((G117+G116+G123+G115 +G118 +G126+  G101+G96+G97+G94+G102+G103 - G89-G88-G85-G87)-(G70-G119) )&lt;0),"G",IF(G160&lt;'Authority RAG Thresholds'!$I$19,"G",IF(G160&gt;'Authority RAG Thresholds'!$G$19,"R","A"))))</f>
        <v>#DIV/0!</v>
      </c>
      <c r="H172" s="154" t="e">
        <f>IF((H34+IF(H36&lt;0,H36,0)-H52)&lt;0,"R",IF(( ((H117+H116+H123+H115 +H118 +H126+  H101+H96+H97+H94+H102+H103 - H89-H88-H85-H87)-(H70-H119) )&lt;0),"G",IF(H160&lt;'Authority RAG Thresholds'!$I$19,"G",IF(H160&gt;'Authority RAG Thresholds'!$G$19,"R","A"))))</f>
        <v>#DIV/0!</v>
      </c>
      <c r="I172" s="27"/>
      <c r="J172" s="27" t="s">
        <v>82</v>
      </c>
      <c r="K172" s="154" t="e">
        <f>IF((K34+IF(K36&lt;0,K36,0)-K52)&lt;0,"R",IF(( ((K117+K116+K123+K115 +K118 +K126+  K101+K96+K97+K94+K102+K103 - K89-K88-K85-K87)-(K70-K119) )&lt;0),"G",IF(K160&lt;'Authority RAG Thresholds'!$I$19,"G",IF(K160&gt;'Authority RAG Thresholds'!$G$19,"R","A"))))</f>
        <v>#DIV/0!</v>
      </c>
      <c r="L172" s="154" t="e">
        <f>IF((L34+IF(L36&lt;0,L36,0)-L52)&lt;0,"R",IF(( ((L117+L116+L123+L115 +L118 +L126+  L101+L96+L97+L94+L102+L103 - L89-L88-L85-L87)-(L70-L119) )&lt;0),"G",IF(L160&lt;'Authority RAG Thresholds'!$I$19,"G",IF(L160&gt;'Authority RAG Thresholds'!$G$19,"R","A"))))</f>
        <v>#DIV/0!</v>
      </c>
      <c r="M172" s="154" t="e">
        <f>IF((M34+IF(M36&lt;0,M36,0)-M52)&lt;0,"R",IF(( ((M117+M116+M123+M115 +M118 +M126+  M101+M96+M97+M94+M102+M103 - M89-M88-M85-M87)-(M70-M119) )&lt;0),"G",IF(M160&lt;'Authority RAG Thresholds'!$I$19,"G",IF(M160&gt;'Authority RAG Thresholds'!$G$19,"R","A"))))</f>
        <v>#DIV/0!</v>
      </c>
      <c r="N172" s="27"/>
      <c r="O172" s="27" t="s">
        <v>82</v>
      </c>
      <c r="P172" s="154" t="e">
        <f>IF((P34+IF(P36&lt;0,P36,0)-P52)&lt;0,"R",IF(( ((P117+P116+P123+P115 +P118 +P126+  P101+P96+P97+P94+P102+P103 - P89-P88-P85-P87)-(P70-P119) )&lt;0),"G",IF(P160&lt;'Authority RAG Thresholds'!$I$19,"G",IF(P160&gt;'Authority RAG Thresholds'!$G$19,"R","A"))))</f>
        <v>#DIV/0!</v>
      </c>
      <c r="Q172" s="154" t="e">
        <f>IF((Q34+IF(Q36&lt;0,Q36,0)-Q52)&lt;0,"R",IF(( ((Q117+Q116+Q123+Q115 +Q118 +Q126+  Q101+Q96+Q97+Q94+Q102+Q103 - Q89-Q88-Q85-Q87)-(Q70-Q119) )&lt;0),"G",IF(Q160&lt;'Authority RAG Thresholds'!$I$19,"G",IF(Q160&gt;'Authority RAG Thresholds'!$G$19,"R","A"))))</f>
        <v>#DIV/0!</v>
      </c>
      <c r="R172" s="154" t="e">
        <f>IF((R34+IF(R36&lt;0,R36,0)-R52)&lt;0,"R",IF(( ((R117+R116+R123+R115 +R118 +R126+  R101+R96+R97+R94+R102+R103 - R89-R88-R85-R87)-(R70-R119) )&lt;0),"G",IF(R160&lt;'Authority RAG Thresholds'!$I$19,"G",IF(R160&gt;'Authority RAG Thresholds'!$G$19,"R","A"))))</f>
        <v>#DIV/0!</v>
      </c>
      <c r="S172" s="27"/>
    </row>
    <row r="173" spans="1:19" ht="11.5" x14ac:dyDescent="0.25">
      <c r="A173" s="146"/>
      <c r="C173" s="146"/>
      <c r="D173" s="27"/>
      <c r="E173" s="27" t="s">
        <v>75</v>
      </c>
      <c r="F173" s="154" t="str">
        <f>IF(-(F37+F38)&lt;=0,"G",IF(  (F34+ IF(F36&lt;0,F36,0)+F40)  &lt;0,"R",IF(F161&gt;'Authority RAG Thresholds'!$I$20,"G",IF(F161&lt;'Authority RAG Thresholds'!$G$20,"R","A"))))</f>
        <v>G</v>
      </c>
      <c r="G173" s="154" t="str">
        <f>IF(-(G37+G38)&lt;=0,"G",IF(  (G34+ IF(G36&lt;0,G36,0)+G40)  &lt;0,"R",IF(G161&gt;'Authority RAG Thresholds'!$I$20,"G",IF(G161&lt;'Authority RAG Thresholds'!$G$20,"R","A"))))</f>
        <v>G</v>
      </c>
      <c r="H173" s="154" t="str">
        <f>IF(-(H37+H38)&lt;=0,"G",IF(  (H34+ IF(H36&lt;0,H36,0)+H40)  &lt;0,"R",IF(H161&gt;'Authority RAG Thresholds'!$I$20,"G",IF(H161&lt;'Authority RAG Thresholds'!$G$20,"R","A"))))</f>
        <v>G</v>
      </c>
      <c r="I173" s="27"/>
      <c r="J173" s="27" t="s">
        <v>75</v>
      </c>
      <c r="K173" s="154" t="str">
        <f>IF(-(K37+K38)&lt;=0,"G",IF(  (K34+ IF(K36&lt;0,K36,0)+K40)  &lt;0,"R",IF(K161&gt;'Authority RAG Thresholds'!$I$20,"G",IF(K161&lt;'Authority RAG Thresholds'!$G$20,"R","A"))))</f>
        <v>G</v>
      </c>
      <c r="L173" s="154" t="str">
        <f>IF(-(L37+L38)&lt;=0,"G",IF(  (L34+ IF(L36&lt;0,L36,0)+L40)  &lt;0,"R",IF(L161&gt;'Authority RAG Thresholds'!$I$20,"G",IF(L161&lt;'Authority RAG Thresholds'!$G$20,"R","A"))))</f>
        <v>G</v>
      </c>
      <c r="M173" s="154" t="str">
        <f>IF(-(M37+M38)&lt;=0,"G",IF(  (M34+ IF(M36&lt;0,M36,0)+M40)  &lt;0,"R",IF(M161&gt;'Authority RAG Thresholds'!$I$20,"G",IF(M161&lt;'Authority RAG Thresholds'!$G$20,"R","A"))))</f>
        <v>G</v>
      </c>
      <c r="N173" s="27"/>
      <c r="O173" s="27" t="s">
        <v>75</v>
      </c>
      <c r="P173" s="154" t="str">
        <f>IF(-(P37+P38)&lt;=0,"G",IF(  (P34+ IF(P36&lt;0,P36,0)+P40)  &lt;0,"R",IF(P161&gt;'Authority RAG Thresholds'!$I$20,"G",IF(P161&lt;'Authority RAG Thresholds'!$G$20,"R","A"))))</f>
        <v>G</v>
      </c>
      <c r="Q173" s="154" t="str">
        <f>IF(-(Q37+Q38)&lt;=0,"G",IF(  (Q34+ IF(Q36&lt;0,Q36,0)+Q40)  &lt;0,"R",IF(Q161&gt;'Authority RAG Thresholds'!$I$20,"G",IF(Q161&lt;'Authority RAG Thresholds'!$G$20,"R","A"))))</f>
        <v>G</v>
      </c>
      <c r="R173" s="154" t="str">
        <f>IF(-(R37+R38)&lt;=0,"G",IF(  (R34+ IF(R36&lt;0,R36,0)+R40)  &lt;0,"R",IF(R161&gt;'Authority RAG Thresholds'!$I$20,"G",IF(R161&lt;'Authority RAG Thresholds'!$G$20,"R","A"))))</f>
        <v>G</v>
      </c>
      <c r="S173" s="27"/>
    </row>
    <row r="174" spans="1:19" ht="11.5" x14ac:dyDescent="0.25">
      <c r="A174" s="146"/>
      <c r="C174" s="146"/>
      <c r="D174" s="27"/>
      <c r="E174" s="27" t="s">
        <v>78</v>
      </c>
      <c r="F174" s="154" t="e">
        <f>IF(F162&gt;'Authority RAG Thresholds'!$I$21,"G",IF(F162&lt;'Authority RAG Thresholds'!$G$21,"R","A"))</f>
        <v>#DIV/0!</v>
      </c>
      <c r="G174" s="154" t="e">
        <f>IF(G162&gt;'Authority RAG Thresholds'!$I$21,"G",IF(G162&lt;'Authority RAG Thresholds'!$G$21,"R","A"))</f>
        <v>#DIV/0!</v>
      </c>
      <c r="H174" s="154" t="e">
        <f>IF(H162&gt;'Authority RAG Thresholds'!$I$21,"G",IF(H162&lt;'Authority RAG Thresholds'!$G$21,"R","A"))</f>
        <v>#DIV/0!</v>
      </c>
      <c r="I174" s="27"/>
      <c r="J174" s="27" t="s">
        <v>78</v>
      </c>
      <c r="K174" s="154" t="e">
        <f>IF(K162&gt;'Authority RAG Thresholds'!$I$21,"G",IF(K162&lt;'Authority RAG Thresholds'!$G$21,"R","A"))</f>
        <v>#DIV/0!</v>
      </c>
      <c r="L174" s="154" t="e">
        <f>IF(L162&gt;'Authority RAG Thresholds'!$I$21,"G",IF(L162&lt;'Authority RAG Thresholds'!$G$21,"R","A"))</f>
        <v>#DIV/0!</v>
      </c>
      <c r="M174" s="154" t="e">
        <f>IF(M162&gt;'Authority RAG Thresholds'!$I$21,"G",IF(M162&lt;'Authority RAG Thresholds'!$G$21,"R","A"))</f>
        <v>#DIV/0!</v>
      </c>
      <c r="N174" s="27"/>
      <c r="O174" s="27" t="s">
        <v>78</v>
      </c>
      <c r="P174" s="154" t="e">
        <f>IF(P162&gt;'Authority RAG Thresholds'!$I$21,"G",IF(P162&lt;'Authority RAG Thresholds'!$G$21,"R","A"))</f>
        <v>#DIV/0!</v>
      </c>
      <c r="Q174" s="154" t="e">
        <f>IF(Q162&gt;'Authority RAG Thresholds'!$I$21,"G",IF(Q162&lt;'Authority RAG Thresholds'!$G$21,"R","A"))</f>
        <v>#DIV/0!</v>
      </c>
      <c r="R174" s="154" t="e">
        <f>IF(R162&gt;'Authority RAG Thresholds'!$I$21,"G",IF(R162&lt;'Authority RAG Thresholds'!$G$21,"R","A"))</f>
        <v>#DIV/0!</v>
      </c>
      <c r="S174" s="27"/>
    </row>
    <row r="175" spans="1:19" ht="11.5" x14ac:dyDescent="0.25">
      <c r="A175" s="146"/>
      <c r="C175" s="146"/>
      <c r="D175" s="27"/>
      <c r="E175" s="27" t="s">
        <v>79</v>
      </c>
      <c r="F175" s="154" t="str">
        <f>IF(F163&gt;'Authority RAG Thresholds'!$G$22,"G","R")</f>
        <v>R</v>
      </c>
      <c r="G175" s="154" t="str">
        <f>IF(G163&gt;'Authority RAG Thresholds'!$G$22,"G","R")</f>
        <v>R</v>
      </c>
      <c r="H175" s="154" t="str">
        <f>IF(H163&gt;'Authority RAG Thresholds'!$G$22,"G","R")</f>
        <v>R</v>
      </c>
      <c r="I175" s="27"/>
      <c r="J175" s="27" t="s">
        <v>79</v>
      </c>
      <c r="K175" s="154" t="str">
        <f>IF(K163&gt;'Authority RAG Thresholds'!$G$22,"G","R")</f>
        <v>R</v>
      </c>
      <c r="L175" s="154" t="str">
        <f>IF(L163&gt;'Authority RAG Thresholds'!$G$22,"G","R")</f>
        <v>R</v>
      </c>
      <c r="M175" s="154" t="str">
        <f>IF(M163&gt;'Authority RAG Thresholds'!$G$22,"G","R")</f>
        <v>R</v>
      </c>
      <c r="N175" s="27"/>
      <c r="O175" s="27" t="s">
        <v>79</v>
      </c>
      <c r="P175" s="154" t="str">
        <f>IF(P163&gt;'Authority RAG Thresholds'!$G$22,"G","R")</f>
        <v>R</v>
      </c>
      <c r="Q175" s="154" t="str">
        <f>IF(Q163&gt;'Authority RAG Thresholds'!$G$22,"G","R")</f>
        <v>R</v>
      </c>
      <c r="R175" s="154" t="str">
        <f>IF(R163&gt;'Authority RAG Thresholds'!$G$22,"G","R")</f>
        <v>R</v>
      </c>
      <c r="S175" s="27"/>
    </row>
    <row r="176" spans="1:19" ht="11.5" x14ac:dyDescent="0.25">
      <c r="A176" s="146"/>
      <c r="C176" s="146"/>
      <c r="D176" s="27"/>
      <c r="E176" s="27" t="s">
        <v>80</v>
      </c>
      <c r="F176" s="154" t="e">
        <f>IF(F139=SysConfig!$F$43,"R",IF((F81+F82+F66+F67+F138)&lt;0,"G",IF(F164&lt;'Authority RAG Thresholds'!$I$23,"G",IF(F164&gt;'Authority RAG Thresholds'!$G$23,"R","A"))))</f>
        <v>#DIV/0!</v>
      </c>
      <c r="G176" s="154" t="e">
        <f>IF(G139=SysConfig!$F$43,"R",IF((G81+G82+G66+G67+G138)&lt;0,"G",IF(G164&lt;'Authority RAG Thresholds'!$I$23,"G",IF(G164&gt;'Authority RAG Thresholds'!$G$23,"R","A"))))</f>
        <v>#DIV/0!</v>
      </c>
      <c r="H176" s="154" t="e">
        <f>IF(H139=SysConfig!$F$43,"R",IF((H81+H82+H66+H67+H138)&lt;0,"G",IF(H164&lt;'Authority RAG Thresholds'!$I$23,"G",IF(H164&gt;'Authority RAG Thresholds'!$G$23,"R","A"))))</f>
        <v>#DIV/0!</v>
      </c>
      <c r="I176" s="27"/>
      <c r="J176" s="27" t="s">
        <v>80</v>
      </c>
      <c r="K176" s="154" t="e">
        <f>IF(K139=SysConfig!$F$43,"R",IF((K81+K82+K66+K67+K138)&lt;0,"G",IF(K164&lt;'Authority RAG Thresholds'!$I$23,"G",IF(K164&gt;'Authority RAG Thresholds'!$G$23,"R","A"))))</f>
        <v>#DIV/0!</v>
      </c>
      <c r="L176" s="154" t="e">
        <f>IF(L139=SysConfig!$F$43,"R",IF((L81+L82+L66+L67+L138)&lt;0,"G",IF(L164&lt;'Authority RAG Thresholds'!$I$23,"G",IF(L164&gt;'Authority RAG Thresholds'!$G$23,"R","A"))))</f>
        <v>#DIV/0!</v>
      </c>
      <c r="M176" s="154" t="e">
        <f>IF(M139=SysConfig!$F$43,"R",IF((M81+M82+M66+M67+M138)&lt;0,"G",IF(M164&lt;'Authority RAG Thresholds'!$I$23,"G",IF(M164&gt;'Authority RAG Thresholds'!$G$23,"R","A"))))</f>
        <v>#DIV/0!</v>
      </c>
      <c r="N176" s="27"/>
      <c r="O176" s="27" t="s">
        <v>80</v>
      </c>
      <c r="P176" s="154" t="e">
        <f>IF(P139=SysConfig!$F$43,"R",IF((P81+P82+P66+P67+P138)&lt;0,"G",IF(P164&lt;'Authority RAG Thresholds'!$I$23,"G",IF(P164&gt;'Authority RAG Thresholds'!$G$23,"R","A"))))</f>
        <v>#DIV/0!</v>
      </c>
      <c r="Q176" s="154" t="e">
        <f>IF(Q139=SysConfig!$F$43,"R",IF((Q81+Q82+Q66+Q67+Q138)&lt;0,"G",IF(Q164&lt;'Authority RAG Thresholds'!$I$23,"G",IF(Q164&gt;'Authority RAG Thresholds'!$G$23,"R","A"))))</f>
        <v>#DIV/0!</v>
      </c>
      <c r="R176" s="154" t="e">
        <f>IF(R139=SysConfig!$F$43,"R",IF((R81+R82+R66+R67+R138)&lt;0,"G",IF(R164&lt;'Authority RAG Thresholds'!$I$23,"G",IF(R164&gt;'Authority RAG Thresholds'!$G$23,"R","A"))))</f>
        <v>#DIV/0!</v>
      </c>
      <c r="S176" s="27"/>
    </row>
    <row r="177" spans="1:20" ht="11.5" x14ac:dyDescent="0.25">
      <c r="A177" s="146"/>
      <c r="C177" s="146"/>
      <c r="D177" s="27"/>
      <c r="E177" s="27"/>
      <c r="F177" s="27"/>
      <c r="G177" s="27"/>
      <c r="H177" s="27"/>
      <c r="I177" s="27"/>
      <c r="J177" s="27"/>
      <c r="K177" s="27"/>
      <c r="L177" s="27"/>
      <c r="M177" s="27"/>
      <c r="N177" s="27"/>
      <c r="O177" s="27"/>
      <c r="P177" s="27"/>
      <c r="Q177" s="27"/>
      <c r="R177" s="27"/>
      <c r="S177" s="27"/>
    </row>
    <row r="178" spans="1:20" ht="11.5" x14ac:dyDescent="0.25">
      <c r="A178" s="146"/>
      <c r="C178" s="146"/>
      <c r="D178" s="27"/>
      <c r="E178" s="27"/>
      <c r="F178" s="27"/>
      <c r="G178" s="27"/>
      <c r="H178" s="27"/>
      <c r="I178" s="27"/>
      <c r="J178" s="27"/>
      <c r="K178" s="27"/>
      <c r="L178" s="27"/>
      <c r="M178" s="27"/>
      <c r="N178" s="27"/>
      <c r="O178" s="27"/>
      <c r="P178" s="27"/>
      <c r="Q178" s="27"/>
      <c r="R178" s="27"/>
      <c r="S178" s="27"/>
    </row>
    <row r="179" spans="1:20" ht="11.5" x14ac:dyDescent="0.25">
      <c r="A179" s="146"/>
      <c r="C179" s="146"/>
      <c r="D179" s="27"/>
      <c r="E179" s="27"/>
      <c r="F179" s="27"/>
      <c r="G179" s="27"/>
      <c r="H179" s="27"/>
      <c r="I179" s="27"/>
      <c r="J179" s="27"/>
      <c r="K179" s="27"/>
      <c r="L179" s="27"/>
      <c r="M179" s="27"/>
      <c r="N179" s="27"/>
      <c r="O179" s="27"/>
      <c r="P179" s="27"/>
      <c r="Q179" s="27"/>
      <c r="R179" s="27"/>
      <c r="S179" s="27"/>
    </row>
    <row r="180" spans="1:20" ht="11.5" x14ac:dyDescent="0.25">
      <c r="A180" s="146"/>
      <c r="C180" s="146"/>
      <c r="D180" s="27"/>
      <c r="E180" s="27"/>
      <c r="F180" s="27"/>
      <c r="G180" s="27"/>
      <c r="H180" s="27"/>
      <c r="I180" s="27"/>
      <c r="J180" s="27"/>
      <c r="K180" s="27"/>
      <c r="L180" s="27"/>
      <c r="M180" s="27"/>
      <c r="N180" s="27"/>
      <c r="O180" s="27"/>
      <c r="P180" s="27"/>
      <c r="Q180" s="27"/>
      <c r="R180" s="27"/>
      <c r="S180" s="27"/>
    </row>
    <row r="181" spans="1:20" ht="11.5" x14ac:dyDescent="0.25">
      <c r="A181" s="146"/>
      <c r="C181" s="146"/>
      <c r="D181" s="27"/>
      <c r="E181" s="27"/>
      <c r="F181" s="27"/>
      <c r="G181" s="27"/>
      <c r="H181" s="27"/>
      <c r="I181" s="27"/>
      <c r="J181" s="27"/>
      <c r="K181" s="27"/>
      <c r="L181" s="27"/>
      <c r="M181" s="27"/>
      <c r="N181" s="27"/>
      <c r="O181" s="27"/>
      <c r="P181" s="27"/>
      <c r="Q181" s="27"/>
      <c r="R181" s="27"/>
      <c r="S181" s="27"/>
    </row>
    <row r="182" spans="1:20" ht="11.5" x14ac:dyDescent="0.25">
      <c r="A182" s="146"/>
      <c r="C182" s="146"/>
      <c r="D182" s="27"/>
      <c r="E182" s="27"/>
      <c r="F182" s="27"/>
      <c r="G182" s="27"/>
      <c r="H182" s="27"/>
      <c r="I182" s="27"/>
      <c r="J182" s="27"/>
      <c r="K182" s="27"/>
      <c r="L182" s="27"/>
      <c r="M182" s="27"/>
      <c r="N182" s="27"/>
      <c r="O182" s="27"/>
      <c r="P182" s="27"/>
      <c r="Q182" s="27"/>
      <c r="R182" s="27"/>
      <c r="S182" s="27"/>
    </row>
    <row r="183" spans="1:20" ht="11.5" x14ac:dyDescent="0.25">
      <c r="A183" s="146"/>
      <c r="C183" s="146"/>
      <c r="D183" s="27"/>
      <c r="E183" s="27"/>
      <c r="F183" s="27"/>
      <c r="G183" s="27"/>
      <c r="H183" s="27"/>
      <c r="I183" s="27"/>
      <c r="J183" s="27"/>
      <c r="K183" s="27"/>
      <c r="L183" s="27"/>
      <c r="M183" s="27"/>
      <c r="N183" s="27"/>
      <c r="O183" s="27"/>
      <c r="P183" s="27"/>
      <c r="Q183" s="27"/>
      <c r="R183" s="27"/>
      <c r="S183" s="27"/>
    </row>
    <row r="184" spans="1:20" ht="15.5" x14ac:dyDescent="0.35">
      <c r="A184" s="90" t="s">
        <v>158</v>
      </c>
      <c r="B184" s="90"/>
      <c r="C184" s="90"/>
      <c r="D184" s="90"/>
      <c r="E184" s="90"/>
      <c r="F184" s="90"/>
      <c r="G184" s="90"/>
      <c r="H184" s="90"/>
      <c r="I184" s="90"/>
      <c r="J184" s="90"/>
      <c r="K184" s="90"/>
      <c r="L184" s="90"/>
      <c r="M184" s="90"/>
      <c r="N184" s="90"/>
      <c r="O184" s="90"/>
      <c r="P184" s="90"/>
      <c r="Q184" s="90"/>
      <c r="R184" s="90"/>
      <c r="S184" s="90"/>
      <c r="T184" s="90"/>
    </row>
    <row r="185" spans="1:20" ht="14.5" customHeight="1" x14ac:dyDescent="0.25"/>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700-000000000000}">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1000000}">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700-000002000000}">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700-000003000000}">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4000000}">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70C0"/>
  </sheetPr>
  <dimension ref="A1:AU169"/>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4.19921875" customWidth="1"/>
    <col min="2" max="2" width="6" customWidth="1"/>
    <col min="3" max="3" width="34.3984375" customWidth="1"/>
    <col min="4" max="4" width="1.69921875" customWidth="1"/>
    <col min="5" max="5" width="71.3984375" customWidth="1"/>
    <col min="6" max="14" width="26.5" customWidth="1"/>
    <col min="15" max="15" width="3.69921875" customWidth="1"/>
    <col min="16" max="16" width="71.3984375" customWidth="1"/>
    <col min="17" max="25" width="26.5" customWidth="1"/>
    <col min="26" max="26" width="3.69921875" customWidth="1"/>
    <col min="27" max="27" width="71.3984375" customWidth="1"/>
    <col min="28" max="36" width="26.59765625" customWidth="1"/>
    <col min="37" max="37" width="9.19921875" customWidth="1"/>
    <col min="38" max="16384" width="9.19921875" hidden="1"/>
  </cols>
  <sheetData>
    <row r="1" spans="1:37"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13" x14ac:dyDescent="0.25">
      <c r="A2" s="109"/>
      <c r="B2" s="109"/>
      <c r="C2" s="111" t="str">
        <f>cstProjectName</f>
        <v>RM 6257 Security Services - physical, technical &amp; support services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ht="12.5" x14ac:dyDescent="0.25">
      <c r="A3" s="109"/>
      <c r="B3" s="109"/>
      <c r="C3" s="112" t="str">
        <f ca="1">MID(CELL("filename",A1),FIND("]",CELL("filename",A1))+1,256)&amp;" Sheet"</f>
        <v>1.2b Subcontractor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ht="12.5" x14ac:dyDescent="0.25">
      <c r="A6" s="109"/>
      <c r="B6" s="114"/>
      <c r="C6" s="253" t="str">
        <f>HYPERLINK("#'Contents'!A1","Click for Contents")</f>
        <v>Click for Contents</v>
      </c>
      <c r="D6" s="253"/>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11.5" x14ac:dyDescent="0.25">
      <c r="A8" s="187">
        <f>SUM(A9:A156)</f>
        <v>0</v>
      </c>
      <c r="B8" s="187">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x14ac:dyDescent="0.3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7" x14ac:dyDescent="0.35">
      <c r="B10" s="25"/>
      <c r="C10" s="25"/>
      <c r="D10" s="25"/>
      <c r="E10" s="25" t="s">
        <v>103</v>
      </c>
      <c r="F10" s="25"/>
      <c r="G10" s="25"/>
      <c r="H10" s="25"/>
      <c r="I10" s="25"/>
      <c r="J10" s="25"/>
      <c r="K10" s="25"/>
      <c r="L10" s="25"/>
      <c r="M10" s="25"/>
      <c r="N10" s="25"/>
      <c r="O10" s="25"/>
      <c r="P10" s="54"/>
      <c r="Q10" s="25"/>
      <c r="R10" s="25"/>
      <c r="S10" s="25"/>
      <c r="T10" s="25"/>
      <c r="U10" s="25"/>
      <c r="V10" s="25"/>
      <c r="W10" s="25"/>
      <c r="X10" s="25"/>
      <c r="Y10" s="25"/>
      <c r="Z10" s="25"/>
      <c r="AA10" s="25"/>
      <c r="AB10" s="25"/>
      <c r="AC10" s="25"/>
      <c r="AD10" s="25"/>
      <c r="AE10" s="25"/>
      <c r="AF10" s="25"/>
      <c r="AG10" s="25"/>
      <c r="AH10" s="25"/>
      <c r="AI10" s="25"/>
      <c r="AJ10" s="25"/>
    </row>
    <row r="11" spans="1:37" x14ac:dyDescent="0.35">
      <c r="A11" s="27"/>
      <c r="B11" s="25"/>
      <c r="C11" s="25"/>
      <c r="D11" s="25"/>
      <c r="E11" s="25"/>
      <c r="F11" s="25"/>
      <c r="G11" s="25"/>
      <c r="H11" s="25"/>
      <c r="I11" s="25"/>
      <c r="J11" s="25"/>
      <c r="K11" s="25"/>
      <c r="L11" s="25"/>
      <c r="M11" s="25"/>
      <c r="N11" s="25"/>
      <c r="O11" s="25"/>
      <c r="P11" s="54"/>
      <c r="Q11" s="25"/>
      <c r="R11" s="25"/>
      <c r="S11" s="25"/>
      <c r="T11" s="25"/>
      <c r="U11" s="25"/>
      <c r="V11" s="25"/>
      <c r="W11" s="25"/>
      <c r="X11" s="25"/>
      <c r="Y11" s="25"/>
      <c r="Z11" s="25"/>
      <c r="AA11" s="25"/>
      <c r="AB11" s="25"/>
      <c r="AC11" s="25"/>
      <c r="AD11" s="25"/>
      <c r="AE11" s="25"/>
      <c r="AF11" s="25"/>
      <c r="AG11" s="25"/>
      <c r="AH11" s="25"/>
      <c r="AI11" s="25"/>
      <c r="AJ11" s="25"/>
    </row>
    <row r="12" spans="1:37" ht="21" x14ac:dyDescent="0.5">
      <c r="A12" s="27"/>
      <c r="B12" s="25"/>
      <c r="C12" s="25"/>
      <c r="D12" s="25"/>
      <c r="E12" s="55" t="s">
        <v>410</v>
      </c>
      <c r="F12" s="25"/>
      <c r="G12" s="25"/>
      <c r="H12" s="25"/>
      <c r="I12" s="25"/>
      <c r="J12" s="25"/>
      <c r="K12" s="25"/>
      <c r="L12" s="25"/>
      <c r="M12" s="25"/>
      <c r="N12" s="25"/>
      <c r="O12" s="25"/>
      <c r="P12" s="54"/>
      <c r="Q12" s="25"/>
      <c r="R12" s="25"/>
      <c r="S12" s="25"/>
      <c r="T12" s="25"/>
      <c r="U12" s="25"/>
      <c r="V12" s="25"/>
      <c r="W12" s="25"/>
      <c r="X12" s="25"/>
      <c r="Y12" s="25"/>
      <c r="Z12" s="25"/>
      <c r="AA12" s="25"/>
      <c r="AB12" s="25"/>
      <c r="AC12" s="25"/>
      <c r="AD12" s="25"/>
      <c r="AE12" s="25"/>
      <c r="AF12" s="25"/>
      <c r="AG12" s="25"/>
      <c r="AH12" s="25"/>
      <c r="AI12" s="25"/>
      <c r="AJ12" s="25"/>
    </row>
    <row r="13" spans="1:37" x14ac:dyDescent="0.35">
      <c r="A13" s="27"/>
      <c r="B13" s="25"/>
      <c r="C13" s="25"/>
      <c r="D13" s="25"/>
      <c r="E13" s="97" t="s">
        <v>434</v>
      </c>
      <c r="F13" s="25"/>
      <c r="G13" s="25"/>
      <c r="H13" s="25"/>
      <c r="I13" s="25"/>
      <c r="J13" s="25"/>
      <c r="K13" s="25"/>
      <c r="L13" s="25"/>
      <c r="M13" s="25"/>
      <c r="N13" s="25"/>
      <c r="O13" s="25"/>
      <c r="P13" s="54"/>
      <c r="Q13" s="25"/>
      <c r="R13" s="25"/>
      <c r="S13" s="25"/>
      <c r="T13" s="25"/>
      <c r="U13" s="25"/>
      <c r="V13" s="25"/>
      <c r="W13" s="25"/>
      <c r="X13" s="25"/>
      <c r="Y13" s="25"/>
      <c r="Z13" s="25"/>
      <c r="AA13" s="25"/>
      <c r="AB13" s="25"/>
      <c r="AC13" s="25"/>
      <c r="AD13" s="25"/>
      <c r="AE13" s="25"/>
      <c r="AF13" s="25"/>
      <c r="AG13" s="25"/>
      <c r="AH13" s="25"/>
      <c r="AI13" s="25"/>
      <c r="AJ13" s="25"/>
    </row>
    <row r="14" spans="1:37" x14ac:dyDescent="0.35">
      <c r="A14" s="27"/>
      <c r="B14" s="25"/>
      <c r="C14" s="25"/>
      <c r="D14" s="25"/>
      <c r="E14" s="147" t="s">
        <v>327</v>
      </c>
      <c r="F14" s="147"/>
      <c r="G14" s="147"/>
      <c r="H14" s="147"/>
      <c r="I14" s="147"/>
      <c r="J14" s="147"/>
      <c r="K14" s="147"/>
      <c r="L14" s="147"/>
      <c r="M14" s="147"/>
      <c r="N14" s="147"/>
      <c r="O14" s="147"/>
      <c r="P14" s="147" t="s">
        <v>328</v>
      </c>
      <c r="Q14" s="147"/>
      <c r="R14" s="147"/>
      <c r="S14" s="147"/>
      <c r="T14" s="147"/>
      <c r="U14" s="147"/>
      <c r="V14" s="147"/>
      <c r="W14" s="147"/>
      <c r="X14" s="147"/>
      <c r="Y14" s="147"/>
      <c r="Z14" s="147"/>
      <c r="AA14" s="147" t="s">
        <v>329</v>
      </c>
      <c r="AB14" s="147"/>
      <c r="AC14" s="147"/>
      <c r="AD14" s="147"/>
      <c r="AE14" s="147"/>
      <c r="AF14" s="147"/>
      <c r="AG14" s="147"/>
      <c r="AH14" s="147"/>
      <c r="AI14" s="147"/>
      <c r="AJ14" s="147"/>
    </row>
    <row r="15" spans="1:37" s="27" customFormat="1" x14ac:dyDescent="0.35">
      <c r="B15" s="25"/>
      <c r="C15" s="25"/>
      <c r="D15" s="25"/>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row>
    <row r="16" spans="1:37" ht="21" x14ac:dyDescent="0.5">
      <c r="A16" s="27"/>
      <c r="B16" s="25"/>
      <c r="C16" s="25"/>
      <c r="D16" s="25"/>
      <c r="E16" s="95" t="s">
        <v>327</v>
      </c>
      <c r="F16" s="25"/>
      <c r="G16" s="25"/>
      <c r="H16" s="25"/>
      <c r="I16" s="25"/>
      <c r="J16" s="25"/>
      <c r="K16" s="25"/>
      <c r="L16" s="25"/>
      <c r="M16" s="25"/>
      <c r="N16" s="25"/>
      <c r="O16" s="25"/>
      <c r="P16" s="95" t="s">
        <v>328</v>
      </c>
      <c r="Q16" s="25"/>
      <c r="R16" s="25"/>
      <c r="S16" s="25"/>
      <c r="T16" s="25"/>
      <c r="U16" s="25"/>
      <c r="V16" s="25"/>
      <c r="W16" s="25"/>
      <c r="X16" s="25"/>
      <c r="Y16" s="25"/>
      <c r="Z16" s="25"/>
      <c r="AA16" s="95" t="s">
        <v>329</v>
      </c>
      <c r="AB16" s="25"/>
      <c r="AC16" s="25"/>
      <c r="AD16" s="25"/>
      <c r="AE16" s="25"/>
      <c r="AF16" s="25"/>
      <c r="AG16" s="53"/>
      <c r="AH16" s="25"/>
      <c r="AI16" s="25"/>
      <c r="AJ16" s="53"/>
    </row>
    <row r="17" spans="1:36" ht="20" x14ac:dyDescent="0.4">
      <c r="A17" s="27"/>
      <c r="B17" s="146"/>
      <c r="C17" s="146"/>
      <c r="D17" s="27"/>
      <c r="E17" s="11"/>
      <c r="F17" s="26" t="s">
        <v>160</v>
      </c>
      <c r="G17" s="26" t="s">
        <v>164</v>
      </c>
      <c r="H17" s="25" t="s">
        <v>161</v>
      </c>
      <c r="I17" s="26" t="s">
        <v>160</v>
      </c>
      <c r="J17" s="26" t="s">
        <v>164</v>
      </c>
      <c r="K17" s="25" t="s">
        <v>161</v>
      </c>
      <c r="L17" s="26" t="s">
        <v>160</v>
      </c>
      <c r="M17" s="26" t="s">
        <v>164</v>
      </c>
      <c r="N17" s="25" t="s">
        <v>161</v>
      </c>
      <c r="O17" s="27"/>
      <c r="P17" s="11"/>
      <c r="Q17" s="26" t="s">
        <v>160</v>
      </c>
      <c r="R17" s="26" t="s">
        <v>164</v>
      </c>
      <c r="S17" s="25" t="s">
        <v>161</v>
      </c>
      <c r="T17" s="26" t="s">
        <v>160</v>
      </c>
      <c r="U17" s="26" t="s">
        <v>164</v>
      </c>
      <c r="V17" s="25" t="s">
        <v>161</v>
      </c>
      <c r="W17" s="26" t="s">
        <v>160</v>
      </c>
      <c r="X17" s="26" t="s">
        <v>164</v>
      </c>
      <c r="Y17" s="25" t="s">
        <v>161</v>
      </c>
      <c r="Z17" s="27"/>
      <c r="AA17" s="11"/>
      <c r="AB17" s="26" t="s">
        <v>160</v>
      </c>
      <c r="AC17" s="26" t="s">
        <v>164</v>
      </c>
      <c r="AD17" s="25" t="s">
        <v>161</v>
      </c>
      <c r="AE17" s="26" t="s">
        <v>160</v>
      </c>
      <c r="AF17" s="26" t="s">
        <v>164</v>
      </c>
      <c r="AG17" s="25" t="s">
        <v>161</v>
      </c>
      <c r="AH17" s="26" t="s">
        <v>160</v>
      </c>
      <c r="AI17" s="26" t="s">
        <v>164</v>
      </c>
      <c r="AJ17" s="25" t="s">
        <v>161</v>
      </c>
    </row>
    <row r="18" spans="1:36" ht="12.5" customHeight="1" x14ac:dyDescent="0.4">
      <c r="A18" s="27"/>
      <c r="B18" s="146"/>
      <c r="C18" s="146"/>
      <c r="D18" s="27"/>
      <c r="E18" s="11"/>
      <c r="F18" s="26"/>
      <c r="G18" s="26"/>
      <c r="H18" s="25"/>
      <c r="I18" s="26"/>
      <c r="J18" s="26"/>
      <c r="K18" s="25"/>
      <c r="L18" s="26"/>
      <c r="M18" s="26"/>
      <c r="N18" s="25"/>
      <c r="O18" s="27"/>
      <c r="P18" s="11"/>
      <c r="Q18" s="26"/>
      <c r="R18" s="26"/>
      <c r="S18" s="25"/>
      <c r="T18" s="26"/>
      <c r="U18" s="26"/>
      <c r="V18" s="25"/>
      <c r="W18" s="26"/>
      <c r="X18" s="26"/>
      <c r="Y18" s="25"/>
      <c r="Z18" s="27"/>
      <c r="AA18" s="11"/>
      <c r="AB18" s="26"/>
      <c r="AC18" s="26"/>
      <c r="AD18" s="25"/>
      <c r="AE18" s="26"/>
      <c r="AF18" s="26"/>
      <c r="AG18" s="25"/>
      <c r="AH18" s="26"/>
      <c r="AI18" s="26"/>
      <c r="AJ18" s="25"/>
    </row>
    <row r="19" spans="1:36" ht="12.5" customHeight="1" x14ac:dyDescent="0.4">
      <c r="A19" s="27"/>
      <c r="B19" s="146"/>
      <c r="C19" s="146"/>
      <c r="D19" s="27"/>
      <c r="E19" s="11"/>
      <c r="F19" s="26"/>
      <c r="G19" s="26"/>
      <c r="H19" s="25"/>
      <c r="I19" s="26"/>
      <c r="J19" s="26"/>
      <c r="K19" s="25"/>
      <c r="L19" s="26"/>
      <c r="M19" s="26"/>
      <c r="N19" s="25"/>
      <c r="O19" s="27"/>
      <c r="P19" s="11"/>
      <c r="Q19" s="26"/>
      <c r="R19" s="26"/>
      <c r="S19" s="25"/>
      <c r="T19" s="26"/>
      <c r="U19" s="26"/>
      <c r="V19" s="25"/>
      <c r="W19" s="26"/>
      <c r="X19" s="26"/>
      <c r="Y19" s="25"/>
      <c r="Z19" s="27"/>
      <c r="AA19" s="11"/>
      <c r="AB19" s="26"/>
      <c r="AC19" s="26"/>
      <c r="AD19" s="25"/>
      <c r="AE19" s="26"/>
      <c r="AF19" s="26"/>
      <c r="AG19" s="25"/>
      <c r="AH19" s="26"/>
      <c r="AI19" s="26"/>
      <c r="AJ19" s="25"/>
    </row>
    <row r="20" spans="1:36" ht="18" x14ac:dyDescent="0.4">
      <c r="A20" s="25"/>
      <c r="B20" s="146"/>
      <c r="C20" s="146"/>
      <c r="D20" s="25"/>
      <c r="E20" s="12" t="s">
        <v>5</v>
      </c>
      <c r="F20" s="25"/>
      <c r="G20" s="25"/>
      <c r="H20" s="25"/>
      <c r="I20" s="25"/>
      <c r="J20" s="25"/>
      <c r="K20" s="25"/>
      <c r="L20" s="25"/>
      <c r="M20" s="25"/>
      <c r="N20" s="231" t="s">
        <v>6</v>
      </c>
      <c r="O20" s="25"/>
      <c r="P20" s="12" t="s">
        <v>5</v>
      </c>
      <c r="Q20" s="25"/>
      <c r="R20" s="25"/>
      <c r="S20" s="25"/>
      <c r="T20" s="25"/>
      <c r="U20" s="25"/>
      <c r="V20" s="25"/>
      <c r="W20" s="25"/>
      <c r="X20" s="25"/>
      <c r="Y20" s="231" t="s">
        <v>6</v>
      </c>
      <c r="Z20" s="25"/>
      <c r="AA20" s="12" t="s">
        <v>5</v>
      </c>
      <c r="AB20" s="25"/>
      <c r="AC20" s="25"/>
      <c r="AD20" s="25"/>
      <c r="AE20" s="25"/>
      <c r="AF20" s="25"/>
      <c r="AG20" s="25"/>
      <c r="AH20" s="25"/>
      <c r="AI20" s="25"/>
      <c r="AJ20" s="231" t="s">
        <v>6</v>
      </c>
    </row>
    <row r="21" spans="1:36" ht="13" x14ac:dyDescent="0.3">
      <c r="A21" s="146"/>
      <c r="C21" s="146"/>
      <c r="D21" s="27"/>
      <c r="E21" s="28" t="s">
        <v>210</v>
      </c>
      <c r="F21" s="150" t="str">
        <f>H21</f>
        <v>31/XX/20XX</v>
      </c>
      <c r="G21" s="150" t="str">
        <f>H21</f>
        <v>31/XX/20XX</v>
      </c>
      <c r="H21" s="96" t="s">
        <v>7</v>
      </c>
      <c r="I21" s="150" t="str">
        <f>K21</f>
        <v>31/XX/20XX</v>
      </c>
      <c r="J21" s="150" t="str">
        <f>K21</f>
        <v>31/XX/20XX</v>
      </c>
      <c r="K21" s="96" t="s">
        <v>7</v>
      </c>
      <c r="L21" s="150" t="str">
        <f>N21</f>
        <v>31/XX/20XX</v>
      </c>
      <c r="M21" s="150" t="str">
        <f>N21</f>
        <v>31/XX/20XX</v>
      </c>
      <c r="N21" s="96" t="s">
        <v>7</v>
      </c>
      <c r="O21" s="27"/>
      <c r="P21" s="28" t="s">
        <v>210</v>
      </c>
      <c r="Q21" s="150" t="str">
        <f>S21</f>
        <v>31/XX/20XX</v>
      </c>
      <c r="R21" s="150" t="str">
        <f>S21</f>
        <v>31/XX/20XX</v>
      </c>
      <c r="S21" s="96" t="s">
        <v>7</v>
      </c>
      <c r="T21" s="150" t="str">
        <f>V21</f>
        <v>31/XX/20XX</v>
      </c>
      <c r="U21" s="150" t="str">
        <f>V21</f>
        <v>31/XX/20XX</v>
      </c>
      <c r="V21" s="96" t="s">
        <v>7</v>
      </c>
      <c r="W21" s="150" t="str">
        <f>Y21</f>
        <v>31/XX/20XX</v>
      </c>
      <c r="X21" s="150" t="str">
        <f>Y21</f>
        <v>31/XX/20XX</v>
      </c>
      <c r="Y21" s="96" t="s">
        <v>7</v>
      </c>
      <c r="Z21" s="27"/>
      <c r="AA21" s="28" t="s">
        <v>210</v>
      </c>
      <c r="AB21" s="150" t="str">
        <f>AD21</f>
        <v>31/XX/20XX</v>
      </c>
      <c r="AC21" s="150" t="str">
        <f>AD21</f>
        <v>31/XX/20XX</v>
      </c>
      <c r="AD21" s="96" t="s">
        <v>7</v>
      </c>
      <c r="AE21" s="150" t="str">
        <f>AG21</f>
        <v>31/XX/20XX</v>
      </c>
      <c r="AF21" s="150" t="str">
        <f>AG21</f>
        <v>31/XX/20XX</v>
      </c>
      <c r="AG21" s="96" t="s">
        <v>7</v>
      </c>
      <c r="AH21" s="150" t="str">
        <f>AJ21</f>
        <v>31/XX/20XX</v>
      </c>
      <c r="AI21" s="150" t="str">
        <f>AJ21</f>
        <v>31/XX/20XX</v>
      </c>
      <c r="AJ21" s="96" t="s">
        <v>7</v>
      </c>
    </row>
    <row r="22" spans="1:36" ht="11.5" x14ac:dyDescent="0.25">
      <c r="A22" s="146"/>
      <c r="C22" s="146"/>
      <c r="D22" s="27"/>
      <c r="E22" s="130" t="s">
        <v>8</v>
      </c>
      <c r="F22" s="149">
        <f>H22</f>
        <v>12</v>
      </c>
      <c r="G22" s="149">
        <f>H22</f>
        <v>12</v>
      </c>
      <c r="H22" s="190">
        <v>12</v>
      </c>
      <c r="I22" s="149">
        <f>K22</f>
        <v>12</v>
      </c>
      <c r="J22" s="149">
        <f>K22</f>
        <v>12</v>
      </c>
      <c r="K22" s="190">
        <v>12</v>
      </c>
      <c r="L22" s="149">
        <f>N22</f>
        <v>12</v>
      </c>
      <c r="M22" s="149">
        <f>N22</f>
        <v>12</v>
      </c>
      <c r="N22" s="190">
        <v>12</v>
      </c>
      <c r="O22" s="27"/>
      <c r="P22" s="130" t="s">
        <v>8</v>
      </c>
      <c r="Q22" s="149">
        <f>S22</f>
        <v>12</v>
      </c>
      <c r="R22" s="149">
        <f>S22</f>
        <v>12</v>
      </c>
      <c r="S22" s="190">
        <v>12</v>
      </c>
      <c r="T22" s="149">
        <f>V22</f>
        <v>12</v>
      </c>
      <c r="U22" s="149">
        <f>V22</f>
        <v>12</v>
      </c>
      <c r="V22" s="190">
        <v>12</v>
      </c>
      <c r="W22" s="149">
        <f>Y22</f>
        <v>12</v>
      </c>
      <c r="X22" s="149">
        <f>Y22</f>
        <v>12</v>
      </c>
      <c r="Y22" s="190">
        <v>12</v>
      </c>
      <c r="Z22" s="27"/>
      <c r="AA22" s="130" t="s">
        <v>8</v>
      </c>
      <c r="AB22" s="149">
        <f>AD22</f>
        <v>12</v>
      </c>
      <c r="AC22" s="149">
        <f>AD22</f>
        <v>12</v>
      </c>
      <c r="AD22" s="190">
        <v>12</v>
      </c>
      <c r="AE22" s="149">
        <f>AG22</f>
        <v>12</v>
      </c>
      <c r="AF22" s="149">
        <f>AG22</f>
        <v>12</v>
      </c>
      <c r="AG22" s="190">
        <v>12</v>
      </c>
      <c r="AH22" s="149">
        <f>AJ22</f>
        <v>12</v>
      </c>
      <c r="AI22" s="149">
        <f>AJ22</f>
        <v>12</v>
      </c>
      <c r="AJ22" s="190">
        <v>12</v>
      </c>
    </row>
    <row r="23" spans="1:36" ht="11.5" x14ac:dyDescent="0.25">
      <c r="A23" s="146"/>
      <c r="C23" s="146"/>
      <c r="D23" s="27"/>
      <c r="E23" s="130" t="s">
        <v>9</v>
      </c>
      <c r="F23" s="149" t="str">
        <f t="shared" ref="F23:F25" si="0">H23</f>
        <v>N</v>
      </c>
      <c r="G23" s="149" t="str">
        <f t="shared" ref="G23:G25" si="1">H23</f>
        <v>N</v>
      </c>
      <c r="H23" s="95" t="s">
        <v>10</v>
      </c>
      <c r="I23" s="149" t="str">
        <f t="shared" ref="I23:I25" si="2">K23</f>
        <v>N</v>
      </c>
      <c r="J23" s="149" t="str">
        <f t="shared" ref="J23:J25" si="3">K23</f>
        <v>N</v>
      </c>
      <c r="K23" s="95" t="s">
        <v>10</v>
      </c>
      <c r="L23" s="149" t="str">
        <f t="shared" ref="L23:L25" si="4">N23</f>
        <v>N</v>
      </c>
      <c r="M23" s="149" t="str">
        <f t="shared" ref="M23:M25" si="5">N23</f>
        <v>N</v>
      </c>
      <c r="N23" s="95" t="s">
        <v>10</v>
      </c>
      <c r="O23" s="27"/>
      <c r="P23" s="130" t="s">
        <v>9</v>
      </c>
      <c r="Q23" s="149" t="str">
        <f t="shared" ref="Q23:Q25" si="6">S23</f>
        <v>N</v>
      </c>
      <c r="R23" s="149" t="str">
        <f t="shared" ref="R23:R25" si="7">S23</f>
        <v>N</v>
      </c>
      <c r="S23" s="95" t="s">
        <v>10</v>
      </c>
      <c r="T23" s="149" t="str">
        <f t="shared" ref="T23:T25" si="8">V23</f>
        <v>N</v>
      </c>
      <c r="U23" s="149" t="str">
        <f t="shared" ref="U23:U25" si="9">V23</f>
        <v>N</v>
      </c>
      <c r="V23" s="95" t="s">
        <v>10</v>
      </c>
      <c r="W23" s="149" t="str">
        <f t="shared" ref="W23:W25" si="10">Y23</f>
        <v>N</v>
      </c>
      <c r="X23" s="149" t="str">
        <f t="shared" ref="X23:X25" si="11">Y23</f>
        <v>N</v>
      </c>
      <c r="Y23" s="95" t="s">
        <v>10</v>
      </c>
      <c r="Z23" s="27"/>
      <c r="AA23" s="130" t="s">
        <v>9</v>
      </c>
      <c r="AB23" s="149" t="str">
        <f t="shared" ref="AB23:AB25" si="12">AD23</f>
        <v>N</v>
      </c>
      <c r="AC23" s="149" t="str">
        <f t="shared" ref="AC23:AC25" si="13">AD23</f>
        <v>N</v>
      </c>
      <c r="AD23" s="95" t="s">
        <v>10</v>
      </c>
      <c r="AE23" s="149" t="str">
        <f t="shared" ref="AE23:AE25" si="14">AG23</f>
        <v>N</v>
      </c>
      <c r="AF23" s="149" t="str">
        <f t="shared" ref="AF23:AF25" si="15">AG23</f>
        <v>N</v>
      </c>
      <c r="AG23" s="95" t="s">
        <v>10</v>
      </c>
      <c r="AH23" s="149" t="str">
        <f t="shared" ref="AH23:AH25" si="16">AJ23</f>
        <v>N</v>
      </c>
      <c r="AI23" s="149" t="str">
        <f t="shared" ref="AI23:AI25" si="17">AJ23</f>
        <v>N</v>
      </c>
      <c r="AJ23" s="95" t="s">
        <v>10</v>
      </c>
    </row>
    <row r="24" spans="1:36" ht="11.5" x14ac:dyDescent="0.25">
      <c r="A24" s="146"/>
      <c r="C24" s="146"/>
      <c r="D24" s="27"/>
      <c r="E24" s="130" t="s">
        <v>150</v>
      </c>
      <c r="F24" s="149" t="str">
        <f t="shared" si="0"/>
        <v>N/A</v>
      </c>
      <c r="G24" s="149" t="str">
        <f t="shared" si="1"/>
        <v>N/A</v>
      </c>
      <c r="H24" s="94" t="s">
        <v>48</v>
      </c>
      <c r="I24" s="149" t="str">
        <f t="shared" si="2"/>
        <v>N/A</v>
      </c>
      <c r="J24" s="149" t="str">
        <f t="shared" si="3"/>
        <v>N/A</v>
      </c>
      <c r="K24" s="94" t="s">
        <v>48</v>
      </c>
      <c r="L24" s="149" t="str">
        <f t="shared" si="4"/>
        <v>N/A</v>
      </c>
      <c r="M24" s="149" t="str">
        <f t="shared" si="5"/>
        <v>N/A</v>
      </c>
      <c r="N24" s="94" t="s">
        <v>48</v>
      </c>
      <c r="O24" s="27"/>
      <c r="P24" s="130" t="s">
        <v>150</v>
      </c>
      <c r="Q24" s="149" t="str">
        <f t="shared" si="6"/>
        <v>N/A</v>
      </c>
      <c r="R24" s="149" t="str">
        <f t="shared" si="7"/>
        <v>N/A</v>
      </c>
      <c r="S24" s="94" t="s">
        <v>48</v>
      </c>
      <c r="T24" s="149" t="str">
        <f t="shared" si="8"/>
        <v>N/A</v>
      </c>
      <c r="U24" s="149" t="str">
        <f t="shared" si="9"/>
        <v>N/A</v>
      </c>
      <c r="V24" s="94" t="s">
        <v>48</v>
      </c>
      <c r="W24" s="149" t="str">
        <f t="shared" si="10"/>
        <v>N/A</v>
      </c>
      <c r="X24" s="149" t="str">
        <f t="shared" si="11"/>
        <v>N/A</v>
      </c>
      <c r="Y24" s="94" t="s">
        <v>48</v>
      </c>
      <c r="Z24" s="27"/>
      <c r="AA24" s="130" t="s">
        <v>150</v>
      </c>
      <c r="AB24" s="149" t="str">
        <f t="shared" si="12"/>
        <v>N/A</v>
      </c>
      <c r="AC24" s="149" t="str">
        <f t="shared" si="13"/>
        <v>N/A</v>
      </c>
      <c r="AD24" s="94" t="s">
        <v>48</v>
      </c>
      <c r="AE24" s="149" t="str">
        <f t="shared" si="14"/>
        <v>N/A</v>
      </c>
      <c r="AF24" s="149" t="str">
        <f t="shared" si="15"/>
        <v>N/A</v>
      </c>
      <c r="AG24" s="94" t="s">
        <v>48</v>
      </c>
      <c r="AH24" s="149" t="str">
        <f t="shared" si="16"/>
        <v>N/A</v>
      </c>
      <c r="AI24" s="149" t="str">
        <f t="shared" si="17"/>
        <v>N/A</v>
      </c>
      <c r="AJ24" s="94" t="s">
        <v>48</v>
      </c>
    </row>
    <row r="25" spans="1:36" ht="11.5" x14ac:dyDescent="0.25">
      <c r="A25" s="146"/>
      <c r="C25" s="146"/>
      <c r="D25" s="27"/>
      <c r="E25" s="130" t="s">
        <v>385</v>
      </c>
      <c r="F25" s="149" t="str">
        <f t="shared" si="0"/>
        <v>Annual</v>
      </c>
      <c r="G25" s="149" t="str">
        <f t="shared" si="1"/>
        <v>Annual</v>
      </c>
      <c r="H25" s="95" t="s">
        <v>11</v>
      </c>
      <c r="I25" s="149" t="str">
        <f t="shared" si="2"/>
        <v>Annual</v>
      </c>
      <c r="J25" s="149" t="str">
        <f t="shared" si="3"/>
        <v>Annual</v>
      </c>
      <c r="K25" s="95" t="s">
        <v>11</v>
      </c>
      <c r="L25" s="149" t="str">
        <f t="shared" si="4"/>
        <v>Annual</v>
      </c>
      <c r="M25" s="149" t="str">
        <f t="shared" si="5"/>
        <v>Annual</v>
      </c>
      <c r="N25" s="95" t="s">
        <v>11</v>
      </c>
      <c r="O25" s="27"/>
      <c r="P25" s="130" t="s">
        <v>385</v>
      </c>
      <c r="Q25" s="149" t="str">
        <f t="shared" si="6"/>
        <v>Annual</v>
      </c>
      <c r="R25" s="149" t="str">
        <f t="shared" si="7"/>
        <v>Annual</v>
      </c>
      <c r="S25" s="95" t="s">
        <v>11</v>
      </c>
      <c r="T25" s="149" t="str">
        <f t="shared" si="8"/>
        <v>Annual</v>
      </c>
      <c r="U25" s="149" t="str">
        <f t="shared" si="9"/>
        <v>Annual</v>
      </c>
      <c r="V25" s="95" t="s">
        <v>11</v>
      </c>
      <c r="W25" s="149" t="str">
        <f t="shared" si="10"/>
        <v>Annual</v>
      </c>
      <c r="X25" s="149" t="str">
        <f t="shared" si="11"/>
        <v>Annual</v>
      </c>
      <c r="Y25" s="95" t="s">
        <v>11</v>
      </c>
      <c r="Z25" s="27"/>
      <c r="AA25" s="130" t="s">
        <v>385</v>
      </c>
      <c r="AB25" s="149" t="str">
        <f t="shared" si="12"/>
        <v>Annual</v>
      </c>
      <c r="AC25" s="149" t="str">
        <f t="shared" si="13"/>
        <v>Annual</v>
      </c>
      <c r="AD25" s="95" t="s">
        <v>11</v>
      </c>
      <c r="AE25" s="149" t="str">
        <f t="shared" si="14"/>
        <v>Annual</v>
      </c>
      <c r="AF25" s="149" t="str">
        <f t="shared" si="15"/>
        <v>Annual</v>
      </c>
      <c r="AG25" s="95" t="s">
        <v>11</v>
      </c>
      <c r="AH25" s="149" t="str">
        <f t="shared" si="16"/>
        <v>Annual</v>
      </c>
      <c r="AI25" s="149" t="str">
        <f t="shared" si="17"/>
        <v>Annual</v>
      </c>
      <c r="AJ25" s="95" t="s">
        <v>11</v>
      </c>
    </row>
    <row r="26" spans="1:36" ht="11.5" x14ac:dyDescent="0.25">
      <c r="A26" s="146">
        <f>IF(OR(H26&lt;0,K26&lt;0,N26&lt;0,S26&lt;0,V26&lt;0,Y26&lt;0,AD26&lt;0,AG26&lt;0,AJ26&lt;0),1,0)</f>
        <v>0</v>
      </c>
      <c r="C26" s="146"/>
      <c r="D26" s="27"/>
      <c r="E26" s="13" t="s">
        <v>195</v>
      </c>
      <c r="F26" s="132">
        <v>0</v>
      </c>
      <c r="G26" s="132">
        <v>0</v>
      </c>
      <c r="H26" s="151">
        <f>SUM(F26:G26)</f>
        <v>0</v>
      </c>
      <c r="I26" s="132">
        <v>0</v>
      </c>
      <c r="J26" s="132">
        <v>0</v>
      </c>
      <c r="K26" s="151">
        <f>SUM(I26:J26)</f>
        <v>0</v>
      </c>
      <c r="L26" s="132">
        <v>0</v>
      </c>
      <c r="M26" s="132">
        <v>0</v>
      </c>
      <c r="N26" s="151">
        <f>SUM(L26:M26)</f>
        <v>0</v>
      </c>
      <c r="O26" s="27"/>
      <c r="P26" s="13" t="s">
        <v>195</v>
      </c>
      <c r="Q26" s="132">
        <v>0</v>
      </c>
      <c r="R26" s="132">
        <v>0</v>
      </c>
      <c r="S26" s="151">
        <f>SUM(Q26:R26)</f>
        <v>0</v>
      </c>
      <c r="T26" s="132">
        <v>0</v>
      </c>
      <c r="U26" s="132">
        <v>0</v>
      </c>
      <c r="V26" s="151">
        <f>SUM(T26:U26)</f>
        <v>0</v>
      </c>
      <c r="W26" s="132">
        <v>0</v>
      </c>
      <c r="X26" s="132">
        <v>0</v>
      </c>
      <c r="Y26" s="151">
        <f>SUM(W26:X26)</f>
        <v>0</v>
      </c>
      <c r="Z26" s="27"/>
      <c r="AA26" s="13" t="s">
        <v>195</v>
      </c>
      <c r="AB26" s="132">
        <v>0</v>
      </c>
      <c r="AC26" s="132">
        <v>0</v>
      </c>
      <c r="AD26" s="151">
        <f>SUM(AB26:AC26)</f>
        <v>0</v>
      </c>
      <c r="AE26" s="132">
        <v>0</v>
      </c>
      <c r="AF26" s="132">
        <v>0</v>
      </c>
      <c r="AG26" s="151">
        <f>SUM(AE26:AF26)</f>
        <v>0</v>
      </c>
      <c r="AH26" s="132">
        <v>0</v>
      </c>
      <c r="AI26" s="132">
        <v>0</v>
      </c>
      <c r="AJ26" s="151">
        <f>SUM(AH26:AI26)</f>
        <v>0</v>
      </c>
    </row>
    <row r="27" spans="1:36" ht="23" x14ac:dyDescent="0.25">
      <c r="A27" s="146">
        <f>IF(OR(H27&lt;0,K27&lt;0,N27&lt;0,S27&lt;0,V27&lt;0,Y27&lt;0,AD27&lt;0,AG27&lt;0,AJ27&lt;0),1,0)</f>
        <v>0</v>
      </c>
      <c r="C27" s="146"/>
      <c r="D27" s="27"/>
      <c r="E27" s="19" t="s">
        <v>212</v>
      </c>
      <c r="F27" s="132">
        <v>0</v>
      </c>
      <c r="G27" s="132">
        <v>0</v>
      </c>
      <c r="H27" s="151">
        <f t="shared" ref="H27:H41" si="18">SUM(F27:G27)</f>
        <v>0</v>
      </c>
      <c r="I27" s="132">
        <v>0</v>
      </c>
      <c r="J27" s="132">
        <v>0</v>
      </c>
      <c r="K27" s="151">
        <f t="shared" ref="K27:K41" si="19">SUM(I27:J27)</f>
        <v>0</v>
      </c>
      <c r="L27" s="132">
        <v>0</v>
      </c>
      <c r="M27" s="132">
        <v>0</v>
      </c>
      <c r="N27" s="151">
        <f t="shared" ref="N27:N41" si="20">SUM(L27:M27)</f>
        <v>0</v>
      </c>
      <c r="O27" s="27"/>
      <c r="P27" s="19" t="s">
        <v>212</v>
      </c>
      <c r="Q27" s="132">
        <v>0</v>
      </c>
      <c r="R27" s="132">
        <v>0</v>
      </c>
      <c r="S27" s="151">
        <f t="shared" ref="S27:S41" si="21">SUM(Q27:R27)</f>
        <v>0</v>
      </c>
      <c r="T27" s="132">
        <v>0</v>
      </c>
      <c r="U27" s="132">
        <v>0</v>
      </c>
      <c r="V27" s="151">
        <f t="shared" ref="V27:V41" si="22">SUM(T27:U27)</f>
        <v>0</v>
      </c>
      <c r="W27" s="132">
        <v>0</v>
      </c>
      <c r="X27" s="132">
        <v>0</v>
      </c>
      <c r="Y27" s="151">
        <f t="shared" ref="Y27:Y41" si="23">SUM(W27:X27)</f>
        <v>0</v>
      </c>
      <c r="Z27" s="27"/>
      <c r="AA27" s="19" t="s">
        <v>212</v>
      </c>
      <c r="AB27" s="132">
        <v>0</v>
      </c>
      <c r="AC27" s="132">
        <v>0</v>
      </c>
      <c r="AD27" s="151">
        <f t="shared" ref="AD27:AD41" si="24">SUM(AB27:AC27)</f>
        <v>0</v>
      </c>
      <c r="AE27" s="132">
        <v>0</v>
      </c>
      <c r="AF27" s="132">
        <v>0</v>
      </c>
      <c r="AG27" s="151">
        <f t="shared" ref="AG27:AG41" si="25">SUM(AE27:AF27)</f>
        <v>0</v>
      </c>
      <c r="AH27" s="132">
        <v>0</v>
      </c>
      <c r="AI27" s="132">
        <v>0</v>
      </c>
      <c r="AJ27" s="151">
        <f t="shared" ref="AJ27:AJ41" si="26">SUM(AH27:AI27)</f>
        <v>0</v>
      </c>
    </row>
    <row r="28" spans="1:36" ht="11.5" x14ac:dyDescent="0.25">
      <c r="A28" s="146"/>
      <c r="C28" s="146"/>
      <c r="D28" s="27"/>
      <c r="E28" s="19" t="s">
        <v>213</v>
      </c>
      <c r="F28" s="132">
        <v>0</v>
      </c>
      <c r="G28" s="132">
        <v>0</v>
      </c>
      <c r="H28" s="151">
        <f t="shared" ref="H28" si="27">SUM(F28:G28)</f>
        <v>0</v>
      </c>
      <c r="I28" s="132">
        <v>0</v>
      </c>
      <c r="J28" s="132">
        <v>0</v>
      </c>
      <c r="K28" s="151">
        <f t="shared" ref="K28" si="28">SUM(I28:J28)</f>
        <v>0</v>
      </c>
      <c r="L28" s="132">
        <v>0</v>
      </c>
      <c r="M28" s="132">
        <v>0</v>
      </c>
      <c r="N28" s="151">
        <f t="shared" ref="N28" si="29">SUM(L28:M28)</f>
        <v>0</v>
      </c>
      <c r="O28" s="27"/>
      <c r="P28" s="19" t="s">
        <v>213</v>
      </c>
      <c r="Q28" s="132">
        <v>0</v>
      </c>
      <c r="R28" s="132">
        <v>0</v>
      </c>
      <c r="S28" s="151">
        <f t="shared" ref="S28" si="30">SUM(Q28:R28)</f>
        <v>0</v>
      </c>
      <c r="T28" s="132">
        <v>0</v>
      </c>
      <c r="U28" s="132">
        <v>0</v>
      </c>
      <c r="V28" s="151">
        <f t="shared" ref="V28" si="31">SUM(T28:U28)</f>
        <v>0</v>
      </c>
      <c r="W28" s="132">
        <v>0</v>
      </c>
      <c r="X28" s="132">
        <v>0</v>
      </c>
      <c r="Y28" s="151">
        <f t="shared" ref="Y28" si="32">SUM(W28:X28)</f>
        <v>0</v>
      </c>
      <c r="Z28" s="27"/>
      <c r="AA28" s="19" t="s">
        <v>213</v>
      </c>
      <c r="AB28" s="132">
        <v>0</v>
      </c>
      <c r="AC28" s="132">
        <v>0</v>
      </c>
      <c r="AD28" s="151">
        <f t="shared" ref="AD28" si="33">SUM(AB28:AC28)</f>
        <v>0</v>
      </c>
      <c r="AE28" s="132">
        <v>0</v>
      </c>
      <c r="AF28" s="132">
        <v>0</v>
      </c>
      <c r="AG28" s="151">
        <f t="shared" ref="AG28" si="34">SUM(AE28:AF28)</f>
        <v>0</v>
      </c>
      <c r="AH28" s="132">
        <v>0</v>
      </c>
      <c r="AI28" s="132">
        <v>0</v>
      </c>
      <c r="AJ28" s="151">
        <f t="shared" ref="AJ28" si="35">SUM(AH28:AI28)</f>
        <v>0</v>
      </c>
    </row>
    <row r="29" spans="1:36" ht="11.5" x14ac:dyDescent="0.25">
      <c r="A29" s="146">
        <f>IF(OR(H29&lt;0,K29&lt;0,N29&lt;0,S29&lt;0,V29&lt;0,Y29&lt;0,AD29&lt;0,AG29&lt;0,AJ29&lt;0),1,0)</f>
        <v>0</v>
      </c>
      <c r="C29" s="146"/>
      <c r="D29" s="27"/>
      <c r="E29" s="13" t="s">
        <v>197</v>
      </c>
      <c r="F29" s="132">
        <v>0</v>
      </c>
      <c r="G29" s="132">
        <v>0</v>
      </c>
      <c r="H29" s="151">
        <f t="shared" si="18"/>
        <v>0</v>
      </c>
      <c r="I29" s="132">
        <v>0</v>
      </c>
      <c r="J29" s="132">
        <v>0</v>
      </c>
      <c r="K29" s="151">
        <f t="shared" si="19"/>
        <v>0</v>
      </c>
      <c r="L29" s="132">
        <v>0</v>
      </c>
      <c r="M29" s="132">
        <v>0</v>
      </c>
      <c r="N29" s="151">
        <f t="shared" si="20"/>
        <v>0</v>
      </c>
      <c r="O29" s="27"/>
      <c r="P29" s="13" t="s">
        <v>197</v>
      </c>
      <c r="Q29" s="132">
        <v>0</v>
      </c>
      <c r="R29" s="132">
        <v>0</v>
      </c>
      <c r="S29" s="151">
        <f t="shared" si="21"/>
        <v>0</v>
      </c>
      <c r="T29" s="132">
        <v>0</v>
      </c>
      <c r="U29" s="132">
        <v>0</v>
      </c>
      <c r="V29" s="151">
        <f t="shared" si="22"/>
        <v>0</v>
      </c>
      <c r="W29" s="132">
        <v>0</v>
      </c>
      <c r="X29" s="132">
        <v>0</v>
      </c>
      <c r="Y29" s="151">
        <f t="shared" si="23"/>
        <v>0</v>
      </c>
      <c r="Z29" s="27"/>
      <c r="AA29" s="13" t="s">
        <v>197</v>
      </c>
      <c r="AB29" s="132">
        <v>0</v>
      </c>
      <c r="AC29" s="132">
        <v>0</v>
      </c>
      <c r="AD29" s="151">
        <f t="shared" si="24"/>
        <v>0</v>
      </c>
      <c r="AE29" s="132">
        <v>0</v>
      </c>
      <c r="AF29" s="132">
        <v>0</v>
      </c>
      <c r="AG29" s="151">
        <f t="shared" si="25"/>
        <v>0</v>
      </c>
      <c r="AH29" s="132">
        <v>0</v>
      </c>
      <c r="AI29" s="132">
        <v>0</v>
      </c>
      <c r="AJ29" s="151">
        <f t="shared" si="26"/>
        <v>0</v>
      </c>
    </row>
    <row r="30" spans="1:36" ht="11.5" x14ac:dyDescent="0.25">
      <c r="A30" s="146">
        <f>IF(OR(H30&lt;0,K30&lt;0,N30&lt;0,S30&lt;0,V30&lt;0,Y30&lt;0,AD30&lt;0,AG30&lt;0,AJ30&lt;0),1,0)</f>
        <v>0</v>
      </c>
      <c r="C30" s="146"/>
      <c r="D30" s="27"/>
      <c r="E30" s="13" t="s">
        <v>198</v>
      </c>
      <c r="F30" s="132">
        <v>0</v>
      </c>
      <c r="G30" s="132">
        <v>0</v>
      </c>
      <c r="H30" s="151">
        <f t="shared" si="18"/>
        <v>0</v>
      </c>
      <c r="I30" s="132">
        <v>0</v>
      </c>
      <c r="J30" s="132">
        <v>0</v>
      </c>
      <c r="K30" s="151">
        <f t="shared" si="19"/>
        <v>0</v>
      </c>
      <c r="L30" s="132">
        <v>0</v>
      </c>
      <c r="M30" s="132">
        <v>0</v>
      </c>
      <c r="N30" s="151">
        <f t="shared" si="20"/>
        <v>0</v>
      </c>
      <c r="O30" s="27"/>
      <c r="P30" s="13" t="s">
        <v>198</v>
      </c>
      <c r="Q30" s="132">
        <v>0</v>
      </c>
      <c r="R30" s="132">
        <v>0</v>
      </c>
      <c r="S30" s="151">
        <f t="shared" si="21"/>
        <v>0</v>
      </c>
      <c r="T30" s="132">
        <v>0</v>
      </c>
      <c r="U30" s="132">
        <v>0</v>
      </c>
      <c r="V30" s="151">
        <f t="shared" si="22"/>
        <v>0</v>
      </c>
      <c r="W30" s="132">
        <v>0</v>
      </c>
      <c r="X30" s="132">
        <v>0</v>
      </c>
      <c r="Y30" s="151">
        <f t="shared" si="23"/>
        <v>0</v>
      </c>
      <c r="Z30" s="27"/>
      <c r="AA30" s="13" t="s">
        <v>198</v>
      </c>
      <c r="AB30" s="132">
        <v>0</v>
      </c>
      <c r="AC30" s="132">
        <v>0</v>
      </c>
      <c r="AD30" s="151">
        <f t="shared" si="24"/>
        <v>0</v>
      </c>
      <c r="AE30" s="132">
        <v>0</v>
      </c>
      <c r="AF30" s="132">
        <v>0</v>
      </c>
      <c r="AG30" s="151">
        <f t="shared" si="25"/>
        <v>0</v>
      </c>
      <c r="AH30" s="132">
        <v>0</v>
      </c>
      <c r="AI30" s="132">
        <v>0</v>
      </c>
      <c r="AJ30" s="151">
        <f t="shared" si="26"/>
        <v>0</v>
      </c>
    </row>
    <row r="31" spans="1:36" ht="11.5" x14ac:dyDescent="0.25">
      <c r="A31" s="146">
        <f>IF(OR(H31&lt;0,K31&lt;0,N31&lt;0,S31&lt;0,V31&lt;0,Y31&lt;0,AD31&lt;0,AG31&lt;0,AJ31&lt;0),1,0)</f>
        <v>0</v>
      </c>
      <c r="C31" s="146"/>
      <c r="D31" s="27"/>
      <c r="E31" s="13" t="s">
        <v>214</v>
      </c>
      <c r="F31" s="132">
        <v>0</v>
      </c>
      <c r="G31" s="132">
        <v>0</v>
      </c>
      <c r="H31" s="151">
        <f t="shared" ref="H31" si="36">SUM(F31:G31)</f>
        <v>0</v>
      </c>
      <c r="I31" s="132">
        <v>0</v>
      </c>
      <c r="J31" s="132">
        <v>0</v>
      </c>
      <c r="K31" s="151">
        <f t="shared" ref="K31" si="37">SUM(I31:J31)</f>
        <v>0</v>
      </c>
      <c r="L31" s="132">
        <v>0</v>
      </c>
      <c r="M31" s="132">
        <v>0</v>
      </c>
      <c r="N31" s="151">
        <f t="shared" ref="N31" si="38">SUM(L31:M31)</f>
        <v>0</v>
      </c>
      <c r="O31" s="27"/>
      <c r="P31" s="13" t="s">
        <v>214</v>
      </c>
      <c r="Q31" s="132">
        <v>0</v>
      </c>
      <c r="R31" s="132">
        <v>0</v>
      </c>
      <c r="S31" s="151">
        <f t="shared" ref="S31" si="39">SUM(Q31:R31)</f>
        <v>0</v>
      </c>
      <c r="T31" s="132">
        <v>0</v>
      </c>
      <c r="U31" s="132">
        <v>0</v>
      </c>
      <c r="V31" s="151">
        <f t="shared" si="22"/>
        <v>0</v>
      </c>
      <c r="W31" s="132">
        <v>0</v>
      </c>
      <c r="X31" s="132">
        <v>0</v>
      </c>
      <c r="Y31" s="151">
        <f t="shared" si="23"/>
        <v>0</v>
      </c>
      <c r="Z31" s="27"/>
      <c r="AA31" s="13" t="s">
        <v>214</v>
      </c>
      <c r="AB31" s="132">
        <v>0</v>
      </c>
      <c r="AC31" s="132">
        <v>0</v>
      </c>
      <c r="AD31" s="151">
        <f t="shared" ref="AD31" si="40">SUM(AB31:AC31)</f>
        <v>0</v>
      </c>
      <c r="AE31" s="132">
        <v>0</v>
      </c>
      <c r="AF31" s="132">
        <v>0</v>
      </c>
      <c r="AG31" s="151">
        <f t="shared" si="25"/>
        <v>0</v>
      </c>
      <c r="AH31" s="132">
        <v>0</v>
      </c>
      <c r="AI31" s="132">
        <v>0</v>
      </c>
      <c r="AJ31" s="151">
        <f t="shared" si="26"/>
        <v>0</v>
      </c>
    </row>
    <row r="32" spans="1:36" ht="11.5" x14ac:dyDescent="0.25">
      <c r="A32" s="146"/>
      <c r="C32" s="146"/>
      <c r="D32" s="27"/>
      <c r="E32" s="14" t="s">
        <v>215</v>
      </c>
      <c r="F32" s="49">
        <f t="shared" ref="F32:G32" si="41">SUM(F$26:F$31)</f>
        <v>0</v>
      </c>
      <c r="G32" s="49">
        <f t="shared" si="41"/>
        <v>0</v>
      </c>
      <c r="H32" s="49">
        <f>SUM(H$26:H$31)</f>
        <v>0</v>
      </c>
      <c r="I32" s="49">
        <f t="shared" ref="I32:N32" si="42">SUM(I$26:I$31)</f>
        <v>0</v>
      </c>
      <c r="J32" s="49">
        <f t="shared" si="42"/>
        <v>0</v>
      </c>
      <c r="K32" s="49">
        <f t="shared" si="42"/>
        <v>0</v>
      </c>
      <c r="L32" s="49">
        <f t="shared" si="42"/>
        <v>0</v>
      </c>
      <c r="M32" s="49">
        <f t="shared" si="42"/>
        <v>0</v>
      </c>
      <c r="N32" s="49">
        <f t="shared" si="42"/>
        <v>0</v>
      </c>
      <c r="O32" s="27"/>
      <c r="P32" s="14" t="s">
        <v>215</v>
      </c>
      <c r="Q32" s="49">
        <f t="shared" ref="Q32:R32" si="43">SUM(Q$26:Q$31)</f>
        <v>0</v>
      </c>
      <c r="R32" s="49">
        <f t="shared" si="43"/>
        <v>0</v>
      </c>
      <c r="S32" s="49">
        <f>SUM(S$26:S$31)</f>
        <v>0</v>
      </c>
      <c r="T32" s="49">
        <f t="shared" ref="T32:Y32" si="44">SUM(T$26:T$31)</f>
        <v>0</v>
      </c>
      <c r="U32" s="49">
        <f t="shared" si="44"/>
        <v>0</v>
      </c>
      <c r="V32" s="49">
        <f t="shared" si="44"/>
        <v>0</v>
      </c>
      <c r="W32" s="49">
        <f t="shared" si="44"/>
        <v>0</v>
      </c>
      <c r="X32" s="49">
        <f t="shared" si="44"/>
        <v>0</v>
      </c>
      <c r="Y32" s="49">
        <f t="shared" si="44"/>
        <v>0</v>
      </c>
      <c r="Z32" s="27"/>
      <c r="AA32" s="14" t="s">
        <v>215</v>
      </c>
      <c r="AB32" s="49">
        <f t="shared" ref="AB32:AC32" si="45">SUM(AB$26:AB$31)</f>
        <v>0</v>
      </c>
      <c r="AC32" s="49">
        <f t="shared" si="45"/>
        <v>0</v>
      </c>
      <c r="AD32" s="49">
        <f>SUM(AD$26:AD$31)</f>
        <v>0</v>
      </c>
      <c r="AE32" s="49">
        <f t="shared" ref="AE32:AJ32" si="46">SUM(AE$26:AE$31)</f>
        <v>0</v>
      </c>
      <c r="AF32" s="49">
        <f t="shared" si="46"/>
        <v>0</v>
      </c>
      <c r="AG32" s="49">
        <f t="shared" si="46"/>
        <v>0</v>
      </c>
      <c r="AH32" s="49">
        <f t="shared" si="46"/>
        <v>0</v>
      </c>
      <c r="AI32" s="49">
        <f t="shared" si="46"/>
        <v>0</v>
      </c>
      <c r="AJ32" s="49">
        <f t="shared" si="46"/>
        <v>0</v>
      </c>
    </row>
    <row r="33" spans="1:36" ht="11.5" x14ac:dyDescent="0.25">
      <c r="A33" s="146">
        <f>IF(OR(H33&gt;0,K33&gt;0,N33&gt;0,S33&gt;0,V33&gt;0,Y33&gt;0,AD33&gt;0,AG33&gt;0,AJ33&gt;0),1,0)</f>
        <v>0</v>
      </c>
      <c r="C33" s="146"/>
      <c r="D33" s="27"/>
      <c r="E33" s="13" t="s">
        <v>216</v>
      </c>
      <c r="F33" s="132">
        <v>0</v>
      </c>
      <c r="G33" s="132">
        <v>0</v>
      </c>
      <c r="H33" s="151">
        <f t="shared" si="18"/>
        <v>0</v>
      </c>
      <c r="I33" s="132">
        <v>0</v>
      </c>
      <c r="J33" s="132">
        <v>0</v>
      </c>
      <c r="K33" s="151">
        <f t="shared" si="19"/>
        <v>0</v>
      </c>
      <c r="L33" s="132">
        <v>0</v>
      </c>
      <c r="M33" s="132">
        <v>0</v>
      </c>
      <c r="N33" s="151">
        <f t="shared" si="20"/>
        <v>0</v>
      </c>
      <c r="O33" s="27"/>
      <c r="P33" s="13" t="s">
        <v>216</v>
      </c>
      <c r="Q33" s="132">
        <v>0</v>
      </c>
      <c r="R33" s="132">
        <v>0</v>
      </c>
      <c r="S33" s="151">
        <f t="shared" ref="S33:S37" si="47">SUM(Q33:R33)</f>
        <v>0</v>
      </c>
      <c r="T33" s="132">
        <v>0</v>
      </c>
      <c r="U33" s="132">
        <v>0</v>
      </c>
      <c r="V33" s="151">
        <f t="shared" ref="V33:V37" si="48">SUM(T33:U33)</f>
        <v>0</v>
      </c>
      <c r="W33" s="132">
        <v>0</v>
      </c>
      <c r="X33" s="132">
        <v>0</v>
      </c>
      <c r="Y33" s="151">
        <f t="shared" ref="Y33:Y37" si="49">SUM(W33:X33)</f>
        <v>0</v>
      </c>
      <c r="Z33" s="27"/>
      <c r="AA33" s="13" t="s">
        <v>216</v>
      </c>
      <c r="AB33" s="132">
        <v>0</v>
      </c>
      <c r="AC33" s="132">
        <v>0</v>
      </c>
      <c r="AD33" s="151">
        <f t="shared" ref="AD33:AD37" si="50">SUM(AB33:AC33)</f>
        <v>0</v>
      </c>
      <c r="AE33" s="132">
        <v>0</v>
      </c>
      <c r="AF33" s="132">
        <v>0</v>
      </c>
      <c r="AG33" s="151">
        <f t="shared" ref="AG33:AG37" si="51">SUM(AE33:AF33)</f>
        <v>0</v>
      </c>
      <c r="AH33" s="132">
        <v>0</v>
      </c>
      <c r="AI33" s="132">
        <v>0</v>
      </c>
      <c r="AJ33" s="151">
        <f t="shared" ref="AJ33:AJ37" si="52">SUM(AH33:AI33)</f>
        <v>0</v>
      </c>
    </row>
    <row r="34" spans="1:36" ht="11.5" x14ac:dyDescent="0.25">
      <c r="A34" s="146">
        <f>IF(OR(H34&gt;0,K34&gt;0,N34&gt;0,S34&gt;0,V34&gt;0,Y34&gt;0,AD34&gt;0,AG34&gt;0,AJ34&gt;0),1,0)</f>
        <v>0</v>
      </c>
      <c r="C34" s="146"/>
      <c r="D34" s="27"/>
      <c r="E34" s="13" t="s">
        <v>217</v>
      </c>
      <c r="F34" s="132">
        <v>0</v>
      </c>
      <c r="G34" s="132">
        <v>0</v>
      </c>
      <c r="H34" s="151">
        <f t="shared" ref="H34:H37" si="53">SUM(F34:G34)</f>
        <v>0</v>
      </c>
      <c r="I34" s="132">
        <v>0</v>
      </c>
      <c r="J34" s="132">
        <v>0</v>
      </c>
      <c r="K34" s="151">
        <f t="shared" ref="K34:K37" si="54">SUM(I34:J34)</f>
        <v>0</v>
      </c>
      <c r="L34" s="132">
        <v>0</v>
      </c>
      <c r="M34" s="132">
        <v>0</v>
      </c>
      <c r="N34" s="151">
        <f t="shared" ref="N34:N37" si="55">SUM(L34:M34)</f>
        <v>0</v>
      </c>
      <c r="O34" s="27"/>
      <c r="P34" s="13" t="s">
        <v>217</v>
      </c>
      <c r="Q34" s="132">
        <v>0</v>
      </c>
      <c r="R34" s="132">
        <v>0</v>
      </c>
      <c r="S34" s="151">
        <f t="shared" si="47"/>
        <v>0</v>
      </c>
      <c r="T34" s="132">
        <v>0</v>
      </c>
      <c r="U34" s="132">
        <v>0</v>
      </c>
      <c r="V34" s="151">
        <f t="shared" si="48"/>
        <v>0</v>
      </c>
      <c r="W34" s="132">
        <v>0</v>
      </c>
      <c r="X34" s="132">
        <v>0</v>
      </c>
      <c r="Y34" s="151">
        <f t="shared" si="49"/>
        <v>0</v>
      </c>
      <c r="Z34" s="27"/>
      <c r="AA34" s="13" t="s">
        <v>217</v>
      </c>
      <c r="AB34" s="132">
        <v>0</v>
      </c>
      <c r="AC34" s="132">
        <v>0</v>
      </c>
      <c r="AD34" s="151">
        <f t="shared" si="50"/>
        <v>0</v>
      </c>
      <c r="AE34" s="132">
        <v>0</v>
      </c>
      <c r="AF34" s="132">
        <v>0</v>
      </c>
      <c r="AG34" s="151">
        <f t="shared" si="51"/>
        <v>0</v>
      </c>
      <c r="AH34" s="132">
        <v>0</v>
      </c>
      <c r="AI34" s="132">
        <v>0</v>
      </c>
      <c r="AJ34" s="151">
        <f t="shared" si="52"/>
        <v>0</v>
      </c>
    </row>
    <row r="35" spans="1:36" ht="11.5" x14ac:dyDescent="0.25">
      <c r="A35" s="146">
        <f>IF(OR(H35&gt;0,K35&gt;0,N35&gt;0,S35&gt;0,V35&gt;0,Y35&gt;0,AD35&gt;0,AG35&gt;0,AJ35&gt;0),1,0)</f>
        <v>0</v>
      </c>
      <c r="C35" s="146"/>
      <c r="D35" s="27"/>
      <c r="E35" s="13" t="s">
        <v>218</v>
      </c>
      <c r="F35" s="132">
        <v>0</v>
      </c>
      <c r="G35" s="132">
        <v>0</v>
      </c>
      <c r="H35" s="151">
        <f t="shared" si="53"/>
        <v>0</v>
      </c>
      <c r="I35" s="132">
        <v>0</v>
      </c>
      <c r="J35" s="132">
        <v>0</v>
      </c>
      <c r="K35" s="151">
        <f t="shared" si="54"/>
        <v>0</v>
      </c>
      <c r="L35" s="132">
        <v>0</v>
      </c>
      <c r="M35" s="132">
        <v>0</v>
      </c>
      <c r="N35" s="151">
        <f t="shared" si="55"/>
        <v>0</v>
      </c>
      <c r="O35" s="27"/>
      <c r="P35" s="13" t="s">
        <v>218</v>
      </c>
      <c r="Q35" s="132">
        <v>0</v>
      </c>
      <c r="R35" s="132">
        <v>0</v>
      </c>
      <c r="S35" s="151">
        <f t="shared" si="47"/>
        <v>0</v>
      </c>
      <c r="T35" s="132">
        <v>0</v>
      </c>
      <c r="U35" s="132">
        <v>0</v>
      </c>
      <c r="V35" s="151">
        <f t="shared" si="48"/>
        <v>0</v>
      </c>
      <c r="W35" s="132">
        <v>0</v>
      </c>
      <c r="X35" s="132">
        <v>0</v>
      </c>
      <c r="Y35" s="151">
        <f t="shared" si="49"/>
        <v>0</v>
      </c>
      <c r="Z35" s="27"/>
      <c r="AA35" s="13" t="s">
        <v>218</v>
      </c>
      <c r="AB35" s="132">
        <v>0</v>
      </c>
      <c r="AC35" s="132">
        <v>0</v>
      </c>
      <c r="AD35" s="151">
        <f t="shared" si="50"/>
        <v>0</v>
      </c>
      <c r="AE35" s="132">
        <v>0</v>
      </c>
      <c r="AF35" s="132">
        <v>0</v>
      </c>
      <c r="AG35" s="151">
        <f t="shared" si="51"/>
        <v>0</v>
      </c>
      <c r="AH35" s="132">
        <v>0</v>
      </c>
      <c r="AI35" s="132">
        <v>0</v>
      </c>
      <c r="AJ35" s="151">
        <f t="shared" si="52"/>
        <v>0</v>
      </c>
    </row>
    <row r="36" spans="1:36" ht="11.5" x14ac:dyDescent="0.25">
      <c r="A36" s="146">
        <f>IF(OR(H36&gt;0,K36&gt;0,N36&gt;0,S36&gt;0,V36&gt;0,Y36&gt;0,AD36&gt;0,AG36&gt;0,AJ36&gt;0),1,0)</f>
        <v>0</v>
      </c>
      <c r="C36" s="146"/>
      <c r="D36" s="27"/>
      <c r="E36" s="13" t="s">
        <v>219</v>
      </c>
      <c r="F36" s="132">
        <v>0</v>
      </c>
      <c r="G36" s="132">
        <v>0</v>
      </c>
      <c r="H36" s="151">
        <f t="shared" si="53"/>
        <v>0</v>
      </c>
      <c r="I36" s="132">
        <v>0</v>
      </c>
      <c r="J36" s="132">
        <v>0</v>
      </c>
      <c r="K36" s="151">
        <f t="shared" si="54"/>
        <v>0</v>
      </c>
      <c r="L36" s="132">
        <v>0</v>
      </c>
      <c r="M36" s="132">
        <v>0</v>
      </c>
      <c r="N36" s="151">
        <f t="shared" si="55"/>
        <v>0</v>
      </c>
      <c r="O36" s="27"/>
      <c r="P36" s="13" t="s">
        <v>219</v>
      </c>
      <c r="Q36" s="132">
        <v>0</v>
      </c>
      <c r="R36" s="132">
        <v>0</v>
      </c>
      <c r="S36" s="151">
        <f t="shared" si="47"/>
        <v>0</v>
      </c>
      <c r="T36" s="132">
        <v>0</v>
      </c>
      <c r="U36" s="132">
        <v>0</v>
      </c>
      <c r="V36" s="151">
        <f t="shared" si="48"/>
        <v>0</v>
      </c>
      <c r="W36" s="132">
        <v>0</v>
      </c>
      <c r="X36" s="132">
        <v>0</v>
      </c>
      <c r="Y36" s="151">
        <f t="shared" si="49"/>
        <v>0</v>
      </c>
      <c r="Z36" s="27"/>
      <c r="AA36" s="13" t="s">
        <v>219</v>
      </c>
      <c r="AB36" s="132">
        <v>0</v>
      </c>
      <c r="AC36" s="132">
        <v>0</v>
      </c>
      <c r="AD36" s="151">
        <f t="shared" si="50"/>
        <v>0</v>
      </c>
      <c r="AE36" s="132">
        <v>0</v>
      </c>
      <c r="AF36" s="132">
        <v>0</v>
      </c>
      <c r="AG36" s="151">
        <f t="shared" si="51"/>
        <v>0</v>
      </c>
      <c r="AH36" s="132">
        <v>0</v>
      </c>
      <c r="AI36" s="132">
        <v>0</v>
      </c>
      <c r="AJ36" s="151">
        <f t="shared" si="52"/>
        <v>0</v>
      </c>
    </row>
    <row r="37" spans="1:36" ht="11.5" x14ac:dyDescent="0.25">
      <c r="A37" s="146">
        <f>IF(OR(H37&gt;0,K37&gt;0,N37&gt;0,S37&gt;0,V37&gt;0,Y37&gt;0,AD37&gt;0,AG37&gt;0,AJ37&gt;0),1,0)</f>
        <v>0</v>
      </c>
      <c r="C37" s="146"/>
      <c r="D37" s="27"/>
      <c r="E37" s="13" t="s">
        <v>220</v>
      </c>
      <c r="F37" s="132">
        <v>0</v>
      </c>
      <c r="G37" s="132">
        <v>0</v>
      </c>
      <c r="H37" s="151">
        <f t="shared" si="53"/>
        <v>0</v>
      </c>
      <c r="I37" s="132">
        <v>0</v>
      </c>
      <c r="J37" s="132">
        <v>0</v>
      </c>
      <c r="K37" s="151">
        <f t="shared" si="54"/>
        <v>0</v>
      </c>
      <c r="L37" s="132">
        <v>0</v>
      </c>
      <c r="M37" s="132">
        <v>0</v>
      </c>
      <c r="N37" s="151">
        <f t="shared" si="55"/>
        <v>0</v>
      </c>
      <c r="O37" s="27"/>
      <c r="P37" s="13" t="s">
        <v>220</v>
      </c>
      <c r="Q37" s="132">
        <v>0</v>
      </c>
      <c r="R37" s="132">
        <v>0</v>
      </c>
      <c r="S37" s="151">
        <f t="shared" si="47"/>
        <v>0</v>
      </c>
      <c r="T37" s="132">
        <v>0</v>
      </c>
      <c r="U37" s="132">
        <v>0</v>
      </c>
      <c r="V37" s="151">
        <f t="shared" si="48"/>
        <v>0</v>
      </c>
      <c r="W37" s="132">
        <v>0</v>
      </c>
      <c r="X37" s="132">
        <v>0</v>
      </c>
      <c r="Y37" s="151">
        <f t="shared" si="49"/>
        <v>0</v>
      </c>
      <c r="Z37" s="27"/>
      <c r="AA37" s="13" t="s">
        <v>220</v>
      </c>
      <c r="AB37" s="132">
        <v>0</v>
      </c>
      <c r="AC37" s="132">
        <v>0</v>
      </c>
      <c r="AD37" s="151">
        <f t="shared" si="50"/>
        <v>0</v>
      </c>
      <c r="AE37" s="132">
        <v>0</v>
      </c>
      <c r="AF37" s="132">
        <v>0</v>
      </c>
      <c r="AG37" s="151">
        <f t="shared" si="51"/>
        <v>0</v>
      </c>
      <c r="AH37" s="132">
        <v>0</v>
      </c>
      <c r="AI37" s="132">
        <v>0</v>
      </c>
      <c r="AJ37" s="151">
        <f t="shared" si="52"/>
        <v>0</v>
      </c>
    </row>
    <row r="38" spans="1:36" ht="11.5" x14ac:dyDescent="0.25">
      <c r="A38" s="146"/>
      <c r="C38" s="146"/>
      <c r="D38" s="27"/>
      <c r="E38" s="14" t="s">
        <v>221</v>
      </c>
      <c r="F38" s="49">
        <f t="shared" ref="F38:G38" si="56">SUM(F33:F37)</f>
        <v>0</v>
      </c>
      <c r="G38" s="49">
        <f t="shared" si="56"/>
        <v>0</v>
      </c>
      <c r="H38" s="49">
        <f>SUM(H33:H37)</f>
        <v>0</v>
      </c>
      <c r="I38" s="49">
        <f t="shared" ref="I38:N38" si="57">SUM(I33:I37)</f>
        <v>0</v>
      </c>
      <c r="J38" s="49">
        <f t="shared" si="57"/>
        <v>0</v>
      </c>
      <c r="K38" s="49">
        <f t="shared" si="57"/>
        <v>0</v>
      </c>
      <c r="L38" s="49">
        <f t="shared" si="57"/>
        <v>0</v>
      </c>
      <c r="M38" s="49">
        <f t="shared" si="57"/>
        <v>0</v>
      </c>
      <c r="N38" s="49">
        <f t="shared" si="57"/>
        <v>0</v>
      </c>
      <c r="O38" s="27"/>
      <c r="P38" s="14" t="s">
        <v>221</v>
      </c>
      <c r="Q38" s="49">
        <f t="shared" ref="Q38:R38" si="58">SUM(Q33:Q37)</f>
        <v>0</v>
      </c>
      <c r="R38" s="49">
        <f t="shared" si="58"/>
        <v>0</v>
      </c>
      <c r="S38" s="49">
        <f>SUM(S33:S37)</f>
        <v>0</v>
      </c>
      <c r="T38" s="49">
        <f t="shared" ref="T38" si="59">SUM(T33:T37)</f>
        <v>0</v>
      </c>
      <c r="U38" s="49">
        <f t="shared" ref="U38" si="60">SUM(U33:U37)</f>
        <v>0</v>
      </c>
      <c r="V38" s="49">
        <f t="shared" ref="V38" si="61">SUM(V33:V37)</f>
        <v>0</v>
      </c>
      <c r="W38" s="49">
        <f t="shared" ref="W38" si="62">SUM(W33:W37)</f>
        <v>0</v>
      </c>
      <c r="X38" s="49">
        <f t="shared" ref="X38" si="63">SUM(X33:X37)</f>
        <v>0</v>
      </c>
      <c r="Y38" s="49">
        <f t="shared" ref="Y38" si="64">SUM(Y33:Y37)</f>
        <v>0</v>
      </c>
      <c r="Z38" s="27"/>
      <c r="AA38" s="14" t="s">
        <v>221</v>
      </c>
      <c r="AB38" s="49">
        <f t="shared" ref="AB38:AC38" si="65">SUM(AB33:AB37)</f>
        <v>0</v>
      </c>
      <c r="AC38" s="49">
        <f t="shared" si="65"/>
        <v>0</v>
      </c>
      <c r="AD38" s="49">
        <f>SUM(AD33:AD37)</f>
        <v>0</v>
      </c>
      <c r="AE38" s="49">
        <f t="shared" ref="AE38" si="66">SUM(AE33:AE37)</f>
        <v>0</v>
      </c>
      <c r="AF38" s="49">
        <f t="shared" ref="AF38" si="67">SUM(AF33:AF37)</f>
        <v>0</v>
      </c>
      <c r="AG38" s="49">
        <f t="shared" ref="AG38" si="68">SUM(AG33:AG37)</f>
        <v>0</v>
      </c>
      <c r="AH38" s="49">
        <f t="shared" ref="AH38" si="69">SUM(AH33:AH37)</f>
        <v>0</v>
      </c>
      <c r="AI38" s="49">
        <f t="shared" ref="AI38" si="70">SUM(AI33:AI37)</f>
        <v>0</v>
      </c>
      <c r="AJ38" s="49">
        <f t="shared" ref="AJ38" si="71">SUM(AJ33:AJ37)</f>
        <v>0</v>
      </c>
    </row>
    <row r="39" spans="1:36" ht="11.5" x14ac:dyDescent="0.25">
      <c r="A39" s="146"/>
      <c r="C39" s="146"/>
      <c r="D39" s="27"/>
      <c r="E39" s="14" t="s">
        <v>222</v>
      </c>
      <c r="F39" s="49">
        <f t="shared" ref="F39:G39" si="72">F32+F38</f>
        <v>0</v>
      </c>
      <c r="G39" s="49">
        <f t="shared" si="72"/>
        <v>0</v>
      </c>
      <c r="H39" s="49">
        <f>H32+H38</f>
        <v>0</v>
      </c>
      <c r="I39" s="49">
        <f t="shared" ref="I39:N39" si="73">I32+I38</f>
        <v>0</v>
      </c>
      <c r="J39" s="49">
        <f t="shared" si="73"/>
        <v>0</v>
      </c>
      <c r="K39" s="49">
        <f t="shared" si="73"/>
        <v>0</v>
      </c>
      <c r="L39" s="49">
        <f t="shared" si="73"/>
        <v>0</v>
      </c>
      <c r="M39" s="49">
        <f t="shared" si="73"/>
        <v>0</v>
      </c>
      <c r="N39" s="49">
        <f t="shared" si="73"/>
        <v>0</v>
      </c>
      <c r="O39" s="27"/>
      <c r="P39" s="14" t="s">
        <v>222</v>
      </c>
      <c r="Q39" s="49">
        <f t="shared" ref="Q39:R39" si="74">Q32+Q38</f>
        <v>0</v>
      </c>
      <c r="R39" s="49">
        <f t="shared" si="74"/>
        <v>0</v>
      </c>
      <c r="S39" s="49">
        <f>S32+S38</f>
        <v>0</v>
      </c>
      <c r="T39" s="49">
        <f t="shared" ref="T39" si="75">T32+T38</f>
        <v>0</v>
      </c>
      <c r="U39" s="49">
        <f t="shared" ref="U39" si="76">U32+U38</f>
        <v>0</v>
      </c>
      <c r="V39" s="49">
        <f t="shared" ref="V39" si="77">V32+V38</f>
        <v>0</v>
      </c>
      <c r="W39" s="49">
        <f t="shared" ref="W39" si="78">W32+W38</f>
        <v>0</v>
      </c>
      <c r="X39" s="49">
        <f t="shared" ref="X39" si="79">X32+X38</f>
        <v>0</v>
      </c>
      <c r="Y39" s="49">
        <f t="shared" ref="Y39" si="80">Y32+Y38</f>
        <v>0</v>
      </c>
      <c r="Z39" s="27"/>
      <c r="AA39" s="14" t="s">
        <v>222</v>
      </c>
      <c r="AB39" s="49">
        <f t="shared" ref="AB39:AC39" si="81">AB32+AB38</f>
        <v>0</v>
      </c>
      <c r="AC39" s="49">
        <f t="shared" si="81"/>
        <v>0</v>
      </c>
      <c r="AD39" s="49">
        <f>AD32+AD38</f>
        <v>0</v>
      </c>
      <c r="AE39" s="49">
        <f t="shared" ref="AE39" si="82">AE32+AE38</f>
        <v>0</v>
      </c>
      <c r="AF39" s="49">
        <f t="shared" ref="AF39" si="83">AF32+AF38</f>
        <v>0</v>
      </c>
      <c r="AG39" s="49">
        <f t="shared" ref="AG39" si="84">AG32+AG38</f>
        <v>0</v>
      </c>
      <c r="AH39" s="49">
        <f t="shared" ref="AH39" si="85">AH32+AH38</f>
        <v>0</v>
      </c>
      <c r="AI39" s="49">
        <f t="shared" ref="AI39" si="86">AI32+AI38</f>
        <v>0</v>
      </c>
      <c r="AJ39" s="49">
        <f t="shared" ref="AJ39" si="87">AJ32+AJ38</f>
        <v>0</v>
      </c>
    </row>
    <row r="40" spans="1:36" ht="11.5" x14ac:dyDescent="0.25">
      <c r="A40" s="146"/>
      <c r="C40" s="146"/>
      <c r="D40" s="27"/>
      <c r="E40" s="13" t="s">
        <v>326</v>
      </c>
      <c r="F40" s="132">
        <v>0</v>
      </c>
      <c r="G40" s="132">
        <v>0</v>
      </c>
      <c r="H40" s="151">
        <f t="shared" si="18"/>
        <v>0</v>
      </c>
      <c r="I40" s="132">
        <v>0</v>
      </c>
      <c r="J40" s="132">
        <v>0</v>
      </c>
      <c r="K40" s="151">
        <f t="shared" si="19"/>
        <v>0</v>
      </c>
      <c r="L40" s="132">
        <v>0</v>
      </c>
      <c r="M40" s="132">
        <v>0</v>
      </c>
      <c r="N40" s="151">
        <f t="shared" si="20"/>
        <v>0</v>
      </c>
      <c r="O40" s="27"/>
      <c r="P40" s="13" t="s">
        <v>326</v>
      </c>
      <c r="Q40" s="132">
        <v>0</v>
      </c>
      <c r="R40" s="132">
        <v>0</v>
      </c>
      <c r="S40" s="151">
        <f t="shared" si="21"/>
        <v>0</v>
      </c>
      <c r="T40" s="132">
        <v>0</v>
      </c>
      <c r="U40" s="132">
        <v>0</v>
      </c>
      <c r="V40" s="151">
        <f t="shared" si="22"/>
        <v>0</v>
      </c>
      <c r="W40" s="132">
        <v>0</v>
      </c>
      <c r="X40" s="132">
        <v>0</v>
      </c>
      <c r="Y40" s="151">
        <f t="shared" si="23"/>
        <v>0</v>
      </c>
      <c r="Z40" s="27"/>
      <c r="AA40" s="13" t="s">
        <v>326</v>
      </c>
      <c r="AB40" s="132">
        <v>0</v>
      </c>
      <c r="AC40" s="132">
        <v>0</v>
      </c>
      <c r="AD40" s="151">
        <f t="shared" si="24"/>
        <v>0</v>
      </c>
      <c r="AE40" s="132">
        <v>0</v>
      </c>
      <c r="AF40" s="132">
        <v>0</v>
      </c>
      <c r="AG40" s="151">
        <f t="shared" si="25"/>
        <v>0</v>
      </c>
      <c r="AH40" s="132">
        <v>0</v>
      </c>
      <c r="AI40" s="132">
        <v>0</v>
      </c>
      <c r="AJ40" s="151">
        <f t="shared" si="26"/>
        <v>0</v>
      </c>
    </row>
    <row r="41" spans="1:36" ht="11.5" x14ac:dyDescent="0.25">
      <c r="A41" s="146"/>
      <c r="C41" s="146"/>
      <c r="D41" s="27"/>
      <c r="E41" s="13" t="s">
        <v>223</v>
      </c>
      <c r="F41" s="132">
        <v>0</v>
      </c>
      <c r="G41" s="132">
        <v>0</v>
      </c>
      <c r="H41" s="151">
        <f t="shared" si="18"/>
        <v>0</v>
      </c>
      <c r="I41" s="132">
        <v>0</v>
      </c>
      <c r="J41" s="132">
        <v>0</v>
      </c>
      <c r="K41" s="151">
        <f t="shared" si="19"/>
        <v>0</v>
      </c>
      <c r="L41" s="132">
        <v>0</v>
      </c>
      <c r="M41" s="132">
        <v>0</v>
      </c>
      <c r="N41" s="151">
        <f t="shared" si="20"/>
        <v>0</v>
      </c>
      <c r="O41" s="27"/>
      <c r="P41" s="13" t="s">
        <v>223</v>
      </c>
      <c r="Q41" s="132">
        <v>0</v>
      </c>
      <c r="R41" s="132">
        <v>0</v>
      </c>
      <c r="S41" s="151">
        <f t="shared" si="21"/>
        <v>0</v>
      </c>
      <c r="T41" s="132">
        <v>0</v>
      </c>
      <c r="U41" s="132">
        <v>0</v>
      </c>
      <c r="V41" s="151">
        <f t="shared" si="22"/>
        <v>0</v>
      </c>
      <c r="W41" s="132">
        <v>0</v>
      </c>
      <c r="X41" s="132">
        <v>0</v>
      </c>
      <c r="Y41" s="151">
        <f t="shared" si="23"/>
        <v>0</v>
      </c>
      <c r="Z41" s="27"/>
      <c r="AA41" s="13" t="s">
        <v>223</v>
      </c>
      <c r="AB41" s="132">
        <v>0</v>
      </c>
      <c r="AC41" s="132">
        <v>0</v>
      </c>
      <c r="AD41" s="151">
        <f t="shared" si="24"/>
        <v>0</v>
      </c>
      <c r="AE41" s="132">
        <v>0</v>
      </c>
      <c r="AF41" s="132">
        <v>0</v>
      </c>
      <c r="AG41" s="151">
        <f t="shared" si="25"/>
        <v>0</v>
      </c>
      <c r="AH41" s="132">
        <v>0</v>
      </c>
      <c r="AI41" s="132">
        <v>0</v>
      </c>
      <c r="AJ41" s="151">
        <f t="shared" si="26"/>
        <v>0</v>
      </c>
    </row>
    <row r="42" spans="1:36" ht="11.5" x14ac:dyDescent="0.25">
      <c r="A42" s="146"/>
      <c r="C42" s="146"/>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row>
    <row r="43" spans="1:36" ht="11.5" x14ac:dyDescent="0.25">
      <c r="A43" s="146"/>
      <c r="C43" s="146"/>
      <c r="D43" s="27"/>
      <c r="E43" s="14" t="s">
        <v>224</v>
      </c>
      <c r="F43" s="49">
        <f t="shared" ref="F43:G43" si="88">SUM(F39,F40,F41)</f>
        <v>0</v>
      </c>
      <c r="G43" s="49">
        <f t="shared" si="88"/>
        <v>0</v>
      </c>
      <c r="H43" s="49">
        <f>SUM(H39,H40,H41)</f>
        <v>0</v>
      </c>
      <c r="I43" s="49">
        <f t="shared" ref="I43:N43" si="89">SUM(I39,I40,I41)</f>
        <v>0</v>
      </c>
      <c r="J43" s="49">
        <f t="shared" si="89"/>
        <v>0</v>
      </c>
      <c r="K43" s="49">
        <f t="shared" si="89"/>
        <v>0</v>
      </c>
      <c r="L43" s="49">
        <f t="shared" si="89"/>
        <v>0</v>
      </c>
      <c r="M43" s="49">
        <f t="shared" si="89"/>
        <v>0</v>
      </c>
      <c r="N43" s="49">
        <f t="shared" si="89"/>
        <v>0</v>
      </c>
      <c r="O43" s="27"/>
      <c r="P43" s="14" t="s">
        <v>224</v>
      </c>
      <c r="Q43" s="49">
        <f t="shared" ref="Q43:R43" si="90">SUM(Q39,Q40,Q41)</f>
        <v>0</v>
      </c>
      <c r="R43" s="49">
        <f t="shared" si="90"/>
        <v>0</v>
      </c>
      <c r="S43" s="49">
        <f>SUM(S39,S40,S41)</f>
        <v>0</v>
      </c>
      <c r="T43" s="49">
        <f t="shared" ref="T43:Y43" si="91">SUM(T39,T40,T41)</f>
        <v>0</v>
      </c>
      <c r="U43" s="49">
        <f t="shared" si="91"/>
        <v>0</v>
      </c>
      <c r="V43" s="49">
        <f t="shared" si="91"/>
        <v>0</v>
      </c>
      <c r="W43" s="49">
        <f t="shared" si="91"/>
        <v>0</v>
      </c>
      <c r="X43" s="49">
        <f t="shared" si="91"/>
        <v>0</v>
      </c>
      <c r="Y43" s="49">
        <f t="shared" si="91"/>
        <v>0</v>
      </c>
      <c r="Z43" s="27"/>
      <c r="AA43" s="14" t="s">
        <v>224</v>
      </c>
      <c r="AB43" s="49">
        <f t="shared" ref="AB43:AC43" si="92">SUM(AB39,AB40,AB41)</f>
        <v>0</v>
      </c>
      <c r="AC43" s="49">
        <f t="shared" si="92"/>
        <v>0</v>
      </c>
      <c r="AD43" s="49">
        <f>SUM(AD39,AD40,AD41)</f>
        <v>0</v>
      </c>
      <c r="AE43" s="49">
        <f t="shared" ref="AE43:AJ43" si="93">SUM(AE39,AE40,AE41)</f>
        <v>0</v>
      </c>
      <c r="AF43" s="49">
        <f t="shared" si="93"/>
        <v>0</v>
      </c>
      <c r="AG43" s="49">
        <f t="shared" si="93"/>
        <v>0</v>
      </c>
      <c r="AH43" s="49">
        <f t="shared" si="93"/>
        <v>0</v>
      </c>
      <c r="AI43" s="49">
        <f t="shared" si="93"/>
        <v>0</v>
      </c>
      <c r="AJ43" s="49">
        <f t="shared" si="93"/>
        <v>0</v>
      </c>
    </row>
    <row r="44" spans="1:36" ht="11.5" x14ac:dyDescent="0.25">
      <c r="A44" s="146"/>
      <c r="C44" s="146"/>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15"/>
      <c r="AF44" s="15"/>
      <c r="AG44" s="15"/>
      <c r="AH44" s="15"/>
      <c r="AI44" s="15"/>
      <c r="AJ44" s="15"/>
    </row>
    <row r="45" spans="1:36" ht="11.5" x14ac:dyDescent="0.25">
      <c r="A45" s="146"/>
      <c r="C45" s="146"/>
      <c r="D45" s="27"/>
      <c r="E45" s="13" t="s">
        <v>225</v>
      </c>
      <c r="F45" s="132">
        <v>0</v>
      </c>
      <c r="G45" s="132">
        <v>0</v>
      </c>
      <c r="H45" s="151">
        <f t="shared" ref="H45:H49" si="94">SUM(F45:G45)</f>
        <v>0</v>
      </c>
      <c r="I45" s="132">
        <v>0</v>
      </c>
      <c r="J45" s="132">
        <v>0</v>
      </c>
      <c r="K45" s="151">
        <f t="shared" ref="K45:K49" si="95">SUM(I45:J45)</f>
        <v>0</v>
      </c>
      <c r="L45" s="132">
        <v>0</v>
      </c>
      <c r="M45" s="132">
        <v>0</v>
      </c>
      <c r="N45" s="151">
        <f t="shared" ref="N45:N49" si="96">SUM(L45:M45)</f>
        <v>0</v>
      </c>
      <c r="O45" s="27"/>
      <c r="P45" s="13" t="s">
        <v>225</v>
      </c>
      <c r="Q45" s="132">
        <v>0</v>
      </c>
      <c r="R45" s="132">
        <v>0</v>
      </c>
      <c r="S45" s="151">
        <f t="shared" ref="S45:S48" si="97">SUM(Q45:R45)</f>
        <v>0</v>
      </c>
      <c r="T45" s="132">
        <v>0</v>
      </c>
      <c r="U45" s="132">
        <v>0</v>
      </c>
      <c r="V45" s="151">
        <f t="shared" ref="V45:V48" si="98">SUM(T45:U45)</f>
        <v>0</v>
      </c>
      <c r="W45" s="132">
        <v>0</v>
      </c>
      <c r="X45" s="132">
        <v>0</v>
      </c>
      <c r="Y45" s="151">
        <f t="shared" ref="Y45:Y48" si="99">SUM(W45:X45)</f>
        <v>0</v>
      </c>
      <c r="Z45" s="27"/>
      <c r="AA45" s="13" t="s">
        <v>225</v>
      </c>
      <c r="AB45" s="132">
        <v>0</v>
      </c>
      <c r="AC45" s="132">
        <v>0</v>
      </c>
      <c r="AD45" s="151">
        <f t="shared" ref="AD45:AD48" si="100">SUM(AB45:AC45)</f>
        <v>0</v>
      </c>
      <c r="AE45" s="132">
        <v>0</v>
      </c>
      <c r="AF45" s="132">
        <v>0</v>
      </c>
      <c r="AG45" s="151">
        <f t="shared" ref="AG45:AG48" si="101">SUM(AE45:AF45)</f>
        <v>0</v>
      </c>
      <c r="AH45" s="132">
        <v>0</v>
      </c>
      <c r="AI45" s="132">
        <v>0</v>
      </c>
      <c r="AJ45" s="151">
        <f t="shared" ref="AJ45:AJ48" si="102">SUM(AH45:AI45)</f>
        <v>0</v>
      </c>
    </row>
    <row r="46" spans="1:36" ht="11.5" x14ac:dyDescent="0.25">
      <c r="A46" s="146"/>
      <c r="C46" s="146"/>
      <c r="D46" s="27"/>
      <c r="E46" s="13" t="s">
        <v>226</v>
      </c>
      <c r="F46" s="132">
        <v>0</v>
      </c>
      <c r="G46" s="132">
        <v>0</v>
      </c>
      <c r="H46" s="151">
        <f t="shared" si="94"/>
        <v>0</v>
      </c>
      <c r="I46" s="132">
        <v>0</v>
      </c>
      <c r="J46" s="132">
        <v>0</v>
      </c>
      <c r="K46" s="151">
        <f t="shared" si="95"/>
        <v>0</v>
      </c>
      <c r="L46" s="132">
        <v>0</v>
      </c>
      <c r="M46" s="132">
        <v>0</v>
      </c>
      <c r="N46" s="151">
        <f t="shared" si="96"/>
        <v>0</v>
      </c>
      <c r="O46" s="27"/>
      <c r="P46" s="13" t="s">
        <v>226</v>
      </c>
      <c r="Q46" s="132">
        <v>0</v>
      </c>
      <c r="R46" s="132">
        <v>0</v>
      </c>
      <c r="S46" s="151">
        <f t="shared" si="97"/>
        <v>0</v>
      </c>
      <c r="T46" s="132">
        <v>0</v>
      </c>
      <c r="U46" s="132">
        <v>0</v>
      </c>
      <c r="V46" s="151">
        <f t="shared" si="98"/>
        <v>0</v>
      </c>
      <c r="W46" s="132">
        <v>0</v>
      </c>
      <c r="X46" s="132">
        <v>0</v>
      </c>
      <c r="Y46" s="151">
        <f t="shared" si="99"/>
        <v>0</v>
      </c>
      <c r="Z46" s="27"/>
      <c r="AA46" s="13" t="s">
        <v>226</v>
      </c>
      <c r="AB46" s="132">
        <v>0</v>
      </c>
      <c r="AC46" s="132">
        <v>0</v>
      </c>
      <c r="AD46" s="151">
        <f t="shared" si="100"/>
        <v>0</v>
      </c>
      <c r="AE46" s="132">
        <v>0</v>
      </c>
      <c r="AF46" s="132">
        <v>0</v>
      </c>
      <c r="AG46" s="151">
        <f t="shared" si="101"/>
        <v>0</v>
      </c>
      <c r="AH46" s="132">
        <v>0</v>
      </c>
      <c r="AI46" s="132">
        <v>0</v>
      </c>
      <c r="AJ46" s="151">
        <f t="shared" si="102"/>
        <v>0</v>
      </c>
    </row>
    <row r="47" spans="1:36" ht="11.5" x14ac:dyDescent="0.25">
      <c r="A47" s="146"/>
      <c r="C47" s="146"/>
      <c r="D47" s="27"/>
      <c r="E47" s="13" t="s">
        <v>227</v>
      </c>
      <c r="F47" s="132">
        <v>0</v>
      </c>
      <c r="G47" s="132">
        <v>0</v>
      </c>
      <c r="H47" s="151">
        <f t="shared" ref="H47:H48" si="103">SUM(F47:G47)</f>
        <v>0</v>
      </c>
      <c r="I47" s="132">
        <v>0</v>
      </c>
      <c r="J47" s="132">
        <v>0</v>
      </c>
      <c r="K47" s="151">
        <f t="shared" ref="K47:K48" si="104">SUM(I47:J47)</f>
        <v>0</v>
      </c>
      <c r="L47" s="132">
        <v>0</v>
      </c>
      <c r="M47" s="132">
        <v>0</v>
      </c>
      <c r="N47" s="151">
        <f t="shared" ref="N47:N48" si="105">SUM(L47:M47)</f>
        <v>0</v>
      </c>
      <c r="O47" s="27"/>
      <c r="P47" s="13" t="s">
        <v>227</v>
      </c>
      <c r="Q47" s="132">
        <v>0</v>
      </c>
      <c r="R47" s="132">
        <v>0</v>
      </c>
      <c r="S47" s="151">
        <f t="shared" si="97"/>
        <v>0</v>
      </c>
      <c r="T47" s="132">
        <v>0</v>
      </c>
      <c r="U47" s="132">
        <v>0</v>
      </c>
      <c r="V47" s="151">
        <f t="shared" si="98"/>
        <v>0</v>
      </c>
      <c r="W47" s="132">
        <v>0</v>
      </c>
      <c r="X47" s="132">
        <v>0</v>
      </c>
      <c r="Y47" s="151">
        <f t="shared" si="99"/>
        <v>0</v>
      </c>
      <c r="Z47" s="27"/>
      <c r="AA47" s="13" t="s">
        <v>227</v>
      </c>
      <c r="AB47" s="132">
        <v>0</v>
      </c>
      <c r="AC47" s="132">
        <v>0</v>
      </c>
      <c r="AD47" s="151">
        <f t="shared" si="100"/>
        <v>0</v>
      </c>
      <c r="AE47" s="132">
        <v>0</v>
      </c>
      <c r="AF47" s="132">
        <v>0</v>
      </c>
      <c r="AG47" s="151">
        <f t="shared" si="101"/>
        <v>0</v>
      </c>
      <c r="AH47" s="132">
        <v>0</v>
      </c>
      <c r="AI47" s="132">
        <v>0</v>
      </c>
      <c r="AJ47" s="151">
        <f t="shared" si="102"/>
        <v>0</v>
      </c>
    </row>
    <row r="48" spans="1:36" ht="11.5" x14ac:dyDescent="0.25">
      <c r="A48" s="146"/>
      <c r="C48" s="146"/>
      <c r="D48" s="27"/>
      <c r="E48" s="13" t="s">
        <v>228</v>
      </c>
      <c r="F48" s="132">
        <v>0</v>
      </c>
      <c r="G48" s="132">
        <v>0</v>
      </c>
      <c r="H48" s="151">
        <f t="shared" si="103"/>
        <v>0</v>
      </c>
      <c r="I48" s="132">
        <v>0</v>
      </c>
      <c r="J48" s="132">
        <v>0</v>
      </c>
      <c r="K48" s="151">
        <f t="shared" si="104"/>
        <v>0</v>
      </c>
      <c r="L48" s="132">
        <v>0</v>
      </c>
      <c r="M48" s="132">
        <v>0</v>
      </c>
      <c r="N48" s="151">
        <f t="shared" si="105"/>
        <v>0</v>
      </c>
      <c r="O48" s="27"/>
      <c r="P48" s="13" t="s">
        <v>228</v>
      </c>
      <c r="Q48" s="132">
        <v>0</v>
      </c>
      <c r="R48" s="132">
        <v>0</v>
      </c>
      <c r="S48" s="151">
        <f t="shared" si="97"/>
        <v>0</v>
      </c>
      <c r="T48" s="132">
        <v>0</v>
      </c>
      <c r="U48" s="132">
        <v>0</v>
      </c>
      <c r="V48" s="151">
        <f t="shared" si="98"/>
        <v>0</v>
      </c>
      <c r="W48" s="132">
        <v>0</v>
      </c>
      <c r="X48" s="132">
        <v>0</v>
      </c>
      <c r="Y48" s="151">
        <f t="shared" si="99"/>
        <v>0</v>
      </c>
      <c r="Z48" s="27"/>
      <c r="AA48" s="13" t="s">
        <v>228</v>
      </c>
      <c r="AB48" s="132">
        <v>0</v>
      </c>
      <c r="AC48" s="132">
        <v>0</v>
      </c>
      <c r="AD48" s="151">
        <f t="shared" si="100"/>
        <v>0</v>
      </c>
      <c r="AE48" s="132">
        <v>0</v>
      </c>
      <c r="AF48" s="132">
        <v>0</v>
      </c>
      <c r="AG48" s="151">
        <f t="shared" si="101"/>
        <v>0</v>
      </c>
      <c r="AH48" s="132">
        <v>0</v>
      </c>
      <c r="AI48" s="132">
        <v>0</v>
      </c>
      <c r="AJ48" s="151">
        <f t="shared" si="102"/>
        <v>0</v>
      </c>
    </row>
    <row r="49" spans="1:36" ht="11.5" x14ac:dyDescent="0.25">
      <c r="A49" s="146"/>
      <c r="C49" s="146"/>
      <c r="D49" s="27"/>
      <c r="E49" s="63" t="s">
        <v>159</v>
      </c>
      <c r="F49" s="132">
        <v>0</v>
      </c>
      <c r="G49" s="151">
        <f>-F49</f>
        <v>0</v>
      </c>
      <c r="H49" s="151">
        <f t="shared" si="94"/>
        <v>0</v>
      </c>
      <c r="I49" s="132">
        <v>0</v>
      </c>
      <c r="J49" s="151">
        <f>-I49</f>
        <v>0</v>
      </c>
      <c r="K49" s="151">
        <f t="shared" si="95"/>
        <v>0</v>
      </c>
      <c r="L49" s="132">
        <v>0</v>
      </c>
      <c r="M49" s="151">
        <f>-L49</f>
        <v>0</v>
      </c>
      <c r="N49" s="151">
        <f t="shared" si="96"/>
        <v>0</v>
      </c>
      <c r="O49" s="27"/>
      <c r="P49" s="63" t="s">
        <v>159</v>
      </c>
      <c r="Q49" s="132">
        <v>0</v>
      </c>
      <c r="R49" s="151">
        <f>-Q49</f>
        <v>0</v>
      </c>
      <c r="S49" s="151">
        <f t="shared" ref="S49" si="106">SUM(Q49:R49)</f>
        <v>0</v>
      </c>
      <c r="T49" s="132">
        <v>0</v>
      </c>
      <c r="U49" s="151">
        <f>-T49</f>
        <v>0</v>
      </c>
      <c r="V49" s="151">
        <f t="shared" ref="V49" si="107">SUM(T49:U49)</f>
        <v>0</v>
      </c>
      <c r="W49" s="132">
        <v>0</v>
      </c>
      <c r="X49" s="151">
        <f>-W49</f>
        <v>0</v>
      </c>
      <c r="Y49" s="151">
        <f t="shared" ref="Y49" si="108">SUM(W49:X49)</f>
        <v>0</v>
      </c>
      <c r="Z49" s="27"/>
      <c r="AA49" s="63" t="s">
        <v>159</v>
      </c>
      <c r="AB49" s="132">
        <v>0</v>
      </c>
      <c r="AC49" s="151">
        <f>-AB49</f>
        <v>0</v>
      </c>
      <c r="AD49" s="151">
        <f t="shared" ref="AD49" si="109">SUM(AB49:AC49)</f>
        <v>0</v>
      </c>
      <c r="AE49" s="132">
        <v>0</v>
      </c>
      <c r="AF49" s="151">
        <f>-AE49</f>
        <v>0</v>
      </c>
      <c r="AG49" s="151">
        <f t="shared" ref="AG49" si="110">SUM(AE49:AF49)</f>
        <v>0</v>
      </c>
      <c r="AH49" s="132">
        <v>0</v>
      </c>
      <c r="AI49" s="151">
        <f>-AH49</f>
        <v>0</v>
      </c>
      <c r="AJ49" s="151">
        <f t="shared" ref="AJ49" si="111">SUM(AH49:AI49)</f>
        <v>0</v>
      </c>
    </row>
    <row r="50" spans="1:36" ht="11.5" x14ac:dyDescent="0.25">
      <c r="A50" s="146"/>
      <c r="C50" s="146"/>
      <c r="D50" s="27"/>
      <c r="E50" s="14" t="s">
        <v>86</v>
      </c>
      <c r="F50" s="49">
        <f t="shared" ref="F50:G50" si="112">F43+F45+F46+F49+F47+F48</f>
        <v>0</v>
      </c>
      <c r="G50" s="49">
        <f t="shared" si="112"/>
        <v>0</v>
      </c>
      <c r="H50" s="49">
        <f>H43+H45+H46+H49+H47+H48</f>
        <v>0</v>
      </c>
      <c r="I50" s="49">
        <f t="shared" ref="I50:N50" si="113">I43+I45+I46+I49+I47+I48</f>
        <v>0</v>
      </c>
      <c r="J50" s="49">
        <f t="shared" si="113"/>
        <v>0</v>
      </c>
      <c r="K50" s="49">
        <f t="shared" si="113"/>
        <v>0</v>
      </c>
      <c r="L50" s="49">
        <f t="shared" si="113"/>
        <v>0</v>
      </c>
      <c r="M50" s="49">
        <f t="shared" si="113"/>
        <v>0</v>
      </c>
      <c r="N50" s="49">
        <f t="shared" si="113"/>
        <v>0</v>
      </c>
      <c r="O50" s="27"/>
      <c r="P50" s="14" t="s">
        <v>86</v>
      </c>
      <c r="Q50" s="49">
        <f t="shared" ref="Q50:R50" si="114">Q43+Q45+Q46+Q49+Q47+Q48</f>
        <v>0</v>
      </c>
      <c r="R50" s="49">
        <f t="shared" si="114"/>
        <v>0</v>
      </c>
      <c r="S50" s="49">
        <f>S43+S45+S46+S49+S47+S48</f>
        <v>0</v>
      </c>
      <c r="T50" s="49">
        <f t="shared" ref="T50" si="115">T43+T45+T46+T49+T47+T48</f>
        <v>0</v>
      </c>
      <c r="U50" s="49">
        <f t="shared" ref="U50" si="116">U43+U45+U46+U49+U47+U48</f>
        <v>0</v>
      </c>
      <c r="V50" s="49">
        <f t="shared" ref="V50" si="117">V43+V45+V46+V49+V47+V48</f>
        <v>0</v>
      </c>
      <c r="W50" s="49">
        <f t="shared" ref="W50" si="118">W43+W45+W46+W49+W47+W48</f>
        <v>0</v>
      </c>
      <c r="X50" s="49">
        <f t="shared" ref="X50" si="119">X43+X45+X46+X49+X47+X48</f>
        <v>0</v>
      </c>
      <c r="Y50" s="49">
        <f t="shared" ref="Y50" si="120">Y43+Y45+Y46+Y49+Y47+Y48</f>
        <v>0</v>
      </c>
      <c r="Z50" s="27"/>
      <c r="AA50" s="14" t="s">
        <v>86</v>
      </c>
      <c r="AB50" s="49">
        <f t="shared" ref="AB50:AC50" si="121">AB43+AB45+AB46+AB49+AB47+AB48</f>
        <v>0</v>
      </c>
      <c r="AC50" s="49">
        <f t="shared" si="121"/>
        <v>0</v>
      </c>
      <c r="AD50" s="49">
        <f>AD43+AD45+AD46+AD49+AD47+AD48</f>
        <v>0</v>
      </c>
      <c r="AE50" s="49">
        <f t="shared" ref="AE50" si="122">AE43+AE45+AE46+AE49+AE47+AE48</f>
        <v>0</v>
      </c>
      <c r="AF50" s="49">
        <f t="shared" ref="AF50" si="123">AF43+AF45+AF46+AF49+AF47+AF48</f>
        <v>0</v>
      </c>
      <c r="AG50" s="49">
        <f t="shared" ref="AG50" si="124">AG43+AG45+AG46+AG49+AG47+AG48</f>
        <v>0</v>
      </c>
      <c r="AH50" s="49">
        <f t="shared" ref="AH50" si="125">AH43+AH45+AH46+AH49+AH47+AH48</f>
        <v>0</v>
      </c>
      <c r="AI50" s="49">
        <f t="shared" ref="AI50" si="126">AI43+AI45+AI46+AI49+AI47+AI48</f>
        <v>0</v>
      </c>
      <c r="AJ50" s="49">
        <f t="shared" ref="AJ50" si="127">AJ43+AJ45+AJ46+AJ49+AJ47+AJ48</f>
        <v>0</v>
      </c>
    </row>
    <row r="51" spans="1:36" ht="11.5" x14ac:dyDescent="0.25">
      <c r="A51" s="146"/>
      <c r="C51" s="146"/>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15"/>
      <c r="AF51" s="15"/>
      <c r="AG51" s="15"/>
      <c r="AH51" s="15"/>
      <c r="AI51" s="15"/>
      <c r="AJ51" s="15"/>
    </row>
    <row r="52" spans="1:36" ht="11.5" x14ac:dyDescent="0.25">
      <c r="A52" s="146"/>
      <c r="C52" s="146"/>
      <c r="D52" s="27"/>
      <c r="E52" s="13" t="s">
        <v>199</v>
      </c>
      <c r="F52" s="132">
        <v>0</v>
      </c>
      <c r="G52" s="132">
        <v>0</v>
      </c>
      <c r="H52" s="151">
        <f t="shared" ref="H52" si="128">SUM(F52:G52)</f>
        <v>0</v>
      </c>
      <c r="I52" s="132">
        <v>0</v>
      </c>
      <c r="J52" s="132">
        <v>0</v>
      </c>
      <c r="K52" s="151">
        <f t="shared" ref="K52" si="129">SUM(I52:J52)</f>
        <v>0</v>
      </c>
      <c r="L52" s="132">
        <v>0</v>
      </c>
      <c r="M52" s="132">
        <v>0</v>
      </c>
      <c r="N52" s="151">
        <f t="shared" ref="N52" si="130">SUM(L52:M52)</f>
        <v>0</v>
      </c>
      <c r="O52" s="27"/>
      <c r="P52" s="13" t="s">
        <v>199</v>
      </c>
      <c r="Q52" s="132">
        <v>0</v>
      </c>
      <c r="R52" s="132">
        <v>0</v>
      </c>
      <c r="S52" s="151">
        <f t="shared" ref="S52" si="131">SUM(Q52:R52)</f>
        <v>0</v>
      </c>
      <c r="T52" s="132">
        <v>0</v>
      </c>
      <c r="U52" s="132">
        <v>0</v>
      </c>
      <c r="V52" s="151">
        <f t="shared" ref="V52" si="132">SUM(T52:U52)</f>
        <v>0</v>
      </c>
      <c r="W52" s="132">
        <v>0</v>
      </c>
      <c r="X52" s="132">
        <v>0</v>
      </c>
      <c r="Y52" s="151">
        <f t="shared" ref="Y52" si="133">SUM(W52:X52)</f>
        <v>0</v>
      </c>
      <c r="Z52" s="27"/>
      <c r="AA52" s="13" t="s">
        <v>199</v>
      </c>
      <c r="AB52" s="132">
        <v>0</v>
      </c>
      <c r="AC52" s="132">
        <v>0</v>
      </c>
      <c r="AD52" s="151">
        <f t="shared" ref="AD52" si="134">SUM(AB52:AC52)</f>
        <v>0</v>
      </c>
      <c r="AE52" s="132">
        <v>0</v>
      </c>
      <c r="AF52" s="132">
        <v>0</v>
      </c>
      <c r="AG52" s="151">
        <f t="shared" ref="AG52" si="135">SUM(AE52:AF52)</f>
        <v>0</v>
      </c>
      <c r="AH52" s="132">
        <v>0</v>
      </c>
      <c r="AI52" s="132">
        <v>0</v>
      </c>
      <c r="AJ52" s="151">
        <f t="shared" ref="AJ52" si="136">SUM(AH52:AI52)</f>
        <v>0</v>
      </c>
    </row>
    <row r="53" spans="1:36" ht="11.5" x14ac:dyDescent="0.25">
      <c r="A53" s="146"/>
      <c r="C53" s="146"/>
      <c r="D53" s="27"/>
      <c r="E53" s="14" t="s">
        <v>200</v>
      </c>
      <c r="F53" s="49">
        <f t="shared" ref="F53:G53" si="137">F52+F50</f>
        <v>0</v>
      </c>
      <c r="G53" s="49">
        <f t="shared" si="137"/>
        <v>0</v>
      </c>
      <c r="H53" s="49">
        <f>H52+H50</f>
        <v>0</v>
      </c>
      <c r="I53" s="49">
        <f t="shared" ref="I53:J53" si="138">I52+I50</f>
        <v>0</v>
      </c>
      <c r="J53" s="49">
        <f t="shared" si="138"/>
        <v>0</v>
      </c>
      <c r="K53" s="49">
        <f>K52+K50</f>
        <v>0</v>
      </c>
      <c r="L53" s="49">
        <f t="shared" ref="L53:M53" si="139">L52+L50</f>
        <v>0</v>
      </c>
      <c r="M53" s="49">
        <f t="shared" si="139"/>
        <v>0</v>
      </c>
      <c r="N53" s="49">
        <f>N52+N50</f>
        <v>0</v>
      </c>
      <c r="O53" s="27"/>
      <c r="P53" s="14" t="s">
        <v>200</v>
      </c>
      <c r="Q53" s="49">
        <f t="shared" ref="Q53:R53" si="140">Q52+Q50</f>
        <v>0</v>
      </c>
      <c r="R53" s="49">
        <f t="shared" si="140"/>
        <v>0</v>
      </c>
      <c r="S53" s="49">
        <f>S52+S50</f>
        <v>0</v>
      </c>
      <c r="T53" s="49">
        <f t="shared" ref="T53:Y53" si="141">T52+T50</f>
        <v>0</v>
      </c>
      <c r="U53" s="49">
        <f t="shared" si="141"/>
        <v>0</v>
      </c>
      <c r="V53" s="49">
        <f t="shared" si="141"/>
        <v>0</v>
      </c>
      <c r="W53" s="49">
        <f t="shared" si="141"/>
        <v>0</v>
      </c>
      <c r="X53" s="49">
        <f t="shared" si="141"/>
        <v>0</v>
      </c>
      <c r="Y53" s="49">
        <f t="shared" si="141"/>
        <v>0</v>
      </c>
      <c r="Z53" s="27"/>
      <c r="AA53" s="14" t="s">
        <v>200</v>
      </c>
      <c r="AB53" s="49">
        <f t="shared" ref="AB53:AC53" si="142">AB52+AB50</f>
        <v>0</v>
      </c>
      <c r="AC53" s="49">
        <f t="shared" si="142"/>
        <v>0</v>
      </c>
      <c r="AD53" s="49">
        <f>AD52+AD50</f>
        <v>0</v>
      </c>
      <c r="AE53" s="49">
        <f t="shared" ref="AE53:AJ53" si="143">AE52+AE50</f>
        <v>0</v>
      </c>
      <c r="AF53" s="49">
        <f t="shared" si="143"/>
        <v>0</v>
      </c>
      <c r="AG53" s="49">
        <f t="shared" si="143"/>
        <v>0</v>
      </c>
      <c r="AH53" s="49">
        <f t="shared" si="143"/>
        <v>0</v>
      </c>
      <c r="AI53" s="49">
        <f t="shared" si="143"/>
        <v>0</v>
      </c>
      <c r="AJ53" s="49">
        <f t="shared" si="143"/>
        <v>0</v>
      </c>
    </row>
    <row r="54" spans="1:36" ht="11.5" x14ac:dyDescent="0.25">
      <c r="A54" s="146"/>
      <c r="C54" s="146"/>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15"/>
      <c r="AF54" s="15"/>
      <c r="AG54" s="15"/>
      <c r="AH54" s="15"/>
      <c r="AI54" s="15"/>
      <c r="AJ54" s="15"/>
    </row>
    <row r="55" spans="1:36" x14ac:dyDescent="0.35">
      <c r="A55" s="146">
        <f>IF(OR(H55&gt;0,K55&gt;0,N55&gt;0,S55&gt;0,V55&gt;0,Y55&gt;0,AD55&gt;0,AG55&gt;0,AJ55&gt;0),1,0)</f>
        <v>0</v>
      </c>
      <c r="C55" s="146"/>
      <c r="D55" s="38"/>
      <c r="E55" s="37" t="s">
        <v>20</v>
      </c>
      <c r="F55" s="132">
        <v>0</v>
      </c>
      <c r="G55" s="132">
        <v>0</v>
      </c>
      <c r="H55" s="72">
        <f t="shared" ref="H55" si="144">SUM(F55:G55)</f>
        <v>0</v>
      </c>
      <c r="I55" s="132">
        <v>0</v>
      </c>
      <c r="J55" s="132">
        <v>0</v>
      </c>
      <c r="K55" s="72">
        <f t="shared" ref="K55" si="145">SUM(I55:J55)</f>
        <v>0</v>
      </c>
      <c r="L55" s="132">
        <v>0</v>
      </c>
      <c r="M55" s="132">
        <v>0</v>
      </c>
      <c r="N55" s="72">
        <f t="shared" ref="N55" si="146">SUM(L55:M55)</f>
        <v>0</v>
      </c>
      <c r="O55" s="38"/>
      <c r="P55" s="37" t="s">
        <v>20</v>
      </c>
      <c r="Q55" s="132">
        <v>0</v>
      </c>
      <c r="R55" s="132">
        <v>0</v>
      </c>
      <c r="S55" s="72">
        <f t="shared" ref="S55" si="147">SUM(Q55:R55)</f>
        <v>0</v>
      </c>
      <c r="T55" s="132">
        <v>0</v>
      </c>
      <c r="U55" s="132">
        <v>0</v>
      </c>
      <c r="V55" s="72">
        <f t="shared" ref="V55" si="148">SUM(T55:U55)</f>
        <v>0</v>
      </c>
      <c r="W55" s="132">
        <v>0</v>
      </c>
      <c r="X55" s="132">
        <v>0</v>
      </c>
      <c r="Y55" s="72">
        <f t="shared" ref="Y55" si="149">SUM(W55:X55)</f>
        <v>0</v>
      </c>
      <c r="Z55" s="38"/>
      <c r="AA55" s="37" t="s">
        <v>20</v>
      </c>
      <c r="AB55" s="132">
        <v>0</v>
      </c>
      <c r="AC55" s="132">
        <v>0</v>
      </c>
      <c r="AD55" s="72">
        <f t="shared" ref="AD55" si="150">SUM(AB55:AC55)</f>
        <v>0</v>
      </c>
      <c r="AE55" s="132">
        <v>0</v>
      </c>
      <c r="AF55" s="132">
        <v>0</v>
      </c>
      <c r="AG55" s="72">
        <f t="shared" ref="AG55" si="151">SUM(AE55:AF55)</f>
        <v>0</v>
      </c>
      <c r="AH55" s="132">
        <v>0</v>
      </c>
      <c r="AI55" s="132">
        <v>0</v>
      </c>
      <c r="AJ55" s="72">
        <f t="shared" ref="AJ55" si="152">SUM(AH55:AI55)</f>
        <v>0</v>
      </c>
    </row>
    <row r="56" spans="1:36" ht="11.5" x14ac:dyDescent="0.25">
      <c r="A56" s="146"/>
      <c r="C56" s="146"/>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15"/>
      <c r="AF56" s="15"/>
      <c r="AG56" s="15"/>
      <c r="AH56" s="15"/>
      <c r="AI56" s="15"/>
      <c r="AJ56" s="15"/>
    </row>
    <row r="57" spans="1:36" ht="13" x14ac:dyDescent="0.3">
      <c r="A57" s="146"/>
      <c r="C57" s="146"/>
      <c r="D57" s="27"/>
      <c r="E57" s="28" t="s">
        <v>21</v>
      </c>
      <c r="F57" s="219"/>
      <c r="G57" s="219"/>
      <c r="H57" s="150" t="str">
        <f>H21</f>
        <v>31/XX/20XX</v>
      </c>
      <c r="I57" s="219"/>
      <c r="J57" s="219"/>
      <c r="K57" s="150" t="str">
        <f>K21</f>
        <v>31/XX/20XX</v>
      </c>
      <c r="L57" s="219"/>
      <c r="M57" s="219"/>
      <c r="N57" s="150" t="str">
        <f>N21</f>
        <v>31/XX/20XX</v>
      </c>
      <c r="O57" s="27"/>
      <c r="P57" s="28" t="s">
        <v>21</v>
      </c>
      <c r="Q57" s="219"/>
      <c r="R57" s="219"/>
      <c r="S57" s="220" t="str">
        <f>S21</f>
        <v>31/XX/20XX</v>
      </c>
      <c r="T57" s="219"/>
      <c r="U57" s="219"/>
      <c r="V57" s="220" t="str">
        <f>V21</f>
        <v>31/XX/20XX</v>
      </c>
      <c r="W57" s="219"/>
      <c r="X57" s="219"/>
      <c r="Y57" s="150" t="str">
        <f>Y21</f>
        <v>31/XX/20XX</v>
      </c>
      <c r="Z57" s="27"/>
      <c r="AA57" s="28" t="s">
        <v>21</v>
      </c>
      <c r="AB57" s="219"/>
      <c r="AC57" s="219"/>
      <c r="AD57" s="220" t="str">
        <f>AD21</f>
        <v>31/XX/20XX</v>
      </c>
      <c r="AE57" s="219"/>
      <c r="AF57" s="219"/>
      <c r="AG57" s="220" t="str">
        <f>AG21</f>
        <v>31/XX/20XX</v>
      </c>
      <c r="AH57" s="219"/>
      <c r="AI57" s="219"/>
      <c r="AJ57" s="220" t="str">
        <f>AJ21</f>
        <v>31/XX/20XX</v>
      </c>
    </row>
    <row r="58" spans="1:36" ht="11.5" x14ac:dyDescent="0.25">
      <c r="A58" s="146">
        <f t="shared" ref="A58:A63" si="153">IF(OR(H58&lt;0,K58&lt;0,N58&lt;0,S58&lt;0,V58&lt;0,Y58&lt;0,AD58&lt;0,AG58&lt;0,AJ58&lt;0),1,0)</f>
        <v>0</v>
      </c>
      <c r="C58" s="146"/>
      <c r="D58" s="27"/>
      <c r="E58" s="13" t="s">
        <v>22</v>
      </c>
      <c r="F58" s="132">
        <v>0</v>
      </c>
      <c r="G58" s="132">
        <v>0</v>
      </c>
      <c r="H58" s="151">
        <f t="shared" ref="H58:H63" si="154">SUM(F58:G58)</f>
        <v>0</v>
      </c>
      <c r="I58" s="132">
        <v>0</v>
      </c>
      <c r="J58" s="132">
        <v>0</v>
      </c>
      <c r="K58" s="151">
        <f t="shared" ref="K58:K63" si="155">SUM(I58:J58)</f>
        <v>0</v>
      </c>
      <c r="L58" s="132">
        <v>0</v>
      </c>
      <c r="M58" s="132">
        <v>0</v>
      </c>
      <c r="N58" s="151">
        <f t="shared" ref="N58:N63" si="156">SUM(L58:M58)</f>
        <v>0</v>
      </c>
      <c r="O58" s="27"/>
      <c r="P58" s="13" t="s">
        <v>22</v>
      </c>
      <c r="Q58" s="132">
        <v>0</v>
      </c>
      <c r="R58" s="132">
        <v>0</v>
      </c>
      <c r="S58" s="151">
        <f t="shared" ref="S58:S63" si="157">SUM(Q58:R58)</f>
        <v>0</v>
      </c>
      <c r="T58" s="132">
        <v>0</v>
      </c>
      <c r="U58" s="132">
        <v>0</v>
      </c>
      <c r="V58" s="151">
        <f t="shared" ref="V58:V63" si="158">SUM(T58:U58)</f>
        <v>0</v>
      </c>
      <c r="W58" s="132">
        <v>0</v>
      </c>
      <c r="X58" s="132">
        <v>0</v>
      </c>
      <c r="Y58" s="151">
        <f t="shared" ref="Y58:Y63" si="159">SUM(W58:X58)</f>
        <v>0</v>
      </c>
      <c r="Z58" s="27"/>
      <c r="AA58" s="13" t="s">
        <v>22</v>
      </c>
      <c r="AB58" s="132">
        <v>0</v>
      </c>
      <c r="AC58" s="132">
        <v>0</v>
      </c>
      <c r="AD58" s="151">
        <f t="shared" ref="AD58:AD63" si="160">SUM(AB58:AC58)</f>
        <v>0</v>
      </c>
      <c r="AE58" s="132">
        <v>0</v>
      </c>
      <c r="AF58" s="132">
        <v>0</v>
      </c>
      <c r="AG58" s="151">
        <f t="shared" ref="AG58:AG63" si="161">SUM(AE58:AF58)</f>
        <v>0</v>
      </c>
      <c r="AH58" s="132">
        <v>0</v>
      </c>
      <c r="AI58" s="132">
        <v>0</v>
      </c>
      <c r="AJ58" s="151">
        <f t="shared" ref="AJ58:AJ63" si="162">SUM(AH58:AI58)</f>
        <v>0</v>
      </c>
    </row>
    <row r="59" spans="1:36" ht="11.5" x14ac:dyDescent="0.25">
      <c r="A59" s="146">
        <f t="shared" si="153"/>
        <v>0</v>
      </c>
      <c r="C59" s="146"/>
      <c r="D59" s="27"/>
      <c r="E59" s="13" t="s">
        <v>70</v>
      </c>
      <c r="F59" s="132">
        <v>0</v>
      </c>
      <c r="G59" s="132">
        <v>0</v>
      </c>
      <c r="H59" s="151">
        <f t="shared" ref="H59" si="163">SUM(F59:G59)</f>
        <v>0</v>
      </c>
      <c r="I59" s="132">
        <v>0</v>
      </c>
      <c r="J59" s="132">
        <v>0</v>
      </c>
      <c r="K59" s="151">
        <f t="shared" ref="K59" si="164">SUM(I59:J59)</f>
        <v>0</v>
      </c>
      <c r="L59" s="132">
        <v>0</v>
      </c>
      <c r="M59" s="132">
        <v>0</v>
      </c>
      <c r="N59" s="151">
        <f t="shared" ref="N59" si="165">SUM(L59:M59)</f>
        <v>0</v>
      </c>
      <c r="O59" s="27"/>
      <c r="P59" s="13" t="s">
        <v>70</v>
      </c>
      <c r="Q59" s="132">
        <v>0</v>
      </c>
      <c r="R59" s="132">
        <v>0</v>
      </c>
      <c r="S59" s="151">
        <f t="shared" ref="S59" si="166">SUM(Q59:R59)</f>
        <v>0</v>
      </c>
      <c r="T59" s="132">
        <v>0</v>
      </c>
      <c r="U59" s="132">
        <v>0</v>
      </c>
      <c r="V59" s="151">
        <f t="shared" si="158"/>
        <v>0</v>
      </c>
      <c r="W59" s="132">
        <v>0</v>
      </c>
      <c r="X59" s="132">
        <v>0</v>
      </c>
      <c r="Y59" s="151">
        <f t="shared" si="159"/>
        <v>0</v>
      </c>
      <c r="Z59" s="27"/>
      <c r="AA59" s="13" t="s">
        <v>70</v>
      </c>
      <c r="AB59" s="132">
        <v>0</v>
      </c>
      <c r="AC59" s="132">
        <v>0</v>
      </c>
      <c r="AD59" s="151">
        <f t="shared" ref="AD59" si="167">SUM(AB59:AC59)</f>
        <v>0</v>
      </c>
      <c r="AE59" s="132">
        <v>0</v>
      </c>
      <c r="AF59" s="132">
        <v>0</v>
      </c>
      <c r="AG59" s="151">
        <f t="shared" si="161"/>
        <v>0</v>
      </c>
      <c r="AH59" s="132">
        <v>0</v>
      </c>
      <c r="AI59" s="132">
        <v>0</v>
      </c>
      <c r="AJ59" s="151">
        <f t="shared" si="162"/>
        <v>0</v>
      </c>
    </row>
    <row r="60" spans="1:36" ht="11.5" x14ac:dyDescent="0.25">
      <c r="A60" s="146">
        <f t="shared" si="153"/>
        <v>0</v>
      </c>
      <c r="C60" s="146"/>
      <c r="D60" s="79"/>
      <c r="E60" s="13" t="s">
        <v>201</v>
      </c>
      <c r="F60" s="132">
        <v>0</v>
      </c>
      <c r="G60" s="132">
        <v>0</v>
      </c>
      <c r="H60" s="151">
        <f t="shared" si="154"/>
        <v>0</v>
      </c>
      <c r="I60" s="132">
        <v>0</v>
      </c>
      <c r="J60" s="132">
        <v>0</v>
      </c>
      <c r="K60" s="151">
        <f t="shared" si="155"/>
        <v>0</v>
      </c>
      <c r="L60" s="132">
        <v>0</v>
      </c>
      <c r="M60" s="132">
        <v>0</v>
      </c>
      <c r="N60" s="151">
        <f t="shared" si="156"/>
        <v>0</v>
      </c>
      <c r="O60" s="27"/>
      <c r="P60" s="13" t="s">
        <v>201</v>
      </c>
      <c r="Q60" s="132">
        <v>0</v>
      </c>
      <c r="R60" s="132">
        <v>0</v>
      </c>
      <c r="S60" s="151">
        <f t="shared" si="157"/>
        <v>0</v>
      </c>
      <c r="T60" s="132">
        <v>0</v>
      </c>
      <c r="U60" s="132">
        <v>0</v>
      </c>
      <c r="V60" s="151">
        <f t="shared" si="158"/>
        <v>0</v>
      </c>
      <c r="W60" s="132">
        <v>0</v>
      </c>
      <c r="X60" s="132">
        <v>0</v>
      </c>
      <c r="Y60" s="151">
        <f t="shared" si="159"/>
        <v>0</v>
      </c>
      <c r="Z60" s="27"/>
      <c r="AA60" s="13" t="s">
        <v>201</v>
      </c>
      <c r="AB60" s="132">
        <v>0</v>
      </c>
      <c r="AC60" s="132">
        <v>0</v>
      </c>
      <c r="AD60" s="151">
        <f t="shared" si="160"/>
        <v>0</v>
      </c>
      <c r="AE60" s="132">
        <v>0</v>
      </c>
      <c r="AF60" s="132">
        <v>0</v>
      </c>
      <c r="AG60" s="151">
        <f t="shared" si="161"/>
        <v>0</v>
      </c>
      <c r="AH60" s="132">
        <v>0</v>
      </c>
      <c r="AI60" s="132">
        <v>0</v>
      </c>
      <c r="AJ60" s="151">
        <f t="shared" si="162"/>
        <v>0</v>
      </c>
    </row>
    <row r="61" spans="1:36" ht="11.5" x14ac:dyDescent="0.25">
      <c r="A61" s="146">
        <f t="shared" si="153"/>
        <v>0</v>
      </c>
      <c r="C61" s="146"/>
      <c r="D61" s="79"/>
      <c r="E61" s="13" t="s">
        <v>229</v>
      </c>
      <c r="F61" s="132">
        <v>0</v>
      </c>
      <c r="G61" s="132">
        <v>0</v>
      </c>
      <c r="H61" s="151">
        <f t="shared" ref="H61:H62" si="168">SUM(F61:G61)</f>
        <v>0</v>
      </c>
      <c r="I61" s="132">
        <v>0</v>
      </c>
      <c r="J61" s="132">
        <v>0</v>
      </c>
      <c r="K61" s="151">
        <f t="shared" ref="K61:K62" si="169">SUM(I61:J61)</f>
        <v>0</v>
      </c>
      <c r="L61" s="132">
        <v>0</v>
      </c>
      <c r="M61" s="132">
        <v>0</v>
      </c>
      <c r="N61" s="151">
        <f t="shared" ref="N61:N62" si="170">SUM(L61:M61)</f>
        <v>0</v>
      </c>
      <c r="O61" s="27"/>
      <c r="P61" s="13" t="s">
        <v>229</v>
      </c>
      <c r="Q61" s="132">
        <v>0</v>
      </c>
      <c r="R61" s="132">
        <v>0</v>
      </c>
      <c r="S61" s="151">
        <f t="shared" ref="S61:S62" si="171">SUM(Q61:R61)</f>
        <v>0</v>
      </c>
      <c r="T61" s="132">
        <v>0</v>
      </c>
      <c r="U61" s="132">
        <v>0</v>
      </c>
      <c r="V61" s="151">
        <f t="shared" si="158"/>
        <v>0</v>
      </c>
      <c r="W61" s="132">
        <v>0</v>
      </c>
      <c r="X61" s="132">
        <v>0</v>
      </c>
      <c r="Y61" s="151">
        <f t="shared" si="159"/>
        <v>0</v>
      </c>
      <c r="Z61" s="27"/>
      <c r="AA61" s="13" t="s">
        <v>229</v>
      </c>
      <c r="AB61" s="132">
        <v>0</v>
      </c>
      <c r="AC61" s="132">
        <v>0</v>
      </c>
      <c r="AD61" s="151">
        <f t="shared" ref="AD61:AD62" si="172">SUM(AB61:AC61)</f>
        <v>0</v>
      </c>
      <c r="AE61" s="132">
        <v>0</v>
      </c>
      <c r="AF61" s="132">
        <v>0</v>
      </c>
      <c r="AG61" s="151">
        <f t="shared" si="161"/>
        <v>0</v>
      </c>
      <c r="AH61" s="132">
        <v>0</v>
      </c>
      <c r="AI61" s="132">
        <v>0</v>
      </c>
      <c r="AJ61" s="151">
        <f t="shared" si="162"/>
        <v>0</v>
      </c>
    </row>
    <row r="62" spans="1:36" ht="11.5" x14ac:dyDescent="0.25">
      <c r="A62" s="146">
        <f t="shared" si="153"/>
        <v>0</v>
      </c>
      <c r="C62" s="146"/>
      <c r="D62" s="79"/>
      <c r="E62" s="13" t="s">
        <v>230</v>
      </c>
      <c r="F62" s="132">
        <v>0</v>
      </c>
      <c r="G62" s="132">
        <v>0</v>
      </c>
      <c r="H62" s="151">
        <f t="shared" si="168"/>
        <v>0</v>
      </c>
      <c r="I62" s="132">
        <v>0</v>
      </c>
      <c r="J62" s="132">
        <v>0</v>
      </c>
      <c r="K62" s="151">
        <f t="shared" si="169"/>
        <v>0</v>
      </c>
      <c r="L62" s="132">
        <v>0</v>
      </c>
      <c r="M62" s="132">
        <v>0</v>
      </c>
      <c r="N62" s="151">
        <f t="shared" si="170"/>
        <v>0</v>
      </c>
      <c r="O62" s="27"/>
      <c r="P62" s="13" t="s">
        <v>230</v>
      </c>
      <c r="Q62" s="132">
        <v>0</v>
      </c>
      <c r="R62" s="132">
        <v>0</v>
      </c>
      <c r="S62" s="151">
        <f t="shared" si="171"/>
        <v>0</v>
      </c>
      <c r="T62" s="132">
        <v>0</v>
      </c>
      <c r="U62" s="132">
        <v>0</v>
      </c>
      <c r="V62" s="151">
        <f t="shared" si="158"/>
        <v>0</v>
      </c>
      <c r="W62" s="132">
        <v>0</v>
      </c>
      <c r="X62" s="132">
        <v>0</v>
      </c>
      <c r="Y62" s="151">
        <f t="shared" si="159"/>
        <v>0</v>
      </c>
      <c r="Z62" s="27"/>
      <c r="AA62" s="13" t="s">
        <v>230</v>
      </c>
      <c r="AB62" s="132">
        <v>0</v>
      </c>
      <c r="AC62" s="132">
        <v>0</v>
      </c>
      <c r="AD62" s="151">
        <f t="shared" si="172"/>
        <v>0</v>
      </c>
      <c r="AE62" s="132">
        <v>0</v>
      </c>
      <c r="AF62" s="132">
        <v>0</v>
      </c>
      <c r="AG62" s="151">
        <f t="shared" si="161"/>
        <v>0</v>
      </c>
      <c r="AH62" s="132">
        <v>0</v>
      </c>
      <c r="AI62" s="132">
        <v>0</v>
      </c>
      <c r="AJ62" s="151">
        <f t="shared" si="162"/>
        <v>0</v>
      </c>
    </row>
    <row r="63" spans="1:36" ht="11.5" x14ac:dyDescent="0.25">
      <c r="A63" s="146">
        <f t="shared" si="153"/>
        <v>0</v>
      </c>
      <c r="C63" s="146"/>
      <c r="D63" s="27"/>
      <c r="E63" s="13" t="s">
        <v>85</v>
      </c>
      <c r="F63" s="132">
        <v>0</v>
      </c>
      <c r="G63" s="132">
        <v>0</v>
      </c>
      <c r="H63" s="151">
        <f t="shared" si="154"/>
        <v>0</v>
      </c>
      <c r="I63" s="132">
        <v>0</v>
      </c>
      <c r="J63" s="132">
        <v>0</v>
      </c>
      <c r="K63" s="151">
        <f t="shared" si="155"/>
        <v>0</v>
      </c>
      <c r="L63" s="132">
        <v>0</v>
      </c>
      <c r="M63" s="132">
        <v>0</v>
      </c>
      <c r="N63" s="151">
        <f t="shared" si="156"/>
        <v>0</v>
      </c>
      <c r="O63" s="27"/>
      <c r="P63" s="13" t="s">
        <v>85</v>
      </c>
      <c r="Q63" s="132">
        <v>0</v>
      </c>
      <c r="R63" s="132">
        <v>0</v>
      </c>
      <c r="S63" s="151">
        <f t="shared" si="157"/>
        <v>0</v>
      </c>
      <c r="T63" s="132">
        <v>0</v>
      </c>
      <c r="U63" s="132">
        <v>0</v>
      </c>
      <c r="V63" s="151">
        <f t="shared" si="158"/>
        <v>0</v>
      </c>
      <c r="W63" s="132">
        <v>0</v>
      </c>
      <c r="X63" s="132">
        <v>0</v>
      </c>
      <c r="Y63" s="151">
        <f t="shared" si="159"/>
        <v>0</v>
      </c>
      <c r="Z63" s="27"/>
      <c r="AA63" s="13" t="s">
        <v>85</v>
      </c>
      <c r="AB63" s="132">
        <v>0</v>
      </c>
      <c r="AC63" s="132">
        <v>0</v>
      </c>
      <c r="AD63" s="151">
        <f t="shared" si="160"/>
        <v>0</v>
      </c>
      <c r="AE63" s="132">
        <v>0</v>
      </c>
      <c r="AF63" s="132">
        <v>0</v>
      </c>
      <c r="AG63" s="151">
        <f t="shared" si="161"/>
        <v>0</v>
      </c>
      <c r="AH63" s="132">
        <v>0</v>
      </c>
      <c r="AI63" s="132">
        <v>0</v>
      </c>
      <c r="AJ63" s="151">
        <f t="shared" si="162"/>
        <v>0</v>
      </c>
    </row>
    <row r="64" spans="1:36" ht="11.5" x14ac:dyDescent="0.25">
      <c r="A64" s="146"/>
      <c r="C64" s="146"/>
      <c r="D64" s="27"/>
      <c r="E64" s="14" t="s">
        <v>357</v>
      </c>
      <c r="F64" s="49">
        <f t="shared" ref="F64:G64" si="173">SUM(F58:F63)</f>
        <v>0</v>
      </c>
      <c r="G64" s="49">
        <f t="shared" si="173"/>
        <v>0</v>
      </c>
      <c r="H64" s="49">
        <f>SUM(H58:H63)</f>
        <v>0</v>
      </c>
      <c r="I64" s="49">
        <f t="shared" ref="I64:N64" si="174">SUM(I58:I63)</f>
        <v>0</v>
      </c>
      <c r="J64" s="49">
        <f t="shared" si="174"/>
        <v>0</v>
      </c>
      <c r="K64" s="49">
        <f t="shared" si="174"/>
        <v>0</v>
      </c>
      <c r="L64" s="49">
        <f t="shared" si="174"/>
        <v>0</v>
      </c>
      <c r="M64" s="49">
        <f t="shared" si="174"/>
        <v>0</v>
      </c>
      <c r="N64" s="49">
        <f t="shared" si="174"/>
        <v>0</v>
      </c>
      <c r="O64" s="27"/>
      <c r="P64" s="14" t="s">
        <v>357</v>
      </c>
      <c r="Q64" s="49">
        <f t="shared" ref="Q64:R64" si="175">SUM(Q58:Q63)</f>
        <v>0</v>
      </c>
      <c r="R64" s="49">
        <f t="shared" si="175"/>
        <v>0</v>
      </c>
      <c r="S64" s="49">
        <f>SUM(S58:S63)</f>
        <v>0</v>
      </c>
      <c r="T64" s="49">
        <f t="shared" ref="T64:X64" si="176">SUM(T58:T63)</f>
        <v>0</v>
      </c>
      <c r="U64" s="49">
        <f t="shared" si="176"/>
        <v>0</v>
      </c>
      <c r="V64" s="49">
        <f t="shared" si="176"/>
        <v>0</v>
      </c>
      <c r="W64" s="49">
        <f t="shared" si="176"/>
        <v>0</v>
      </c>
      <c r="X64" s="49">
        <f t="shared" si="176"/>
        <v>0</v>
      </c>
      <c r="Y64" s="49">
        <f>SUM(Y58:Y63)</f>
        <v>0</v>
      </c>
      <c r="Z64" s="27"/>
      <c r="AA64" s="14" t="s">
        <v>357</v>
      </c>
      <c r="AB64" s="49">
        <f t="shared" ref="AB64:AC64" si="177">SUM(AB58:AB63)</f>
        <v>0</v>
      </c>
      <c r="AC64" s="49">
        <f t="shared" si="177"/>
        <v>0</v>
      </c>
      <c r="AD64" s="49">
        <f>SUM(AD58:AD63)</f>
        <v>0</v>
      </c>
      <c r="AE64" s="49">
        <f t="shared" ref="AE64:AI64" si="178">SUM(AE58:AE63)</f>
        <v>0</v>
      </c>
      <c r="AF64" s="49">
        <f t="shared" si="178"/>
        <v>0</v>
      </c>
      <c r="AG64" s="49">
        <f t="shared" si="178"/>
        <v>0</v>
      </c>
      <c r="AH64" s="49">
        <f t="shared" si="178"/>
        <v>0</v>
      </c>
      <c r="AI64" s="49">
        <f t="shared" si="178"/>
        <v>0</v>
      </c>
      <c r="AJ64" s="49">
        <f>SUM(AJ58:AJ63)</f>
        <v>0</v>
      </c>
    </row>
    <row r="65" spans="1:36" ht="11.5" x14ac:dyDescent="0.25">
      <c r="A65" s="146"/>
      <c r="C65" s="146"/>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17"/>
      <c r="AF65" s="17"/>
      <c r="AG65" s="17"/>
      <c r="AH65" s="17"/>
      <c r="AI65" s="17"/>
      <c r="AJ65" s="17"/>
    </row>
    <row r="66" spans="1:36" ht="11.5" x14ac:dyDescent="0.25">
      <c r="A66" s="146">
        <f t="shared" ref="A66:A75" si="179">IF(OR(H66&lt;0,K66&lt;0,N66&lt;0,S66&lt;0,V66&lt;0,Y66&lt;0,AD66&lt;0,AG66&lt;0,AJ66&lt;0),1,0)</f>
        <v>0</v>
      </c>
      <c r="C66" s="146"/>
      <c r="D66" s="27"/>
      <c r="E66" s="13" t="s">
        <v>25</v>
      </c>
      <c r="F66" s="132">
        <v>0</v>
      </c>
      <c r="G66" s="132">
        <v>0</v>
      </c>
      <c r="H66" s="151">
        <f t="shared" ref="H66:H74" si="180">SUM(F66:G66)</f>
        <v>0</v>
      </c>
      <c r="I66" s="132">
        <v>0</v>
      </c>
      <c r="J66" s="132">
        <v>0</v>
      </c>
      <c r="K66" s="151">
        <f t="shared" ref="K66:K74" si="181">SUM(I66:J66)</f>
        <v>0</v>
      </c>
      <c r="L66" s="132">
        <v>0</v>
      </c>
      <c r="M66" s="132">
        <v>0</v>
      </c>
      <c r="N66" s="151">
        <f t="shared" ref="N66:N74" si="182">SUM(L66:M66)</f>
        <v>0</v>
      </c>
      <c r="O66" s="27"/>
      <c r="P66" s="13" t="s">
        <v>25</v>
      </c>
      <c r="Q66" s="132">
        <v>0</v>
      </c>
      <c r="R66" s="132">
        <v>0</v>
      </c>
      <c r="S66" s="151">
        <f t="shared" ref="S66:S74" si="183">SUM(Q66:R66)</f>
        <v>0</v>
      </c>
      <c r="T66" s="132">
        <v>0</v>
      </c>
      <c r="U66" s="132">
        <v>0</v>
      </c>
      <c r="V66" s="151">
        <f t="shared" ref="V66:V75" si="184">SUM(T66:U66)</f>
        <v>0</v>
      </c>
      <c r="W66" s="132">
        <v>0</v>
      </c>
      <c r="X66" s="132">
        <v>0</v>
      </c>
      <c r="Y66" s="151">
        <f t="shared" ref="Y66:Y75" si="185">SUM(W66:X66)</f>
        <v>0</v>
      </c>
      <c r="Z66" s="27"/>
      <c r="AA66" s="13" t="s">
        <v>25</v>
      </c>
      <c r="AB66" s="132">
        <v>0</v>
      </c>
      <c r="AC66" s="132">
        <v>0</v>
      </c>
      <c r="AD66" s="151">
        <f t="shared" ref="AD66:AD74" si="186">SUM(AB66:AC66)</f>
        <v>0</v>
      </c>
      <c r="AE66" s="132">
        <v>0</v>
      </c>
      <c r="AF66" s="132">
        <v>0</v>
      </c>
      <c r="AG66" s="151">
        <f t="shared" ref="AG66:AG75" si="187">SUM(AE66:AF66)</f>
        <v>0</v>
      </c>
      <c r="AH66" s="132">
        <v>0</v>
      </c>
      <c r="AI66" s="132">
        <v>0</v>
      </c>
      <c r="AJ66" s="151">
        <f t="shared" ref="AJ66:AJ75" si="188">SUM(AH66:AI66)</f>
        <v>0</v>
      </c>
    </row>
    <row r="67" spans="1:36" ht="11.5" x14ac:dyDescent="0.25">
      <c r="A67" s="146">
        <f t="shared" si="179"/>
        <v>0</v>
      </c>
      <c r="C67" s="146"/>
      <c r="D67" s="27"/>
      <c r="E67" s="13" t="s">
        <v>26</v>
      </c>
      <c r="F67" s="132">
        <v>0</v>
      </c>
      <c r="G67" s="132">
        <v>0</v>
      </c>
      <c r="H67" s="151">
        <f t="shared" si="180"/>
        <v>0</v>
      </c>
      <c r="I67" s="132">
        <v>0</v>
      </c>
      <c r="J67" s="132">
        <v>0</v>
      </c>
      <c r="K67" s="151">
        <f t="shared" si="181"/>
        <v>0</v>
      </c>
      <c r="L67" s="132">
        <v>0</v>
      </c>
      <c r="M67" s="132">
        <v>0</v>
      </c>
      <c r="N67" s="151">
        <f t="shared" si="182"/>
        <v>0</v>
      </c>
      <c r="O67" s="27"/>
      <c r="P67" s="13" t="s">
        <v>26</v>
      </c>
      <c r="Q67" s="132">
        <v>0</v>
      </c>
      <c r="R67" s="132">
        <v>0</v>
      </c>
      <c r="S67" s="151">
        <f t="shared" si="183"/>
        <v>0</v>
      </c>
      <c r="T67" s="132">
        <v>0</v>
      </c>
      <c r="U67" s="132">
        <v>0</v>
      </c>
      <c r="V67" s="151">
        <f t="shared" si="184"/>
        <v>0</v>
      </c>
      <c r="W67" s="132">
        <v>0</v>
      </c>
      <c r="X67" s="132">
        <v>0</v>
      </c>
      <c r="Y67" s="151">
        <f t="shared" si="185"/>
        <v>0</v>
      </c>
      <c r="Z67" s="27"/>
      <c r="AA67" s="13" t="s">
        <v>26</v>
      </c>
      <c r="AB67" s="132">
        <v>0</v>
      </c>
      <c r="AC67" s="132">
        <v>0</v>
      </c>
      <c r="AD67" s="151">
        <f t="shared" si="186"/>
        <v>0</v>
      </c>
      <c r="AE67" s="132">
        <v>0</v>
      </c>
      <c r="AF67" s="132">
        <v>0</v>
      </c>
      <c r="AG67" s="151">
        <f t="shared" si="187"/>
        <v>0</v>
      </c>
      <c r="AH67" s="132">
        <v>0</v>
      </c>
      <c r="AI67" s="132">
        <v>0</v>
      </c>
      <c r="AJ67" s="151">
        <f t="shared" si="188"/>
        <v>0</v>
      </c>
    </row>
    <row r="68" spans="1:36" ht="11.5" x14ac:dyDescent="0.25">
      <c r="A68" s="146">
        <f t="shared" si="179"/>
        <v>0</v>
      </c>
      <c r="C68" s="146"/>
      <c r="D68" s="27"/>
      <c r="E68" s="13" t="s">
        <v>231</v>
      </c>
      <c r="F68" s="132">
        <v>0</v>
      </c>
      <c r="G68" s="132">
        <v>0</v>
      </c>
      <c r="H68" s="151">
        <f t="shared" ref="H68:H69" si="189">SUM(F68:G68)</f>
        <v>0</v>
      </c>
      <c r="I68" s="132">
        <v>0</v>
      </c>
      <c r="J68" s="132">
        <v>0</v>
      </c>
      <c r="K68" s="151">
        <f t="shared" ref="K68:K69" si="190">SUM(I68:J68)</f>
        <v>0</v>
      </c>
      <c r="L68" s="132">
        <v>0</v>
      </c>
      <c r="M68" s="132">
        <v>0</v>
      </c>
      <c r="N68" s="151">
        <f t="shared" ref="N68:N69" si="191">SUM(L68:M68)</f>
        <v>0</v>
      </c>
      <c r="O68" s="27"/>
      <c r="P68" s="13" t="s">
        <v>231</v>
      </c>
      <c r="Q68" s="132">
        <v>0</v>
      </c>
      <c r="R68" s="132">
        <v>0</v>
      </c>
      <c r="S68" s="151">
        <f t="shared" ref="S68:S69" si="192">SUM(Q68:R68)</f>
        <v>0</v>
      </c>
      <c r="T68" s="132">
        <v>0</v>
      </c>
      <c r="U68" s="132">
        <v>0</v>
      </c>
      <c r="V68" s="151">
        <f t="shared" si="184"/>
        <v>0</v>
      </c>
      <c r="W68" s="132">
        <v>0</v>
      </c>
      <c r="X68" s="132">
        <v>0</v>
      </c>
      <c r="Y68" s="151">
        <f t="shared" si="185"/>
        <v>0</v>
      </c>
      <c r="Z68" s="27"/>
      <c r="AA68" s="13" t="s">
        <v>231</v>
      </c>
      <c r="AB68" s="132">
        <v>0</v>
      </c>
      <c r="AC68" s="132">
        <v>0</v>
      </c>
      <c r="AD68" s="151">
        <f t="shared" ref="AD68:AD69" si="193">SUM(AB68:AC68)</f>
        <v>0</v>
      </c>
      <c r="AE68" s="132">
        <v>0</v>
      </c>
      <c r="AF68" s="132">
        <v>0</v>
      </c>
      <c r="AG68" s="151">
        <f t="shared" si="187"/>
        <v>0</v>
      </c>
      <c r="AH68" s="132">
        <v>0</v>
      </c>
      <c r="AI68" s="132">
        <v>0</v>
      </c>
      <c r="AJ68" s="151">
        <f t="shared" si="188"/>
        <v>0</v>
      </c>
    </row>
    <row r="69" spans="1:36" ht="11.5" x14ac:dyDescent="0.25">
      <c r="A69" s="146">
        <f t="shared" si="179"/>
        <v>0</v>
      </c>
      <c r="C69" s="146"/>
      <c r="D69" s="27"/>
      <c r="E69" s="13" t="s">
        <v>233</v>
      </c>
      <c r="F69" s="132">
        <v>0</v>
      </c>
      <c r="G69" s="132">
        <v>0</v>
      </c>
      <c r="H69" s="151">
        <f t="shared" si="189"/>
        <v>0</v>
      </c>
      <c r="I69" s="132">
        <v>0</v>
      </c>
      <c r="J69" s="132">
        <v>0</v>
      </c>
      <c r="K69" s="151">
        <f t="shared" si="190"/>
        <v>0</v>
      </c>
      <c r="L69" s="132">
        <v>0</v>
      </c>
      <c r="M69" s="132">
        <v>0</v>
      </c>
      <c r="N69" s="151">
        <f t="shared" si="191"/>
        <v>0</v>
      </c>
      <c r="O69" s="27"/>
      <c r="P69" s="13" t="s">
        <v>233</v>
      </c>
      <c r="Q69" s="132">
        <v>0</v>
      </c>
      <c r="R69" s="132">
        <v>0</v>
      </c>
      <c r="S69" s="151">
        <f t="shared" si="192"/>
        <v>0</v>
      </c>
      <c r="T69" s="132">
        <v>0</v>
      </c>
      <c r="U69" s="132">
        <v>0</v>
      </c>
      <c r="V69" s="151">
        <f t="shared" si="184"/>
        <v>0</v>
      </c>
      <c r="W69" s="132">
        <v>0</v>
      </c>
      <c r="X69" s="132">
        <v>0</v>
      </c>
      <c r="Y69" s="151">
        <f t="shared" si="185"/>
        <v>0</v>
      </c>
      <c r="Z69" s="27"/>
      <c r="AA69" s="13" t="s">
        <v>233</v>
      </c>
      <c r="AB69" s="132">
        <v>0</v>
      </c>
      <c r="AC69" s="132">
        <v>0</v>
      </c>
      <c r="AD69" s="151">
        <f t="shared" si="193"/>
        <v>0</v>
      </c>
      <c r="AE69" s="132">
        <v>0</v>
      </c>
      <c r="AF69" s="132">
        <v>0</v>
      </c>
      <c r="AG69" s="151">
        <f t="shared" si="187"/>
        <v>0</v>
      </c>
      <c r="AH69" s="132">
        <v>0</v>
      </c>
      <c r="AI69" s="132">
        <v>0</v>
      </c>
      <c r="AJ69" s="151">
        <f t="shared" si="188"/>
        <v>0</v>
      </c>
    </row>
    <row r="70" spans="1:36" ht="11.5" x14ac:dyDescent="0.25">
      <c r="A70" s="146">
        <f t="shared" si="179"/>
        <v>0</v>
      </c>
      <c r="C70" s="146"/>
      <c r="D70" s="27"/>
      <c r="E70" s="13" t="s">
        <v>27</v>
      </c>
      <c r="F70" s="132">
        <v>0</v>
      </c>
      <c r="G70" s="132">
        <v>0</v>
      </c>
      <c r="H70" s="151">
        <f>SUM(F70:G70)</f>
        <v>0</v>
      </c>
      <c r="I70" s="132">
        <v>0</v>
      </c>
      <c r="J70" s="132">
        <v>0</v>
      </c>
      <c r="K70" s="151">
        <f>SUM(I70:J70)</f>
        <v>0</v>
      </c>
      <c r="L70" s="132">
        <v>0</v>
      </c>
      <c r="M70" s="132">
        <v>0</v>
      </c>
      <c r="N70" s="151">
        <f>SUM(L70:M70)</f>
        <v>0</v>
      </c>
      <c r="O70" s="27"/>
      <c r="P70" s="13" t="s">
        <v>27</v>
      </c>
      <c r="Q70" s="132">
        <v>0</v>
      </c>
      <c r="R70" s="132">
        <v>0</v>
      </c>
      <c r="S70" s="151">
        <f>SUM(Q70:R70)</f>
        <v>0</v>
      </c>
      <c r="T70" s="132">
        <v>0</v>
      </c>
      <c r="U70" s="132">
        <v>0</v>
      </c>
      <c r="V70" s="151">
        <f>SUM(T70:U70)</f>
        <v>0</v>
      </c>
      <c r="W70" s="132">
        <v>0</v>
      </c>
      <c r="X70" s="132">
        <v>0</v>
      </c>
      <c r="Y70" s="151">
        <f>SUM(W70:X70)</f>
        <v>0</v>
      </c>
      <c r="Z70" s="27"/>
      <c r="AA70" s="13" t="s">
        <v>27</v>
      </c>
      <c r="AB70" s="132">
        <v>0</v>
      </c>
      <c r="AC70" s="132">
        <v>0</v>
      </c>
      <c r="AD70" s="151">
        <f>SUM(AB70:AC70)</f>
        <v>0</v>
      </c>
      <c r="AE70" s="132">
        <v>0</v>
      </c>
      <c r="AF70" s="132">
        <v>0</v>
      </c>
      <c r="AG70" s="151">
        <f>SUM(AE70:AF70)</f>
        <v>0</v>
      </c>
      <c r="AH70" s="132">
        <v>0</v>
      </c>
      <c r="AI70" s="132">
        <v>0</v>
      </c>
      <c r="AJ70" s="151">
        <f>SUM(AH70:AI70)</f>
        <v>0</v>
      </c>
    </row>
    <row r="71" spans="1:36" ht="11.5" x14ac:dyDescent="0.25">
      <c r="A71" s="146">
        <f t="shared" si="179"/>
        <v>0</v>
      </c>
      <c r="C71" s="146"/>
      <c r="D71" s="27"/>
      <c r="E71" s="13" t="s">
        <v>28</v>
      </c>
      <c r="F71" s="132">
        <v>0</v>
      </c>
      <c r="G71" s="132">
        <v>0</v>
      </c>
      <c r="H71" s="151">
        <f>SUM(F71:G71)</f>
        <v>0</v>
      </c>
      <c r="I71" s="132">
        <v>0</v>
      </c>
      <c r="J71" s="132">
        <v>0</v>
      </c>
      <c r="K71" s="151">
        <f>SUM(I71:J71)</f>
        <v>0</v>
      </c>
      <c r="L71" s="132">
        <v>0</v>
      </c>
      <c r="M71" s="132">
        <v>0</v>
      </c>
      <c r="N71" s="151">
        <f>SUM(L71:M71)</f>
        <v>0</v>
      </c>
      <c r="O71" s="27"/>
      <c r="P71" s="13" t="s">
        <v>28</v>
      </c>
      <c r="Q71" s="132">
        <v>0</v>
      </c>
      <c r="R71" s="132">
        <v>0</v>
      </c>
      <c r="S71" s="151">
        <f>SUM(Q71:R71)</f>
        <v>0</v>
      </c>
      <c r="T71" s="132">
        <v>0</v>
      </c>
      <c r="U71" s="132">
        <v>0</v>
      </c>
      <c r="V71" s="151">
        <f>SUM(T71:U71)</f>
        <v>0</v>
      </c>
      <c r="W71" s="132">
        <v>0</v>
      </c>
      <c r="X71" s="132">
        <v>0</v>
      </c>
      <c r="Y71" s="151">
        <f>SUM(W71:X71)</f>
        <v>0</v>
      </c>
      <c r="Z71" s="27"/>
      <c r="AA71" s="13" t="s">
        <v>28</v>
      </c>
      <c r="AB71" s="132">
        <v>0</v>
      </c>
      <c r="AC71" s="132">
        <v>0</v>
      </c>
      <c r="AD71" s="151">
        <f>SUM(AB71:AC71)</f>
        <v>0</v>
      </c>
      <c r="AE71" s="132">
        <v>0</v>
      </c>
      <c r="AF71" s="132">
        <v>0</v>
      </c>
      <c r="AG71" s="151">
        <f>SUM(AE71:AF71)</f>
        <v>0</v>
      </c>
      <c r="AH71" s="132">
        <v>0</v>
      </c>
      <c r="AI71" s="132">
        <v>0</v>
      </c>
      <c r="AJ71" s="151">
        <f>SUM(AH71:AI71)</f>
        <v>0</v>
      </c>
    </row>
    <row r="72" spans="1:36" ht="11.5" x14ac:dyDescent="0.25">
      <c r="A72" s="146">
        <f t="shared" si="179"/>
        <v>0</v>
      </c>
      <c r="C72" s="146"/>
      <c r="D72" s="27"/>
      <c r="E72" s="13" t="s">
        <v>232</v>
      </c>
      <c r="F72" s="132">
        <v>0</v>
      </c>
      <c r="G72" s="132">
        <v>0</v>
      </c>
      <c r="H72" s="151">
        <f>SUM(F72:G72)</f>
        <v>0</v>
      </c>
      <c r="I72" s="132">
        <v>0</v>
      </c>
      <c r="J72" s="132">
        <v>0</v>
      </c>
      <c r="K72" s="151">
        <f>SUM(I72:J72)</f>
        <v>0</v>
      </c>
      <c r="L72" s="132">
        <v>0</v>
      </c>
      <c r="M72" s="132">
        <v>0</v>
      </c>
      <c r="N72" s="151">
        <f>SUM(L72:M72)</f>
        <v>0</v>
      </c>
      <c r="O72" s="27"/>
      <c r="P72" s="13" t="s">
        <v>232</v>
      </c>
      <c r="Q72" s="132">
        <v>0</v>
      </c>
      <c r="R72" s="132">
        <v>0</v>
      </c>
      <c r="S72" s="151">
        <f>SUM(Q72:R72)</f>
        <v>0</v>
      </c>
      <c r="T72" s="132">
        <v>0</v>
      </c>
      <c r="U72" s="132">
        <v>0</v>
      </c>
      <c r="V72" s="151">
        <f>SUM(T72:U72)</f>
        <v>0</v>
      </c>
      <c r="W72" s="132">
        <v>0</v>
      </c>
      <c r="X72" s="132">
        <v>0</v>
      </c>
      <c r="Y72" s="151">
        <f>SUM(W72:X72)</f>
        <v>0</v>
      </c>
      <c r="Z72" s="27"/>
      <c r="AA72" s="13" t="s">
        <v>232</v>
      </c>
      <c r="AB72" s="132">
        <v>0</v>
      </c>
      <c r="AC72" s="132">
        <v>0</v>
      </c>
      <c r="AD72" s="151">
        <f>SUM(AB72:AC72)</f>
        <v>0</v>
      </c>
      <c r="AE72" s="132">
        <v>0</v>
      </c>
      <c r="AF72" s="132">
        <v>0</v>
      </c>
      <c r="AG72" s="151">
        <f>SUM(AE72:AF72)</f>
        <v>0</v>
      </c>
      <c r="AH72" s="132">
        <v>0</v>
      </c>
      <c r="AI72" s="132">
        <v>0</v>
      </c>
      <c r="AJ72" s="151">
        <f>SUM(AH72:AI72)</f>
        <v>0</v>
      </c>
    </row>
    <row r="73" spans="1:36" ht="11.5" x14ac:dyDescent="0.25">
      <c r="A73" s="146">
        <f t="shared" si="179"/>
        <v>0</v>
      </c>
      <c r="C73" s="146"/>
      <c r="D73" s="27"/>
      <c r="E73" s="13" t="s">
        <v>230</v>
      </c>
      <c r="F73" s="132">
        <v>0</v>
      </c>
      <c r="G73" s="132">
        <v>0</v>
      </c>
      <c r="H73" s="151">
        <f>SUM(F73:G73)</f>
        <v>0</v>
      </c>
      <c r="I73" s="132">
        <v>0</v>
      </c>
      <c r="J73" s="132">
        <v>0</v>
      </c>
      <c r="K73" s="151">
        <f>SUM(I73:J73)</f>
        <v>0</v>
      </c>
      <c r="L73" s="132">
        <v>0</v>
      </c>
      <c r="M73" s="132">
        <v>0</v>
      </c>
      <c r="N73" s="151">
        <f>SUM(L73:M73)</f>
        <v>0</v>
      </c>
      <c r="O73" s="27"/>
      <c r="P73" s="13" t="s">
        <v>230</v>
      </c>
      <c r="Q73" s="132">
        <v>0</v>
      </c>
      <c r="R73" s="132">
        <v>0</v>
      </c>
      <c r="S73" s="151">
        <f>SUM(Q73:R73)</f>
        <v>0</v>
      </c>
      <c r="T73" s="132">
        <v>0</v>
      </c>
      <c r="U73" s="132">
        <v>0</v>
      </c>
      <c r="V73" s="151">
        <f>SUM(T73:U73)</f>
        <v>0</v>
      </c>
      <c r="W73" s="132">
        <v>0</v>
      </c>
      <c r="X73" s="132">
        <v>0</v>
      </c>
      <c r="Y73" s="151">
        <f>SUM(W73:X73)</f>
        <v>0</v>
      </c>
      <c r="Z73" s="27"/>
      <c r="AA73" s="13" t="s">
        <v>230</v>
      </c>
      <c r="AB73" s="132">
        <v>0</v>
      </c>
      <c r="AC73" s="132">
        <v>0</v>
      </c>
      <c r="AD73" s="151">
        <f>SUM(AB73:AC73)</f>
        <v>0</v>
      </c>
      <c r="AE73" s="132">
        <v>0</v>
      </c>
      <c r="AF73" s="132">
        <v>0</v>
      </c>
      <c r="AG73" s="151">
        <f>SUM(AE73:AF73)</f>
        <v>0</v>
      </c>
      <c r="AH73" s="132">
        <v>0</v>
      </c>
      <c r="AI73" s="132">
        <v>0</v>
      </c>
      <c r="AJ73" s="151">
        <f>SUM(AH73:AI73)</f>
        <v>0</v>
      </c>
    </row>
    <row r="74" spans="1:36" ht="11.5" x14ac:dyDescent="0.25">
      <c r="A74" s="146">
        <f t="shared" si="179"/>
        <v>0</v>
      </c>
      <c r="C74" s="146"/>
      <c r="D74" s="27"/>
      <c r="E74" s="13" t="s">
        <v>90</v>
      </c>
      <c r="F74" s="132">
        <v>0</v>
      </c>
      <c r="G74" s="132">
        <v>0</v>
      </c>
      <c r="H74" s="151">
        <f t="shared" si="180"/>
        <v>0</v>
      </c>
      <c r="I74" s="132">
        <v>0</v>
      </c>
      <c r="J74" s="132">
        <v>0</v>
      </c>
      <c r="K74" s="151">
        <f t="shared" si="181"/>
        <v>0</v>
      </c>
      <c r="L74" s="132">
        <v>0</v>
      </c>
      <c r="M74" s="132">
        <v>0</v>
      </c>
      <c r="N74" s="151">
        <f t="shared" si="182"/>
        <v>0</v>
      </c>
      <c r="O74" s="27"/>
      <c r="P74" s="13" t="s">
        <v>90</v>
      </c>
      <c r="Q74" s="132">
        <v>0</v>
      </c>
      <c r="R74" s="132">
        <v>0</v>
      </c>
      <c r="S74" s="151">
        <f t="shared" si="183"/>
        <v>0</v>
      </c>
      <c r="T74" s="132">
        <v>0</v>
      </c>
      <c r="U74" s="132">
        <v>0</v>
      </c>
      <c r="V74" s="151">
        <f t="shared" si="184"/>
        <v>0</v>
      </c>
      <c r="W74" s="132">
        <v>0</v>
      </c>
      <c r="X74" s="132">
        <v>0</v>
      </c>
      <c r="Y74" s="151">
        <f t="shared" si="185"/>
        <v>0</v>
      </c>
      <c r="Z74" s="27"/>
      <c r="AA74" s="13" t="s">
        <v>90</v>
      </c>
      <c r="AB74" s="132">
        <v>0</v>
      </c>
      <c r="AC74" s="132">
        <v>0</v>
      </c>
      <c r="AD74" s="151">
        <f t="shared" si="186"/>
        <v>0</v>
      </c>
      <c r="AE74" s="132">
        <v>0</v>
      </c>
      <c r="AF74" s="132">
        <v>0</v>
      </c>
      <c r="AG74" s="151">
        <f t="shared" si="187"/>
        <v>0</v>
      </c>
      <c r="AH74" s="132">
        <v>0</v>
      </c>
      <c r="AI74" s="132">
        <v>0</v>
      </c>
      <c r="AJ74" s="151">
        <f t="shared" si="188"/>
        <v>0</v>
      </c>
    </row>
    <row r="75" spans="1:36" ht="11.5" x14ac:dyDescent="0.25">
      <c r="A75" s="146">
        <f t="shared" si="179"/>
        <v>0</v>
      </c>
      <c r="C75" s="146"/>
      <c r="D75" s="27"/>
      <c r="E75" s="13" t="s">
        <v>234</v>
      </c>
      <c r="F75" s="132">
        <v>0</v>
      </c>
      <c r="G75" s="132">
        <v>0</v>
      </c>
      <c r="H75" s="151">
        <f t="shared" ref="H75" si="194">SUM(F75:G75)</f>
        <v>0</v>
      </c>
      <c r="I75" s="132">
        <v>0</v>
      </c>
      <c r="J75" s="132">
        <v>0</v>
      </c>
      <c r="K75" s="151">
        <f t="shared" ref="K75" si="195">SUM(I75:J75)</f>
        <v>0</v>
      </c>
      <c r="L75" s="132">
        <v>0</v>
      </c>
      <c r="M75" s="132">
        <v>0</v>
      </c>
      <c r="N75" s="151">
        <f t="shared" ref="N75" si="196">SUM(L75:M75)</f>
        <v>0</v>
      </c>
      <c r="O75" s="27"/>
      <c r="P75" s="13" t="s">
        <v>234</v>
      </c>
      <c r="Q75" s="132">
        <v>0</v>
      </c>
      <c r="R75" s="132">
        <v>0</v>
      </c>
      <c r="S75" s="151">
        <f t="shared" ref="S75" si="197">SUM(Q75:R75)</f>
        <v>0</v>
      </c>
      <c r="T75" s="132">
        <v>0</v>
      </c>
      <c r="U75" s="132">
        <v>0</v>
      </c>
      <c r="V75" s="151">
        <f t="shared" si="184"/>
        <v>0</v>
      </c>
      <c r="W75" s="132">
        <v>0</v>
      </c>
      <c r="X75" s="132">
        <v>0</v>
      </c>
      <c r="Y75" s="151">
        <f t="shared" si="185"/>
        <v>0</v>
      </c>
      <c r="Z75" s="27"/>
      <c r="AA75" s="13" t="s">
        <v>234</v>
      </c>
      <c r="AB75" s="132">
        <v>0</v>
      </c>
      <c r="AC75" s="132">
        <v>0</v>
      </c>
      <c r="AD75" s="151">
        <f t="shared" ref="AD75" si="198">SUM(AB75:AC75)</f>
        <v>0</v>
      </c>
      <c r="AE75" s="132">
        <v>0</v>
      </c>
      <c r="AF75" s="132">
        <v>0</v>
      </c>
      <c r="AG75" s="151">
        <f t="shared" si="187"/>
        <v>0</v>
      </c>
      <c r="AH75" s="132">
        <v>0</v>
      </c>
      <c r="AI75" s="132">
        <v>0</v>
      </c>
      <c r="AJ75" s="151">
        <f t="shared" si="188"/>
        <v>0</v>
      </c>
    </row>
    <row r="76" spans="1:36" ht="11.5" x14ac:dyDescent="0.25">
      <c r="A76" s="146"/>
      <c r="C76" s="146"/>
      <c r="D76" s="27"/>
      <c r="E76" s="14" t="s">
        <v>235</v>
      </c>
      <c r="F76" s="49">
        <f t="shared" ref="F76:N76" si="199">SUM(F66:F75)</f>
        <v>0</v>
      </c>
      <c r="G76" s="49">
        <f t="shared" si="199"/>
        <v>0</v>
      </c>
      <c r="H76" s="49">
        <f t="shared" si="199"/>
        <v>0</v>
      </c>
      <c r="I76" s="49">
        <f t="shared" si="199"/>
        <v>0</v>
      </c>
      <c r="J76" s="49">
        <f t="shared" si="199"/>
        <v>0</v>
      </c>
      <c r="K76" s="49">
        <f t="shared" si="199"/>
        <v>0</v>
      </c>
      <c r="L76" s="49">
        <f t="shared" si="199"/>
        <v>0</v>
      </c>
      <c r="M76" s="49">
        <f t="shared" si="199"/>
        <v>0</v>
      </c>
      <c r="N76" s="49">
        <f t="shared" si="199"/>
        <v>0</v>
      </c>
      <c r="O76" s="27"/>
      <c r="P76" s="14" t="s">
        <v>235</v>
      </c>
      <c r="Q76" s="49">
        <f t="shared" ref="Q76:Y76" si="200">SUM(Q66:Q75)</f>
        <v>0</v>
      </c>
      <c r="R76" s="49">
        <f t="shared" si="200"/>
        <v>0</v>
      </c>
      <c r="S76" s="49">
        <f t="shared" si="200"/>
        <v>0</v>
      </c>
      <c r="T76" s="49">
        <f t="shared" si="200"/>
        <v>0</v>
      </c>
      <c r="U76" s="49">
        <f t="shared" si="200"/>
        <v>0</v>
      </c>
      <c r="V76" s="49">
        <f t="shared" si="200"/>
        <v>0</v>
      </c>
      <c r="W76" s="49">
        <f t="shared" si="200"/>
        <v>0</v>
      </c>
      <c r="X76" s="49">
        <f t="shared" si="200"/>
        <v>0</v>
      </c>
      <c r="Y76" s="49">
        <f t="shared" si="200"/>
        <v>0</v>
      </c>
      <c r="Z76" s="27"/>
      <c r="AA76" s="14" t="s">
        <v>235</v>
      </c>
      <c r="AB76" s="49">
        <f t="shared" ref="AB76:AJ76" si="201">SUM(AB66:AB75)</f>
        <v>0</v>
      </c>
      <c r="AC76" s="49">
        <f t="shared" si="201"/>
        <v>0</v>
      </c>
      <c r="AD76" s="49">
        <f t="shared" si="201"/>
        <v>0</v>
      </c>
      <c r="AE76" s="49">
        <f t="shared" si="201"/>
        <v>0</v>
      </c>
      <c r="AF76" s="49">
        <f t="shared" si="201"/>
        <v>0</v>
      </c>
      <c r="AG76" s="49">
        <f t="shared" si="201"/>
        <v>0</v>
      </c>
      <c r="AH76" s="49">
        <f t="shared" si="201"/>
        <v>0</v>
      </c>
      <c r="AI76" s="49">
        <f t="shared" si="201"/>
        <v>0</v>
      </c>
      <c r="AJ76" s="49">
        <f t="shared" si="201"/>
        <v>0</v>
      </c>
    </row>
    <row r="77" spans="1:36" ht="11.5" x14ac:dyDescent="0.25">
      <c r="A77" s="146"/>
      <c r="C77" s="146"/>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17"/>
      <c r="AF77" s="17"/>
      <c r="AG77" s="17"/>
      <c r="AH77" s="17"/>
      <c r="AI77" s="17"/>
      <c r="AJ77" s="17"/>
    </row>
    <row r="78" spans="1:36" ht="11.5" x14ac:dyDescent="0.25">
      <c r="A78" s="146">
        <f t="shared" ref="A78:A87" si="202">IF(OR(H78&lt;0,K78&lt;0,N78&lt;0,S78&lt;0,V78&lt;0,Y78&lt;0,AD78&lt;0,AG78&lt;0,AJ78&lt;0),1,0)</f>
        <v>0</v>
      </c>
      <c r="C78" s="146"/>
      <c r="D78" s="27"/>
      <c r="E78" s="19" t="s">
        <v>202</v>
      </c>
      <c r="F78" s="132">
        <v>0</v>
      </c>
      <c r="G78" s="132">
        <v>0</v>
      </c>
      <c r="H78" s="151">
        <f t="shared" ref="H78:H87" si="203">SUM(F78:G78)</f>
        <v>0</v>
      </c>
      <c r="I78" s="132">
        <v>0</v>
      </c>
      <c r="J78" s="132">
        <v>0</v>
      </c>
      <c r="K78" s="151">
        <f t="shared" ref="K78:K87" si="204">SUM(I78:J78)</f>
        <v>0</v>
      </c>
      <c r="L78" s="132">
        <v>0</v>
      </c>
      <c r="M78" s="132">
        <v>0</v>
      </c>
      <c r="N78" s="151">
        <f t="shared" ref="N78:N87" si="205">SUM(L78:M78)</f>
        <v>0</v>
      </c>
      <c r="O78" s="27"/>
      <c r="P78" s="19" t="s">
        <v>202</v>
      </c>
      <c r="Q78" s="132">
        <v>0</v>
      </c>
      <c r="R78" s="132">
        <v>0</v>
      </c>
      <c r="S78" s="151">
        <f t="shared" ref="S78:S87" si="206">SUM(Q78:R78)</f>
        <v>0</v>
      </c>
      <c r="T78" s="132">
        <v>0</v>
      </c>
      <c r="U78" s="132">
        <v>0</v>
      </c>
      <c r="V78" s="151">
        <f t="shared" ref="V78:V87" si="207">SUM(T78:U78)</f>
        <v>0</v>
      </c>
      <c r="W78" s="132">
        <v>0</v>
      </c>
      <c r="X78" s="132">
        <v>0</v>
      </c>
      <c r="Y78" s="151">
        <f t="shared" ref="Y78:Y87" si="208">SUM(W78:X78)</f>
        <v>0</v>
      </c>
      <c r="Z78" s="27"/>
      <c r="AA78" s="19" t="s">
        <v>202</v>
      </c>
      <c r="AB78" s="132">
        <v>0</v>
      </c>
      <c r="AC78" s="132">
        <v>0</v>
      </c>
      <c r="AD78" s="151">
        <f t="shared" ref="AD78:AD87" si="209">SUM(AB78:AC78)</f>
        <v>0</v>
      </c>
      <c r="AE78" s="132">
        <v>0</v>
      </c>
      <c r="AF78" s="132">
        <v>0</v>
      </c>
      <c r="AG78" s="151">
        <f t="shared" ref="AG78:AG87" si="210">SUM(AE78:AF78)</f>
        <v>0</v>
      </c>
      <c r="AH78" s="132">
        <v>0</v>
      </c>
      <c r="AI78" s="132">
        <v>0</v>
      </c>
      <c r="AJ78" s="151">
        <f t="shared" ref="AJ78:AJ87" si="211">SUM(AH78:AI78)</f>
        <v>0</v>
      </c>
    </row>
    <row r="79" spans="1:36" ht="11.5" x14ac:dyDescent="0.25">
      <c r="A79" s="146">
        <f t="shared" si="202"/>
        <v>0</v>
      </c>
      <c r="C79" s="146"/>
      <c r="D79" s="27"/>
      <c r="E79" s="63" t="s">
        <v>146</v>
      </c>
      <c r="F79" s="132">
        <v>0</v>
      </c>
      <c r="G79" s="132">
        <v>0</v>
      </c>
      <c r="H79" s="151">
        <f>SUM(F79:G79)</f>
        <v>0</v>
      </c>
      <c r="I79" s="132">
        <v>0</v>
      </c>
      <c r="J79" s="132">
        <v>0</v>
      </c>
      <c r="K79" s="151">
        <f>SUM(I79:J79)</f>
        <v>0</v>
      </c>
      <c r="L79" s="132">
        <v>0</v>
      </c>
      <c r="M79" s="132">
        <v>0</v>
      </c>
      <c r="N79" s="151">
        <f>SUM(L79:M79)</f>
        <v>0</v>
      </c>
      <c r="O79" s="27"/>
      <c r="P79" s="63" t="s">
        <v>146</v>
      </c>
      <c r="Q79" s="132">
        <v>0</v>
      </c>
      <c r="R79" s="132">
        <v>0</v>
      </c>
      <c r="S79" s="151">
        <f>SUM(Q79:R79)</f>
        <v>0</v>
      </c>
      <c r="T79" s="132">
        <v>0</v>
      </c>
      <c r="U79" s="132">
        <v>0</v>
      </c>
      <c r="V79" s="151">
        <f>SUM(T79:U79)</f>
        <v>0</v>
      </c>
      <c r="W79" s="132">
        <v>0</v>
      </c>
      <c r="X79" s="132">
        <v>0</v>
      </c>
      <c r="Y79" s="151">
        <f>SUM(W79:X79)</f>
        <v>0</v>
      </c>
      <c r="Z79" s="27"/>
      <c r="AA79" s="63" t="s">
        <v>146</v>
      </c>
      <c r="AB79" s="132">
        <v>0</v>
      </c>
      <c r="AC79" s="132">
        <v>0</v>
      </c>
      <c r="AD79" s="151">
        <f>SUM(AB79:AC79)</f>
        <v>0</v>
      </c>
      <c r="AE79" s="132">
        <v>0</v>
      </c>
      <c r="AF79" s="132">
        <v>0</v>
      </c>
      <c r="AG79" s="151">
        <f>SUM(AE79:AF79)</f>
        <v>0</v>
      </c>
      <c r="AH79" s="132">
        <v>0</v>
      </c>
      <c r="AI79" s="132">
        <v>0</v>
      </c>
      <c r="AJ79" s="151">
        <f>SUM(AH79:AI79)</f>
        <v>0</v>
      </c>
    </row>
    <row r="80" spans="1:36" ht="11.5" x14ac:dyDescent="0.25">
      <c r="A80" s="146">
        <f t="shared" si="202"/>
        <v>0</v>
      </c>
      <c r="C80" s="146"/>
      <c r="D80" s="27"/>
      <c r="E80" s="13" t="s">
        <v>30</v>
      </c>
      <c r="F80" s="132">
        <v>0</v>
      </c>
      <c r="G80" s="132">
        <v>0</v>
      </c>
      <c r="H80" s="151">
        <f>SUM(F80:G80)</f>
        <v>0</v>
      </c>
      <c r="I80" s="132">
        <v>0</v>
      </c>
      <c r="J80" s="132">
        <v>0</v>
      </c>
      <c r="K80" s="151">
        <f>SUM(I80:J80)</f>
        <v>0</v>
      </c>
      <c r="L80" s="132">
        <v>0</v>
      </c>
      <c r="M80" s="132">
        <v>0</v>
      </c>
      <c r="N80" s="151">
        <f>SUM(L80:M80)</f>
        <v>0</v>
      </c>
      <c r="O80" s="27"/>
      <c r="P80" s="13" t="s">
        <v>30</v>
      </c>
      <c r="Q80" s="132">
        <v>0</v>
      </c>
      <c r="R80" s="132">
        <v>0</v>
      </c>
      <c r="S80" s="151">
        <f>SUM(Q80:R80)</f>
        <v>0</v>
      </c>
      <c r="T80" s="132">
        <v>0</v>
      </c>
      <c r="U80" s="132">
        <v>0</v>
      </c>
      <c r="V80" s="151">
        <f>SUM(T80:U80)</f>
        <v>0</v>
      </c>
      <c r="W80" s="132">
        <v>0</v>
      </c>
      <c r="X80" s="132">
        <v>0</v>
      </c>
      <c r="Y80" s="151">
        <f>SUM(W80:X80)</f>
        <v>0</v>
      </c>
      <c r="Z80" s="27"/>
      <c r="AA80" s="13" t="s">
        <v>30</v>
      </c>
      <c r="AB80" s="132">
        <v>0</v>
      </c>
      <c r="AC80" s="132">
        <v>0</v>
      </c>
      <c r="AD80" s="151">
        <f>SUM(AB80:AC80)</f>
        <v>0</v>
      </c>
      <c r="AE80" s="132">
        <v>0</v>
      </c>
      <c r="AF80" s="132">
        <v>0</v>
      </c>
      <c r="AG80" s="151">
        <f>SUM(AE80:AF80)</f>
        <v>0</v>
      </c>
      <c r="AH80" s="132">
        <v>0</v>
      </c>
      <c r="AI80" s="132">
        <v>0</v>
      </c>
      <c r="AJ80" s="151">
        <f>SUM(AH80:AI80)</f>
        <v>0</v>
      </c>
    </row>
    <row r="81" spans="1:36" ht="11.5" x14ac:dyDescent="0.25">
      <c r="A81" s="146">
        <f t="shared" si="202"/>
        <v>0</v>
      </c>
      <c r="C81" s="146"/>
      <c r="D81" s="27"/>
      <c r="E81" s="19" t="s">
        <v>84</v>
      </c>
      <c r="F81" s="132">
        <v>0</v>
      </c>
      <c r="G81" s="132">
        <v>0</v>
      </c>
      <c r="H81" s="151">
        <f>SUM(F81:G81)</f>
        <v>0</v>
      </c>
      <c r="I81" s="132">
        <v>0</v>
      </c>
      <c r="J81" s="132">
        <v>0</v>
      </c>
      <c r="K81" s="151">
        <f>SUM(I81:J81)</f>
        <v>0</v>
      </c>
      <c r="L81" s="132">
        <v>0</v>
      </c>
      <c r="M81" s="132">
        <v>0</v>
      </c>
      <c r="N81" s="151">
        <f>SUM(L81:M81)</f>
        <v>0</v>
      </c>
      <c r="O81" s="27"/>
      <c r="P81" s="19" t="s">
        <v>84</v>
      </c>
      <c r="Q81" s="132">
        <v>0</v>
      </c>
      <c r="R81" s="132">
        <v>0</v>
      </c>
      <c r="S81" s="151">
        <f>SUM(Q81:R81)</f>
        <v>0</v>
      </c>
      <c r="T81" s="132">
        <v>0</v>
      </c>
      <c r="U81" s="132">
        <v>0</v>
      </c>
      <c r="V81" s="151">
        <f>SUM(T81:U81)</f>
        <v>0</v>
      </c>
      <c r="W81" s="132">
        <v>0</v>
      </c>
      <c r="X81" s="132">
        <v>0</v>
      </c>
      <c r="Y81" s="151">
        <f>SUM(W81:X81)</f>
        <v>0</v>
      </c>
      <c r="Z81" s="27"/>
      <c r="AA81" s="19" t="s">
        <v>84</v>
      </c>
      <c r="AB81" s="132">
        <v>0</v>
      </c>
      <c r="AC81" s="132">
        <v>0</v>
      </c>
      <c r="AD81" s="151">
        <f>SUM(AB81:AC81)</f>
        <v>0</v>
      </c>
      <c r="AE81" s="132">
        <v>0</v>
      </c>
      <c r="AF81" s="132">
        <v>0</v>
      </c>
      <c r="AG81" s="151">
        <f>SUM(AE81:AF81)</f>
        <v>0</v>
      </c>
      <c r="AH81" s="132">
        <v>0</v>
      </c>
      <c r="AI81" s="132">
        <v>0</v>
      </c>
      <c r="AJ81" s="151">
        <f>SUM(AH81:AI81)</f>
        <v>0</v>
      </c>
    </row>
    <row r="82" spans="1:36" ht="11.5" x14ac:dyDescent="0.25">
      <c r="A82" s="146">
        <f t="shared" si="202"/>
        <v>0</v>
      </c>
      <c r="C82" s="146"/>
      <c r="D82" s="27"/>
      <c r="E82" s="19" t="s">
        <v>236</v>
      </c>
      <c r="F82" s="132">
        <v>0</v>
      </c>
      <c r="G82" s="132">
        <v>0</v>
      </c>
      <c r="H82" s="151">
        <f t="shared" ref="H82:H85" si="212">SUM(F82:G82)</f>
        <v>0</v>
      </c>
      <c r="I82" s="132">
        <v>0</v>
      </c>
      <c r="J82" s="132">
        <v>0</v>
      </c>
      <c r="K82" s="151">
        <f t="shared" ref="K82:K85" si="213">SUM(I82:J82)</f>
        <v>0</v>
      </c>
      <c r="L82" s="132">
        <v>0</v>
      </c>
      <c r="M82" s="132">
        <v>0</v>
      </c>
      <c r="N82" s="151">
        <f t="shared" ref="N82:N85" si="214">SUM(L82:M82)</f>
        <v>0</v>
      </c>
      <c r="O82" s="27"/>
      <c r="P82" s="19" t="s">
        <v>236</v>
      </c>
      <c r="Q82" s="132">
        <v>0</v>
      </c>
      <c r="R82" s="132">
        <v>0</v>
      </c>
      <c r="S82" s="151">
        <f t="shared" ref="S82:S85" si="215">SUM(Q82:R82)</f>
        <v>0</v>
      </c>
      <c r="T82" s="132">
        <v>0</v>
      </c>
      <c r="U82" s="132">
        <v>0</v>
      </c>
      <c r="V82" s="151">
        <f t="shared" ref="V82:V85" si="216">SUM(T82:U82)</f>
        <v>0</v>
      </c>
      <c r="W82" s="132">
        <v>0</v>
      </c>
      <c r="X82" s="132">
        <v>0</v>
      </c>
      <c r="Y82" s="151">
        <f t="shared" ref="Y82:Y85" si="217">SUM(W82:X82)</f>
        <v>0</v>
      </c>
      <c r="Z82" s="27"/>
      <c r="AA82" s="19" t="s">
        <v>236</v>
      </c>
      <c r="AB82" s="132">
        <v>0</v>
      </c>
      <c r="AC82" s="132">
        <v>0</v>
      </c>
      <c r="AD82" s="151">
        <f t="shared" ref="AD82:AD85" si="218">SUM(AB82:AC82)</f>
        <v>0</v>
      </c>
      <c r="AE82" s="132">
        <v>0</v>
      </c>
      <c r="AF82" s="132">
        <v>0</v>
      </c>
      <c r="AG82" s="151">
        <f t="shared" ref="AG82:AG85" si="219">SUM(AE82:AF82)</f>
        <v>0</v>
      </c>
      <c r="AH82" s="132">
        <v>0</v>
      </c>
      <c r="AI82" s="132">
        <v>0</v>
      </c>
      <c r="AJ82" s="151">
        <f t="shared" ref="AJ82:AJ85" si="220">SUM(AH82:AI82)</f>
        <v>0</v>
      </c>
    </row>
    <row r="83" spans="1:36" ht="11.5" x14ac:dyDescent="0.25">
      <c r="A83" s="146">
        <f t="shared" si="202"/>
        <v>0</v>
      </c>
      <c r="C83" s="146"/>
      <c r="D83" s="27"/>
      <c r="E83" s="19" t="s">
        <v>237</v>
      </c>
      <c r="F83" s="132">
        <v>0</v>
      </c>
      <c r="G83" s="132">
        <v>0</v>
      </c>
      <c r="H83" s="151">
        <f t="shared" si="212"/>
        <v>0</v>
      </c>
      <c r="I83" s="132">
        <v>0</v>
      </c>
      <c r="J83" s="132">
        <v>0</v>
      </c>
      <c r="K83" s="151">
        <f t="shared" si="213"/>
        <v>0</v>
      </c>
      <c r="L83" s="132">
        <v>0</v>
      </c>
      <c r="M83" s="132">
        <v>0</v>
      </c>
      <c r="N83" s="151">
        <f t="shared" si="214"/>
        <v>0</v>
      </c>
      <c r="O83" s="27"/>
      <c r="P83" s="19" t="s">
        <v>237</v>
      </c>
      <c r="Q83" s="132">
        <v>0</v>
      </c>
      <c r="R83" s="132">
        <v>0</v>
      </c>
      <c r="S83" s="151">
        <f t="shared" si="215"/>
        <v>0</v>
      </c>
      <c r="T83" s="132">
        <v>0</v>
      </c>
      <c r="U83" s="132">
        <v>0</v>
      </c>
      <c r="V83" s="151">
        <f t="shared" si="216"/>
        <v>0</v>
      </c>
      <c r="W83" s="132">
        <v>0</v>
      </c>
      <c r="X83" s="132">
        <v>0</v>
      </c>
      <c r="Y83" s="151">
        <f t="shared" si="217"/>
        <v>0</v>
      </c>
      <c r="Z83" s="27"/>
      <c r="AA83" s="19" t="s">
        <v>237</v>
      </c>
      <c r="AB83" s="132">
        <v>0</v>
      </c>
      <c r="AC83" s="132">
        <v>0</v>
      </c>
      <c r="AD83" s="151">
        <f t="shared" si="218"/>
        <v>0</v>
      </c>
      <c r="AE83" s="132">
        <v>0</v>
      </c>
      <c r="AF83" s="132">
        <v>0</v>
      </c>
      <c r="AG83" s="151">
        <f t="shared" si="219"/>
        <v>0</v>
      </c>
      <c r="AH83" s="132">
        <v>0</v>
      </c>
      <c r="AI83" s="132">
        <v>0</v>
      </c>
      <c r="AJ83" s="151">
        <f t="shared" si="220"/>
        <v>0</v>
      </c>
    </row>
    <row r="84" spans="1:36" ht="11.5" x14ac:dyDescent="0.25">
      <c r="A84" s="146">
        <f t="shared" si="202"/>
        <v>0</v>
      </c>
      <c r="C84" s="146"/>
      <c r="D84" s="27"/>
      <c r="E84" s="19" t="s">
        <v>238</v>
      </c>
      <c r="F84" s="132">
        <v>0</v>
      </c>
      <c r="G84" s="132">
        <v>0</v>
      </c>
      <c r="H84" s="151">
        <f t="shared" si="212"/>
        <v>0</v>
      </c>
      <c r="I84" s="132">
        <v>0</v>
      </c>
      <c r="J84" s="132">
        <v>0</v>
      </c>
      <c r="K84" s="151">
        <f t="shared" si="213"/>
        <v>0</v>
      </c>
      <c r="L84" s="132">
        <v>0</v>
      </c>
      <c r="M84" s="132">
        <v>0</v>
      </c>
      <c r="N84" s="151">
        <f t="shared" si="214"/>
        <v>0</v>
      </c>
      <c r="O84" s="27"/>
      <c r="P84" s="19" t="s">
        <v>238</v>
      </c>
      <c r="Q84" s="132">
        <v>0</v>
      </c>
      <c r="R84" s="132">
        <v>0</v>
      </c>
      <c r="S84" s="151">
        <f t="shared" si="215"/>
        <v>0</v>
      </c>
      <c r="T84" s="132">
        <v>0</v>
      </c>
      <c r="U84" s="132">
        <v>0</v>
      </c>
      <c r="V84" s="151">
        <f t="shared" si="216"/>
        <v>0</v>
      </c>
      <c r="W84" s="132">
        <v>0</v>
      </c>
      <c r="X84" s="132">
        <v>0</v>
      </c>
      <c r="Y84" s="151">
        <f t="shared" si="217"/>
        <v>0</v>
      </c>
      <c r="Z84" s="27"/>
      <c r="AA84" s="19" t="s">
        <v>238</v>
      </c>
      <c r="AB84" s="132">
        <v>0</v>
      </c>
      <c r="AC84" s="132">
        <v>0</v>
      </c>
      <c r="AD84" s="151">
        <f t="shared" si="218"/>
        <v>0</v>
      </c>
      <c r="AE84" s="132">
        <v>0</v>
      </c>
      <c r="AF84" s="132">
        <v>0</v>
      </c>
      <c r="AG84" s="151">
        <f t="shared" si="219"/>
        <v>0</v>
      </c>
      <c r="AH84" s="132">
        <v>0</v>
      </c>
      <c r="AI84" s="132">
        <v>0</v>
      </c>
      <c r="AJ84" s="151">
        <f t="shared" si="220"/>
        <v>0</v>
      </c>
    </row>
    <row r="85" spans="1:36" ht="11.5" x14ac:dyDescent="0.25">
      <c r="A85" s="146">
        <f t="shared" si="202"/>
        <v>0</v>
      </c>
      <c r="C85" s="146"/>
      <c r="D85" s="27"/>
      <c r="E85" s="19" t="s">
        <v>239</v>
      </c>
      <c r="F85" s="132">
        <v>0</v>
      </c>
      <c r="G85" s="132">
        <v>0</v>
      </c>
      <c r="H85" s="151">
        <f t="shared" si="212"/>
        <v>0</v>
      </c>
      <c r="I85" s="132">
        <v>0</v>
      </c>
      <c r="J85" s="132">
        <v>0</v>
      </c>
      <c r="K85" s="151">
        <f t="shared" si="213"/>
        <v>0</v>
      </c>
      <c r="L85" s="132">
        <v>0</v>
      </c>
      <c r="M85" s="132">
        <v>0</v>
      </c>
      <c r="N85" s="151">
        <f t="shared" si="214"/>
        <v>0</v>
      </c>
      <c r="O85" s="27"/>
      <c r="P85" s="19" t="s">
        <v>239</v>
      </c>
      <c r="Q85" s="132">
        <v>0</v>
      </c>
      <c r="R85" s="132">
        <v>0</v>
      </c>
      <c r="S85" s="151">
        <f t="shared" si="215"/>
        <v>0</v>
      </c>
      <c r="T85" s="132">
        <v>0</v>
      </c>
      <c r="U85" s="132">
        <v>0</v>
      </c>
      <c r="V85" s="151">
        <f t="shared" si="216"/>
        <v>0</v>
      </c>
      <c r="W85" s="132">
        <v>0</v>
      </c>
      <c r="X85" s="132">
        <v>0</v>
      </c>
      <c r="Y85" s="151">
        <f t="shared" si="217"/>
        <v>0</v>
      </c>
      <c r="Z85" s="27"/>
      <c r="AA85" s="19" t="s">
        <v>239</v>
      </c>
      <c r="AB85" s="132">
        <v>0</v>
      </c>
      <c r="AC85" s="132">
        <v>0</v>
      </c>
      <c r="AD85" s="151">
        <f t="shared" si="218"/>
        <v>0</v>
      </c>
      <c r="AE85" s="132">
        <v>0</v>
      </c>
      <c r="AF85" s="132">
        <v>0</v>
      </c>
      <c r="AG85" s="151">
        <f t="shared" si="219"/>
        <v>0</v>
      </c>
      <c r="AH85" s="132">
        <v>0</v>
      </c>
      <c r="AI85" s="132">
        <v>0</v>
      </c>
      <c r="AJ85" s="151">
        <f t="shared" si="220"/>
        <v>0</v>
      </c>
    </row>
    <row r="86" spans="1:36" ht="11.5" x14ac:dyDescent="0.25">
      <c r="A86" s="146">
        <f t="shared" si="202"/>
        <v>0</v>
      </c>
      <c r="C86" s="146"/>
      <c r="D86" s="27"/>
      <c r="E86" s="13" t="s">
        <v>34</v>
      </c>
      <c r="F86" s="132">
        <v>0</v>
      </c>
      <c r="G86" s="132">
        <v>0</v>
      </c>
      <c r="H86" s="151">
        <f>SUM(F86:G86)</f>
        <v>0</v>
      </c>
      <c r="I86" s="132">
        <v>0</v>
      </c>
      <c r="J86" s="132">
        <v>0</v>
      </c>
      <c r="K86" s="151">
        <f>SUM(I86:J86)</f>
        <v>0</v>
      </c>
      <c r="L86" s="132">
        <v>0</v>
      </c>
      <c r="M86" s="132">
        <v>0</v>
      </c>
      <c r="N86" s="151">
        <f>SUM(L86:M86)</f>
        <v>0</v>
      </c>
      <c r="O86" s="27"/>
      <c r="P86" s="13" t="s">
        <v>34</v>
      </c>
      <c r="Q86" s="132">
        <v>0</v>
      </c>
      <c r="R86" s="132">
        <v>0</v>
      </c>
      <c r="S86" s="151">
        <f>SUM(Q86:R86)</f>
        <v>0</v>
      </c>
      <c r="T86" s="132">
        <v>0</v>
      </c>
      <c r="U86" s="132">
        <v>0</v>
      </c>
      <c r="V86" s="151">
        <f>SUM(T86:U86)</f>
        <v>0</v>
      </c>
      <c r="W86" s="132">
        <v>0</v>
      </c>
      <c r="X86" s="132">
        <v>0</v>
      </c>
      <c r="Y86" s="151">
        <f>SUM(W86:X86)</f>
        <v>0</v>
      </c>
      <c r="Z86" s="27"/>
      <c r="AA86" s="13" t="s">
        <v>34</v>
      </c>
      <c r="AB86" s="132">
        <v>0</v>
      </c>
      <c r="AC86" s="132">
        <v>0</v>
      </c>
      <c r="AD86" s="151">
        <f>SUM(AB86:AC86)</f>
        <v>0</v>
      </c>
      <c r="AE86" s="132">
        <v>0</v>
      </c>
      <c r="AF86" s="132">
        <v>0</v>
      </c>
      <c r="AG86" s="151">
        <f>SUM(AE86:AF86)</f>
        <v>0</v>
      </c>
      <c r="AH86" s="132">
        <v>0</v>
      </c>
      <c r="AI86" s="132">
        <v>0</v>
      </c>
      <c r="AJ86" s="151">
        <f>SUM(AH86:AI86)</f>
        <v>0</v>
      </c>
    </row>
    <row r="87" spans="1:36" ht="11.5" x14ac:dyDescent="0.25">
      <c r="A87" s="146">
        <f t="shared" si="202"/>
        <v>0</v>
      </c>
      <c r="C87" s="146"/>
      <c r="D87" s="27"/>
      <c r="E87" s="63" t="s">
        <v>240</v>
      </c>
      <c r="F87" s="132">
        <v>0</v>
      </c>
      <c r="G87" s="132">
        <v>0</v>
      </c>
      <c r="H87" s="151">
        <f t="shared" si="203"/>
        <v>0</v>
      </c>
      <c r="I87" s="132">
        <v>0</v>
      </c>
      <c r="J87" s="132">
        <v>0</v>
      </c>
      <c r="K87" s="151">
        <f t="shared" si="204"/>
        <v>0</v>
      </c>
      <c r="L87" s="132">
        <v>0</v>
      </c>
      <c r="M87" s="132">
        <v>0</v>
      </c>
      <c r="N87" s="151">
        <f t="shared" si="205"/>
        <v>0</v>
      </c>
      <c r="O87" s="27"/>
      <c r="P87" s="63" t="s">
        <v>240</v>
      </c>
      <c r="Q87" s="132">
        <v>0</v>
      </c>
      <c r="R87" s="132">
        <v>0</v>
      </c>
      <c r="S87" s="151">
        <f t="shared" si="206"/>
        <v>0</v>
      </c>
      <c r="T87" s="132">
        <v>0</v>
      </c>
      <c r="U87" s="132">
        <v>0</v>
      </c>
      <c r="V87" s="151">
        <f t="shared" si="207"/>
        <v>0</v>
      </c>
      <c r="W87" s="132">
        <v>0</v>
      </c>
      <c r="X87" s="132">
        <v>0</v>
      </c>
      <c r="Y87" s="151">
        <f t="shared" si="208"/>
        <v>0</v>
      </c>
      <c r="Z87" s="27"/>
      <c r="AA87" s="63" t="s">
        <v>240</v>
      </c>
      <c r="AB87" s="132">
        <v>0</v>
      </c>
      <c r="AC87" s="132">
        <v>0</v>
      </c>
      <c r="AD87" s="151">
        <f t="shared" si="209"/>
        <v>0</v>
      </c>
      <c r="AE87" s="132">
        <v>0</v>
      </c>
      <c r="AF87" s="132">
        <v>0</v>
      </c>
      <c r="AG87" s="151">
        <f t="shared" si="210"/>
        <v>0</v>
      </c>
      <c r="AH87" s="132">
        <v>0</v>
      </c>
      <c r="AI87" s="132">
        <v>0</v>
      </c>
      <c r="AJ87" s="151">
        <f t="shared" si="211"/>
        <v>0</v>
      </c>
    </row>
    <row r="88" spans="1:36" ht="11.5" x14ac:dyDescent="0.25">
      <c r="A88" s="146"/>
      <c r="C88" s="146"/>
      <c r="D88" s="27"/>
      <c r="E88" s="14" t="s">
        <v>35</v>
      </c>
      <c r="F88" s="49">
        <f t="shared" ref="F88:G88" si="221">SUM(F78:F87)</f>
        <v>0</v>
      </c>
      <c r="G88" s="49">
        <f t="shared" si="221"/>
        <v>0</v>
      </c>
      <c r="H88" s="49">
        <f>SUM(H78:H87)</f>
        <v>0</v>
      </c>
      <c r="I88" s="49">
        <f t="shared" ref="I88:M88" si="222">SUM(I78:I87)</f>
        <v>0</v>
      </c>
      <c r="J88" s="49">
        <f t="shared" si="222"/>
        <v>0</v>
      </c>
      <c r="K88" s="49">
        <f t="shared" si="222"/>
        <v>0</v>
      </c>
      <c r="L88" s="49">
        <f t="shared" si="222"/>
        <v>0</v>
      </c>
      <c r="M88" s="49">
        <f t="shared" si="222"/>
        <v>0</v>
      </c>
      <c r="N88" s="49">
        <f>SUM(N78:N87)</f>
        <v>0</v>
      </c>
      <c r="O88" s="27"/>
      <c r="P88" s="14" t="s">
        <v>35</v>
      </c>
      <c r="Q88" s="49">
        <f t="shared" ref="Q88:X88" si="223">SUM(Q78:Q87)</f>
        <v>0</v>
      </c>
      <c r="R88" s="49">
        <f t="shared" si="223"/>
        <v>0</v>
      </c>
      <c r="S88" s="49">
        <f t="shared" si="223"/>
        <v>0</v>
      </c>
      <c r="T88" s="49">
        <f t="shared" si="223"/>
        <v>0</v>
      </c>
      <c r="U88" s="49">
        <f t="shared" si="223"/>
        <v>0</v>
      </c>
      <c r="V88" s="49">
        <f t="shared" si="223"/>
        <v>0</v>
      </c>
      <c r="W88" s="49">
        <f t="shared" si="223"/>
        <v>0</v>
      </c>
      <c r="X88" s="49">
        <f t="shared" si="223"/>
        <v>0</v>
      </c>
      <c r="Y88" s="49">
        <f>SUM(Y78:Y87)</f>
        <v>0</v>
      </c>
      <c r="Z88" s="27"/>
      <c r="AA88" s="14" t="s">
        <v>35</v>
      </c>
      <c r="AB88" s="49">
        <f t="shared" ref="AB88:AC88" si="224">SUM(AB78:AB87)</f>
        <v>0</v>
      </c>
      <c r="AC88" s="49">
        <f t="shared" si="224"/>
        <v>0</v>
      </c>
      <c r="AD88" s="49">
        <f>SUM(AD78:AD87)</f>
        <v>0</v>
      </c>
      <c r="AE88" s="49">
        <f t="shared" ref="AE88:AI88" si="225">SUM(AE78:AE87)</f>
        <v>0</v>
      </c>
      <c r="AF88" s="49">
        <f t="shared" si="225"/>
        <v>0</v>
      </c>
      <c r="AG88" s="49">
        <f t="shared" si="225"/>
        <v>0</v>
      </c>
      <c r="AH88" s="49">
        <f t="shared" si="225"/>
        <v>0</v>
      </c>
      <c r="AI88" s="49">
        <f t="shared" si="225"/>
        <v>0</v>
      </c>
      <c r="AJ88" s="49">
        <f>SUM(AJ78:AJ87)</f>
        <v>0</v>
      </c>
    </row>
    <row r="89" spans="1:36" ht="11.5" x14ac:dyDescent="0.25">
      <c r="A89" s="146"/>
      <c r="C89" s="146"/>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17"/>
      <c r="AF89" s="17"/>
      <c r="AG89" s="17"/>
      <c r="AH89" s="17"/>
      <c r="AI89" s="17"/>
      <c r="AJ89" s="17"/>
    </row>
    <row r="90" spans="1:36" ht="11.5" x14ac:dyDescent="0.25">
      <c r="A90" s="146"/>
      <c r="C90" s="146"/>
      <c r="D90" s="27"/>
      <c r="E90" s="14" t="s">
        <v>36</v>
      </c>
      <c r="F90" s="49">
        <f t="shared" ref="F90:G90" si="226">F76-F88</f>
        <v>0</v>
      </c>
      <c r="G90" s="49">
        <f t="shared" si="226"/>
        <v>0</v>
      </c>
      <c r="H90" s="49">
        <f>H76-H88</f>
        <v>0</v>
      </c>
      <c r="I90" s="49">
        <f t="shared" ref="I90:N90" si="227">I76-I88</f>
        <v>0</v>
      </c>
      <c r="J90" s="49">
        <f t="shared" si="227"/>
        <v>0</v>
      </c>
      <c r="K90" s="49">
        <f t="shared" si="227"/>
        <v>0</v>
      </c>
      <c r="L90" s="49">
        <f t="shared" si="227"/>
        <v>0</v>
      </c>
      <c r="M90" s="49">
        <f t="shared" si="227"/>
        <v>0</v>
      </c>
      <c r="N90" s="49">
        <f t="shared" si="227"/>
        <v>0</v>
      </c>
      <c r="O90" s="27"/>
      <c r="P90" s="14" t="s">
        <v>36</v>
      </c>
      <c r="Q90" s="49">
        <f t="shared" ref="Q90:X90" si="228">Q76-Q88</f>
        <v>0</v>
      </c>
      <c r="R90" s="49">
        <f t="shared" si="228"/>
        <v>0</v>
      </c>
      <c r="S90" s="49">
        <f t="shared" si="228"/>
        <v>0</v>
      </c>
      <c r="T90" s="49">
        <f t="shared" si="228"/>
        <v>0</v>
      </c>
      <c r="U90" s="49">
        <f t="shared" si="228"/>
        <v>0</v>
      </c>
      <c r="V90" s="49">
        <f t="shared" si="228"/>
        <v>0</v>
      </c>
      <c r="W90" s="49">
        <f t="shared" si="228"/>
        <v>0</v>
      </c>
      <c r="X90" s="49">
        <f t="shared" si="228"/>
        <v>0</v>
      </c>
      <c r="Y90" s="49">
        <f>Y76-Y88</f>
        <v>0</v>
      </c>
      <c r="Z90" s="27"/>
      <c r="AA90" s="14" t="s">
        <v>36</v>
      </c>
      <c r="AB90" s="49">
        <f t="shared" ref="AB90:AC90" si="229">AB76-AB88</f>
        <v>0</v>
      </c>
      <c r="AC90" s="49">
        <f t="shared" si="229"/>
        <v>0</v>
      </c>
      <c r="AD90" s="49">
        <f>AD76-AD88</f>
        <v>0</v>
      </c>
      <c r="AE90" s="49">
        <f t="shared" ref="AE90:AJ90" si="230">AE76-AE88</f>
        <v>0</v>
      </c>
      <c r="AF90" s="49">
        <f t="shared" si="230"/>
        <v>0</v>
      </c>
      <c r="AG90" s="49">
        <f t="shared" si="230"/>
        <v>0</v>
      </c>
      <c r="AH90" s="49">
        <f t="shared" si="230"/>
        <v>0</v>
      </c>
      <c r="AI90" s="49">
        <f t="shared" si="230"/>
        <v>0</v>
      </c>
      <c r="AJ90" s="49">
        <f t="shared" si="230"/>
        <v>0</v>
      </c>
    </row>
    <row r="91" spans="1:36" ht="11.5" x14ac:dyDescent="0.25">
      <c r="A91" s="146"/>
      <c r="C91" s="146"/>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17"/>
      <c r="AF91" s="17"/>
      <c r="AG91" s="17"/>
      <c r="AH91" s="17"/>
      <c r="AI91" s="17"/>
      <c r="AJ91" s="17"/>
    </row>
    <row r="92" spans="1:36" ht="11.5" x14ac:dyDescent="0.25">
      <c r="A92" s="146"/>
      <c r="C92" s="146"/>
      <c r="D92" s="27"/>
      <c r="E92" s="22" t="s">
        <v>241</v>
      </c>
      <c r="F92" s="50">
        <f t="shared" ref="F92:G92" si="231">(F64+F76)-F88</f>
        <v>0</v>
      </c>
      <c r="G92" s="50">
        <f t="shared" si="231"/>
        <v>0</v>
      </c>
      <c r="H92" s="50">
        <f>(H64+H76)-H88</f>
        <v>0</v>
      </c>
      <c r="I92" s="50">
        <f t="shared" ref="I92:N92" si="232">(I64+I76)-I88</f>
        <v>0</v>
      </c>
      <c r="J92" s="50">
        <f t="shared" si="232"/>
        <v>0</v>
      </c>
      <c r="K92" s="50">
        <f t="shared" si="232"/>
        <v>0</v>
      </c>
      <c r="L92" s="50">
        <f t="shared" si="232"/>
        <v>0</v>
      </c>
      <c r="M92" s="50">
        <f t="shared" si="232"/>
        <v>0</v>
      </c>
      <c r="N92" s="50">
        <f t="shared" si="232"/>
        <v>0</v>
      </c>
      <c r="O92" s="27"/>
      <c r="P92" s="22" t="s">
        <v>241</v>
      </c>
      <c r="Q92" s="50">
        <f t="shared" ref="Q92:X92" si="233">(Q64+Q76)-Q88</f>
        <v>0</v>
      </c>
      <c r="R92" s="50">
        <f t="shared" si="233"/>
        <v>0</v>
      </c>
      <c r="S92" s="50">
        <f t="shared" si="233"/>
        <v>0</v>
      </c>
      <c r="T92" s="50">
        <f t="shared" si="233"/>
        <v>0</v>
      </c>
      <c r="U92" s="50">
        <f t="shared" si="233"/>
        <v>0</v>
      </c>
      <c r="V92" s="50">
        <f t="shared" si="233"/>
        <v>0</v>
      </c>
      <c r="W92" s="50">
        <f t="shared" si="233"/>
        <v>0</v>
      </c>
      <c r="X92" s="50">
        <f t="shared" si="233"/>
        <v>0</v>
      </c>
      <c r="Y92" s="50">
        <f>(Y64+Y76)-Y88</f>
        <v>0</v>
      </c>
      <c r="Z92" s="27"/>
      <c r="AA92" s="22" t="s">
        <v>241</v>
      </c>
      <c r="AB92" s="50">
        <f t="shared" ref="AB92:AC92" si="234">(AB64+AB76)-AB88</f>
        <v>0</v>
      </c>
      <c r="AC92" s="50">
        <f t="shared" si="234"/>
        <v>0</v>
      </c>
      <c r="AD92" s="50">
        <f>(AD64+AD76)-AD88</f>
        <v>0</v>
      </c>
      <c r="AE92" s="50">
        <f t="shared" ref="AE92:AF92" si="235">(AE64+AE76)-AE88</f>
        <v>0</v>
      </c>
      <c r="AF92" s="50">
        <f t="shared" si="235"/>
        <v>0</v>
      </c>
      <c r="AG92" s="50">
        <f>(AG64+AG76)-AG88</f>
        <v>0</v>
      </c>
      <c r="AH92" s="50">
        <f t="shared" ref="AH92:AI92" si="236">(AH64+AH76)-AH88</f>
        <v>0</v>
      </c>
      <c r="AI92" s="50">
        <f t="shared" si="236"/>
        <v>0</v>
      </c>
      <c r="AJ92" s="50">
        <f>(AJ64+AJ76)-AJ88</f>
        <v>0</v>
      </c>
    </row>
    <row r="93" spans="1:36" ht="11.5" x14ac:dyDescent="0.25">
      <c r="A93" s="146"/>
      <c r="C93" s="146"/>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17"/>
      <c r="AF93" s="17"/>
      <c r="AG93" s="17"/>
      <c r="AH93" s="17"/>
      <c r="AI93" s="17"/>
      <c r="AJ93" s="17"/>
    </row>
    <row r="94" spans="1:36" ht="11.5" x14ac:dyDescent="0.25">
      <c r="A94" s="146">
        <f t="shared" ref="A94:A102" si="237">IF(OR(H94&lt;0,K94&lt;0,N94&lt;0,S94&lt;0,V94&lt;0,Y94&lt;0,AD94&lt;0,AG94&lt;0,AJ94&lt;0),1,0)</f>
        <v>0</v>
      </c>
      <c r="C94" s="146"/>
      <c r="D94" s="27"/>
      <c r="E94" s="13" t="s">
        <v>203</v>
      </c>
      <c r="F94" s="132">
        <v>0</v>
      </c>
      <c r="G94" s="132">
        <v>0</v>
      </c>
      <c r="H94" s="151">
        <f t="shared" ref="H94:H102" si="238">SUM(F94:G94)</f>
        <v>0</v>
      </c>
      <c r="I94" s="132">
        <v>0</v>
      </c>
      <c r="J94" s="132">
        <v>0</v>
      </c>
      <c r="K94" s="151">
        <f t="shared" ref="K94:K102" si="239">SUM(I94:J94)</f>
        <v>0</v>
      </c>
      <c r="L94" s="132">
        <v>0</v>
      </c>
      <c r="M94" s="132">
        <v>0</v>
      </c>
      <c r="N94" s="151">
        <f t="shared" ref="N94:N102" si="240">SUM(L94:M94)</f>
        <v>0</v>
      </c>
      <c r="O94" s="27"/>
      <c r="P94" s="13" t="s">
        <v>203</v>
      </c>
      <c r="Q94" s="132">
        <v>0</v>
      </c>
      <c r="R94" s="132">
        <v>0</v>
      </c>
      <c r="S94" s="151">
        <f t="shared" ref="S94:S102" si="241">SUM(Q94:R94)</f>
        <v>0</v>
      </c>
      <c r="T94" s="132">
        <v>0</v>
      </c>
      <c r="U94" s="132">
        <v>0</v>
      </c>
      <c r="V94" s="151">
        <f t="shared" ref="V94:V102" si="242">SUM(T94:U94)</f>
        <v>0</v>
      </c>
      <c r="W94" s="132">
        <v>0</v>
      </c>
      <c r="X94" s="132">
        <v>0</v>
      </c>
      <c r="Y94" s="151">
        <f t="shared" ref="Y94:Y102" si="243">SUM(W94:X94)</f>
        <v>0</v>
      </c>
      <c r="Z94" s="27"/>
      <c r="AA94" s="13" t="s">
        <v>203</v>
      </c>
      <c r="AB94" s="132">
        <v>0</v>
      </c>
      <c r="AC94" s="132">
        <v>0</v>
      </c>
      <c r="AD94" s="151">
        <f t="shared" ref="AD94:AD102" si="244">SUM(AB94:AC94)</f>
        <v>0</v>
      </c>
      <c r="AE94" s="132">
        <v>0</v>
      </c>
      <c r="AF94" s="132">
        <v>0</v>
      </c>
      <c r="AG94" s="151">
        <f t="shared" ref="AG94:AG102" si="245">SUM(AE94:AF94)</f>
        <v>0</v>
      </c>
      <c r="AH94" s="132">
        <v>0</v>
      </c>
      <c r="AI94" s="132">
        <v>0</v>
      </c>
      <c r="AJ94" s="151">
        <f t="shared" ref="AJ94:AJ102" si="246">SUM(AH94:AI94)</f>
        <v>0</v>
      </c>
    </row>
    <row r="95" spans="1:36" ht="11.5" x14ac:dyDescent="0.25">
      <c r="A95" s="146">
        <f t="shared" si="237"/>
        <v>0</v>
      </c>
      <c r="C95" s="146"/>
      <c r="D95" s="27"/>
      <c r="E95" s="63" t="s">
        <v>146</v>
      </c>
      <c r="F95" s="132">
        <v>0</v>
      </c>
      <c r="G95" s="132">
        <v>0</v>
      </c>
      <c r="H95" s="151">
        <f>SUM(F95:G95)</f>
        <v>0</v>
      </c>
      <c r="I95" s="132">
        <v>0</v>
      </c>
      <c r="J95" s="132">
        <v>0</v>
      </c>
      <c r="K95" s="151">
        <f>SUM(I95:J95)</f>
        <v>0</v>
      </c>
      <c r="L95" s="132">
        <v>0</v>
      </c>
      <c r="M95" s="132">
        <v>0</v>
      </c>
      <c r="N95" s="151">
        <f>SUM(L95:M95)</f>
        <v>0</v>
      </c>
      <c r="O95" s="27"/>
      <c r="P95" s="63" t="s">
        <v>146</v>
      </c>
      <c r="Q95" s="132">
        <v>0</v>
      </c>
      <c r="R95" s="132">
        <v>0</v>
      </c>
      <c r="S95" s="151">
        <f>SUM(Q95:R95)</f>
        <v>0</v>
      </c>
      <c r="T95" s="132">
        <v>0</v>
      </c>
      <c r="U95" s="132">
        <v>0</v>
      </c>
      <c r="V95" s="151">
        <f>SUM(T95:U95)</f>
        <v>0</v>
      </c>
      <c r="W95" s="132">
        <v>0</v>
      </c>
      <c r="X95" s="132">
        <v>0</v>
      </c>
      <c r="Y95" s="151">
        <f>SUM(W95:X95)</f>
        <v>0</v>
      </c>
      <c r="Z95" s="27"/>
      <c r="AA95" s="63" t="s">
        <v>146</v>
      </c>
      <c r="AB95" s="132">
        <v>0</v>
      </c>
      <c r="AC95" s="132">
        <v>0</v>
      </c>
      <c r="AD95" s="151">
        <f>SUM(AB95:AC95)</f>
        <v>0</v>
      </c>
      <c r="AE95" s="132">
        <v>0</v>
      </c>
      <c r="AF95" s="132">
        <v>0</v>
      </c>
      <c r="AG95" s="151">
        <f>SUM(AE95:AF95)</f>
        <v>0</v>
      </c>
      <c r="AH95" s="132">
        <v>0</v>
      </c>
      <c r="AI95" s="132">
        <v>0</v>
      </c>
      <c r="AJ95" s="151">
        <f>SUM(AH95:AI95)</f>
        <v>0</v>
      </c>
    </row>
    <row r="96" spans="1:36" ht="11.5" x14ac:dyDescent="0.25">
      <c r="A96" s="146">
        <f t="shared" si="237"/>
        <v>0</v>
      </c>
      <c r="C96" s="146"/>
      <c r="D96" s="27"/>
      <c r="E96" s="13" t="s">
        <v>83</v>
      </c>
      <c r="F96" s="132">
        <v>0</v>
      </c>
      <c r="G96" s="132">
        <v>0</v>
      </c>
      <c r="H96" s="151">
        <f>SUM(F96:G96)</f>
        <v>0</v>
      </c>
      <c r="I96" s="132">
        <v>0</v>
      </c>
      <c r="J96" s="132">
        <v>0</v>
      </c>
      <c r="K96" s="151">
        <f>SUM(I96:J96)</f>
        <v>0</v>
      </c>
      <c r="L96" s="132">
        <v>0</v>
      </c>
      <c r="M96" s="132">
        <v>0</v>
      </c>
      <c r="N96" s="151">
        <f>SUM(L96:M96)</f>
        <v>0</v>
      </c>
      <c r="O96" s="27"/>
      <c r="P96" s="13" t="s">
        <v>83</v>
      </c>
      <c r="Q96" s="132">
        <v>0</v>
      </c>
      <c r="R96" s="132">
        <v>0</v>
      </c>
      <c r="S96" s="151">
        <f>SUM(Q96:R96)</f>
        <v>0</v>
      </c>
      <c r="T96" s="132">
        <v>0</v>
      </c>
      <c r="U96" s="132">
        <v>0</v>
      </c>
      <c r="V96" s="151">
        <f>SUM(T96:U96)</f>
        <v>0</v>
      </c>
      <c r="W96" s="132">
        <v>0</v>
      </c>
      <c r="X96" s="132">
        <v>0</v>
      </c>
      <c r="Y96" s="151">
        <f>SUM(W96:X96)</f>
        <v>0</v>
      </c>
      <c r="Z96" s="27"/>
      <c r="AA96" s="13" t="s">
        <v>83</v>
      </c>
      <c r="AB96" s="132">
        <v>0</v>
      </c>
      <c r="AC96" s="132">
        <v>0</v>
      </c>
      <c r="AD96" s="151">
        <f>SUM(AB96:AC96)</f>
        <v>0</v>
      </c>
      <c r="AE96" s="132">
        <v>0</v>
      </c>
      <c r="AF96" s="132">
        <v>0</v>
      </c>
      <c r="AG96" s="151">
        <f>SUM(AE96:AF96)</f>
        <v>0</v>
      </c>
      <c r="AH96" s="132">
        <v>0</v>
      </c>
      <c r="AI96" s="132">
        <v>0</v>
      </c>
      <c r="AJ96" s="151">
        <f>SUM(AH96:AI96)</f>
        <v>0</v>
      </c>
    </row>
    <row r="97" spans="1:46" ht="11.5" x14ac:dyDescent="0.25">
      <c r="A97" s="146">
        <f t="shared" si="237"/>
        <v>0</v>
      </c>
      <c r="C97" s="146"/>
      <c r="D97" s="27"/>
      <c r="E97" s="13" t="s">
        <v>204</v>
      </c>
      <c r="F97" s="132">
        <v>0</v>
      </c>
      <c r="G97" s="132">
        <v>0</v>
      </c>
      <c r="H97" s="151">
        <f>SUM(F97:G97)</f>
        <v>0</v>
      </c>
      <c r="I97" s="132">
        <v>0</v>
      </c>
      <c r="J97" s="132">
        <v>0</v>
      </c>
      <c r="K97" s="151">
        <f>SUM(I97:J97)</f>
        <v>0</v>
      </c>
      <c r="L97" s="132">
        <v>0</v>
      </c>
      <c r="M97" s="132">
        <v>0</v>
      </c>
      <c r="N97" s="151">
        <f>SUM(L97:M97)</f>
        <v>0</v>
      </c>
      <c r="O97" s="27"/>
      <c r="P97" s="13" t="s">
        <v>204</v>
      </c>
      <c r="Q97" s="132">
        <v>0</v>
      </c>
      <c r="R97" s="132">
        <v>0</v>
      </c>
      <c r="S97" s="151">
        <f>SUM(Q97:R97)</f>
        <v>0</v>
      </c>
      <c r="T97" s="132">
        <v>0</v>
      </c>
      <c r="U97" s="132">
        <v>0</v>
      </c>
      <c r="V97" s="151">
        <f>SUM(T97:U97)</f>
        <v>0</v>
      </c>
      <c r="W97" s="132">
        <v>0</v>
      </c>
      <c r="X97" s="132">
        <v>0</v>
      </c>
      <c r="Y97" s="151">
        <f>SUM(W97:X97)</f>
        <v>0</v>
      </c>
      <c r="Z97" s="27"/>
      <c r="AA97" s="13" t="s">
        <v>204</v>
      </c>
      <c r="AB97" s="132">
        <v>0</v>
      </c>
      <c r="AC97" s="132">
        <v>0</v>
      </c>
      <c r="AD97" s="151">
        <f>SUM(AB97:AC97)</f>
        <v>0</v>
      </c>
      <c r="AE97" s="132">
        <v>0</v>
      </c>
      <c r="AF97" s="132">
        <v>0</v>
      </c>
      <c r="AG97" s="151">
        <f>SUM(AE97:AF97)</f>
        <v>0</v>
      </c>
      <c r="AH97" s="132">
        <v>0</v>
      </c>
      <c r="AI97" s="132">
        <v>0</v>
      </c>
      <c r="AJ97" s="151">
        <f>SUM(AH97:AI97)</f>
        <v>0</v>
      </c>
    </row>
    <row r="98" spans="1:46" ht="11.5" x14ac:dyDescent="0.25">
      <c r="A98" s="146">
        <f t="shared" si="237"/>
        <v>0</v>
      </c>
      <c r="C98" s="146"/>
      <c r="D98" s="27"/>
      <c r="E98" s="13" t="s">
        <v>242</v>
      </c>
      <c r="F98" s="132">
        <v>0</v>
      </c>
      <c r="G98" s="132">
        <v>0</v>
      </c>
      <c r="H98" s="151">
        <f t="shared" ref="H98:H100" si="247">SUM(F98:G98)</f>
        <v>0</v>
      </c>
      <c r="I98" s="132">
        <v>0</v>
      </c>
      <c r="J98" s="132">
        <v>0</v>
      </c>
      <c r="K98" s="151">
        <f t="shared" ref="K98:K100" si="248">SUM(I98:J98)</f>
        <v>0</v>
      </c>
      <c r="L98" s="132">
        <v>0</v>
      </c>
      <c r="M98" s="132">
        <v>0</v>
      </c>
      <c r="N98" s="151">
        <f t="shared" ref="N98:N100" si="249">SUM(L98:M98)</f>
        <v>0</v>
      </c>
      <c r="O98" s="27"/>
      <c r="P98" s="13" t="s">
        <v>242</v>
      </c>
      <c r="Q98" s="132">
        <v>0</v>
      </c>
      <c r="R98" s="132">
        <v>0</v>
      </c>
      <c r="S98" s="151">
        <f t="shared" ref="S98:S100" si="250">SUM(Q98:R98)</f>
        <v>0</v>
      </c>
      <c r="T98" s="132">
        <v>0</v>
      </c>
      <c r="U98" s="132">
        <v>0</v>
      </c>
      <c r="V98" s="151">
        <f t="shared" ref="V98:V100" si="251">SUM(T98:U98)</f>
        <v>0</v>
      </c>
      <c r="W98" s="132">
        <v>0</v>
      </c>
      <c r="X98" s="132">
        <v>0</v>
      </c>
      <c r="Y98" s="151">
        <f t="shared" ref="Y98:Y100" si="252">SUM(W98:X98)</f>
        <v>0</v>
      </c>
      <c r="Z98" s="27"/>
      <c r="AA98" s="13" t="s">
        <v>242</v>
      </c>
      <c r="AB98" s="132">
        <v>0</v>
      </c>
      <c r="AC98" s="132">
        <v>0</v>
      </c>
      <c r="AD98" s="151">
        <f t="shared" ref="AD98:AD100" si="253">SUM(AB98:AC98)</f>
        <v>0</v>
      </c>
      <c r="AE98" s="132">
        <v>0</v>
      </c>
      <c r="AF98" s="132">
        <v>0</v>
      </c>
      <c r="AG98" s="151">
        <f t="shared" ref="AG98:AG100" si="254">SUM(AE98:AF98)</f>
        <v>0</v>
      </c>
      <c r="AH98" s="132">
        <v>0</v>
      </c>
      <c r="AI98" s="132">
        <v>0</v>
      </c>
      <c r="AJ98" s="151">
        <f t="shared" ref="AJ98:AJ100" si="255">SUM(AH98:AI98)</f>
        <v>0</v>
      </c>
    </row>
    <row r="99" spans="1:46" ht="11.5" x14ac:dyDescent="0.25">
      <c r="A99" s="146">
        <f t="shared" si="237"/>
        <v>0</v>
      </c>
      <c r="C99" s="146"/>
      <c r="D99" s="27"/>
      <c r="E99" s="13" t="s">
        <v>243</v>
      </c>
      <c r="F99" s="132">
        <v>0</v>
      </c>
      <c r="G99" s="132">
        <v>0</v>
      </c>
      <c r="H99" s="151">
        <f t="shared" si="247"/>
        <v>0</v>
      </c>
      <c r="I99" s="132">
        <v>0</v>
      </c>
      <c r="J99" s="132">
        <v>0</v>
      </c>
      <c r="K99" s="151">
        <f t="shared" si="248"/>
        <v>0</v>
      </c>
      <c r="L99" s="132">
        <v>0</v>
      </c>
      <c r="M99" s="132">
        <v>0</v>
      </c>
      <c r="N99" s="151">
        <f t="shared" si="249"/>
        <v>0</v>
      </c>
      <c r="O99" s="27"/>
      <c r="P99" s="13" t="s">
        <v>243</v>
      </c>
      <c r="Q99" s="132">
        <v>0</v>
      </c>
      <c r="R99" s="132">
        <v>0</v>
      </c>
      <c r="S99" s="151">
        <f t="shared" si="250"/>
        <v>0</v>
      </c>
      <c r="T99" s="132">
        <v>0</v>
      </c>
      <c r="U99" s="132">
        <v>0</v>
      </c>
      <c r="V99" s="151">
        <f t="shared" si="251"/>
        <v>0</v>
      </c>
      <c r="W99" s="132">
        <v>0</v>
      </c>
      <c r="X99" s="132">
        <v>0</v>
      </c>
      <c r="Y99" s="151">
        <f t="shared" si="252"/>
        <v>0</v>
      </c>
      <c r="Z99" s="27"/>
      <c r="AA99" s="13" t="s">
        <v>243</v>
      </c>
      <c r="AB99" s="132">
        <v>0</v>
      </c>
      <c r="AC99" s="132">
        <v>0</v>
      </c>
      <c r="AD99" s="151">
        <f t="shared" si="253"/>
        <v>0</v>
      </c>
      <c r="AE99" s="132">
        <v>0</v>
      </c>
      <c r="AF99" s="132">
        <v>0</v>
      </c>
      <c r="AG99" s="151">
        <f t="shared" si="254"/>
        <v>0</v>
      </c>
      <c r="AH99" s="132">
        <v>0</v>
      </c>
      <c r="AI99" s="132">
        <v>0</v>
      </c>
      <c r="AJ99" s="151">
        <f t="shared" si="255"/>
        <v>0</v>
      </c>
    </row>
    <row r="100" spans="1:46" ht="11.5" x14ac:dyDescent="0.25">
      <c r="A100" s="146">
        <f t="shared" si="237"/>
        <v>0</v>
      </c>
      <c r="C100" s="146"/>
      <c r="D100" s="27"/>
      <c r="E100" s="13" t="s">
        <v>181</v>
      </c>
      <c r="F100" s="132">
        <v>0</v>
      </c>
      <c r="G100" s="132">
        <v>0</v>
      </c>
      <c r="H100" s="151">
        <f t="shared" si="247"/>
        <v>0</v>
      </c>
      <c r="I100" s="132">
        <v>0</v>
      </c>
      <c r="J100" s="132">
        <v>0</v>
      </c>
      <c r="K100" s="151">
        <f t="shared" si="248"/>
        <v>0</v>
      </c>
      <c r="L100" s="132">
        <v>0</v>
      </c>
      <c r="M100" s="132">
        <v>0</v>
      </c>
      <c r="N100" s="151">
        <f t="shared" si="249"/>
        <v>0</v>
      </c>
      <c r="O100" s="27"/>
      <c r="P100" s="13" t="s">
        <v>181</v>
      </c>
      <c r="Q100" s="132">
        <v>0</v>
      </c>
      <c r="R100" s="132">
        <v>0</v>
      </c>
      <c r="S100" s="151">
        <f t="shared" si="250"/>
        <v>0</v>
      </c>
      <c r="T100" s="132">
        <v>0</v>
      </c>
      <c r="U100" s="132">
        <v>0</v>
      </c>
      <c r="V100" s="151">
        <f t="shared" si="251"/>
        <v>0</v>
      </c>
      <c r="W100" s="132">
        <v>0</v>
      </c>
      <c r="X100" s="132">
        <v>0</v>
      </c>
      <c r="Y100" s="151">
        <f t="shared" si="252"/>
        <v>0</v>
      </c>
      <c r="Z100" s="27"/>
      <c r="AA100" s="13" t="s">
        <v>181</v>
      </c>
      <c r="AB100" s="132">
        <v>0</v>
      </c>
      <c r="AC100" s="132">
        <v>0</v>
      </c>
      <c r="AD100" s="151">
        <f t="shared" si="253"/>
        <v>0</v>
      </c>
      <c r="AE100" s="132">
        <v>0</v>
      </c>
      <c r="AF100" s="132">
        <v>0</v>
      </c>
      <c r="AG100" s="151">
        <f t="shared" si="254"/>
        <v>0</v>
      </c>
      <c r="AH100" s="132">
        <v>0</v>
      </c>
      <c r="AI100" s="132">
        <v>0</v>
      </c>
      <c r="AJ100" s="151">
        <f t="shared" si="255"/>
        <v>0</v>
      </c>
    </row>
    <row r="101" spans="1:46" ht="11.5" x14ac:dyDescent="0.25">
      <c r="A101" s="146">
        <f t="shared" si="237"/>
        <v>0</v>
      </c>
      <c r="C101" s="146"/>
      <c r="D101" s="27"/>
      <c r="E101" s="13" t="s">
        <v>356</v>
      </c>
      <c r="F101" s="132">
        <v>0</v>
      </c>
      <c r="G101" s="132">
        <v>0</v>
      </c>
      <c r="H101" s="151">
        <f>SUM(F101:G101)</f>
        <v>0</v>
      </c>
      <c r="I101" s="132">
        <v>0</v>
      </c>
      <c r="J101" s="132">
        <v>0</v>
      </c>
      <c r="K101" s="151">
        <f>SUM(I101:J101)</f>
        <v>0</v>
      </c>
      <c r="L101" s="132">
        <v>0</v>
      </c>
      <c r="M101" s="132">
        <v>0</v>
      </c>
      <c r="N101" s="151">
        <f>SUM(L101:M101)</f>
        <v>0</v>
      </c>
      <c r="O101" s="27"/>
      <c r="P101" s="13" t="s">
        <v>356</v>
      </c>
      <c r="Q101" s="132">
        <v>0</v>
      </c>
      <c r="R101" s="132">
        <v>0</v>
      </c>
      <c r="S101" s="151">
        <f>SUM(Q101:R101)</f>
        <v>0</v>
      </c>
      <c r="T101" s="132">
        <v>0</v>
      </c>
      <c r="U101" s="132">
        <v>0</v>
      </c>
      <c r="V101" s="151">
        <f>SUM(T101:U101)</f>
        <v>0</v>
      </c>
      <c r="W101" s="132">
        <v>0</v>
      </c>
      <c r="X101" s="132">
        <v>0</v>
      </c>
      <c r="Y101" s="151">
        <f>SUM(W101:X101)</f>
        <v>0</v>
      </c>
      <c r="Z101" s="27"/>
      <c r="AA101" s="13" t="s">
        <v>356</v>
      </c>
      <c r="AB101" s="132">
        <v>0</v>
      </c>
      <c r="AC101" s="132">
        <v>0</v>
      </c>
      <c r="AD101" s="151">
        <f>SUM(AB101:AC101)</f>
        <v>0</v>
      </c>
      <c r="AE101" s="132">
        <v>0</v>
      </c>
      <c r="AF101" s="132">
        <v>0</v>
      </c>
      <c r="AG101" s="151">
        <f>SUM(AE101:AF101)</f>
        <v>0</v>
      </c>
      <c r="AH101" s="132">
        <v>0</v>
      </c>
      <c r="AI101" s="132">
        <v>0</v>
      </c>
      <c r="AJ101" s="151">
        <f>SUM(AH101:AI101)</f>
        <v>0</v>
      </c>
    </row>
    <row r="102" spans="1:46" ht="11.5" x14ac:dyDescent="0.25">
      <c r="A102" s="146">
        <f t="shared" si="237"/>
        <v>0</v>
      </c>
      <c r="C102" s="146"/>
      <c r="D102" s="27"/>
      <c r="E102" s="63" t="s">
        <v>240</v>
      </c>
      <c r="F102" s="132">
        <v>0</v>
      </c>
      <c r="G102" s="132">
        <v>0</v>
      </c>
      <c r="H102" s="151">
        <f t="shared" si="238"/>
        <v>0</v>
      </c>
      <c r="I102" s="132">
        <v>0</v>
      </c>
      <c r="J102" s="132">
        <v>0</v>
      </c>
      <c r="K102" s="151">
        <f t="shared" si="239"/>
        <v>0</v>
      </c>
      <c r="L102" s="132">
        <v>0</v>
      </c>
      <c r="M102" s="132">
        <v>0</v>
      </c>
      <c r="N102" s="151">
        <f t="shared" si="240"/>
        <v>0</v>
      </c>
      <c r="O102" s="27"/>
      <c r="P102" s="63" t="s">
        <v>240</v>
      </c>
      <c r="Q102" s="132">
        <v>0</v>
      </c>
      <c r="R102" s="132">
        <v>0</v>
      </c>
      <c r="S102" s="151">
        <f t="shared" si="241"/>
        <v>0</v>
      </c>
      <c r="T102" s="132">
        <v>0</v>
      </c>
      <c r="U102" s="132">
        <v>0</v>
      </c>
      <c r="V102" s="151">
        <f t="shared" si="242"/>
        <v>0</v>
      </c>
      <c r="W102" s="132">
        <v>0</v>
      </c>
      <c r="X102" s="132">
        <v>0</v>
      </c>
      <c r="Y102" s="151">
        <f t="shared" si="243"/>
        <v>0</v>
      </c>
      <c r="Z102" s="27"/>
      <c r="AA102" s="63" t="s">
        <v>240</v>
      </c>
      <c r="AB102" s="132">
        <v>0</v>
      </c>
      <c r="AC102" s="132">
        <v>0</v>
      </c>
      <c r="AD102" s="151">
        <f t="shared" si="244"/>
        <v>0</v>
      </c>
      <c r="AE102" s="132">
        <v>0</v>
      </c>
      <c r="AF102" s="132">
        <v>0</v>
      </c>
      <c r="AG102" s="151">
        <f t="shared" si="245"/>
        <v>0</v>
      </c>
      <c r="AH102" s="132">
        <v>0</v>
      </c>
      <c r="AI102" s="132">
        <v>0</v>
      </c>
      <c r="AJ102" s="151">
        <f t="shared" si="246"/>
        <v>0</v>
      </c>
    </row>
    <row r="103" spans="1:46" ht="11.5" x14ac:dyDescent="0.25">
      <c r="A103" s="146"/>
      <c r="C103" s="146"/>
      <c r="D103" s="27"/>
      <c r="E103" s="14" t="s">
        <v>358</v>
      </c>
      <c r="F103" s="49">
        <f t="shared" ref="F103:G103" si="256">SUM(F94:F102)</f>
        <v>0</v>
      </c>
      <c r="G103" s="49">
        <f t="shared" si="256"/>
        <v>0</v>
      </c>
      <c r="H103" s="49">
        <f>SUM(H94:H102)</f>
        <v>0</v>
      </c>
      <c r="I103" s="49">
        <f t="shared" ref="I103:N103" si="257">SUM(I94:I102)</f>
        <v>0</v>
      </c>
      <c r="J103" s="49">
        <f t="shared" si="257"/>
        <v>0</v>
      </c>
      <c r="K103" s="49">
        <f t="shared" si="257"/>
        <v>0</v>
      </c>
      <c r="L103" s="49">
        <f t="shared" si="257"/>
        <v>0</v>
      </c>
      <c r="M103" s="49">
        <f t="shared" si="257"/>
        <v>0</v>
      </c>
      <c r="N103" s="49">
        <f t="shared" si="257"/>
        <v>0</v>
      </c>
      <c r="O103" s="27"/>
      <c r="P103" s="14" t="s">
        <v>358</v>
      </c>
      <c r="Q103" s="49">
        <f t="shared" ref="Q103:X103" si="258">SUM(Q94:Q102)</f>
        <v>0</v>
      </c>
      <c r="R103" s="49">
        <f t="shared" si="258"/>
        <v>0</v>
      </c>
      <c r="S103" s="49">
        <f t="shared" si="258"/>
        <v>0</v>
      </c>
      <c r="T103" s="49">
        <f t="shared" si="258"/>
        <v>0</v>
      </c>
      <c r="U103" s="49">
        <f t="shared" si="258"/>
        <v>0</v>
      </c>
      <c r="V103" s="49">
        <f t="shared" si="258"/>
        <v>0</v>
      </c>
      <c r="W103" s="49">
        <f t="shared" si="258"/>
        <v>0</v>
      </c>
      <c r="X103" s="49">
        <f t="shared" si="258"/>
        <v>0</v>
      </c>
      <c r="Y103" s="49">
        <f>SUM(Y94:Y102)</f>
        <v>0</v>
      </c>
      <c r="Z103" s="27"/>
      <c r="AA103" s="14" t="s">
        <v>358</v>
      </c>
      <c r="AB103" s="49">
        <f t="shared" ref="AB103:AC103" si="259">SUM(AB94:AB102)</f>
        <v>0</v>
      </c>
      <c r="AC103" s="49">
        <f t="shared" si="259"/>
        <v>0</v>
      </c>
      <c r="AD103" s="49">
        <f>SUM(AD94:AD102)</f>
        <v>0</v>
      </c>
      <c r="AE103" s="49">
        <f t="shared" ref="AE103:AI103" si="260">SUM(AE94:AE102)</f>
        <v>0</v>
      </c>
      <c r="AF103" s="49">
        <f t="shared" si="260"/>
        <v>0</v>
      </c>
      <c r="AG103" s="49">
        <f t="shared" si="260"/>
        <v>0</v>
      </c>
      <c r="AH103" s="49">
        <f t="shared" si="260"/>
        <v>0</v>
      </c>
      <c r="AI103" s="49">
        <f t="shared" si="260"/>
        <v>0</v>
      </c>
      <c r="AJ103" s="49">
        <f>SUM(AJ94:AJ102)</f>
        <v>0</v>
      </c>
    </row>
    <row r="104" spans="1:46" ht="11.5" x14ac:dyDescent="0.25">
      <c r="A104" s="146"/>
      <c r="C104" s="146"/>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17"/>
      <c r="AF104" s="17"/>
      <c r="AG104" s="17"/>
      <c r="AH104" s="17"/>
      <c r="AI104" s="17"/>
      <c r="AJ104" s="17"/>
    </row>
    <row r="105" spans="1:46" s="27" customFormat="1" ht="11.5" x14ac:dyDescent="0.25">
      <c r="A105" s="146"/>
      <c r="C105" s="146"/>
      <c r="E105" s="14" t="s">
        <v>76</v>
      </c>
      <c r="F105" s="49">
        <f t="shared" ref="F105:G105" si="261">F64+F76-F88-F103</f>
        <v>0</v>
      </c>
      <c r="G105" s="49">
        <f t="shared" si="261"/>
        <v>0</v>
      </c>
      <c r="H105" s="49">
        <f>H64+H76-H88-H103</f>
        <v>0</v>
      </c>
      <c r="I105" s="49">
        <f t="shared" ref="I105:N105" si="262">I64+I76-I88-I103</f>
        <v>0</v>
      </c>
      <c r="J105" s="49">
        <f t="shared" si="262"/>
        <v>0</v>
      </c>
      <c r="K105" s="49">
        <f t="shared" si="262"/>
        <v>0</v>
      </c>
      <c r="L105" s="49">
        <f t="shared" si="262"/>
        <v>0</v>
      </c>
      <c r="M105" s="49">
        <f t="shared" si="262"/>
        <v>0</v>
      </c>
      <c r="N105" s="49">
        <f t="shared" si="262"/>
        <v>0</v>
      </c>
      <c r="P105" s="14" t="s">
        <v>76</v>
      </c>
      <c r="Q105" s="49">
        <f t="shared" ref="Q105:X105" si="263">Q64+Q76-Q88-Q103</f>
        <v>0</v>
      </c>
      <c r="R105" s="49">
        <f t="shared" si="263"/>
        <v>0</v>
      </c>
      <c r="S105" s="49">
        <f t="shared" si="263"/>
        <v>0</v>
      </c>
      <c r="T105" s="49">
        <f t="shared" si="263"/>
        <v>0</v>
      </c>
      <c r="U105" s="49">
        <f t="shared" si="263"/>
        <v>0</v>
      </c>
      <c r="V105" s="49">
        <f t="shared" si="263"/>
        <v>0</v>
      </c>
      <c r="W105" s="49">
        <f t="shared" si="263"/>
        <v>0</v>
      </c>
      <c r="X105" s="49">
        <f t="shared" si="263"/>
        <v>0</v>
      </c>
      <c r="Y105" s="49">
        <f>Y64+Y76-Y88-Y103</f>
        <v>0</v>
      </c>
      <c r="AA105" s="14" t="s">
        <v>76</v>
      </c>
      <c r="AB105" s="49">
        <f t="shared" ref="AB105:AC105" si="264">AB64+AB76-AB88-AB103</f>
        <v>0</v>
      </c>
      <c r="AC105" s="49">
        <f t="shared" si="264"/>
        <v>0</v>
      </c>
      <c r="AD105" s="49">
        <f>AD64+AD76-AD88-AD103</f>
        <v>0</v>
      </c>
      <c r="AE105" s="49">
        <f t="shared" ref="AE105:AI105" si="265">AE64+AE76-AE88-AE103</f>
        <v>0</v>
      </c>
      <c r="AF105" s="49">
        <f t="shared" si="265"/>
        <v>0</v>
      </c>
      <c r="AG105" s="49">
        <f t="shared" si="265"/>
        <v>0</v>
      </c>
      <c r="AH105" s="49">
        <f t="shared" si="265"/>
        <v>0</v>
      </c>
      <c r="AI105" s="49">
        <f t="shared" si="265"/>
        <v>0</v>
      </c>
      <c r="AJ105" s="49">
        <f>AJ64+AJ76-AJ88-AJ103</f>
        <v>0</v>
      </c>
      <c r="AL105" s="49">
        <f>AL64+AL76-AL88-AL103</f>
        <v>0</v>
      </c>
      <c r="AM105" s="49"/>
      <c r="AN105" s="49"/>
      <c r="AO105" s="49">
        <f>AO64+AO76-AO88-AO103</f>
        <v>0</v>
      </c>
      <c r="AQ105" s="14" t="s">
        <v>76</v>
      </c>
      <c r="AR105" s="49">
        <f>AR64+AR76-AR88-AR103</f>
        <v>0</v>
      </c>
      <c r="AS105" s="49">
        <f>AS64+AS76-AS88-AS103</f>
        <v>0</v>
      </c>
      <c r="AT105" s="49">
        <f>AT64+AT76-AT88-AT103</f>
        <v>0</v>
      </c>
    </row>
    <row r="106" spans="1:46" s="27" customFormat="1" ht="11.5" x14ac:dyDescent="0.25">
      <c r="A106" s="146"/>
      <c r="C106" s="146"/>
      <c r="F106" s="17"/>
      <c r="G106" s="17"/>
      <c r="H106" s="17"/>
      <c r="I106" s="17"/>
      <c r="J106" s="17"/>
      <c r="K106" s="17"/>
      <c r="L106" s="17"/>
      <c r="M106" s="17"/>
      <c r="N106" s="17"/>
      <c r="Q106" s="17"/>
      <c r="R106" s="17"/>
      <c r="S106" s="17"/>
      <c r="T106" s="17"/>
      <c r="U106" s="17"/>
      <c r="V106" s="17"/>
      <c r="W106" s="17"/>
      <c r="X106" s="17"/>
      <c r="Y106" s="17"/>
      <c r="AB106" s="17"/>
      <c r="AC106" s="17"/>
      <c r="AD106" s="17"/>
      <c r="AG106" s="17"/>
      <c r="AH106" s="17"/>
      <c r="AI106" s="17"/>
      <c r="AJ106" s="17"/>
      <c r="AK106" s="17"/>
      <c r="AL106" s="17"/>
      <c r="AM106" s="17"/>
      <c r="AN106" s="17"/>
      <c r="AO106" s="17"/>
      <c r="AR106" s="17"/>
      <c r="AS106" s="17"/>
      <c r="AT106" s="17"/>
    </row>
    <row r="107" spans="1:46" ht="11.5" x14ac:dyDescent="0.25">
      <c r="B107" s="146">
        <f>IF(OR(H107&lt;0,K107&lt;0,N107&lt;0,S107&lt;0,V107&lt;0,Y107&lt;0,AD107&lt;0,AG107&lt;0,AJ107&lt;0),1,0)</f>
        <v>0</v>
      </c>
      <c r="C107" s="146"/>
      <c r="D107" s="27"/>
      <c r="E107" s="13" t="s">
        <v>380</v>
      </c>
      <c r="F107" s="132">
        <v>0</v>
      </c>
      <c r="G107" s="132">
        <v>0</v>
      </c>
      <c r="H107" s="151">
        <f t="shared" ref="H107:H108" si="266">SUM(F107:G107)</f>
        <v>0</v>
      </c>
      <c r="I107" s="132">
        <v>0</v>
      </c>
      <c r="J107" s="132">
        <v>0</v>
      </c>
      <c r="K107" s="151">
        <f t="shared" ref="K107:K108" si="267">SUM(I107:J107)</f>
        <v>0</v>
      </c>
      <c r="L107" s="132">
        <v>0</v>
      </c>
      <c r="M107" s="132">
        <v>0</v>
      </c>
      <c r="N107" s="151">
        <f t="shared" ref="N107:N108" si="268">SUM(L107:M107)</f>
        <v>0</v>
      </c>
      <c r="O107" s="27"/>
      <c r="P107" s="13" t="s">
        <v>380</v>
      </c>
      <c r="Q107" s="132">
        <v>0</v>
      </c>
      <c r="R107" s="132">
        <v>0</v>
      </c>
      <c r="S107" s="151">
        <f t="shared" ref="S107:S108" si="269">SUM(Q107:R107)</f>
        <v>0</v>
      </c>
      <c r="T107" s="132">
        <v>0</v>
      </c>
      <c r="U107" s="132">
        <v>0</v>
      </c>
      <c r="V107" s="151">
        <f t="shared" ref="V107:V108" si="270">SUM(T107:U107)</f>
        <v>0</v>
      </c>
      <c r="W107" s="132">
        <v>0</v>
      </c>
      <c r="X107" s="132">
        <v>0</v>
      </c>
      <c r="Y107" s="151">
        <f t="shared" ref="Y107:Y108" si="271">SUM(W107:X107)</f>
        <v>0</v>
      </c>
      <c r="Z107" s="27"/>
      <c r="AA107" s="13" t="s">
        <v>380</v>
      </c>
      <c r="AB107" s="132">
        <v>0</v>
      </c>
      <c r="AC107" s="132">
        <v>0</v>
      </c>
      <c r="AD107" s="151">
        <f t="shared" ref="AD107:AD108" si="272">SUM(AB107:AC107)</f>
        <v>0</v>
      </c>
      <c r="AE107" s="132">
        <v>0</v>
      </c>
      <c r="AF107" s="132">
        <v>0</v>
      </c>
      <c r="AG107" s="151">
        <f t="shared" ref="AG107:AG108" si="273">SUM(AE107:AF107)</f>
        <v>0</v>
      </c>
      <c r="AH107" s="132">
        <v>0</v>
      </c>
      <c r="AI107" s="132">
        <v>0</v>
      </c>
      <c r="AJ107" s="151">
        <f t="shared" ref="AJ107:AJ108" si="274">SUM(AH107:AI107)</f>
        <v>0</v>
      </c>
    </row>
    <row r="108" spans="1:46" ht="11.5" x14ac:dyDescent="0.25">
      <c r="B108" s="146">
        <f>IF(OR(H108&lt;0,K108&lt;0,N108&lt;0,S108&lt;0,V108&lt;0,Y108&lt;0,AD108&lt;0,AG108&lt;0,AJ108&lt;0),1,0)</f>
        <v>0</v>
      </c>
      <c r="C108" s="146"/>
      <c r="D108" s="27"/>
      <c r="E108" s="13" t="s">
        <v>381</v>
      </c>
      <c r="F108" s="132">
        <v>0</v>
      </c>
      <c r="G108" s="132">
        <v>0</v>
      </c>
      <c r="H108" s="151">
        <f t="shared" si="266"/>
        <v>0</v>
      </c>
      <c r="I108" s="132">
        <v>0</v>
      </c>
      <c r="J108" s="132">
        <v>0</v>
      </c>
      <c r="K108" s="151">
        <f t="shared" si="267"/>
        <v>0</v>
      </c>
      <c r="L108" s="132">
        <v>0</v>
      </c>
      <c r="M108" s="132">
        <v>0</v>
      </c>
      <c r="N108" s="151">
        <f t="shared" si="268"/>
        <v>0</v>
      </c>
      <c r="O108" s="27"/>
      <c r="P108" s="13" t="s">
        <v>381</v>
      </c>
      <c r="Q108" s="132">
        <v>0</v>
      </c>
      <c r="R108" s="132">
        <v>0</v>
      </c>
      <c r="S108" s="151">
        <f t="shared" si="269"/>
        <v>0</v>
      </c>
      <c r="T108" s="132">
        <v>0</v>
      </c>
      <c r="U108" s="132">
        <v>0</v>
      </c>
      <c r="V108" s="151">
        <f t="shared" si="270"/>
        <v>0</v>
      </c>
      <c r="W108" s="132">
        <v>0</v>
      </c>
      <c r="X108" s="132">
        <v>0</v>
      </c>
      <c r="Y108" s="151">
        <f t="shared" si="271"/>
        <v>0</v>
      </c>
      <c r="Z108" s="27"/>
      <c r="AA108" s="13" t="s">
        <v>381</v>
      </c>
      <c r="AB108" s="132">
        <v>0</v>
      </c>
      <c r="AC108" s="132">
        <v>0</v>
      </c>
      <c r="AD108" s="151">
        <f t="shared" si="272"/>
        <v>0</v>
      </c>
      <c r="AE108" s="132">
        <v>0</v>
      </c>
      <c r="AF108" s="132">
        <v>0</v>
      </c>
      <c r="AG108" s="151">
        <f t="shared" si="273"/>
        <v>0</v>
      </c>
      <c r="AH108" s="132">
        <v>0</v>
      </c>
      <c r="AI108" s="132">
        <v>0</v>
      </c>
      <c r="AJ108" s="151">
        <f t="shared" si="274"/>
        <v>0</v>
      </c>
    </row>
    <row r="109" spans="1:46" ht="11.5" x14ac:dyDescent="0.25">
      <c r="B109" s="146">
        <f>IF(OR(H109&lt;0,K109&lt;0,N109&lt;0,S109&lt;0,V109&lt;0,Y109&lt;0,AD109&lt;0,AG109&lt;0,AJ109&lt;0),1,0)</f>
        <v>0</v>
      </c>
      <c r="C109" s="146"/>
      <c r="D109" s="27"/>
      <c r="E109" s="13" t="s">
        <v>382</v>
      </c>
      <c r="F109" s="132">
        <v>0</v>
      </c>
      <c r="G109" s="132">
        <v>0</v>
      </c>
      <c r="H109" s="151">
        <f t="shared" ref="H109:H111" si="275">SUM(F109:G109)</f>
        <v>0</v>
      </c>
      <c r="I109" s="132">
        <v>0</v>
      </c>
      <c r="J109" s="132">
        <v>0</v>
      </c>
      <c r="K109" s="151">
        <f t="shared" ref="K109:K111" si="276">SUM(I109:J109)</f>
        <v>0</v>
      </c>
      <c r="L109" s="132">
        <v>0</v>
      </c>
      <c r="M109" s="132">
        <v>0</v>
      </c>
      <c r="N109" s="151">
        <f t="shared" ref="N109:N111" si="277">SUM(L109:M109)</f>
        <v>0</v>
      </c>
      <c r="O109" s="27"/>
      <c r="P109" s="13" t="s">
        <v>382</v>
      </c>
      <c r="Q109" s="132">
        <v>0</v>
      </c>
      <c r="R109" s="132">
        <v>0</v>
      </c>
      <c r="S109" s="151">
        <f t="shared" ref="S109:S111" si="278">SUM(Q109:R109)</f>
        <v>0</v>
      </c>
      <c r="T109" s="132">
        <v>0</v>
      </c>
      <c r="U109" s="132">
        <v>0</v>
      </c>
      <c r="V109" s="151">
        <f t="shared" ref="V109:V111" si="279">SUM(T109:U109)</f>
        <v>0</v>
      </c>
      <c r="W109" s="132">
        <v>0</v>
      </c>
      <c r="X109" s="132">
        <v>0</v>
      </c>
      <c r="Y109" s="151">
        <f t="shared" ref="Y109:Y111" si="280">SUM(W109:X109)</f>
        <v>0</v>
      </c>
      <c r="Z109" s="27"/>
      <c r="AA109" s="13" t="s">
        <v>382</v>
      </c>
      <c r="AB109" s="132">
        <v>0</v>
      </c>
      <c r="AC109" s="132">
        <v>0</v>
      </c>
      <c r="AD109" s="151">
        <f t="shared" ref="AD109:AD111" si="281">SUM(AB109:AC109)</f>
        <v>0</v>
      </c>
      <c r="AE109" s="132">
        <v>0</v>
      </c>
      <c r="AF109" s="132">
        <v>0</v>
      </c>
      <c r="AG109" s="151">
        <f t="shared" ref="AG109:AG111" si="282">SUM(AE109:AF109)</f>
        <v>0</v>
      </c>
      <c r="AH109" s="132">
        <v>0</v>
      </c>
      <c r="AI109" s="132">
        <v>0</v>
      </c>
      <c r="AJ109" s="151">
        <f t="shared" ref="AJ109:AJ111" si="283">SUM(AH109:AI109)</f>
        <v>0</v>
      </c>
    </row>
    <row r="110" spans="1:46" ht="11.5" x14ac:dyDescent="0.25">
      <c r="B110" s="146">
        <f>IF(OR(H110&lt;0,K110&lt;0,N110&lt;0,S110&lt;0,V110&lt;0,Y110&lt;0,AD110&lt;0,AG110&lt;0,AJ110&lt;0),1,0)</f>
        <v>0</v>
      </c>
      <c r="C110" s="146"/>
      <c r="D110" s="27"/>
      <c r="E110" s="13" t="s">
        <v>383</v>
      </c>
      <c r="F110" s="132">
        <v>0</v>
      </c>
      <c r="G110" s="132">
        <v>0</v>
      </c>
      <c r="H110" s="151">
        <f t="shared" si="275"/>
        <v>0</v>
      </c>
      <c r="I110" s="132">
        <v>0</v>
      </c>
      <c r="J110" s="132">
        <v>0</v>
      </c>
      <c r="K110" s="151">
        <f t="shared" si="276"/>
        <v>0</v>
      </c>
      <c r="L110" s="132">
        <v>0</v>
      </c>
      <c r="M110" s="132">
        <v>0</v>
      </c>
      <c r="N110" s="151">
        <f t="shared" si="277"/>
        <v>0</v>
      </c>
      <c r="O110" s="27"/>
      <c r="P110" s="13" t="s">
        <v>383</v>
      </c>
      <c r="Q110" s="132">
        <v>0</v>
      </c>
      <c r="R110" s="132">
        <v>0</v>
      </c>
      <c r="S110" s="151">
        <f t="shared" si="278"/>
        <v>0</v>
      </c>
      <c r="T110" s="132">
        <v>0</v>
      </c>
      <c r="U110" s="132">
        <v>0</v>
      </c>
      <c r="V110" s="151">
        <f t="shared" si="279"/>
        <v>0</v>
      </c>
      <c r="W110" s="132">
        <v>0</v>
      </c>
      <c r="X110" s="132">
        <v>0</v>
      </c>
      <c r="Y110" s="151">
        <f t="shared" si="280"/>
        <v>0</v>
      </c>
      <c r="Z110" s="27"/>
      <c r="AA110" s="13" t="s">
        <v>383</v>
      </c>
      <c r="AB110" s="132">
        <v>0</v>
      </c>
      <c r="AC110" s="132">
        <v>0</v>
      </c>
      <c r="AD110" s="151">
        <f t="shared" si="281"/>
        <v>0</v>
      </c>
      <c r="AE110" s="132">
        <v>0</v>
      </c>
      <c r="AF110" s="132">
        <v>0</v>
      </c>
      <c r="AG110" s="151">
        <f t="shared" si="282"/>
        <v>0</v>
      </c>
      <c r="AH110" s="132">
        <v>0</v>
      </c>
      <c r="AI110" s="132">
        <v>0</v>
      </c>
      <c r="AJ110" s="151">
        <f t="shared" si="283"/>
        <v>0</v>
      </c>
    </row>
    <row r="111" spans="1:46" ht="11.5" x14ac:dyDescent="0.25">
      <c r="B111" s="146">
        <f>IF(OR(H111&lt;0,K111&lt;0,N111&lt;0,S111&lt;0,V111&lt;0,Y111&lt;0,AD111&lt;0,AG111&lt;0,AJ111&lt;0),1,0)</f>
        <v>0</v>
      </c>
      <c r="C111" s="146"/>
      <c r="D111" s="27"/>
      <c r="E111" s="13" t="s">
        <v>384</v>
      </c>
      <c r="F111" s="132">
        <v>0</v>
      </c>
      <c r="G111" s="132">
        <v>0</v>
      </c>
      <c r="H111" s="151">
        <f t="shared" si="275"/>
        <v>0</v>
      </c>
      <c r="I111" s="132">
        <v>0</v>
      </c>
      <c r="J111" s="132">
        <v>0</v>
      </c>
      <c r="K111" s="151">
        <f t="shared" si="276"/>
        <v>0</v>
      </c>
      <c r="L111" s="132">
        <v>0</v>
      </c>
      <c r="M111" s="132">
        <v>0</v>
      </c>
      <c r="N111" s="151">
        <f t="shared" si="277"/>
        <v>0</v>
      </c>
      <c r="O111" s="27"/>
      <c r="P111" s="13" t="s">
        <v>384</v>
      </c>
      <c r="Q111" s="132">
        <v>0</v>
      </c>
      <c r="R111" s="132">
        <v>0</v>
      </c>
      <c r="S111" s="151">
        <f t="shared" si="278"/>
        <v>0</v>
      </c>
      <c r="T111" s="132">
        <v>0</v>
      </c>
      <c r="U111" s="132">
        <v>0</v>
      </c>
      <c r="V111" s="151">
        <f t="shared" si="279"/>
        <v>0</v>
      </c>
      <c r="W111" s="132">
        <v>0</v>
      </c>
      <c r="X111" s="132">
        <v>0</v>
      </c>
      <c r="Y111" s="151">
        <f t="shared" si="280"/>
        <v>0</v>
      </c>
      <c r="Z111" s="27"/>
      <c r="AA111" s="13" t="s">
        <v>384</v>
      </c>
      <c r="AB111" s="132">
        <v>0</v>
      </c>
      <c r="AC111" s="132">
        <v>0</v>
      </c>
      <c r="AD111" s="151">
        <f t="shared" si="281"/>
        <v>0</v>
      </c>
      <c r="AE111" s="132">
        <v>0</v>
      </c>
      <c r="AF111" s="132">
        <v>0</v>
      </c>
      <c r="AG111" s="151">
        <f t="shared" si="282"/>
        <v>0</v>
      </c>
      <c r="AH111" s="132">
        <v>0</v>
      </c>
      <c r="AI111" s="132">
        <v>0</v>
      </c>
      <c r="AJ111" s="151">
        <f t="shared" si="283"/>
        <v>0</v>
      </c>
    </row>
    <row r="112" spans="1:46" ht="11.5" x14ac:dyDescent="0.25">
      <c r="A112" s="146"/>
      <c r="C112" s="146"/>
      <c r="D112" s="27"/>
      <c r="E112" s="14" t="s">
        <v>205</v>
      </c>
      <c r="F112" s="49">
        <f t="shared" ref="F112:G112" si="284">SUM(F107:F111)</f>
        <v>0</v>
      </c>
      <c r="G112" s="49">
        <f t="shared" si="284"/>
        <v>0</v>
      </c>
      <c r="H112" s="49">
        <f>SUM(H107:H111)</f>
        <v>0</v>
      </c>
      <c r="I112" s="49">
        <f t="shared" ref="I112:N112" si="285">SUM(I107:I111)</f>
        <v>0</v>
      </c>
      <c r="J112" s="49">
        <f t="shared" si="285"/>
        <v>0</v>
      </c>
      <c r="K112" s="49">
        <f t="shared" si="285"/>
        <v>0</v>
      </c>
      <c r="L112" s="49">
        <f t="shared" si="285"/>
        <v>0</v>
      </c>
      <c r="M112" s="49">
        <f t="shared" si="285"/>
        <v>0</v>
      </c>
      <c r="N112" s="49">
        <f t="shared" si="285"/>
        <v>0</v>
      </c>
      <c r="O112" s="27"/>
      <c r="P112" s="14" t="s">
        <v>205</v>
      </c>
      <c r="Q112" s="49">
        <f t="shared" ref="Q112:X112" si="286">SUM(Q107:Q111)</f>
        <v>0</v>
      </c>
      <c r="R112" s="49">
        <f t="shared" si="286"/>
        <v>0</v>
      </c>
      <c r="S112" s="49">
        <f t="shared" si="286"/>
        <v>0</v>
      </c>
      <c r="T112" s="49">
        <f t="shared" si="286"/>
        <v>0</v>
      </c>
      <c r="U112" s="49">
        <f t="shared" si="286"/>
        <v>0</v>
      </c>
      <c r="V112" s="49">
        <f t="shared" si="286"/>
        <v>0</v>
      </c>
      <c r="W112" s="49">
        <f t="shared" si="286"/>
        <v>0</v>
      </c>
      <c r="X112" s="49">
        <f t="shared" si="286"/>
        <v>0</v>
      </c>
      <c r="Y112" s="49">
        <f t="shared" ref="Y112" si="287">SUM(Y107:Y111)</f>
        <v>0</v>
      </c>
      <c r="Z112" s="27"/>
      <c r="AA112" s="14" t="s">
        <v>205</v>
      </c>
      <c r="AB112" s="49">
        <f t="shared" ref="AB112:AI112" si="288">SUM(AB107:AB111)</f>
        <v>0</v>
      </c>
      <c r="AC112" s="49">
        <f t="shared" si="288"/>
        <v>0</v>
      </c>
      <c r="AD112" s="49">
        <f t="shared" si="288"/>
        <v>0</v>
      </c>
      <c r="AE112" s="49">
        <f t="shared" si="288"/>
        <v>0</v>
      </c>
      <c r="AF112" s="49">
        <f t="shared" si="288"/>
        <v>0</v>
      </c>
      <c r="AG112" s="49">
        <f t="shared" si="288"/>
        <v>0</v>
      </c>
      <c r="AH112" s="49">
        <f t="shared" si="288"/>
        <v>0</v>
      </c>
      <c r="AI112" s="49">
        <f t="shared" si="288"/>
        <v>0</v>
      </c>
      <c r="AJ112" s="49">
        <f t="shared" ref="AJ112" si="289">SUM(AJ107:AJ111)</f>
        <v>0</v>
      </c>
    </row>
    <row r="113" spans="1:47" ht="11.5" x14ac:dyDescent="0.25">
      <c r="A113" s="146"/>
      <c r="C113" s="146"/>
      <c r="D113" s="146"/>
      <c r="E113" s="146"/>
      <c r="F113" s="146"/>
      <c r="G113" s="146"/>
      <c r="H113" s="146"/>
      <c r="I113" s="146"/>
      <c r="J113" s="146"/>
      <c r="K113" s="146"/>
      <c r="L113" s="146"/>
      <c r="M113" s="146"/>
      <c r="N113" s="146"/>
      <c r="O113" s="27"/>
      <c r="P113" s="146"/>
      <c r="Q113" s="146"/>
      <c r="R113" s="146"/>
      <c r="S113" s="146"/>
      <c r="T113" s="146"/>
      <c r="U113" s="146"/>
      <c r="V113" s="146"/>
      <c r="W113" s="146"/>
      <c r="X113" s="146"/>
      <c r="Y113" s="146"/>
      <c r="Z113" s="27"/>
      <c r="AA113" s="146"/>
      <c r="AB113" s="146"/>
      <c r="AC113" s="146"/>
      <c r="AD113" s="146"/>
      <c r="AE113" s="146"/>
      <c r="AF113" s="146"/>
      <c r="AG113" s="146"/>
      <c r="AH113" s="146"/>
      <c r="AI113" s="146"/>
      <c r="AJ113" s="146"/>
    </row>
    <row r="114" spans="1:47" s="27" customFormat="1" ht="11.5" x14ac:dyDescent="0.25">
      <c r="A114" s="146"/>
      <c r="C114" s="146"/>
      <c r="E114" s="22" t="s">
        <v>39</v>
      </c>
      <c r="F114" s="17"/>
      <c r="G114" s="17"/>
      <c r="H114" s="50">
        <f>H103+H112</f>
        <v>0</v>
      </c>
      <c r="I114" s="17"/>
      <c r="J114" s="17"/>
      <c r="K114" s="50">
        <f>K103+K112</f>
        <v>0</v>
      </c>
      <c r="L114" s="17"/>
      <c r="M114" s="17"/>
      <c r="N114" s="50">
        <f>N103+N112</f>
        <v>0</v>
      </c>
      <c r="P114" s="22" t="s">
        <v>39</v>
      </c>
      <c r="Q114" s="17"/>
      <c r="R114" s="17"/>
      <c r="S114" s="50">
        <f>S103+S112</f>
        <v>0</v>
      </c>
      <c r="T114" s="17"/>
      <c r="U114" s="17"/>
      <c r="V114" s="50">
        <f>V103+V112</f>
        <v>0</v>
      </c>
      <c r="W114" s="17"/>
      <c r="X114" s="17"/>
      <c r="Y114" s="50">
        <f>Y103+Y112</f>
        <v>0</v>
      </c>
      <c r="AA114" s="22" t="s">
        <v>39</v>
      </c>
      <c r="AB114" s="17"/>
      <c r="AC114" s="17"/>
      <c r="AD114" s="50">
        <f>AD103+AD112</f>
        <v>0</v>
      </c>
      <c r="AE114" s="17"/>
      <c r="AF114" s="17"/>
      <c r="AG114" s="50">
        <f>AG103+AG112</f>
        <v>0</v>
      </c>
      <c r="AH114" s="17"/>
      <c r="AI114" s="17"/>
      <c r="AJ114" s="50">
        <f>AJ103+AJ112</f>
        <v>0</v>
      </c>
      <c r="AK114" s="17"/>
      <c r="AL114" s="50">
        <f>AL101+AL112</f>
        <v>0</v>
      </c>
      <c r="AM114" s="17"/>
      <c r="AN114" s="17"/>
      <c r="AO114" s="50">
        <f>AO101+AO112</f>
        <v>0</v>
      </c>
      <c r="AQ114" s="22" t="s">
        <v>39</v>
      </c>
      <c r="AR114" s="50">
        <f>AR101+AR112</f>
        <v>0</v>
      </c>
      <c r="AS114" s="50">
        <f>AS101+AS112</f>
        <v>0</v>
      </c>
      <c r="AT114" s="50">
        <f>AT101+AT112</f>
        <v>0</v>
      </c>
    </row>
    <row r="115" spans="1:47" s="27" customFormat="1" ht="11.5" x14ac:dyDescent="0.25">
      <c r="A115" s="146"/>
      <c r="C115" s="146"/>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6">
        <f>IF(OR(H116&lt;0,K116&lt;0,N116&lt;0,S116&lt;0,V116&lt;0,Y116&lt;0,AD116&lt;0,AG116&lt;0,AJ116&lt;0),1,0)</f>
        <v>0</v>
      </c>
      <c r="C116" s="146"/>
      <c r="D116" s="44"/>
      <c r="E116" s="37" t="s">
        <v>244</v>
      </c>
      <c r="F116" s="73"/>
      <c r="G116" s="73"/>
      <c r="H116" s="132">
        <v>0</v>
      </c>
      <c r="I116" s="73"/>
      <c r="J116" s="73"/>
      <c r="K116" s="132">
        <v>0</v>
      </c>
      <c r="L116" s="73"/>
      <c r="M116" s="73"/>
      <c r="N116" s="132">
        <v>0</v>
      </c>
      <c r="O116" s="44"/>
      <c r="P116" s="37" t="s">
        <v>244</v>
      </c>
      <c r="Q116" s="73"/>
      <c r="R116" s="73"/>
      <c r="S116" s="132">
        <v>0</v>
      </c>
      <c r="T116" s="73"/>
      <c r="U116" s="73"/>
      <c r="V116" s="132">
        <v>0</v>
      </c>
      <c r="W116" s="73"/>
      <c r="X116" s="73"/>
      <c r="Y116" s="132">
        <v>0</v>
      </c>
      <c r="Z116" s="44"/>
      <c r="AA116" s="37" t="s">
        <v>244</v>
      </c>
      <c r="AB116" s="73"/>
      <c r="AC116" s="73"/>
      <c r="AD116" s="132">
        <v>0</v>
      </c>
      <c r="AE116" s="73"/>
      <c r="AF116" s="73"/>
      <c r="AG116" s="132">
        <v>0</v>
      </c>
      <c r="AH116" s="73"/>
      <c r="AI116" s="73"/>
      <c r="AJ116" s="132">
        <v>0</v>
      </c>
    </row>
    <row r="117" spans="1:47" ht="12" x14ac:dyDescent="0.3">
      <c r="A117" s="146"/>
      <c r="C117" s="146"/>
      <c r="D117" s="44"/>
      <c r="E117" s="37" t="s">
        <v>185</v>
      </c>
      <c r="F117" s="73"/>
      <c r="G117" s="73"/>
      <c r="H117" s="94" t="s">
        <v>145</v>
      </c>
      <c r="I117" s="73"/>
      <c r="J117" s="73"/>
      <c r="K117" s="94" t="s">
        <v>145</v>
      </c>
      <c r="L117" s="73"/>
      <c r="M117" s="73"/>
      <c r="N117" s="94" t="s">
        <v>145</v>
      </c>
      <c r="O117" s="44"/>
      <c r="P117" s="37" t="s">
        <v>185</v>
      </c>
      <c r="Q117" s="73"/>
      <c r="R117" s="73"/>
      <c r="S117" s="94" t="s">
        <v>145</v>
      </c>
      <c r="T117" s="73"/>
      <c r="U117" s="73"/>
      <c r="V117" s="94" t="s">
        <v>145</v>
      </c>
      <c r="W117" s="73"/>
      <c r="X117" s="73"/>
      <c r="Y117" s="94" t="s">
        <v>145</v>
      </c>
      <c r="Z117" s="44"/>
      <c r="AA117" s="37" t="s">
        <v>185</v>
      </c>
      <c r="AB117" s="73"/>
      <c r="AC117" s="73"/>
      <c r="AD117" s="94" t="s">
        <v>145</v>
      </c>
      <c r="AE117" s="73"/>
      <c r="AF117" s="73"/>
      <c r="AG117" s="94" t="s">
        <v>145</v>
      </c>
      <c r="AH117" s="73"/>
      <c r="AI117" s="73"/>
      <c r="AJ117" s="94" t="s">
        <v>145</v>
      </c>
    </row>
    <row r="118" spans="1:47" ht="11.5" x14ac:dyDescent="0.25">
      <c r="A118" s="146"/>
      <c r="C118" s="146"/>
      <c r="D118" s="27"/>
      <c r="E118" s="23"/>
      <c r="F118" s="27"/>
      <c r="G118" s="27"/>
      <c r="H118" s="27"/>
      <c r="I118" s="27"/>
      <c r="J118" s="27"/>
      <c r="K118" s="27"/>
      <c r="L118" s="27"/>
      <c r="M118" s="27"/>
      <c r="N118" s="27"/>
      <c r="O118" s="27"/>
      <c r="P118" s="23"/>
      <c r="Q118" s="27"/>
      <c r="R118" s="27"/>
      <c r="S118" s="27"/>
      <c r="T118" s="27"/>
      <c r="U118" s="27"/>
      <c r="V118" s="27"/>
      <c r="W118" s="27"/>
      <c r="X118" s="27"/>
      <c r="Y118" s="27"/>
      <c r="Z118" s="27"/>
      <c r="AA118" s="23"/>
      <c r="AB118" s="27"/>
      <c r="AC118" s="27"/>
      <c r="AD118" s="27"/>
      <c r="AE118" s="27"/>
      <c r="AF118" s="27"/>
      <c r="AG118" s="27"/>
      <c r="AH118" s="27"/>
      <c r="AI118" s="27"/>
      <c r="AJ118" s="27"/>
    </row>
    <row r="119" spans="1:47" ht="11.5" x14ac:dyDescent="0.25">
      <c r="A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row>
    <row r="120" spans="1:47" ht="11.5" x14ac:dyDescent="0.25">
      <c r="B120" s="146">
        <f>1-(H120*K120*N120*S120*V120*AD120*AG120*AJ120*Y120)</f>
        <v>0</v>
      </c>
      <c r="C120" s="146"/>
      <c r="D120" s="27"/>
      <c r="E120" s="24" t="s">
        <v>186</v>
      </c>
      <c r="F120" s="74"/>
      <c r="G120" s="74"/>
      <c r="H120" s="121" t="b">
        <f>ABS((H112+H103+H88)-(H76+H64)) &lt; eTol</f>
        <v>1</v>
      </c>
      <c r="I120" s="74"/>
      <c r="J120" s="74"/>
      <c r="K120" s="121" t="b">
        <f>ABS((K112+K103+K88)-(K76+K64)) &lt; eTol</f>
        <v>1</v>
      </c>
      <c r="L120" s="74"/>
      <c r="M120" s="74"/>
      <c r="N120" s="121" t="b">
        <f>ABS((N112+N103+N88)-(N76+N64)) &lt; eTol</f>
        <v>1</v>
      </c>
      <c r="O120" s="27"/>
      <c r="P120" s="24" t="s">
        <v>186</v>
      </c>
      <c r="Q120" s="74"/>
      <c r="R120" s="74"/>
      <c r="S120" s="121" t="b">
        <f>ABS((S112+S103+S88)-(S76+S64)) &lt; eTol</f>
        <v>1</v>
      </c>
      <c r="T120" s="74"/>
      <c r="U120" s="74"/>
      <c r="V120" s="121" t="b">
        <f>ABS((V112+V103+V88)-(V76+V64)) &lt; eTol</f>
        <v>1</v>
      </c>
      <c r="W120" s="74"/>
      <c r="X120" s="74"/>
      <c r="Y120" s="121" t="b">
        <f>ABS((Y112+Y103+Y88)-(Y76+Y64)) &lt; eTol</f>
        <v>1</v>
      </c>
      <c r="Z120" s="27"/>
      <c r="AA120" s="24" t="s">
        <v>186</v>
      </c>
      <c r="AB120" s="74"/>
      <c r="AC120" s="74"/>
      <c r="AD120" s="121" t="b">
        <f>ABS((AD112+AD103+AD88)-(AD76+AD64)) &lt; eTol</f>
        <v>1</v>
      </c>
      <c r="AE120" s="74"/>
      <c r="AF120" s="74"/>
      <c r="AG120" s="121" t="b">
        <f>ABS((AG112+AG103+AG88)-(AG76+AG64)) &lt; eTol</f>
        <v>1</v>
      </c>
      <c r="AH120" s="74"/>
      <c r="AI120" s="74"/>
      <c r="AJ120" s="121" t="b">
        <f>ABS((AJ112+AJ103+AJ88)-(AJ76+AJ64)) &lt; eTol</f>
        <v>1</v>
      </c>
    </row>
    <row r="121" spans="1:47" ht="11.5" x14ac:dyDescent="0.25">
      <c r="A121" s="146"/>
      <c r="C121" s="146"/>
      <c r="D121" s="27"/>
      <c r="E121" s="23"/>
      <c r="F121" s="27"/>
      <c r="G121" s="27"/>
      <c r="H121" s="27"/>
      <c r="I121" s="74"/>
      <c r="J121" s="74"/>
      <c r="K121" s="27"/>
      <c r="L121" s="74"/>
      <c r="M121" s="74"/>
      <c r="N121" s="27"/>
      <c r="O121" s="27"/>
      <c r="P121" s="23"/>
      <c r="Q121" s="27"/>
      <c r="R121" s="27"/>
      <c r="S121" s="27"/>
      <c r="T121" s="74"/>
      <c r="U121" s="74"/>
      <c r="V121" s="27"/>
      <c r="W121" s="74"/>
      <c r="X121" s="74"/>
      <c r="Y121" s="27"/>
      <c r="Z121" s="27"/>
      <c r="AA121" s="23"/>
      <c r="AB121" s="27"/>
      <c r="AC121" s="27"/>
      <c r="AD121" s="27"/>
      <c r="AE121" s="74"/>
      <c r="AF121" s="74"/>
      <c r="AG121" s="27"/>
      <c r="AH121" s="74"/>
      <c r="AI121" s="74"/>
      <c r="AJ121" s="27"/>
    </row>
    <row r="122" spans="1:47" ht="13" x14ac:dyDescent="0.3">
      <c r="A122" s="146"/>
      <c r="C122" s="146"/>
      <c r="D122" s="27"/>
      <c r="E122" s="28" t="s">
        <v>247</v>
      </c>
      <c r="F122" s="27"/>
      <c r="G122" s="27"/>
      <c r="H122" s="150" t="str">
        <f>H21</f>
        <v>31/XX/20XX</v>
      </c>
      <c r="I122" s="74"/>
      <c r="J122" s="74"/>
      <c r="K122" s="150" t="str">
        <f>K21</f>
        <v>31/XX/20XX</v>
      </c>
      <c r="L122" s="74"/>
      <c r="M122" s="74"/>
      <c r="N122" s="150" t="str">
        <f>N21</f>
        <v>31/XX/20XX</v>
      </c>
      <c r="O122" s="27"/>
      <c r="P122" s="28" t="s">
        <v>247</v>
      </c>
      <c r="Q122" s="27"/>
      <c r="R122" s="27"/>
      <c r="S122" s="150" t="str">
        <f>S21</f>
        <v>31/XX/20XX</v>
      </c>
      <c r="T122" s="74"/>
      <c r="U122" s="74"/>
      <c r="V122" s="150" t="str">
        <f>V21</f>
        <v>31/XX/20XX</v>
      </c>
      <c r="W122" s="74"/>
      <c r="X122" s="74"/>
      <c r="Y122" s="150" t="str">
        <f>Y21</f>
        <v>31/XX/20XX</v>
      </c>
      <c r="Z122" s="27"/>
      <c r="AA122" s="28" t="s">
        <v>247</v>
      </c>
      <c r="AB122" s="27"/>
      <c r="AC122" s="27"/>
      <c r="AD122" s="150" t="str">
        <f>AD21</f>
        <v>31/XX/20XX</v>
      </c>
      <c r="AE122" s="74"/>
      <c r="AF122" s="74"/>
      <c r="AG122" s="150" t="str">
        <f>AG21</f>
        <v>31/XX/20XX</v>
      </c>
      <c r="AH122" s="74"/>
      <c r="AI122" s="74"/>
      <c r="AJ122" s="150" t="str">
        <f>AJ21</f>
        <v>31/XX/20XX</v>
      </c>
    </row>
    <row r="123" spans="1:47" ht="11.5" x14ac:dyDescent="0.25">
      <c r="A123" s="146"/>
      <c r="C123" s="146"/>
      <c r="D123" s="27"/>
      <c r="E123" s="13" t="s">
        <v>252</v>
      </c>
      <c r="F123" s="27"/>
      <c r="G123" s="27"/>
      <c r="H123" s="132">
        <v>0</v>
      </c>
      <c r="I123" s="74"/>
      <c r="J123" s="74"/>
      <c r="K123" s="132">
        <v>0</v>
      </c>
      <c r="L123" s="74"/>
      <c r="M123" s="74"/>
      <c r="N123" s="132">
        <v>0</v>
      </c>
      <c r="O123" s="27"/>
      <c r="P123" s="13" t="s">
        <v>252</v>
      </c>
      <c r="Q123" s="27"/>
      <c r="R123" s="27"/>
      <c r="S123" s="132">
        <v>0</v>
      </c>
      <c r="T123" s="74"/>
      <c r="U123" s="74"/>
      <c r="V123" s="132">
        <v>0</v>
      </c>
      <c r="W123" s="74"/>
      <c r="X123" s="74"/>
      <c r="Y123" s="132">
        <v>0</v>
      </c>
      <c r="Z123" s="27"/>
      <c r="AA123" s="13" t="s">
        <v>252</v>
      </c>
      <c r="AB123" s="27"/>
      <c r="AC123" s="27"/>
      <c r="AD123" s="132">
        <v>0</v>
      </c>
      <c r="AE123" s="74"/>
      <c r="AF123" s="74"/>
      <c r="AG123" s="132">
        <v>0</v>
      </c>
      <c r="AH123" s="74"/>
      <c r="AI123" s="74"/>
      <c r="AJ123" s="132">
        <v>0</v>
      </c>
    </row>
    <row r="124" spans="1:47" ht="11.5" x14ac:dyDescent="0.25">
      <c r="A124" s="146">
        <f>IF(OR(H124&gt;0,K124&gt;0,N124&gt;0,S124&gt;0,V124&gt;0,Y124&gt;0,AD124&gt;0,AG124&gt;0,AJ124&gt;0),1,0)</f>
        <v>0</v>
      </c>
      <c r="C124" s="146"/>
      <c r="D124" s="27"/>
      <c r="E124" s="63" t="s">
        <v>192</v>
      </c>
      <c r="F124" s="27"/>
      <c r="G124" s="27"/>
      <c r="H124" s="132">
        <v>0</v>
      </c>
      <c r="I124" s="74"/>
      <c r="J124" s="74"/>
      <c r="K124" s="132">
        <v>0</v>
      </c>
      <c r="L124" s="74"/>
      <c r="M124" s="74"/>
      <c r="N124" s="132">
        <v>0</v>
      </c>
      <c r="O124" s="27"/>
      <c r="P124" s="63" t="s">
        <v>192</v>
      </c>
      <c r="Q124" s="27"/>
      <c r="R124" s="27"/>
      <c r="S124" s="132">
        <v>0</v>
      </c>
      <c r="T124" s="74"/>
      <c r="U124" s="74"/>
      <c r="V124" s="132">
        <v>0</v>
      </c>
      <c r="W124" s="74"/>
      <c r="X124" s="74"/>
      <c r="Y124" s="132">
        <v>0</v>
      </c>
      <c r="Z124" s="27"/>
      <c r="AA124" s="63" t="s">
        <v>192</v>
      </c>
      <c r="AB124" s="27"/>
      <c r="AC124" s="27"/>
      <c r="AD124" s="132">
        <v>0</v>
      </c>
      <c r="AE124" s="74"/>
      <c r="AF124" s="74"/>
      <c r="AG124" s="132">
        <v>0</v>
      </c>
      <c r="AH124" s="74"/>
      <c r="AI124" s="74"/>
      <c r="AJ124" s="132">
        <v>0</v>
      </c>
    </row>
    <row r="125" spans="1:47" ht="11.5" x14ac:dyDescent="0.25">
      <c r="A125" s="146"/>
      <c r="C125" s="146"/>
      <c r="D125" s="27"/>
      <c r="E125" s="14" t="s">
        <v>251</v>
      </c>
      <c r="F125" s="27"/>
      <c r="G125" s="27"/>
      <c r="H125" s="49">
        <f>SUM(H123:H124)</f>
        <v>0</v>
      </c>
      <c r="I125" s="74"/>
      <c r="J125" s="74"/>
      <c r="K125" s="49">
        <f>SUM(K123:K124)</f>
        <v>0</v>
      </c>
      <c r="L125" s="74"/>
      <c r="M125" s="74"/>
      <c r="N125" s="49">
        <f>SUM(N123:N124)</f>
        <v>0</v>
      </c>
      <c r="O125" s="27"/>
      <c r="P125" s="14" t="s">
        <v>251</v>
      </c>
      <c r="Q125" s="27"/>
      <c r="R125" s="27"/>
      <c r="S125" s="49">
        <f>SUM(S123:S124)</f>
        <v>0</v>
      </c>
      <c r="T125" s="74"/>
      <c r="U125" s="74"/>
      <c r="V125" s="49">
        <f>SUM(V123:V124)</f>
        <v>0</v>
      </c>
      <c r="W125" s="74"/>
      <c r="X125" s="74"/>
      <c r="Y125" s="49">
        <f>SUM(Y123:Y124)</f>
        <v>0</v>
      </c>
      <c r="Z125" s="27"/>
      <c r="AA125" s="14" t="s">
        <v>251</v>
      </c>
      <c r="AB125" s="27"/>
      <c r="AC125" s="27"/>
      <c r="AD125" s="49">
        <f>SUM(AD123:AD124)</f>
        <v>0</v>
      </c>
      <c r="AE125" s="74"/>
      <c r="AF125" s="74"/>
      <c r="AG125" s="49">
        <f>SUM(AG123:AG124)</f>
        <v>0</v>
      </c>
      <c r="AH125" s="74"/>
      <c r="AI125" s="74"/>
      <c r="AJ125" s="49">
        <f>SUM(AJ123:AJ124)</f>
        <v>0</v>
      </c>
    </row>
    <row r="126" spans="1:47" ht="11.5" x14ac:dyDescent="0.25">
      <c r="A126" s="146"/>
      <c r="C126" s="146"/>
      <c r="D126" s="27"/>
      <c r="E126" s="27"/>
      <c r="F126" s="27"/>
      <c r="G126" s="27"/>
      <c r="H126" s="27"/>
      <c r="I126" s="74"/>
      <c r="J126" s="74"/>
      <c r="K126" s="27"/>
      <c r="L126" s="74"/>
      <c r="M126" s="74"/>
      <c r="N126" s="27"/>
      <c r="O126" s="27"/>
      <c r="P126" s="27"/>
      <c r="Q126" s="27"/>
      <c r="R126" s="27"/>
      <c r="S126" s="27"/>
      <c r="T126" s="74"/>
      <c r="U126" s="74"/>
      <c r="V126" s="27"/>
      <c r="W126" s="74"/>
      <c r="X126" s="74"/>
      <c r="Y126" s="27"/>
      <c r="Z126" s="27"/>
      <c r="AA126" s="27"/>
      <c r="AB126" s="27"/>
      <c r="AC126" s="27"/>
      <c r="AD126" s="27"/>
      <c r="AE126" s="74"/>
      <c r="AF126" s="74"/>
      <c r="AG126" s="27"/>
      <c r="AH126" s="74"/>
      <c r="AI126" s="74"/>
      <c r="AJ126" s="27"/>
    </row>
    <row r="127" spans="1:47" ht="11.5" x14ac:dyDescent="0.25">
      <c r="A127" s="146"/>
      <c r="C127" s="146"/>
      <c r="D127" s="27"/>
      <c r="E127" s="13" t="s">
        <v>187</v>
      </c>
      <c r="F127" s="27"/>
      <c r="G127" s="27"/>
      <c r="H127" s="132">
        <v>0</v>
      </c>
      <c r="I127" s="74"/>
      <c r="J127" s="74"/>
      <c r="K127" s="132">
        <v>0</v>
      </c>
      <c r="L127" s="74"/>
      <c r="M127" s="74"/>
      <c r="N127" s="132">
        <v>0</v>
      </c>
      <c r="O127" s="27"/>
      <c r="P127" s="13" t="s">
        <v>187</v>
      </c>
      <c r="Q127" s="27"/>
      <c r="R127" s="27"/>
      <c r="S127" s="132">
        <v>0</v>
      </c>
      <c r="T127" s="74"/>
      <c r="U127" s="74"/>
      <c r="V127" s="132">
        <v>0</v>
      </c>
      <c r="W127" s="74"/>
      <c r="X127" s="74"/>
      <c r="Y127" s="132">
        <v>0</v>
      </c>
      <c r="Z127" s="27"/>
      <c r="AA127" s="13" t="s">
        <v>187</v>
      </c>
      <c r="AB127" s="27"/>
      <c r="AC127" s="27"/>
      <c r="AD127" s="132">
        <v>0</v>
      </c>
      <c r="AE127" s="74"/>
      <c r="AF127" s="74"/>
      <c r="AG127" s="132">
        <v>0</v>
      </c>
      <c r="AH127" s="74"/>
      <c r="AI127" s="74"/>
      <c r="AJ127" s="132">
        <v>0</v>
      </c>
    </row>
    <row r="128" spans="1:47" ht="11.5" x14ac:dyDescent="0.25">
      <c r="A128" s="146"/>
      <c r="C128" s="146"/>
      <c r="D128" s="27"/>
      <c r="E128" s="16"/>
      <c r="F128" s="27"/>
      <c r="G128" s="27"/>
      <c r="H128" s="27"/>
      <c r="I128" s="74"/>
      <c r="J128" s="74"/>
      <c r="K128" s="27"/>
      <c r="L128" s="74"/>
      <c r="M128" s="74"/>
      <c r="N128" s="27"/>
      <c r="O128" s="27"/>
      <c r="P128" s="16"/>
      <c r="Q128" s="27"/>
      <c r="R128" s="27"/>
      <c r="S128" s="27"/>
      <c r="T128" s="74"/>
      <c r="U128" s="74"/>
      <c r="V128" s="27"/>
      <c r="W128" s="74"/>
      <c r="X128" s="74"/>
      <c r="Y128" s="27"/>
      <c r="Z128" s="27"/>
      <c r="AA128" s="16"/>
      <c r="AB128" s="27"/>
      <c r="AC128" s="27"/>
      <c r="AD128" s="27"/>
      <c r="AE128" s="74"/>
      <c r="AF128" s="74"/>
      <c r="AG128" s="27"/>
      <c r="AH128" s="74"/>
      <c r="AI128" s="74"/>
      <c r="AJ128" s="27"/>
    </row>
    <row r="129" spans="1:36" ht="13" x14ac:dyDescent="0.3">
      <c r="A129" s="146"/>
      <c r="C129" s="146"/>
      <c r="D129" s="27"/>
      <c r="E129" s="67" t="s">
        <v>188</v>
      </c>
      <c r="F129" s="68"/>
      <c r="G129" s="68"/>
      <c r="H129" s="49">
        <f>H78+H79+H85+H87+H94+H95+H100+H102-H74</f>
        <v>0</v>
      </c>
      <c r="I129" s="74"/>
      <c r="J129" s="74"/>
      <c r="K129" s="49">
        <f>K78+K79+K85+K87+K94+K95+K100+K102-K74</f>
        <v>0</v>
      </c>
      <c r="L129" s="74"/>
      <c r="M129" s="74"/>
      <c r="N129" s="49">
        <f>N78+N79+N85+N87+N94+N95+N100+N102-N74</f>
        <v>0</v>
      </c>
      <c r="O129" s="68"/>
      <c r="P129" s="67" t="s">
        <v>188</v>
      </c>
      <c r="Q129" s="68"/>
      <c r="R129" s="68"/>
      <c r="S129" s="49">
        <f>S78+S79+S85+S87+S94+S95+S100+S102-S74</f>
        <v>0</v>
      </c>
      <c r="T129" s="74"/>
      <c r="U129" s="74"/>
      <c r="V129" s="49">
        <f>V78+V79+V85+V87+V94+V95+V100+V102-V74</f>
        <v>0</v>
      </c>
      <c r="W129" s="74"/>
      <c r="X129" s="74"/>
      <c r="Y129" s="49">
        <f>Y78+Y79+Y85+Y87+Y94+Y95+Y100+Y102-Y74</f>
        <v>0</v>
      </c>
      <c r="Z129" s="68"/>
      <c r="AA129" s="67" t="s">
        <v>188</v>
      </c>
      <c r="AB129" s="68"/>
      <c r="AC129" s="68"/>
      <c r="AD129" s="49">
        <f>AD78+AD79+AD85+AD87+AD94+AD95+AD100+AD102-AD74</f>
        <v>0</v>
      </c>
      <c r="AE129" s="74"/>
      <c r="AF129" s="74"/>
      <c r="AG129" s="49">
        <f>AG78+AG79+AG85+AG87+AG94+AG95+AG100+AG102-AG74</f>
        <v>0</v>
      </c>
      <c r="AH129" s="74"/>
      <c r="AI129" s="74"/>
      <c r="AJ129" s="49">
        <f>AJ78+AJ79+AJ85+AJ87+AJ94+AJ95+AJ100+AJ102-AJ74</f>
        <v>0</v>
      </c>
    </row>
    <row r="130" spans="1:36" ht="13" x14ac:dyDescent="0.3">
      <c r="A130" s="146"/>
      <c r="C130" s="146"/>
      <c r="D130" s="27"/>
      <c r="E130" s="67" t="s">
        <v>324</v>
      </c>
      <c r="F130" s="68"/>
      <c r="G130" s="68"/>
      <c r="H130" s="49">
        <f>'Authority RAG Thresholds'!$F$26</f>
        <v>0</v>
      </c>
      <c r="I130" s="74"/>
      <c r="J130" s="74"/>
      <c r="K130" s="49">
        <f>'Authority RAG Thresholds'!$F$26</f>
        <v>0</v>
      </c>
      <c r="L130" s="74"/>
      <c r="M130" s="74"/>
      <c r="N130" s="49">
        <f>'Authority RAG Thresholds'!$F$26</f>
        <v>0</v>
      </c>
      <c r="O130" s="68"/>
      <c r="P130" s="67" t="s">
        <v>324</v>
      </c>
      <c r="Q130" s="68"/>
      <c r="R130" s="68"/>
      <c r="S130" s="49">
        <f>'Authority RAG Thresholds'!$F$26</f>
        <v>0</v>
      </c>
      <c r="T130" s="74"/>
      <c r="U130" s="74"/>
      <c r="V130" s="49">
        <f>'Authority RAG Thresholds'!$F$26</f>
        <v>0</v>
      </c>
      <c r="W130" s="74"/>
      <c r="X130" s="74"/>
      <c r="Y130" s="49">
        <f>'Authority RAG Thresholds'!$F$26</f>
        <v>0</v>
      </c>
      <c r="Z130" s="68"/>
      <c r="AA130" s="67" t="s">
        <v>324</v>
      </c>
      <c r="AB130" s="68"/>
      <c r="AC130" s="68"/>
      <c r="AD130" s="49">
        <f>'Authority RAG Thresholds'!$F$26</f>
        <v>0</v>
      </c>
      <c r="AE130" s="74"/>
      <c r="AF130" s="74"/>
      <c r="AG130" s="49">
        <f>'Authority RAG Thresholds'!$F$26</f>
        <v>0</v>
      </c>
      <c r="AH130" s="74"/>
      <c r="AI130" s="74"/>
      <c r="AJ130" s="49">
        <f>'Authority RAG Thresholds'!$F$26</f>
        <v>0</v>
      </c>
    </row>
    <row r="131" spans="1:36" ht="11.5" x14ac:dyDescent="0.25">
      <c r="A131" s="146"/>
      <c r="C131" s="146"/>
      <c r="D131" s="27"/>
      <c r="E131" s="27"/>
      <c r="F131" s="27"/>
      <c r="G131" s="27"/>
      <c r="H131" s="27"/>
      <c r="I131" s="74"/>
      <c r="J131" s="74"/>
      <c r="K131" s="27"/>
      <c r="L131" s="74"/>
      <c r="M131" s="74"/>
      <c r="N131" s="27"/>
      <c r="O131" s="27"/>
      <c r="P131" s="27"/>
      <c r="Q131" s="27"/>
      <c r="R131" s="27"/>
      <c r="S131" s="27"/>
      <c r="T131" s="74"/>
      <c r="U131" s="74"/>
      <c r="V131" s="27"/>
      <c r="W131" s="74"/>
      <c r="X131" s="74"/>
      <c r="Y131" s="27"/>
      <c r="Z131" s="27"/>
      <c r="AA131" s="27"/>
      <c r="AB131" s="27"/>
      <c r="AC131" s="27"/>
      <c r="AD131" s="27"/>
      <c r="AE131" s="74"/>
      <c r="AF131" s="74"/>
      <c r="AG131" s="27"/>
      <c r="AH131" s="74"/>
      <c r="AI131" s="74"/>
      <c r="AJ131" s="27"/>
    </row>
    <row r="132" spans="1:36" ht="11.5" x14ac:dyDescent="0.25">
      <c r="A132" s="146"/>
      <c r="C132" s="146"/>
      <c r="D132" s="44"/>
      <c r="E132" s="44"/>
      <c r="F132" s="27"/>
      <c r="G132" s="27"/>
      <c r="H132" s="45"/>
      <c r="I132" s="45"/>
      <c r="J132" s="45"/>
      <c r="K132" s="45"/>
      <c r="L132" s="74"/>
      <c r="M132" s="74"/>
      <c r="N132" s="45"/>
      <c r="O132" s="44"/>
      <c r="P132" s="44"/>
      <c r="Q132" s="27"/>
      <c r="R132" s="27"/>
      <c r="S132" s="45"/>
      <c r="T132" s="45"/>
      <c r="U132" s="45"/>
      <c r="V132" s="45"/>
      <c r="W132" s="74"/>
      <c r="X132" s="74"/>
      <c r="Y132" s="45"/>
      <c r="Z132" s="44"/>
      <c r="AA132" s="44"/>
      <c r="AB132" s="27"/>
      <c r="AC132" s="27"/>
      <c r="AD132" s="45"/>
      <c r="AE132" s="45"/>
      <c r="AF132" s="45"/>
      <c r="AG132" s="45"/>
      <c r="AH132" s="74"/>
      <c r="AI132" s="74"/>
      <c r="AJ132" s="45"/>
    </row>
    <row r="133" spans="1:36" ht="11.5" x14ac:dyDescent="0.25">
      <c r="A133" s="146"/>
      <c r="C133" s="146"/>
      <c r="D133" s="27"/>
      <c r="E133" s="148" t="s">
        <v>64</v>
      </c>
      <c r="F133" s="27"/>
      <c r="G133" s="27"/>
      <c r="H133" s="27"/>
      <c r="I133" s="45"/>
      <c r="J133" s="45"/>
      <c r="K133" s="27"/>
      <c r="L133" s="45"/>
      <c r="M133" s="45"/>
      <c r="N133" s="27"/>
      <c r="O133" s="27"/>
      <c r="P133" s="148" t="s">
        <v>64</v>
      </c>
      <c r="Q133" s="27"/>
      <c r="R133" s="27"/>
      <c r="S133" s="27"/>
      <c r="T133" s="45"/>
      <c r="U133" s="45"/>
      <c r="V133" s="27"/>
      <c r="W133" s="45"/>
      <c r="X133" s="45"/>
      <c r="Y133" s="27"/>
      <c r="Z133" s="27"/>
      <c r="AA133" s="148" t="s">
        <v>64</v>
      </c>
      <c r="AB133" s="27"/>
      <c r="AC133" s="27"/>
      <c r="AD133" s="27"/>
      <c r="AE133" s="45"/>
      <c r="AF133" s="45"/>
      <c r="AG133" s="27"/>
      <c r="AH133" s="45"/>
      <c r="AI133" s="45"/>
      <c r="AJ133" s="27"/>
    </row>
    <row r="134" spans="1:36" ht="11.5" x14ac:dyDescent="0.25">
      <c r="A134" s="146"/>
      <c r="C134" s="146"/>
      <c r="D134" s="27"/>
      <c r="E134" s="91" t="s">
        <v>167</v>
      </c>
      <c r="F134" s="27"/>
      <c r="G134" s="27"/>
      <c r="H134" s="152" t="e">
        <f>H32/H130</f>
        <v>#DIV/0!</v>
      </c>
      <c r="I134" s="45"/>
      <c r="J134" s="45"/>
      <c r="K134" s="152" t="e">
        <f>K32/K130</f>
        <v>#DIV/0!</v>
      </c>
      <c r="L134" s="45"/>
      <c r="M134" s="45"/>
      <c r="N134" s="152" t="e">
        <f>N32/N130</f>
        <v>#DIV/0!</v>
      </c>
      <c r="O134" s="27"/>
      <c r="P134" s="91" t="s">
        <v>167</v>
      </c>
      <c r="Q134" s="27"/>
      <c r="R134" s="27"/>
      <c r="S134" s="152" t="e">
        <f>S32/S130</f>
        <v>#DIV/0!</v>
      </c>
      <c r="T134" s="45"/>
      <c r="U134" s="45"/>
      <c r="V134" s="152" t="e">
        <f>V32/V130</f>
        <v>#DIV/0!</v>
      </c>
      <c r="W134" s="45"/>
      <c r="X134" s="45"/>
      <c r="Y134" s="152" t="e">
        <f>Y32/Y130</f>
        <v>#DIV/0!</v>
      </c>
      <c r="Z134" s="27"/>
      <c r="AA134" s="91" t="s">
        <v>167</v>
      </c>
      <c r="AB134" s="27"/>
      <c r="AC134" s="27"/>
      <c r="AD134" s="152" t="e">
        <f>AD32/AD130</f>
        <v>#DIV/0!</v>
      </c>
      <c r="AE134" s="45"/>
      <c r="AF134" s="45"/>
      <c r="AG134" s="152" t="e">
        <f>AG32/AG130</f>
        <v>#DIV/0!</v>
      </c>
      <c r="AH134" s="45"/>
      <c r="AI134" s="45"/>
      <c r="AJ134" s="152" t="e">
        <f>AJ32/AJ130</f>
        <v>#DIV/0!</v>
      </c>
    </row>
    <row r="135" spans="1:36" ht="11.5" x14ac:dyDescent="0.25">
      <c r="A135" s="146"/>
      <c r="C135" s="146"/>
      <c r="D135" s="27"/>
      <c r="E135" s="91" t="s">
        <v>68</v>
      </c>
      <c r="F135" s="27"/>
      <c r="G135" s="27"/>
      <c r="H135" s="153">
        <f>IF(H32=0,0,H39/H32)</f>
        <v>0</v>
      </c>
      <c r="I135" s="45"/>
      <c r="J135" s="45"/>
      <c r="K135" s="153">
        <f>IF(K32=0,0,K39/K32)</f>
        <v>0</v>
      </c>
      <c r="L135" s="45"/>
      <c r="M135" s="45"/>
      <c r="N135" s="153">
        <f>IF(N32=0,0,N39/N32)</f>
        <v>0</v>
      </c>
      <c r="O135" s="27"/>
      <c r="P135" s="91" t="s">
        <v>68</v>
      </c>
      <c r="Q135" s="27"/>
      <c r="R135" s="27"/>
      <c r="S135" s="153">
        <f>IF(S32=0,0,S39/S32)</f>
        <v>0</v>
      </c>
      <c r="T135" s="45"/>
      <c r="U135" s="45"/>
      <c r="V135" s="153">
        <f>IF(V32=0,0,V39/V32)</f>
        <v>0</v>
      </c>
      <c r="W135" s="45"/>
      <c r="X135" s="45"/>
      <c r="Y135" s="153">
        <f>IF(Y32=0,0,Y39/Y32)</f>
        <v>0</v>
      </c>
      <c r="Z135" s="27"/>
      <c r="AA135" s="91" t="s">
        <v>68</v>
      </c>
      <c r="AB135" s="27"/>
      <c r="AC135" s="27"/>
      <c r="AD135" s="153">
        <f>IF(AD32=0,0,AD39/AD32)</f>
        <v>0</v>
      </c>
      <c r="AE135" s="45"/>
      <c r="AF135" s="45"/>
      <c r="AG135" s="153">
        <f>IF(AG32=0,0,AG39/AG32)</f>
        <v>0</v>
      </c>
      <c r="AH135" s="45"/>
      <c r="AI135" s="45"/>
      <c r="AJ135" s="153">
        <f>IF(AJ32=0,0,AJ39/AJ32)</f>
        <v>0</v>
      </c>
    </row>
    <row r="136" spans="1:36" ht="11.5" x14ac:dyDescent="0.25">
      <c r="A136" s="146"/>
      <c r="C136" s="146"/>
      <c r="D136" s="27"/>
      <c r="E136" s="91" t="s">
        <v>253</v>
      </c>
      <c r="F136" s="27"/>
      <c r="G136" s="27"/>
      <c r="H136" s="153" t="str">
        <f>IF(H125=0,"N/A",  IF(  OR(  H$125  &lt;  0,  (H78+H79+H85+H87+H94+H95+H100+H102-H74)  &lt;=  0  ),  0,  H$125/(H78+H79+H85+H87+H94+H95+H100+H102-H74)  )  )</f>
        <v>N/A</v>
      </c>
      <c r="I136" s="45"/>
      <c r="J136" s="45"/>
      <c r="K136" s="153" t="str">
        <f>IF(K125=0,"N/A",  IF(  OR(  K$125  &lt;  0,  (K78+K79+K85+K87+K94+K95+K100+K102-K74)  &lt;=  0  ),  0,  K$125/(K78+K79+K85+K87+K94+K95+K100+K102-K74)  )  )</f>
        <v>N/A</v>
      </c>
      <c r="L136" s="45"/>
      <c r="M136" s="45"/>
      <c r="N136" s="153" t="str">
        <f>IF(N125=0,"N/A",  IF(  OR(  N$125  &lt;  0,  (N78+N79+N85+N87+N94+N95+N100+N102-N74)  &lt;=  0  ),  0,  N$125/(N78+N79+N85+N87+N94+N95+N100+N102-N74)  )  )</f>
        <v>N/A</v>
      </c>
      <c r="O136" s="27"/>
      <c r="P136" s="91" t="s">
        <v>253</v>
      </c>
      <c r="Q136" s="27"/>
      <c r="R136" s="27"/>
      <c r="S136" s="153" t="str">
        <f>IF(S125=0,"N/A",  IF(  OR(  S$125  &lt;  0,  (S78+S79+S85+S87+S94+S95+S100+S102-S74)  &lt;=  0  ),  0,  S$125/(S78+S79+S85+S87+S94+S95+S100+S102-S74)  )  )</f>
        <v>N/A</v>
      </c>
      <c r="T136" s="45"/>
      <c r="U136" s="45"/>
      <c r="V136" s="153" t="str">
        <f>IF(V125=0,"N/A",  IF(  OR(  V$125  &lt;  0,  (V78+V79+V85+V87+V94+V95+V100+V102-V74)  &lt;=  0  ),  0,  V$125/(V78+V79+V85+V87+V94+V95+V100+V102-V74)  )  )</f>
        <v>N/A</v>
      </c>
      <c r="W136" s="45"/>
      <c r="X136" s="45"/>
      <c r="Y136" s="153" t="str">
        <f>IF(Y125=0,"N/A",  IF(  OR(  Y$125  &lt;  0,  (Y78+Y79+Y85+Y87+Y94+Y95+Y100+Y102-Y74)  &lt;=  0  ),  0,  Y$125/(Y78+Y79+Y85+Y87+Y94+Y95+Y100+Y102-Y74)  )  )</f>
        <v>N/A</v>
      </c>
      <c r="Z136" s="27"/>
      <c r="AA136" s="91" t="s">
        <v>253</v>
      </c>
      <c r="AB136" s="27"/>
      <c r="AC136" s="27"/>
      <c r="AD136" s="153" t="str">
        <f>IF(AD125=0,"N/A",  IF(  OR(  AD$125  &lt;  0,  (AD78+AD79+AD85+AD87+AD94+AD95+AD100+AD102-AD74)  &lt;=  0  ),  0,  AD$125/(AD78+AD79+AD85+AD87+AD94+AD95+AD100+AD102-AD74)  )  )</f>
        <v>N/A</v>
      </c>
      <c r="AE136" s="45"/>
      <c r="AF136" s="45"/>
      <c r="AG136" s="153" t="str">
        <f>IF(AG125=0,"N/A",  IF(  OR(  AG$125  &lt;  0,  (AG78+AG79+AG85+AG87+AG94+AG95+AG100+AG102-AG74)  &lt;=  0  ),  0,  AG$125/(AG78+AG79+AG85+AG87+AG94+AG95+AG100+AG102-AG74)  )  )</f>
        <v>N/A</v>
      </c>
      <c r="AH136" s="45"/>
      <c r="AI136" s="45"/>
      <c r="AJ136" s="153" t="str">
        <f>IF(AJ125=0,"N/A",  IF(  OR(  AJ$125  &lt;  0,  (AJ78+AJ79+AJ85+AJ87+AJ94+AJ95+AJ100+AJ102-AJ74)  &lt;=  0  ),  0,  AJ$125/(AJ78+AJ79+AJ85+AJ87+AJ94+AJ95+AJ100+AJ102-AJ74)  )  )</f>
        <v>N/A</v>
      </c>
    </row>
    <row r="137" spans="1:36" ht="11.5" x14ac:dyDescent="0.25">
      <c r="A137" s="146"/>
      <c r="C137" s="146"/>
      <c r="D137" s="27"/>
      <c r="E137" s="91" t="s">
        <v>77</v>
      </c>
      <c r="F137" s="27"/>
      <c r="G137" s="27"/>
      <c r="H137" s="152" t="e">
        <f>IF(   (H78+H79+H85+H87+H94+H95+H100+H102-H74)/(H39-H55)   &lt;=  0,  0,  (H78+H79+H85+H87+H94+H95+H100+H102-H74)/(H39-H55)  )</f>
        <v>#DIV/0!</v>
      </c>
      <c r="I137" s="45"/>
      <c r="J137" s="45"/>
      <c r="K137" s="152" t="e">
        <f>IF(   (K78+K79+K85+K87+K94+K95+K100+K102-K74)/(K39-K55)   &lt;=  0,  0,  (K78+K79+K85+K87+K94+K95+K100+K102-K74)/(K39-K55)  )</f>
        <v>#DIV/0!</v>
      </c>
      <c r="L137" s="45"/>
      <c r="M137" s="45"/>
      <c r="N137" s="152" t="e">
        <f>IF(   (N78+N79+N85+N87+N94+N95+N100+N102-N74)/(N39-N55)   &lt;=  0,  0,  (N78+N79+N85+N87+N94+N95+N100+N102-N74)/(N39-N55)  )</f>
        <v>#DIV/0!</v>
      </c>
      <c r="O137" s="27"/>
      <c r="P137" s="91" t="s">
        <v>77</v>
      </c>
      <c r="Q137" s="27"/>
      <c r="R137" s="27"/>
      <c r="S137" s="152" t="e">
        <f>IF(   (S78+S79+S85+S87+S94+S95+S100+S102-S74)/(S39-S55)   &lt;=  0,  0,  (S78+S79+S85+S87+S94+S95+S100+S102-S74)/(S39-S55)  )</f>
        <v>#DIV/0!</v>
      </c>
      <c r="T137" s="45"/>
      <c r="U137" s="45"/>
      <c r="V137" s="152" t="e">
        <f>IF(   (V78+V79+V85+V87+V94+V95+V100+V102-V74)/(V39-V55)   &lt;=  0,  0,  (V78+V79+V85+V87+V94+V95+V100+V102-V74)/(V39-V55)  )</f>
        <v>#DIV/0!</v>
      </c>
      <c r="W137" s="45"/>
      <c r="X137" s="45"/>
      <c r="Y137" s="152" t="e">
        <f>IF(   (Y78+Y79+Y85+Y87+Y94+Y95+Y100+Y102-Y74)/(Y39-Y55)   &lt;=  0,  0,  (Y78+Y79+Y85+Y87+Y94+Y95+Y100+Y102-Y74)/(Y39-Y55)  )</f>
        <v>#DIV/0!</v>
      </c>
      <c r="Z137" s="27"/>
      <c r="AA137" s="91" t="s">
        <v>77</v>
      </c>
      <c r="AB137" s="27"/>
      <c r="AC137" s="27"/>
      <c r="AD137" s="152" t="e">
        <f>IF(   (AD78+AD79+AD85+AD87+AD94+AD95+AD100+AD102-AD74)/(AD39-AD55)   &lt;=  0,  0,  (AD78+AD79+AD85+AD87+AD94+AD95+AD100+AD102-AD74)/(AD39-AD55)  )</f>
        <v>#DIV/0!</v>
      </c>
      <c r="AE137" s="45"/>
      <c r="AF137" s="45"/>
      <c r="AG137" s="152" t="e">
        <f>IF(   (AG78+AG79+AG85+AG87+AG94+AG95+AG100+AG102-AG74)/(AG39-AG55)   &lt;=  0,  0,  (AG78+AG79+AG85+AG87+AG94+AG95+AG100+AG102-AG74)/(AG39-AG55)  )</f>
        <v>#DIV/0!</v>
      </c>
      <c r="AH137" s="45"/>
      <c r="AI137" s="45"/>
      <c r="AJ137" s="152" t="e">
        <f>IF(   (AJ78+AJ79+AJ85+AJ87+AJ94+AJ95+AJ100+AJ102-AJ74)/(AJ39-AJ55)   &lt;=  0,  0,  (AJ78+AJ79+AJ85+AJ87+AJ94+AJ95+AJ100+AJ102-AJ74)/(AJ39-AJ55)  )</f>
        <v>#DIV/0!</v>
      </c>
    </row>
    <row r="138" spans="1:36" ht="11.5" x14ac:dyDescent="0.25">
      <c r="A138" s="146"/>
      <c r="C138" s="146"/>
      <c r="D138" s="27"/>
      <c r="E138" s="91" t="s">
        <v>82</v>
      </c>
      <c r="F138" s="27"/>
      <c r="G138" s="27"/>
      <c r="H138" s="152" t="e">
        <f>IF(   (H78+H79+H85+H87+H94+H95+H100+H102-H74-(H61-H96))/(H39-H55)   &lt;=  0,  0,  (H78+H79+H85+H87+H94+H95+H100+H102-H74-(H61-H96))/(H39-H55)  )</f>
        <v>#DIV/0!</v>
      </c>
      <c r="I138" s="45"/>
      <c r="J138" s="45"/>
      <c r="K138" s="152" t="e">
        <f>IF(   (K78+K79+K85+K87+K94+K95+K100+K102-K74-(K61-K96))/(K39-K55)   &lt;=  0,  0,  (K78+K79+K85+K87+K94+K95+K100+K102-K74-(K61-K96))/(K39-K55)  )</f>
        <v>#DIV/0!</v>
      </c>
      <c r="L138" s="45"/>
      <c r="M138" s="45"/>
      <c r="N138" s="152" t="e">
        <f>IF(   (N78+N79+N85+N87+N94+N95+N100+N102-N74-(N61-N96))/(N39-N55)   &lt;=  0,  0,  (N78+N79+N85+N87+N94+N95+N100+N102-N74-(N61-N96))/(N39-N55)  )</f>
        <v>#DIV/0!</v>
      </c>
      <c r="O138" s="27"/>
      <c r="P138" s="91" t="s">
        <v>82</v>
      </c>
      <c r="Q138" s="27"/>
      <c r="R138" s="27"/>
      <c r="S138" s="152" t="e">
        <f>IF(   (S78+S79+S85+S87+S94+S95+S100+S102-S74-(S61-S96))/(S39-S55)   &lt;=  0,  0,  (S78+S79+S85+S87+S94+S95+S100+S102-S74-(S61-S96))/(S39-S55)  )</f>
        <v>#DIV/0!</v>
      </c>
      <c r="T138" s="45"/>
      <c r="U138" s="45"/>
      <c r="V138" s="152" t="e">
        <f>IF(   (V78+V79+V85+V87+V94+V95+V100+V102-V74-(V61-V96))/(V39-V55)   &lt;=  0,  0,  (V78+V79+V85+V87+V94+V95+V100+V102-V74-(V61-V96))/(V39-V55)  )</f>
        <v>#DIV/0!</v>
      </c>
      <c r="W138" s="45"/>
      <c r="X138" s="45"/>
      <c r="Y138" s="152" t="e">
        <f>IF(   (Y78+Y79+Y85+Y87+Y94+Y95+Y100+Y102-Y74-(Y61-Y96))/(Y39-Y55)   &lt;=  0,  0,  (Y78+Y79+Y85+Y87+Y94+Y95+Y100+Y102-Y74-(Y61-Y96))/(Y39-Y55)  )</f>
        <v>#DIV/0!</v>
      </c>
      <c r="Z138" s="27"/>
      <c r="AA138" s="91" t="s">
        <v>82</v>
      </c>
      <c r="AB138" s="27"/>
      <c r="AC138" s="27"/>
      <c r="AD138" s="152" t="e">
        <f>IF(   (AD78+AD79+AD85+AD87+AD94+AD95+AD100+AD102-AD74-(AD61-AD96))/(AD39-AD55)   &lt;=  0,  0,  (AD78+AD79+AD85+AD87+AD94+AD95+AD100+AD102-AD74-(AD61-AD96))/(AD39-AD55)  )</f>
        <v>#DIV/0!</v>
      </c>
      <c r="AE138" s="45"/>
      <c r="AF138" s="45"/>
      <c r="AG138" s="152" t="e">
        <f>IF(   (AG78+AG79+AG85+AG87+AG94+AG95+AG100+AG102-AG74-(AG61-AG96))/(AG39-AG55)   &lt;=  0,  0,  (AG78+AG79+AG85+AG87+AG94+AG95+AG100+AG102-AG74-(AG61-AG96))/(AG39-AG55)  )</f>
        <v>#DIV/0!</v>
      </c>
      <c r="AH138" s="45"/>
      <c r="AI138" s="45"/>
      <c r="AJ138" s="152" t="e">
        <f>IF(   (AJ78+AJ79+AJ85+AJ87+AJ94+AJ95+AJ100+AJ102-AJ74-(AJ61-AJ96))/(AJ39-AJ55)   &lt;=  0,  0,  (AJ78+AJ79+AJ85+AJ87+AJ94+AJ95+AJ100+AJ102-AJ74-(AJ61-AJ96))/(AJ39-AJ55)  )</f>
        <v>#DIV/0!</v>
      </c>
    </row>
    <row r="139" spans="1:36" ht="11.5" x14ac:dyDescent="0.25">
      <c r="A139" s="146"/>
      <c r="C139" s="146"/>
      <c r="D139" s="27"/>
      <c r="E139" s="91" t="s">
        <v>75</v>
      </c>
      <c r="F139" s="27"/>
      <c r="G139" s="27"/>
      <c r="H139" s="152" t="e">
        <f>H39/-(H45+H30)</f>
        <v>#DIV/0!</v>
      </c>
      <c r="I139" s="45"/>
      <c r="J139" s="45"/>
      <c r="K139" s="152" t="e">
        <f>K39/-(K45+K30)</f>
        <v>#DIV/0!</v>
      </c>
      <c r="L139" s="45"/>
      <c r="M139" s="45"/>
      <c r="N139" s="152" t="e">
        <f>N39/-(N45+N30)</f>
        <v>#DIV/0!</v>
      </c>
      <c r="O139" s="27"/>
      <c r="P139" s="91" t="s">
        <v>75</v>
      </c>
      <c r="Q139" s="27"/>
      <c r="R139" s="27"/>
      <c r="S139" s="152" t="e">
        <f>S39/-(S45+S30)</f>
        <v>#DIV/0!</v>
      </c>
      <c r="T139" s="45"/>
      <c r="U139" s="45"/>
      <c r="V139" s="152" t="e">
        <f>V39/-(V45+V30)</f>
        <v>#DIV/0!</v>
      </c>
      <c r="W139" s="45"/>
      <c r="X139" s="45"/>
      <c r="Y139" s="152" t="e">
        <f>Y39/-(Y45+Y30)</f>
        <v>#DIV/0!</v>
      </c>
      <c r="Z139" s="27"/>
      <c r="AA139" s="91" t="s">
        <v>75</v>
      </c>
      <c r="AB139" s="27"/>
      <c r="AC139" s="27"/>
      <c r="AD139" s="152" t="e">
        <f>AD39/-(AD45+AD30)</f>
        <v>#DIV/0!</v>
      </c>
      <c r="AE139" s="45"/>
      <c r="AF139" s="45"/>
      <c r="AG139" s="152" t="e">
        <f>AG39/-(AG45+AG30)</f>
        <v>#DIV/0!</v>
      </c>
      <c r="AH139" s="45"/>
      <c r="AI139" s="45"/>
      <c r="AJ139" s="152" t="e">
        <f>AJ39/-(AJ45+AJ30)</f>
        <v>#DIV/0!</v>
      </c>
    </row>
    <row r="140" spans="1:36" ht="11.5" x14ac:dyDescent="0.25">
      <c r="A140" s="146"/>
      <c r="C140" s="146"/>
      <c r="D140" s="27"/>
      <c r="E140" s="91" t="s">
        <v>78</v>
      </c>
      <c r="F140" s="27"/>
      <c r="G140" s="27"/>
      <c r="H140" s="152" t="e">
        <f>(H76-H66)/H88</f>
        <v>#DIV/0!</v>
      </c>
      <c r="I140" s="45"/>
      <c r="J140" s="45"/>
      <c r="K140" s="152" t="e">
        <f>(K76-K66)/K88</f>
        <v>#DIV/0!</v>
      </c>
      <c r="L140" s="45"/>
      <c r="M140" s="45"/>
      <c r="N140" s="152" t="e">
        <f>(N76-N66)/N88</f>
        <v>#DIV/0!</v>
      </c>
      <c r="O140" s="27"/>
      <c r="P140" s="91" t="s">
        <v>78</v>
      </c>
      <c r="Q140" s="27"/>
      <c r="R140" s="27"/>
      <c r="S140" s="152" t="e">
        <f>(S76-S66)/S88</f>
        <v>#DIV/0!</v>
      </c>
      <c r="T140" s="45"/>
      <c r="U140" s="45"/>
      <c r="V140" s="152" t="e">
        <f>(V76-V66)/V88</f>
        <v>#DIV/0!</v>
      </c>
      <c r="W140" s="45"/>
      <c r="X140" s="45"/>
      <c r="Y140" s="152" t="e">
        <f>(Y76-Y66)/Y88</f>
        <v>#DIV/0!</v>
      </c>
      <c r="Z140" s="27"/>
      <c r="AA140" s="91" t="s">
        <v>78</v>
      </c>
      <c r="AB140" s="27"/>
      <c r="AC140" s="27"/>
      <c r="AD140" s="152" t="e">
        <f>(AD76-AD66)/AD88</f>
        <v>#DIV/0!</v>
      </c>
      <c r="AE140" s="45"/>
      <c r="AF140" s="45"/>
      <c r="AG140" s="152" t="e">
        <f>(AG76-AG66)/AG88</f>
        <v>#DIV/0!</v>
      </c>
      <c r="AH140" s="45"/>
      <c r="AI140" s="45"/>
      <c r="AJ140" s="152" t="e">
        <f>(AJ76-AJ66)/AJ88</f>
        <v>#DIV/0!</v>
      </c>
    </row>
    <row r="141" spans="1:36" ht="11.5" x14ac:dyDescent="0.25">
      <c r="A141" s="146"/>
      <c r="C141" s="146"/>
      <c r="D141" s="27"/>
      <c r="E141" s="91" t="s">
        <v>79</v>
      </c>
      <c r="F141" s="27"/>
      <c r="G141" s="27"/>
      <c r="H141" s="152">
        <f>H112</f>
        <v>0</v>
      </c>
      <c r="I141" s="45"/>
      <c r="J141" s="45"/>
      <c r="K141" s="152">
        <f>K112</f>
        <v>0</v>
      </c>
      <c r="L141" s="45"/>
      <c r="M141" s="45"/>
      <c r="N141" s="152">
        <f>N112</f>
        <v>0</v>
      </c>
      <c r="O141" s="27"/>
      <c r="P141" s="91" t="s">
        <v>79</v>
      </c>
      <c r="Q141" s="27"/>
      <c r="R141" s="27"/>
      <c r="S141" s="152">
        <f>S112</f>
        <v>0</v>
      </c>
      <c r="T141" s="45"/>
      <c r="U141" s="45"/>
      <c r="V141" s="152">
        <f>V112</f>
        <v>0</v>
      </c>
      <c r="W141" s="45"/>
      <c r="X141" s="45"/>
      <c r="Y141" s="152">
        <f>Y112</f>
        <v>0</v>
      </c>
      <c r="Z141" s="27"/>
      <c r="AA141" s="91" t="s">
        <v>79</v>
      </c>
      <c r="AB141" s="27"/>
      <c r="AC141" s="27"/>
      <c r="AD141" s="152">
        <f>AD112</f>
        <v>0</v>
      </c>
      <c r="AE141" s="45"/>
      <c r="AF141" s="45"/>
      <c r="AG141" s="152">
        <f>AG112</f>
        <v>0</v>
      </c>
      <c r="AH141" s="45"/>
      <c r="AI141" s="45"/>
      <c r="AJ141" s="152">
        <f>AJ112</f>
        <v>0</v>
      </c>
    </row>
    <row r="142" spans="1:36" ht="11.5" x14ac:dyDescent="0.25">
      <c r="A142" s="146"/>
      <c r="C142" s="146"/>
      <c r="D142" s="27"/>
      <c r="E142" s="91" t="s">
        <v>80</v>
      </c>
      <c r="F142" s="27"/>
      <c r="G142" s="27"/>
      <c r="H142" s="153" t="e">
        <f>(H116+H62+H73)/(H58+H60+H59+H76)</f>
        <v>#DIV/0!</v>
      </c>
      <c r="I142" s="45"/>
      <c r="J142" s="45"/>
      <c r="K142" s="153" t="e">
        <f>(K116+K62+K73)/(K58+K60+K59+K76)</f>
        <v>#DIV/0!</v>
      </c>
      <c r="L142" s="45"/>
      <c r="M142" s="45"/>
      <c r="N142" s="153" t="e">
        <f>(N116+N62+N73)/(N58+N60+N59+N76)</f>
        <v>#DIV/0!</v>
      </c>
      <c r="O142" s="27"/>
      <c r="P142" s="91" t="s">
        <v>80</v>
      </c>
      <c r="Q142" s="27"/>
      <c r="R142" s="27"/>
      <c r="S142" s="153" t="e">
        <f>(S116+S62+S73)/(S58+S60+S59+S76)</f>
        <v>#DIV/0!</v>
      </c>
      <c r="T142" s="45"/>
      <c r="U142" s="45"/>
      <c r="V142" s="153" t="e">
        <f>(V116+V62+V73)/(V58+V60+V59+V76)</f>
        <v>#DIV/0!</v>
      </c>
      <c r="W142" s="45"/>
      <c r="X142" s="45"/>
      <c r="Y142" s="153" t="e">
        <f>(Y116+Y62+Y73)/(Y58+Y60+Y59+Y76)</f>
        <v>#DIV/0!</v>
      </c>
      <c r="Z142" s="27"/>
      <c r="AA142" s="91" t="s">
        <v>80</v>
      </c>
      <c r="AB142" s="27"/>
      <c r="AC142" s="27"/>
      <c r="AD142" s="153" t="e">
        <f>(AD116+AD62+AD73)/(AD58+AD60+AD59+AD76)</f>
        <v>#DIV/0!</v>
      </c>
      <c r="AE142" s="45"/>
      <c r="AF142" s="45"/>
      <c r="AG142" s="153" t="e">
        <f>(AG116+AG62+AG73)/(AG58+AG60+AG59+AG76)</f>
        <v>#DIV/0!</v>
      </c>
      <c r="AH142" s="45"/>
      <c r="AI142" s="45"/>
      <c r="AJ142" s="153" t="e">
        <f>(AJ116+AJ62+AJ73)/(AJ58+AJ60+AJ59+AJ76)</f>
        <v>#DIV/0!</v>
      </c>
    </row>
    <row r="143" spans="1:36" ht="11.5" x14ac:dyDescent="0.25">
      <c r="A143" s="146"/>
      <c r="C143" s="146"/>
      <c r="D143" s="27"/>
      <c r="E143" s="42"/>
      <c r="F143" s="27"/>
      <c r="G143" s="27"/>
      <c r="H143" s="48"/>
      <c r="I143" s="45"/>
      <c r="J143" s="45"/>
      <c r="K143" s="48"/>
      <c r="L143" s="45"/>
      <c r="M143" s="45"/>
      <c r="N143" s="48"/>
      <c r="O143" s="27"/>
      <c r="P143" s="42"/>
      <c r="Q143" s="27"/>
      <c r="R143" s="27"/>
      <c r="S143" s="48"/>
      <c r="T143" s="45"/>
      <c r="U143" s="45"/>
      <c r="V143" s="48"/>
      <c r="W143" s="45"/>
      <c r="X143" s="45"/>
      <c r="Y143" s="48"/>
      <c r="Z143" s="27"/>
      <c r="AA143" s="42"/>
      <c r="AB143" s="27"/>
      <c r="AC143" s="27"/>
      <c r="AD143" s="48"/>
      <c r="AE143" s="45"/>
      <c r="AF143" s="45"/>
      <c r="AG143" s="48"/>
      <c r="AH143" s="45"/>
      <c r="AI143" s="45"/>
      <c r="AJ143" s="48"/>
    </row>
    <row r="144" spans="1:36" ht="11.5" x14ac:dyDescent="0.25">
      <c r="A144" s="146"/>
      <c r="C144" s="146"/>
      <c r="D144" s="27"/>
      <c r="E144" s="42"/>
      <c r="F144" s="27"/>
      <c r="G144" s="27"/>
      <c r="H144" s="43"/>
      <c r="I144" s="45"/>
      <c r="J144" s="45"/>
      <c r="K144" s="43"/>
      <c r="L144" s="45"/>
      <c r="M144" s="45"/>
      <c r="N144" s="43"/>
      <c r="O144" s="27"/>
      <c r="P144" s="42"/>
      <c r="Q144" s="27"/>
      <c r="R144" s="27"/>
      <c r="S144" s="43"/>
      <c r="T144" s="45"/>
      <c r="U144" s="45"/>
      <c r="V144" s="43"/>
      <c r="W144" s="45"/>
      <c r="X144" s="45"/>
      <c r="Y144" s="43"/>
      <c r="Z144" s="27"/>
      <c r="AA144" s="42"/>
      <c r="AB144" s="27"/>
      <c r="AC144" s="27"/>
      <c r="AD144" s="43"/>
      <c r="AE144" s="45"/>
      <c r="AF144" s="45"/>
      <c r="AG144" s="43"/>
      <c r="AH144" s="45"/>
      <c r="AI144" s="45"/>
      <c r="AJ144" s="43"/>
    </row>
    <row r="145" spans="1:37" ht="11.5" x14ac:dyDescent="0.25">
      <c r="A145" s="146"/>
      <c r="C145" s="146"/>
      <c r="D145" s="27"/>
      <c r="E145" s="148" t="s">
        <v>44</v>
      </c>
      <c r="F145" s="27"/>
      <c r="G145" s="27"/>
      <c r="H145" s="27"/>
      <c r="I145" s="45"/>
      <c r="J145" s="45"/>
      <c r="K145" s="27"/>
      <c r="L145" s="45"/>
      <c r="M145" s="45"/>
      <c r="N145" s="27"/>
      <c r="O145" s="27"/>
      <c r="P145" s="148" t="s">
        <v>44</v>
      </c>
      <c r="Q145" s="27"/>
      <c r="R145" s="27"/>
      <c r="S145" s="27"/>
      <c r="T145" s="45"/>
      <c r="U145" s="45"/>
      <c r="V145" s="27"/>
      <c r="W145" s="45"/>
      <c r="X145" s="45"/>
      <c r="Y145" s="27"/>
      <c r="Z145" s="27"/>
      <c r="AA145" s="148" t="s">
        <v>44</v>
      </c>
      <c r="AB145" s="27"/>
      <c r="AC145" s="27"/>
      <c r="AD145" s="27"/>
      <c r="AE145" s="45"/>
      <c r="AF145" s="45"/>
      <c r="AG145" s="27"/>
      <c r="AH145" s="45"/>
      <c r="AI145" s="45"/>
      <c r="AJ145" s="27"/>
    </row>
    <row r="146" spans="1:37" ht="11.5" x14ac:dyDescent="0.25">
      <c r="A146" s="146"/>
      <c r="C146" s="146"/>
      <c r="D146" s="27"/>
      <c r="E146" s="91" t="s">
        <v>167</v>
      </c>
      <c r="F146" s="27"/>
      <c r="G146" s="27"/>
      <c r="H146" s="154" t="e">
        <f>IF(H134&gt;'Authority RAG Thresholds'!$I$15,"G",IF(H134&lt;'Authority RAG Thresholds'!$G$15,"R","A"))</f>
        <v>#DIV/0!</v>
      </c>
      <c r="I146" s="45"/>
      <c r="J146" s="45"/>
      <c r="K146" s="154" t="e">
        <f>IF(K134&gt;'Authority RAG Thresholds'!$I$15,"G",IF(K134&lt;'Authority RAG Thresholds'!$G$15,"R","A"))</f>
        <v>#DIV/0!</v>
      </c>
      <c r="L146" s="45"/>
      <c r="M146" s="45"/>
      <c r="N146" s="154" t="e">
        <f>IF(N134&gt;'Authority RAG Thresholds'!$I$15,"G",IF(N134&lt;'Authority RAG Thresholds'!$G$15,"R","A"))</f>
        <v>#DIV/0!</v>
      </c>
      <c r="O146" s="27"/>
      <c r="P146" s="91" t="s">
        <v>167</v>
      </c>
      <c r="Q146" s="27"/>
      <c r="R146" s="27"/>
      <c r="S146" s="154" t="e">
        <f>IF(S134&gt;'Authority RAG Thresholds'!$I$15,"G",IF(S134&lt;'Authority RAG Thresholds'!$G$15,"R","A"))</f>
        <v>#DIV/0!</v>
      </c>
      <c r="T146" s="45"/>
      <c r="U146" s="45"/>
      <c r="V146" s="154" t="e">
        <f>IF(V134&gt;'Authority RAG Thresholds'!$I$15,"G",IF(V134&lt;'Authority RAG Thresholds'!$G$15,"R","A"))</f>
        <v>#DIV/0!</v>
      </c>
      <c r="W146" s="45"/>
      <c r="X146" s="45"/>
      <c r="Y146" s="154" t="e">
        <f>IF(Y134&gt;'Authority RAG Thresholds'!$I$15,"G",IF(Y134&lt;'Authority RAG Thresholds'!$G$15,"R","A"))</f>
        <v>#DIV/0!</v>
      </c>
      <c r="Z146" s="27"/>
      <c r="AA146" s="91" t="s">
        <v>167</v>
      </c>
      <c r="AB146" s="27"/>
      <c r="AC146" s="27"/>
      <c r="AD146" s="154" t="e">
        <f>IF(AD134&gt;'Authority RAG Thresholds'!$I$15,"G",IF(AD134&lt;'Authority RAG Thresholds'!$G$15,"R","A"))</f>
        <v>#DIV/0!</v>
      </c>
      <c r="AE146" s="45"/>
      <c r="AF146" s="45"/>
      <c r="AG146" s="154" t="e">
        <f>IF(AG134&gt;'Authority RAG Thresholds'!$I$15,"G",IF(AG134&lt;'Authority RAG Thresholds'!$G$15,"R","A"))</f>
        <v>#DIV/0!</v>
      </c>
      <c r="AH146" s="45"/>
      <c r="AI146" s="45"/>
      <c r="AJ146" s="154" t="e">
        <f>IF(AJ134&gt;'Authority RAG Thresholds'!$I$15,"G",IF(AJ134&lt;'Authority RAG Thresholds'!$G$15,"R","A"))</f>
        <v>#DIV/0!</v>
      </c>
    </row>
    <row r="147" spans="1:37" ht="11.5" x14ac:dyDescent="0.25">
      <c r="A147" s="146"/>
      <c r="C147" s="146"/>
      <c r="D147" s="27"/>
      <c r="E147" s="27" t="s">
        <v>68</v>
      </c>
      <c r="F147" s="27"/>
      <c r="G147" s="27"/>
      <c r="H147" s="154" t="str">
        <f>IF(H135&gt;'Authority RAG Thresholds'!$I$16,"G",IF(H135&lt;'Authority RAG Thresholds'!$G$16,"R","A"))</f>
        <v>R</v>
      </c>
      <c r="I147" s="45"/>
      <c r="J147" s="45"/>
      <c r="K147" s="154" t="str">
        <f>IF(K135&gt;'Authority RAG Thresholds'!$I$16,"G",IF(K135&lt;'Authority RAG Thresholds'!$G$16,"R","A"))</f>
        <v>R</v>
      </c>
      <c r="L147" s="45"/>
      <c r="M147" s="45"/>
      <c r="N147" s="154" t="str">
        <f>IF(N135&gt;'Authority RAG Thresholds'!$I$16,"G",IF(N135&lt;'Authority RAG Thresholds'!$G$16,"R","A"))</f>
        <v>R</v>
      </c>
      <c r="O147" s="27"/>
      <c r="P147" s="27" t="s">
        <v>68</v>
      </c>
      <c r="Q147" s="27"/>
      <c r="R147" s="27"/>
      <c r="S147" s="154" t="str">
        <f>IF(S135&gt;'Authority RAG Thresholds'!$I$16,"G",IF(S135&lt;'Authority RAG Thresholds'!$G$16,"R","A"))</f>
        <v>R</v>
      </c>
      <c r="T147" s="45"/>
      <c r="U147" s="45"/>
      <c r="V147" s="154" t="str">
        <f>IF(V135&gt;'Authority RAG Thresholds'!$I$16,"G",IF(V135&lt;'Authority RAG Thresholds'!$G$16,"R","A"))</f>
        <v>R</v>
      </c>
      <c r="W147" s="45"/>
      <c r="X147" s="45"/>
      <c r="Y147" s="154" t="str">
        <f>IF(Y135&gt;'Authority RAG Thresholds'!$I$16,"G",IF(Y135&lt;'Authority RAG Thresholds'!$G$16,"R","A"))</f>
        <v>R</v>
      </c>
      <c r="Z147" s="27"/>
      <c r="AA147" s="27" t="s">
        <v>68</v>
      </c>
      <c r="AB147" s="27"/>
      <c r="AC147" s="27"/>
      <c r="AD147" s="154" t="str">
        <f>IF(AD135&gt;'Authority RAG Thresholds'!$I$16,"G",IF(AD135&lt;'Authority RAG Thresholds'!$G$16,"R","A"))</f>
        <v>R</v>
      </c>
      <c r="AE147" s="45"/>
      <c r="AF147" s="45"/>
      <c r="AG147" s="154" t="str">
        <f>IF(AG135&gt;'Authority RAG Thresholds'!$I$16,"G",IF(AG135&lt;'Authority RAG Thresholds'!$G$16,"R","A"))</f>
        <v>R</v>
      </c>
      <c r="AH147" s="45"/>
      <c r="AI147" s="45"/>
      <c r="AJ147" s="154" t="str">
        <f>IF(AJ135&gt;'Authority RAG Thresholds'!$I$16,"G",IF(AJ135&lt;'Authority RAG Thresholds'!$G$16,"R","A"))</f>
        <v>R</v>
      </c>
    </row>
    <row r="148" spans="1:37" ht="11.5" x14ac:dyDescent="0.25">
      <c r="A148" s="146"/>
      <c r="C148" s="146"/>
      <c r="D148" s="27"/>
      <c r="E148" s="27" t="s">
        <v>253</v>
      </c>
      <c r="F148" s="27"/>
      <c r="G148" s="27"/>
      <c r="H148" s="154" t="str">
        <f>IF(H136="N/A","N/A",IF(H125&lt;0,"R",IF( (H78+H79+H85+H87+H94+H95+H100+H102-H74)&lt;0,"G",IF(H136&gt;'Authority RAG Thresholds'!$I$17,"G",IF(H136&lt;'Authority RAG Thresholds'!$G$17,"R","A")))))</f>
        <v>N/A</v>
      </c>
      <c r="I148" s="45"/>
      <c r="J148" s="45"/>
      <c r="K148" s="154" t="str">
        <f>IF(K136="N/A","N/A",IF(K125&lt;0,"R",IF( (K78+K79+K85+K87+K94+K95+K100+K102-K74)&lt;0,"G",IF(K136&gt;'Authority RAG Thresholds'!$I$17,"G",IF(K136&lt;'Authority RAG Thresholds'!$G$17,"R","A")))))</f>
        <v>N/A</v>
      </c>
      <c r="L148" s="45"/>
      <c r="M148" s="45"/>
      <c r="N148" s="154" t="str">
        <f>IF(N136="N/A","N/A",IF(N125&lt;0,"R",IF( (N78+N79+N85+N87+N94+N95+N100+N102-N74)&lt;0,"G",IF(N136&gt;'Authority RAG Thresholds'!$I$17,"G",IF(N136&lt;'Authority RAG Thresholds'!$G$17,"R","A")))))</f>
        <v>N/A</v>
      </c>
      <c r="O148" s="27"/>
      <c r="P148" s="27" t="s">
        <v>253</v>
      </c>
      <c r="Q148" s="27"/>
      <c r="R148" s="27"/>
      <c r="S148" s="154" t="str">
        <f>IF(S136="N/A","N/A",IF(S125&lt;0,"R",IF( (S78+S79+S85+S87+S94+S95+S100+S102-S74)&lt;0,"G",IF(S136&gt;'Authority RAG Thresholds'!$I$17,"G",IF(S136&lt;'Authority RAG Thresholds'!$G$17,"R","A")))))</f>
        <v>N/A</v>
      </c>
      <c r="T148" s="45"/>
      <c r="U148" s="45"/>
      <c r="V148" s="154" t="str">
        <f>IF(V136="N/A","N/A",IF(V125&lt;0,"R",IF( (V78+V79+V85+V87+V94+V95+V100+V102-V74)&lt;0,"G",IF(V136&gt;'Authority RAG Thresholds'!$I$17,"G",IF(V136&lt;'Authority RAG Thresholds'!$G$17,"R","A")))))</f>
        <v>N/A</v>
      </c>
      <c r="W148" s="45"/>
      <c r="X148" s="45"/>
      <c r="Y148" s="154" t="str">
        <f>IF(Y136="N/A","N/A",IF(Y125&lt;0,"R",IF( (Y78+Y79+Y85+Y87+Y94+Y95+Y100+Y102-Y74)&lt;0,"G",IF(Y136&gt;'Authority RAG Thresholds'!$I$17,"G",IF(Y136&lt;'Authority RAG Thresholds'!$G$17,"R","A")))))</f>
        <v>N/A</v>
      </c>
      <c r="Z148" s="27"/>
      <c r="AA148" s="27" t="s">
        <v>253</v>
      </c>
      <c r="AB148" s="27"/>
      <c r="AC148" s="27"/>
      <c r="AD148" s="154" t="str">
        <f>IF(AD136="N/A","N/A",IF(AD125&lt;0,"R",IF( (AD78+AD79+AD85+AD87+AD94+AD95+AD100+AD102-AD74)&lt;0,"G",IF(AD136&gt;'Authority RAG Thresholds'!$I$17,"G",IF(AD136&lt;'Authority RAG Thresholds'!$G$17,"R","A")))))</f>
        <v>N/A</v>
      </c>
      <c r="AE148" s="45"/>
      <c r="AF148" s="45"/>
      <c r="AG148" s="154" t="str">
        <f>IF(AG136="N/A","N/A",IF(AG125&lt;0,"R",IF( (AG78+AG79+AG85+AG87+AG94+AG95+AG100+AG102-AG74)&lt;0,"G",IF(AG136&gt;'Authority RAG Thresholds'!$I$17,"G",IF(AG136&lt;'Authority RAG Thresholds'!$G$17,"R","A")))))</f>
        <v>N/A</v>
      </c>
      <c r="AH148" s="45"/>
      <c r="AI148" s="45"/>
      <c r="AJ148" s="154" t="str">
        <f>IF(AJ136="N/A","N/A",IF(AJ125&lt;0,"R",IF( (AJ78+AJ79+AJ85+AJ87+AJ94+AJ95+AJ100+AJ102-AJ74)&lt;0,"G",IF(AJ136&gt;'Authority RAG Thresholds'!$I$17,"G",IF(AJ136&lt;'Authority RAG Thresholds'!$G$17,"R","A")))))</f>
        <v>N/A</v>
      </c>
    </row>
    <row r="149" spans="1:37" ht="11.5" x14ac:dyDescent="0.25">
      <c r="A149" s="146"/>
      <c r="C149" s="146"/>
      <c r="D149" s="27"/>
      <c r="E149" s="27" t="s">
        <v>77</v>
      </c>
      <c r="F149" s="27"/>
      <c r="G149" s="27"/>
      <c r="H149" s="154" t="e">
        <f>IF((H39-H55)&lt;0,"R",IF(((H78+H79+H85+H87+H94+H95+H100+H102-H74)&lt;0),"G",IF(H137&lt;'Authority RAG Thresholds'!$I$18,"G",IF(H137&gt;'Authority RAG Thresholds'!$G$18,"R","A"))))</f>
        <v>#DIV/0!</v>
      </c>
      <c r="I149" s="45"/>
      <c r="J149" s="45"/>
      <c r="K149" s="154" t="e">
        <f>IF((K39-K55)&lt;0,"R",IF(((K78+K79+K85+K87+K94+K95+K100+K102-K74)&lt;0),"G",IF(K137&lt;'Authority RAG Thresholds'!$I$18,"G",IF(K137&gt;'Authority RAG Thresholds'!$G$18,"R","A"))))</f>
        <v>#DIV/0!</v>
      </c>
      <c r="L149" s="45"/>
      <c r="M149" s="45"/>
      <c r="N149" s="154" t="e">
        <f>IF((N39-N55)&lt;0,"R",IF(((N78+N79+N85+N87+N94+N95+N100+N102-N74)&lt;0),"G",IF(N137&lt;'Authority RAG Thresholds'!$I$18,"G",IF(N137&gt;'Authority RAG Thresholds'!$G$18,"R","A"))))</f>
        <v>#DIV/0!</v>
      </c>
      <c r="O149" s="27"/>
      <c r="P149" s="27" t="s">
        <v>77</v>
      </c>
      <c r="Q149" s="27"/>
      <c r="R149" s="27"/>
      <c r="S149" s="154" t="e">
        <f>IF((S39-S55)&lt;0,"R",IF(((S78+S79+S85+S87+S94+S95+S100+S102-S74)&lt;0),"G",IF(S137&lt;'Authority RAG Thresholds'!$I$18,"G",IF(S137&gt;'Authority RAG Thresholds'!$G$18,"R","A"))))</f>
        <v>#DIV/0!</v>
      </c>
      <c r="T149" s="45"/>
      <c r="U149" s="45"/>
      <c r="V149" s="154" t="e">
        <f>IF((V39-V55)&lt;0,"R",IF(((V78+V79+V85+V87+V94+V95+V100+V102-V74)&lt;0),"G",IF(V137&lt;'Authority RAG Thresholds'!$I$18,"G",IF(V137&gt;'Authority RAG Thresholds'!$G$18,"R","A"))))</f>
        <v>#DIV/0!</v>
      </c>
      <c r="W149" s="45"/>
      <c r="X149" s="45"/>
      <c r="Y149" s="154" t="e">
        <f>IF((Y39-Y55)&lt;0,"R",IF(((Y78+Y79+Y85+Y87+Y94+Y95+Y100+Y102-Y74)&lt;0),"G",IF(Y137&lt;'Authority RAG Thresholds'!$I$18,"G",IF(Y137&gt;'Authority RAG Thresholds'!$G$18,"R","A"))))</f>
        <v>#DIV/0!</v>
      </c>
      <c r="Z149" s="27"/>
      <c r="AA149" s="27" t="s">
        <v>77</v>
      </c>
      <c r="AB149" s="27"/>
      <c r="AC149" s="27"/>
      <c r="AD149" s="154" t="e">
        <f>IF((AD39-AD55)&lt;0,"R",IF(((AD78+AD79+AD85+AD87+AD94+AD95+AD100+AD102-AD74)&lt;0),"G",IF(AD137&lt;'Authority RAG Thresholds'!$I$18,"G",IF(AD137&gt;'Authority RAG Thresholds'!$G$18,"R","A"))))</f>
        <v>#DIV/0!</v>
      </c>
      <c r="AE149" s="45"/>
      <c r="AF149" s="45"/>
      <c r="AG149" s="154" t="e">
        <f>IF((AG39-AG55)&lt;0,"R",IF(((AG78+AG79+AG85+AG87+AG94+AG95+AG100+AG102-AG74)&lt;0),"G",IF(AG137&lt;'Authority RAG Thresholds'!$I$18,"G",IF(AG137&gt;'Authority RAG Thresholds'!$G$18,"R","A"))))</f>
        <v>#DIV/0!</v>
      </c>
      <c r="AH149" s="45"/>
      <c r="AI149" s="45"/>
      <c r="AJ149" s="154" t="e">
        <f>IF((AJ39-AJ55)&lt;0,"R",IF(((AJ78+AJ79+AJ85+AJ87+AJ94+AJ95+AJ100+AJ102-AJ74)&lt;0),"G",IF(AJ137&lt;'Authority RAG Thresholds'!$I$18,"G",IF(AJ137&gt;'Authority RAG Thresholds'!$G$18,"R","A"))))</f>
        <v>#DIV/0!</v>
      </c>
    </row>
    <row r="150" spans="1:37" ht="11.5" x14ac:dyDescent="0.25">
      <c r="A150" s="146"/>
      <c r="C150" s="146"/>
      <c r="D150" s="27"/>
      <c r="E150" s="27" t="s">
        <v>82</v>
      </c>
      <c r="F150" s="27"/>
      <c r="G150" s="27"/>
      <c r="H150" s="154" t="e">
        <f>IF((H39-H55)&lt;0,"R",IF(((H78+H79+H85+H87+H94+H95+H100+H102-H74-(H61-H96))&lt;0),"G",IF(H138&lt;'Authority RAG Thresholds'!$I$19,"G",IF(H138&gt;'Authority RAG Thresholds'!$G$19,"R","A"))))</f>
        <v>#DIV/0!</v>
      </c>
      <c r="I150" s="45"/>
      <c r="J150" s="45"/>
      <c r="K150" s="154" t="e">
        <f>IF((K39-K55)&lt;0,"R",IF(((K78+K79+K85+K87+K94+K95+K100+K102-K74-(K61-K96))&lt;0),"G",IF(K138&lt;'Authority RAG Thresholds'!$I$19,"G",IF(K138&gt;'Authority RAG Thresholds'!$G$19,"R","A"))))</f>
        <v>#DIV/0!</v>
      </c>
      <c r="L150" s="45"/>
      <c r="M150" s="45"/>
      <c r="N150" s="154" t="e">
        <f>IF((N39-N55)&lt;0,"R",IF(((N78+N79+N85+N87+N94+N95+N100+N102-N74-(N61-N96))&lt;0),"G",IF(N138&lt;'Authority RAG Thresholds'!$I$19,"G",IF(N138&gt;'Authority RAG Thresholds'!$G$19,"R","A"))))</f>
        <v>#DIV/0!</v>
      </c>
      <c r="O150" s="27"/>
      <c r="P150" s="27" t="s">
        <v>82</v>
      </c>
      <c r="Q150" s="27"/>
      <c r="R150" s="27"/>
      <c r="S150" s="154" t="e">
        <f>IF((S39-S55)&lt;0,"R",IF(((S78+S79+S85+S87+S94+S95+S100+S102-S74-(S61-S96))&lt;0),"G",IF(S138&lt;'Authority RAG Thresholds'!$I$19,"G",IF(S138&gt;'Authority RAG Thresholds'!$G$19,"R","A"))))</f>
        <v>#DIV/0!</v>
      </c>
      <c r="T150" s="45"/>
      <c r="U150" s="45"/>
      <c r="V150" s="154" t="e">
        <f>IF((V39-V55)&lt;0,"R",IF(((V78+V79+V85+V87+V94+V95+V100+V102-V74-(V61-V96))&lt;0),"G",IF(V138&lt;'Authority RAG Thresholds'!$I$19,"G",IF(V138&gt;'Authority RAG Thresholds'!$G$19,"R","A"))))</f>
        <v>#DIV/0!</v>
      </c>
      <c r="W150" s="45"/>
      <c r="X150" s="45"/>
      <c r="Y150" s="154" t="e">
        <f>IF((Y39-Y55)&lt;0,"R",IF(((Y78+Y79+Y85+Y87+Y94+Y95+Y100+Y102-Y74-(Y61-Y96))&lt;0),"G",IF(Y138&lt;'Authority RAG Thresholds'!$I$19,"G",IF(Y138&gt;'Authority RAG Thresholds'!$G$19,"R","A"))))</f>
        <v>#DIV/0!</v>
      </c>
      <c r="Z150" s="27"/>
      <c r="AA150" s="27" t="s">
        <v>82</v>
      </c>
      <c r="AB150" s="27"/>
      <c r="AC150" s="27"/>
      <c r="AD150" s="154" t="e">
        <f>IF((AD39-AD55)&lt;0,"R",IF(((AD78+AD79+AD85+AD87+AD94+AD95+AD100+AD102-AD74-(AD61-AD96))&lt;0),"G",IF(AD138&lt;'Authority RAG Thresholds'!$I$19,"G",IF(AD138&gt;'Authority RAG Thresholds'!$G$19,"R","A"))))</f>
        <v>#DIV/0!</v>
      </c>
      <c r="AE150" s="45"/>
      <c r="AF150" s="45"/>
      <c r="AG150" s="154" t="e">
        <f>IF((AG39-AG55)&lt;0,"R",IF(((AG78+AG79+AG85+AG87+AG94+AG95+AG100+AG102-AG74-(AG61-AG96))&lt;0),"G",IF(AG138&lt;'Authority RAG Thresholds'!$I$19,"G",IF(AG138&gt;'Authority RAG Thresholds'!$G$19,"R","A"))))</f>
        <v>#DIV/0!</v>
      </c>
      <c r="AH150" s="45"/>
      <c r="AI150" s="45"/>
      <c r="AJ150" s="154" t="e">
        <f>IF((AJ39-AJ55)&lt;0,"R",IF(((AJ78+AJ79+AJ85+AJ87+AJ94+AJ95+AJ100+AJ102-AJ74-(AJ61-AJ96))&lt;0),"G",IF(AJ138&lt;'Authority RAG Thresholds'!$I$19,"G",IF(AJ138&gt;'Authority RAG Thresholds'!$G$19,"R","A"))))</f>
        <v>#DIV/0!</v>
      </c>
    </row>
    <row r="151" spans="1:37" ht="11.5" x14ac:dyDescent="0.25">
      <c r="A151" s="146"/>
      <c r="C151" s="146"/>
      <c r="D151" s="27"/>
      <c r="E151" s="27" t="s">
        <v>75</v>
      </c>
      <c r="F151" s="27"/>
      <c r="G151" s="27"/>
      <c r="H151" s="154" t="str">
        <f>IF(H39&lt;0,"R",IF(-(H45+H30)&lt;=0,"G",IF(H139&gt;'Authority RAG Thresholds'!$I$20,"G",IF(H139&lt;'Authority RAG Thresholds'!$G$20,"R","A"))))</f>
        <v>G</v>
      </c>
      <c r="I151" s="45"/>
      <c r="J151" s="45"/>
      <c r="K151" s="154" t="str">
        <f>IF(K39&lt;0,"R",IF(-(K45+K30)&lt;=0,"G",IF(K139&gt;'Authority RAG Thresholds'!$I$20,"G",IF(K139&lt;'Authority RAG Thresholds'!$G$20,"R","A"))))</f>
        <v>G</v>
      </c>
      <c r="L151" s="45"/>
      <c r="M151" s="45"/>
      <c r="N151" s="154" t="str">
        <f>IF(N39&lt;0,"R",IF(-(N45+N30)&lt;=0,"G",IF(N139&gt;'Authority RAG Thresholds'!$I$20,"G",IF(N139&lt;'Authority RAG Thresholds'!$G$20,"R","A"))))</f>
        <v>G</v>
      </c>
      <c r="O151" s="27"/>
      <c r="P151" s="27" t="s">
        <v>75</v>
      </c>
      <c r="Q151" s="27"/>
      <c r="R151" s="27"/>
      <c r="S151" s="154" t="str">
        <f>IF(S39&lt;0,"R",IF(-(S45+S30)&lt;=0,"G",IF(S139&gt;'Authority RAG Thresholds'!$I$20,"G",IF(S139&lt;'Authority RAG Thresholds'!$G$20,"R","A"))))</f>
        <v>G</v>
      </c>
      <c r="T151" s="45"/>
      <c r="U151" s="45"/>
      <c r="V151" s="154" t="str">
        <f>IF(V39&lt;0,"R",IF(-(V45+V30)&lt;=0,"G",IF(V139&gt;'Authority RAG Thresholds'!$I$20,"G",IF(V139&lt;'Authority RAG Thresholds'!$G$20,"R","A"))))</f>
        <v>G</v>
      </c>
      <c r="W151" s="45"/>
      <c r="X151" s="45"/>
      <c r="Y151" s="154" t="str">
        <f>IF(Y39&lt;0,"R",IF(-(Y45+Y30)&lt;=0,"G",IF(Y139&gt;'Authority RAG Thresholds'!$I$20,"G",IF(Y139&lt;'Authority RAG Thresholds'!$G$20,"R","A"))))</f>
        <v>G</v>
      </c>
      <c r="Z151" s="27"/>
      <c r="AA151" s="27" t="s">
        <v>75</v>
      </c>
      <c r="AB151" s="27"/>
      <c r="AC151" s="27"/>
      <c r="AD151" s="154" t="str">
        <f>IF(AD39&lt;0,"R",IF(-(AD45+AD30)&lt;=0,"G",IF(AD139&gt;'Authority RAG Thresholds'!$I$20,"G",IF(AD139&lt;'Authority RAG Thresholds'!$G$20,"R","A"))))</f>
        <v>G</v>
      </c>
      <c r="AE151" s="45"/>
      <c r="AF151" s="45"/>
      <c r="AG151" s="154" t="str">
        <f>IF(AG39&lt;0,"R",IF(-(AG45+AG30)&lt;=0,"G",IF(AG139&gt;'Authority RAG Thresholds'!$I$20,"G",IF(AG139&lt;'Authority RAG Thresholds'!$G$20,"R","A"))))</f>
        <v>G</v>
      </c>
      <c r="AH151" s="45"/>
      <c r="AI151" s="45"/>
      <c r="AJ151" s="154" t="str">
        <f>IF(AJ39&lt;0,"R",IF(-(AJ45+AJ30)&lt;=0,"G",IF(AJ139&gt;'Authority RAG Thresholds'!$I$20,"G",IF(AJ139&lt;'Authority RAG Thresholds'!$G$20,"R","A"))))</f>
        <v>G</v>
      </c>
    </row>
    <row r="152" spans="1:37" ht="11.5" x14ac:dyDescent="0.25">
      <c r="A152" s="146"/>
      <c r="C152" s="146"/>
      <c r="D152" s="27"/>
      <c r="E152" s="27" t="s">
        <v>78</v>
      </c>
      <c r="F152" s="27"/>
      <c r="G152" s="27"/>
      <c r="H152" s="154" t="e">
        <f>IF(H140&gt;'Authority RAG Thresholds'!$I$21,"G",IF(H140&lt;'Authority RAG Thresholds'!$G$21,"R","A"))</f>
        <v>#DIV/0!</v>
      </c>
      <c r="I152" s="45"/>
      <c r="J152" s="45"/>
      <c r="K152" s="154" t="e">
        <f>IF(K140&gt;'Authority RAG Thresholds'!$I$21,"G",IF(K140&lt;'Authority RAG Thresholds'!$G$21,"R","A"))</f>
        <v>#DIV/0!</v>
      </c>
      <c r="L152" s="45"/>
      <c r="M152" s="45"/>
      <c r="N152" s="154" t="e">
        <f>IF(N140&gt;'Authority RAG Thresholds'!$I$21,"G",IF(N140&lt;'Authority RAG Thresholds'!$G$21,"R","A"))</f>
        <v>#DIV/0!</v>
      </c>
      <c r="O152" s="27"/>
      <c r="P152" s="27" t="s">
        <v>78</v>
      </c>
      <c r="Q152" s="27"/>
      <c r="R152" s="27"/>
      <c r="S152" s="154" t="e">
        <f>IF(S140&gt;'Authority RAG Thresholds'!$I$21,"G",IF(S140&lt;'Authority RAG Thresholds'!$G$21,"R","A"))</f>
        <v>#DIV/0!</v>
      </c>
      <c r="T152" s="45"/>
      <c r="U152" s="45"/>
      <c r="V152" s="154" t="e">
        <f>IF(V140&gt;'Authority RAG Thresholds'!$I$21,"G",IF(V140&lt;'Authority RAG Thresholds'!$G$21,"R","A"))</f>
        <v>#DIV/0!</v>
      </c>
      <c r="W152" s="45"/>
      <c r="X152" s="45"/>
      <c r="Y152" s="154" t="e">
        <f>IF(Y140&gt;'Authority RAG Thresholds'!$I$21,"G",IF(Y140&lt;'Authority RAG Thresholds'!$G$21,"R","A"))</f>
        <v>#DIV/0!</v>
      </c>
      <c r="Z152" s="27"/>
      <c r="AA152" s="27" t="s">
        <v>78</v>
      </c>
      <c r="AB152" s="27"/>
      <c r="AC152" s="27"/>
      <c r="AD152" s="154" t="e">
        <f>IF(AD140&gt;'Authority RAG Thresholds'!$I$21,"G",IF(AD140&lt;'Authority RAG Thresholds'!$G$21,"R","A"))</f>
        <v>#DIV/0!</v>
      </c>
      <c r="AE152" s="45"/>
      <c r="AF152" s="45"/>
      <c r="AG152" s="154" t="e">
        <f>IF(AG140&gt;'Authority RAG Thresholds'!$I$21,"G",IF(AG140&lt;'Authority RAG Thresholds'!$G$21,"R","A"))</f>
        <v>#DIV/0!</v>
      </c>
      <c r="AH152" s="45"/>
      <c r="AI152" s="45"/>
      <c r="AJ152" s="154" t="e">
        <f>IF(AJ140&gt;'Authority RAG Thresholds'!$I$21,"G",IF(AJ140&lt;'Authority RAG Thresholds'!$G$21,"R","A"))</f>
        <v>#DIV/0!</v>
      </c>
    </row>
    <row r="153" spans="1:37" ht="11.5" x14ac:dyDescent="0.25">
      <c r="A153" s="146"/>
      <c r="C153" s="146"/>
      <c r="D153" s="27"/>
      <c r="E153" s="27" t="s">
        <v>79</v>
      </c>
      <c r="F153" s="27"/>
      <c r="G153" s="27"/>
      <c r="H153" s="154" t="str">
        <f>IF(H141&gt;'Authority RAG Thresholds'!$G$22,"G","R")</f>
        <v>R</v>
      </c>
      <c r="I153" s="45"/>
      <c r="J153" s="45"/>
      <c r="K153" s="154" t="str">
        <f>IF(K141&gt;'Authority RAG Thresholds'!$G$22,"G","R")</f>
        <v>R</v>
      </c>
      <c r="L153" s="45"/>
      <c r="M153" s="45"/>
      <c r="N153" s="154" t="str">
        <f>IF(N141&gt;'Authority RAG Thresholds'!$G$22,"G","R")</f>
        <v>R</v>
      </c>
      <c r="O153" s="27"/>
      <c r="P153" s="27" t="s">
        <v>79</v>
      </c>
      <c r="Q153" s="27"/>
      <c r="R153" s="27"/>
      <c r="S153" s="154" t="str">
        <f>IF(S141&gt;'Authority RAG Thresholds'!$G$22,"G","R")</f>
        <v>R</v>
      </c>
      <c r="T153" s="45"/>
      <c r="U153" s="45"/>
      <c r="V153" s="154" t="str">
        <f>IF(V141&gt;'Authority RAG Thresholds'!$G$22,"G","R")</f>
        <v>R</v>
      </c>
      <c r="W153" s="45"/>
      <c r="X153" s="45"/>
      <c r="Y153" s="154" t="str">
        <f>IF(Y141&gt;'Authority RAG Thresholds'!$G$22,"G","R")</f>
        <v>R</v>
      </c>
      <c r="Z153" s="27"/>
      <c r="AA153" s="27" t="s">
        <v>79</v>
      </c>
      <c r="AB153" s="27"/>
      <c r="AC153" s="27"/>
      <c r="AD153" s="154" t="str">
        <f>IF(AD141&gt;'Authority RAG Thresholds'!$G$22,"G","R")</f>
        <v>R</v>
      </c>
      <c r="AE153" s="45"/>
      <c r="AF153" s="45"/>
      <c r="AG153" s="154" t="str">
        <f>IF(AG141&gt;'Authority RAG Thresholds'!$G$22,"G","R")</f>
        <v>R</v>
      </c>
      <c r="AH153" s="45"/>
      <c r="AI153" s="45"/>
      <c r="AJ153" s="154" t="str">
        <f>IF(AJ141&gt;'Authority RAG Thresholds'!$G$22,"G","R")</f>
        <v>R</v>
      </c>
    </row>
    <row r="154" spans="1:37" ht="11.5" x14ac:dyDescent="0.25">
      <c r="A154" s="146"/>
      <c r="C154" s="146"/>
      <c r="D154" s="27"/>
      <c r="E154" s="27" t="s">
        <v>80</v>
      </c>
      <c r="F154" s="27"/>
      <c r="G154" s="27"/>
      <c r="H154" s="154" t="e">
        <f>IF(H117=SysConfig!$F$43,"R",IF((H116+H62+H73)&lt;0,"G",IF(H142&lt;'Authority RAG Thresholds'!$I$23,"G",IF(H142&gt;'Authority RAG Thresholds'!$G$23,"R","A"))))</f>
        <v>#DIV/0!</v>
      </c>
      <c r="I154" s="45"/>
      <c r="J154" s="45"/>
      <c r="K154" s="154" t="e">
        <f>IF(K117=SysConfig!$F$43,"R",IF((K116+K62+K73)&lt;0,"G",IF(K142&lt;'Authority RAG Thresholds'!$I$23,"G",IF(K142&gt;'Authority RAG Thresholds'!$G$23,"R","A"))))</f>
        <v>#DIV/0!</v>
      </c>
      <c r="L154" s="45"/>
      <c r="M154" s="45"/>
      <c r="N154" s="154" t="e">
        <f>IF(N117=SysConfig!$F$43,"R",IF((N116+N62+N73)&lt;0,"G",IF(N142&lt;'Authority RAG Thresholds'!$I$23,"G",IF(N142&gt;'Authority RAG Thresholds'!$G$23,"R","A"))))</f>
        <v>#DIV/0!</v>
      </c>
      <c r="O154" s="27"/>
      <c r="P154" s="27" t="s">
        <v>80</v>
      </c>
      <c r="Q154" s="27"/>
      <c r="R154" s="27"/>
      <c r="S154" s="154" t="e">
        <f>IF(S117=SysConfig!$F$43,"R",IF((S116+S62+S73)&lt;0,"G",IF(S142&lt;'Authority RAG Thresholds'!$I$23,"G",IF(S142&gt;'Authority RAG Thresholds'!$G$23,"R","A"))))</f>
        <v>#DIV/0!</v>
      </c>
      <c r="T154" s="45"/>
      <c r="U154" s="45"/>
      <c r="V154" s="154" t="e">
        <f>IF(V117=SysConfig!$F$43,"R",IF((V116+V62+V73)&lt;0,"G",IF(V142&lt;'Authority RAG Thresholds'!$I$23,"G",IF(V142&gt;'Authority RAG Thresholds'!$G$23,"R","A"))))</f>
        <v>#DIV/0!</v>
      </c>
      <c r="W154" s="45"/>
      <c r="X154" s="45"/>
      <c r="Y154" s="154" t="e">
        <f>IF(Y117=SysConfig!$F$43,"R",IF((Y116+Y62+Y73)&lt;0,"G",IF(Y142&lt;'Authority RAG Thresholds'!$I$23,"G",IF(Y142&gt;'Authority RAG Thresholds'!$G$23,"R","A"))))</f>
        <v>#DIV/0!</v>
      </c>
      <c r="Z154" s="27"/>
      <c r="AA154" s="27" t="s">
        <v>80</v>
      </c>
      <c r="AB154" s="27"/>
      <c r="AC154" s="27"/>
      <c r="AD154" s="154" t="e">
        <f>IF(AD117=SysConfig!$F$43,"R",IF((AD116+AD62+AD73)&lt;0,"G",IF(AD142&lt;'Authority RAG Thresholds'!$I$23,"G",IF(AD142&gt;'Authority RAG Thresholds'!$G$23,"R","A"))))</f>
        <v>#DIV/0!</v>
      </c>
      <c r="AE154" s="45"/>
      <c r="AF154" s="45"/>
      <c r="AG154" s="154" t="e">
        <f>IF(AG117=SysConfig!$F$43,"R",IF((AG116+AG62+AG73)&lt;0,"G",IF(AG142&lt;'Authority RAG Thresholds'!$I$23,"G",IF(AG142&gt;'Authority RAG Thresholds'!$G$23,"R","A"))))</f>
        <v>#DIV/0!</v>
      </c>
      <c r="AH154" s="45"/>
      <c r="AI154" s="45"/>
      <c r="AJ154" s="154" t="e">
        <f>IF(AJ117=SysConfig!$F$43,"R",IF((AJ116+AJ62+AJ73)&lt;0,"G",IF(AJ142&lt;'Authority RAG Thresholds'!$I$23,"G",IF(AJ142&gt;'Authority RAG Thresholds'!$G$23,"R","A"))))</f>
        <v>#DIV/0!</v>
      </c>
    </row>
    <row r="155" spans="1:37" ht="11.5" x14ac:dyDescent="0.25">
      <c r="A155" s="146"/>
      <c r="C155" s="146"/>
      <c r="D155" s="27"/>
      <c r="E155" s="27"/>
      <c r="F155" s="27"/>
      <c r="G155" s="27"/>
      <c r="H155" s="27"/>
      <c r="I155" s="45"/>
      <c r="J155" s="45"/>
      <c r="K155" s="27"/>
      <c r="L155" s="45"/>
      <c r="M155" s="45"/>
      <c r="N155" s="27"/>
      <c r="O155" s="27"/>
      <c r="P155" s="27"/>
      <c r="Q155" s="27"/>
      <c r="R155" s="27"/>
      <c r="S155" s="27"/>
      <c r="T155" s="45"/>
      <c r="U155" s="45"/>
      <c r="V155" s="27"/>
      <c r="W155" s="45"/>
      <c r="X155" s="45"/>
      <c r="Y155" s="27"/>
      <c r="Z155" s="27"/>
      <c r="AA155" s="27"/>
      <c r="AB155" s="27"/>
      <c r="AC155" s="27"/>
      <c r="AD155" s="27"/>
      <c r="AE155" s="45"/>
      <c r="AF155" s="45"/>
      <c r="AG155" s="27"/>
      <c r="AH155" s="45"/>
      <c r="AI155" s="45"/>
      <c r="AJ155" s="27"/>
    </row>
    <row r="156" spans="1:37" ht="15.5" x14ac:dyDescent="0.35">
      <c r="A156" s="117" t="s">
        <v>158</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row>
    <row r="157" spans="1:37" ht="14.5" customHeight="1" x14ac:dyDescent="0.25"/>
    <row r="158" spans="1:37" ht="14.5" hidden="1" customHeight="1" x14ac:dyDescent="0.25"/>
    <row r="159" spans="1:37" ht="14.5" hidden="1" customHeight="1" x14ac:dyDescent="0.25"/>
    <row r="160" spans="1:3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0000000}">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1000000}">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800-000002000000}">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r:uid="{00000000-0002-0000-0800-000003000000}">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4000000}">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r:uid="{00000000-0002-0000-0800-000005000000}">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r:uid="{00000000-0002-0000-0800-000006000000}">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5AB7B2"/>
  </sheetPr>
  <dimension ref="A1:I86"/>
  <sheetViews>
    <sheetView showGridLines="0" zoomScale="80" zoomScaleNormal="80" workbookViewId="0">
      <pane ySplit="8" topLeftCell="A9" activePane="bottomLeft" state="frozen"/>
      <selection activeCell="A9" sqref="A9"/>
      <selection pane="bottomLeft" activeCell="D12" sqref="D12"/>
    </sheetView>
  </sheetViews>
  <sheetFormatPr defaultColWidth="9.19921875" defaultRowHeight="14.5" customHeight="1" zeroHeight="1" x14ac:dyDescent="0.25"/>
  <cols>
    <col min="1" max="2" width="5.19921875" customWidth="1"/>
    <col min="3" max="3" width="45" customWidth="1"/>
    <col min="4" max="4" width="25.3984375" customWidth="1"/>
    <col min="5" max="5" width="54.69921875" style="193" customWidth="1"/>
    <col min="6" max="6" width="9.19921875" customWidth="1"/>
    <col min="7" max="7" width="33.09765625" customWidth="1"/>
    <col min="8" max="8" width="31.8984375" customWidth="1"/>
    <col min="9" max="9" width="23.8984375" customWidth="1"/>
  </cols>
  <sheetData>
    <row r="1" spans="1:9" ht="11.5" x14ac:dyDescent="0.25">
      <c r="A1" s="109"/>
      <c r="B1" s="109"/>
      <c r="C1" s="110"/>
      <c r="D1" s="109"/>
      <c r="E1" s="195"/>
      <c r="F1" s="109"/>
      <c r="G1" s="195"/>
      <c r="H1" s="195"/>
      <c r="I1" s="195"/>
    </row>
    <row r="2" spans="1:9" ht="13" x14ac:dyDescent="0.25">
      <c r="A2" s="109"/>
      <c r="B2" s="109"/>
      <c r="C2" s="111" t="str">
        <f>cstProjectName</f>
        <v>RM 6257 Security Services - physical, technical &amp; support services</v>
      </c>
      <c r="D2" s="109"/>
      <c r="E2" s="195"/>
      <c r="F2" s="109"/>
      <c r="G2" s="195"/>
      <c r="H2" s="195"/>
      <c r="I2" s="195"/>
    </row>
    <row r="3" spans="1:9" ht="12.5" x14ac:dyDescent="0.25">
      <c r="A3" s="109"/>
      <c r="B3" s="109"/>
      <c r="C3" s="112" t="str">
        <f ca="1">MID(CELL("filename",A1),FIND("]",CELL("filename",A1))+1,256)&amp;" Sheet"</f>
        <v>2.1 Lead Ancillary Input  Sheet</v>
      </c>
      <c r="D3" s="109"/>
      <c r="E3" s="195"/>
      <c r="F3" s="109"/>
      <c r="G3" s="195"/>
      <c r="H3" s="195"/>
      <c r="I3" s="195"/>
    </row>
    <row r="4" spans="1:9" ht="11.5" x14ac:dyDescent="0.25">
      <c r="A4" s="109"/>
      <c r="B4" s="109"/>
      <c r="C4" s="110" t="str">
        <f>IF(ISBLANK(cstProtectiveMarking),"",cstProtectiveMarking)</f>
        <v>OFFICIAL</v>
      </c>
      <c r="D4" s="109"/>
      <c r="E4" s="195"/>
      <c r="F4" s="109"/>
      <c r="G4" s="195"/>
      <c r="H4" s="195"/>
      <c r="I4" s="195"/>
    </row>
    <row r="5" spans="1:9" ht="11.5" x14ac:dyDescent="0.25">
      <c r="A5" s="109"/>
      <c r="B5" s="109"/>
      <c r="C5" s="113" t="str">
        <f>HYPERLINK("#'Contents'!A1",sysChkWord)</f>
        <v>All Checks OK</v>
      </c>
      <c r="D5" s="109"/>
      <c r="E5" s="195"/>
      <c r="F5" s="109"/>
      <c r="G5" s="195"/>
      <c r="H5" s="195"/>
      <c r="I5" s="195"/>
    </row>
    <row r="6" spans="1:9" ht="12.5" x14ac:dyDescent="0.25">
      <c r="A6" s="109"/>
      <c r="B6" s="114"/>
      <c r="C6" s="253" t="str">
        <f>HYPERLINK("#'Contents'!A1","Click for Contents")</f>
        <v>Click for Contents</v>
      </c>
      <c r="D6" s="253"/>
      <c r="E6" s="196"/>
      <c r="F6" s="113"/>
      <c r="G6" s="196"/>
      <c r="H6" s="196"/>
      <c r="I6" s="196"/>
    </row>
    <row r="7" spans="1:9" ht="11.5" x14ac:dyDescent="0.25">
      <c r="A7" s="109"/>
      <c r="B7" s="109"/>
      <c r="C7" s="109"/>
      <c r="D7" s="109"/>
      <c r="E7" s="195"/>
      <c r="F7" s="109"/>
      <c r="G7" s="195"/>
      <c r="H7" s="195"/>
      <c r="I7" s="195"/>
    </row>
    <row r="8" spans="1:9" ht="11.5" x14ac:dyDescent="0.25">
      <c r="A8" s="83">
        <f>SUM(A9:A85)</f>
        <v>0</v>
      </c>
      <c r="B8" s="83">
        <f>SUM(B9:B85)</f>
        <v>0</v>
      </c>
      <c r="C8" s="116"/>
      <c r="D8" s="116"/>
      <c r="E8" s="197"/>
      <c r="F8" s="116"/>
      <c r="G8" s="197"/>
      <c r="H8" s="197"/>
      <c r="I8" s="197"/>
    </row>
    <row r="9" spans="1:9" ht="11.5" x14ac:dyDescent="0.25">
      <c r="A9" s="31"/>
      <c r="B9" s="31"/>
      <c r="C9" s="31"/>
      <c r="D9" s="31"/>
      <c r="E9" s="198"/>
      <c r="G9" s="198"/>
      <c r="H9" s="198"/>
      <c r="I9" s="198"/>
    </row>
    <row r="10" spans="1:9" ht="11.5" x14ac:dyDescent="0.25">
      <c r="A10" s="31"/>
      <c r="B10" s="31"/>
      <c r="C10" s="147" t="s">
        <v>91</v>
      </c>
      <c r="D10" s="147"/>
      <c r="E10" s="199"/>
      <c r="G10" s="199" t="s">
        <v>516</v>
      </c>
      <c r="H10" s="199"/>
      <c r="I10" s="199"/>
    </row>
    <row r="11" spans="1:9" ht="11.5" x14ac:dyDescent="0.25">
      <c r="A11" s="31"/>
      <c r="B11" s="31"/>
      <c r="C11" s="147" t="str">
        <f>CHOOSE('Bidder Instructions'!$E$40,'1.1b Lead Financial Input'!E$18,'1.1a Lead Financial Input'!E$18)</f>
        <v>Lead Bidder Name</v>
      </c>
      <c r="D11" s="147" t="s">
        <v>52</v>
      </c>
      <c r="E11" s="199" t="s">
        <v>53</v>
      </c>
      <c r="G11" s="199"/>
      <c r="H11" s="199"/>
      <c r="I11" s="199"/>
    </row>
    <row r="12" spans="1:9" x14ac:dyDescent="0.35">
      <c r="A12" s="31"/>
      <c r="B12" s="31"/>
      <c r="C12" s="31" t="s">
        <v>0</v>
      </c>
      <c r="D12" s="95"/>
      <c r="E12" s="200"/>
      <c r="G12" s="242" t="s">
        <v>517</v>
      </c>
      <c r="H12" s="243" t="s">
        <v>518</v>
      </c>
      <c r="I12" s="199"/>
    </row>
    <row r="13" spans="1:9" x14ac:dyDescent="0.35">
      <c r="A13" s="31"/>
      <c r="B13" s="31"/>
      <c r="C13" s="31" t="s">
        <v>46</v>
      </c>
      <c r="D13" s="105"/>
      <c r="E13" s="200"/>
      <c r="G13" s="242" t="s">
        <v>519</v>
      </c>
      <c r="H13" s="287" t="s">
        <v>520</v>
      </c>
      <c r="I13" s="288"/>
    </row>
    <row r="14" spans="1:9" x14ac:dyDescent="0.35">
      <c r="A14" s="31"/>
      <c r="B14" s="31"/>
      <c r="C14" s="31" t="s">
        <v>47</v>
      </c>
      <c r="D14" s="95"/>
      <c r="E14" s="200"/>
      <c r="G14" s="200"/>
      <c r="H14" s="200"/>
      <c r="I14" s="200"/>
    </row>
    <row r="15" spans="1:9" ht="14.75" customHeight="1" x14ac:dyDescent="0.35">
      <c r="A15" s="31"/>
      <c r="B15" s="31"/>
      <c r="C15" s="31" t="s">
        <v>54</v>
      </c>
      <c r="D15" s="95"/>
      <c r="E15" s="201"/>
      <c r="G15" s="244" t="s">
        <v>521</v>
      </c>
      <c r="H15" s="200" t="s">
        <v>522</v>
      </c>
      <c r="I15" s="200"/>
    </row>
    <row r="16" spans="1:9" x14ac:dyDescent="0.35">
      <c r="A16" s="31"/>
      <c r="B16" s="31"/>
      <c r="C16" s="31" t="s">
        <v>45</v>
      </c>
      <c r="D16" s="132"/>
      <c r="E16" s="201"/>
      <c r="G16" s="245"/>
      <c r="H16" s="200"/>
      <c r="I16" s="200"/>
    </row>
    <row r="17" spans="1:9" x14ac:dyDescent="0.35">
      <c r="A17" s="31"/>
      <c r="B17" s="31"/>
      <c r="C17" s="31" t="s">
        <v>55</v>
      </c>
      <c r="D17" s="96"/>
      <c r="E17" s="201"/>
      <c r="G17" s="245" t="str">
        <f>'[1]Authority RAG Thresholds'!F29</f>
        <v xml:space="preserve">Lot 1: </v>
      </c>
      <c r="H17" s="246" t="b">
        <v>0</v>
      </c>
      <c r="I17" s="200"/>
    </row>
    <row r="18" spans="1:9" x14ac:dyDescent="0.35">
      <c r="A18" s="31"/>
      <c r="B18" s="31"/>
      <c r="C18" s="31" t="s">
        <v>92</v>
      </c>
      <c r="D18" s="31"/>
      <c r="E18" s="198"/>
      <c r="G18" s="245" t="str">
        <f>'[1]Authority RAG Thresholds'!F30</f>
        <v xml:space="preserve">Lot 2: </v>
      </c>
      <c r="H18" s="246" t="b">
        <v>0</v>
      </c>
      <c r="I18" s="200"/>
    </row>
    <row r="19" spans="1:9" x14ac:dyDescent="0.35">
      <c r="A19" s="31"/>
      <c r="B19" s="31"/>
      <c r="C19" s="32">
        <v>1</v>
      </c>
      <c r="D19" s="95"/>
      <c r="E19" s="201"/>
      <c r="G19" s="245" t="str">
        <f>'[1]Authority RAG Thresholds'!F31</f>
        <v xml:space="preserve">Lot 3: </v>
      </c>
      <c r="H19" s="246" t="b">
        <v>0</v>
      </c>
      <c r="I19" s="200"/>
    </row>
    <row r="20" spans="1:9" x14ac:dyDescent="0.35">
      <c r="A20" s="31"/>
      <c r="B20" s="31"/>
      <c r="C20" s="32">
        <v>2</v>
      </c>
      <c r="D20" s="95"/>
      <c r="E20" s="201"/>
      <c r="G20" s="245" t="str">
        <f>'[1]Authority RAG Thresholds'!F32</f>
        <v xml:space="preserve">Lot 4: </v>
      </c>
      <c r="H20" s="246" t="b">
        <v>0</v>
      </c>
      <c r="I20" s="200"/>
    </row>
    <row r="21" spans="1:9" ht="11.5" x14ac:dyDescent="0.25">
      <c r="A21" s="31"/>
      <c r="B21" s="31"/>
      <c r="C21" s="32">
        <v>3</v>
      </c>
      <c r="D21" s="95"/>
      <c r="E21" s="201"/>
    </row>
    <row r="22" spans="1:9" ht="11.5" x14ac:dyDescent="0.25">
      <c r="A22" s="31"/>
      <c r="B22" s="31"/>
      <c r="C22" s="32">
        <v>4</v>
      </c>
      <c r="D22" s="95"/>
      <c r="E22" s="201"/>
    </row>
    <row r="23" spans="1:9" ht="11.5" x14ac:dyDescent="0.25">
      <c r="A23" s="31"/>
      <c r="B23" s="31"/>
      <c r="C23" s="32">
        <v>5</v>
      </c>
      <c r="D23" s="95"/>
      <c r="E23" s="201"/>
    </row>
    <row r="24" spans="1:9" ht="11.5" x14ac:dyDescent="0.25">
      <c r="A24" s="31"/>
      <c r="B24" s="31"/>
      <c r="C24" s="31" t="s">
        <v>56</v>
      </c>
      <c r="D24" s="95"/>
      <c r="E24" s="201"/>
    </row>
    <row r="25" spans="1:9" s="27" customFormat="1" ht="11.5" x14ac:dyDescent="0.25">
      <c r="A25" s="31"/>
      <c r="B25" s="31"/>
      <c r="C25" s="31" t="s">
        <v>136</v>
      </c>
      <c r="D25" s="192"/>
      <c r="E25" s="206"/>
    </row>
    <row r="26" spans="1:9" ht="11.5" x14ac:dyDescent="0.25">
      <c r="A26" s="31"/>
      <c r="B26" s="31"/>
      <c r="C26" s="31" t="s">
        <v>57</v>
      </c>
      <c r="D26" s="31"/>
      <c r="E26" s="198"/>
    </row>
    <row r="27" spans="1:9" ht="11.5" x14ac:dyDescent="0.25">
      <c r="A27" s="31"/>
      <c r="B27" s="31"/>
      <c r="C27" s="32">
        <v>1</v>
      </c>
      <c r="D27" s="95"/>
      <c r="E27" s="201"/>
    </row>
    <row r="28" spans="1:9" ht="11.5" x14ac:dyDescent="0.25">
      <c r="A28" s="31"/>
      <c r="B28" s="31"/>
      <c r="C28" s="33">
        <v>2</v>
      </c>
      <c r="D28" s="95"/>
      <c r="E28" s="201"/>
    </row>
    <row r="29" spans="1:9" ht="11.5" x14ac:dyDescent="0.25">
      <c r="A29" s="31"/>
      <c r="B29" s="31"/>
      <c r="C29" s="33">
        <v>3</v>
      </c>
      <c r="D29" s="95"/>
      <c r="E29" s="201"/>
    </row>
    <row r="30" spans="1:9" ht="11.5" x14ac:dyDescent="0.25">
      <c r="A30" s="31"/>
      <c r="B30" s="31"/>
      <c r="C30" s="33">
        <v>4</v>
      </c>
      <c r="D30" s="95"/>
      <c r="E30" s="201"/>
    </row>
    <row r="31" spans="1:9" ht="11.5" x14ac:dyDescent="0.25">
      <c r="A31" s="31"/>
      <c r="B31" s="31"/>
      <c r="C31" s="33">
        <v>5</v>
      </c>
      <c r="D31" s="95"/>
      <c r="E31" s="201"/>
    </row>
    <row r="32" spans="1:9" x14ac:dyDescent="0.35">
      <c r="A32" s="31"/>
      <c r="B32" s="31"/>
      <c r="C32" s="31"/>
      <c r="D32" s="30"/>
      <c r="E32" s="198"/>
    </row>
    <row r="33" spans="1:5" x14ac:dyDescent="0.35">
      <c r="A33" s="31"/>
      <c r="B33" s="31"/>
      <c r="C33" s="31" t="s">
        <v>137</v>
      </c>
      <c r="D33" s="30"/>
      <c r="E33" s="201"/>
    </row>
    <row r="34" spans="1:5" ht="11.5" x14ac:dyDescent="0.25">
      <c r="A34" s="31"/>
      <c r="B34" s="31"/>
      <c r="C34" s="31"/>
      <c r="D34" s="31"/>
      <c r="E34" s="198"/>
    </row>
    <row r="35" spans="1:5" ht="11.5" x14ac:dyDescent="0.25">
      <c r="A35" s="31"/>
      <c r="B35" s="31"/>
      <c r="C35" s="147" t="str">
        <f>CHOOSE('Bidder Instructions'!$E$40,'1.1b Lead Financial Input'!AA$18,'1.1a Lead Financial Input'!O$18)</f>
        <v>Immediate Parent Name</v>
      </c>
      <c r="D35" s="147" t="s">
        <v>52</v>
      </c>
      <c r="E35" s="199" t="s">
        <v>53</v>
      </c>
    </row>
    <row r="36" spans="1:5" x14ac:dyDescent="0.35">
      <c r="A36" s="31"/>
      <c r="B36" s="31"/>
      <c r="C36" s="31" t="s">
        <v>0</v>
      </c>
      <c r="D36" s="95"/>
      <c r="E36" s="200"/>
    </row>
    <row r="37" spans="1:5" x14ac:dyDescent="0.35">
      <c r="A37" s="31"/>
      <c r="B37" s="31"/>
      <c r="C37" s="31" t="s">
        <v>46</v>
      </c>
      <c r="D37" s="105"/>
      <c r="E37" s="200"/>
    </row>
    <row r="38" spans="1:5" x14ac:dyDescent="0.35">
      <c r="A38" s="31"/>
      <c r="B38" s="31"/>
      <c r="C38" s="31" t="s">
        <v>47</v>
      </c>
      <c r="D38" s="95"/>
      <c r="E38" s="200"/>
    </row>
    <row r="39" spans="1:5" ht="11.5" x14ac:dyDescent="0.25">
      <c r="A39" s="31"/>
      <c r="B39" s="31"/>
      <c r="C39" s="31" t="s">
        <v>54</v>
      </c>
      <c r="D39" s="95"/>
      <c r="E39" s="201"/>
    </row>
    <row r="40" spans="1:5" ht="11.5" x14ac:dyDescent="0.25">
      <c r="A40" s="31"/>
      <c r="B40" s="31"/>
      <c r="C40" s="31" t="s">
        <v>45</v>
      </c>
      <c r="D40" s="132"/>
      <c r="E40" s="201"/>
    </row>
    <row r="41" spans="1:5" ht="11.5" x14ac:dyDescent="0.25">
      <c r="A41" s="31"/>
      <c r="B41" s="31"/>
      <c r="C41" s="31" t="s">
        <v>55</v>
      </c>
      <c r="D41" s="96"/>
      <c r="E41" s="201"/>
    </row>
    <row r="42" spans="1:5" ht="11.5" x14ac:dyDescent="0.25">
      <c r="A42" s="31"/>
      <c r="B42" s="31"/>
      <c r="C42" s="31" t="s">
        <v>92</v>
      </c>
      <c r="D42" s="31"/>
      <c r="E42" s="198"/>
    </row>
    <row r="43" spans="1:5" ht="11.5" x14ac:dyDescent="0.25">
      <c r="A43" s="31"/>
      <c r="B43" s="31"/>
      <c r="C43" s="32">
        <v>1</v>
      </c>
      <c r="D43" s="95"/>
      <c r="E43" s="201"/>
    </row>
    <row r="44" spans="1:5" ht="11.5" x14ac:dyDescent="0.25">
      <c r="A44" s="31"/>
      <c r="B44" s="31"/>
      <c r="C44" s="32">
        <v>2</v>
      </c>
      <c r="D44" s="95"/>
      <c r="E44" s="201"/>
    </row>
    <row r="45" spans="1:5" ht="11.5" x14ac:dyDescent="0.25">
      <c r="A45" s="31"/>
      <c r="B45" s="31"/>
      <c r="C45" s="32">
        <v>3</v>
      </c>
      <c r="D45" s="95"/>
      <c r="E45" s="201"/>
    </row>
    <row r="46" spans="1:5" ht="11.5" x14ac:dyDescent="0.25">
      <c r="A46" s="31"/>
      <c r="B46" s="31"/>
      <c r="C46" s="32">
        <v>4</v>
      </c>
      <c r="D46" s="95"/>
      <c r="E46" s="201"/>
    </row>
    <row r="47" spans="1:5" ht="11.5" x14ac:dyDescent="0.25">
      <c r="A47" s="31"/>
      <c r="B47" s="31"/>
      <c r="C47" s="32">
        <v>5</v>
      </c>
      <c r="D47" s="95"/>
      <c r="E47" s="201"/>
    </row>
    <row r="48" spans="1:5" ht="11.5" x14ac:dyDescent="0.25">
      <c r="A48" s="31"/>
      <c r="B48" s="31"/>
      <c r="C48" s="31" t="s">
        <v>56</v>
      </c>
      <c r="D48" s="95"/>
      <c r="E48" s="201"/>
    </row>
    <row r="49" spans="1:5" ht="11.5" x14ac:dyDescent="0.25">
      <c r="A49" s="31"/>
      <c r="B49" s="31"/>
      <c r="C49" s="31" t="s">
        <v>136</v>
      </c>
      <c r="D49" s="95"/>
      <c r="E49" s="201"/>
    </row>
    <row r="50" spans="1:5" ht="11.5" x14ac:dyDescent="0.25">
      <c r="A50" s="31"/>
      <c r="B50" s="31"/>
      <c r="C50" s="31" t="s">
        <v>57</v>
      </c>
      <c r="D50" s="31"/>
      <c r="E50" s="198"/>
    </row>
    <row r="51" spans="1:5" ht="11.5" x14ac:dyDescent="0.25">
      <c r="A51" s="31"/>
      <c r="B51" s="31"/>
      <c r="C51" s="32">
        <v>1</v>
      </c>
      <c r="D51" s="95"/>
      <c r="E51" s="201"/>
    </row>
    <row r="52" spans="1:5" ht="11.5" x14ac:dyDescent="0.25">
      <c r="A52" s="31"/>
      <c r="B52" s="31"/>
      <c r="C52" s="33">
        <v>2</v>
      </c>
      <c r="D52" s="95"/>
      <c r="E52" s="201"/>
    </row>
    <row r="53" spans="1:5" ht="11.5" x14ac:dyDescent="0.25">
      <c r="A53" s="31"/>
      <c r="B53" s="31"/>
      <c r="C53" s="33">
        <v>3</v>
      </c>
      <c r="D53" s="95"/>
      <c r="E53" s="201"/>
    </row>
    <row r="54" spans="1:5" ht="11.5" x14ac:dyDescent="0.25">
      <c r="A54" s="31"/>
      <c r="B54" s="31"/>
      <c r="C54" s="33">
        <v>4</v>
      </c>
      <c r="D54" s="95"/>
      <c r="E54" s="201"/>
    </row>
    <row r="55" spans="1:5" ht="11.5" x14ac:dyDescent="0.25">
      <c r="A55" s="31"/>
      <c r="B55" s="31"/>
      <c r="C55" s="33">
        <v>5</v>
      </c>
      <c r="D55" s="95"/>
      <c r="E55" s="201"/>
    </row>
    <row r="56" spans="1:5" ht="11.5" x14ac:dyDescent="0.25">
      <c r="A56" s="31"/>
      <c r="B56" s="31"/>
      <c r="C56" s="31"/>
      <c r="D56" s="31"/>
      <c r="E56" s="198"/>
    </row>
    <row r="57" spans="1:5" x14ac:dyDescent="0.35">
      <c r="A57" s="31"/>
      <c r="B57" s="31"/>
      <c r="C57" s="31" t="s">
        <v>137</v>
      </c>
      <c r="D57" s="30"/>
      <c r="E57" s="201"/>
    </row>
    <row r="58" spans="1:5" ht="11.5" x14ac:dyDescent="0.25">
      <c r="A58" s="31"/>
      <c r="B58" s="31"/>
      <c r="C58" s="31"/>
      <c r="D58" s="31"/>
      <c r="E58" s="198"/>
    </row>
    <row r="59" spans="1:5" ht="11.5" x14ac:dyDescent="0.25">
      <c r="A59" s="31"/>
      <c r="B59" s="31"/>
      <c r="C59" s="147" t="str">
        <f>CHOOSE('Bidder Instructions'!$E$40,'1.1b Lead Financial Input'!AQ$18,'1.1a Lead Financial Input'!Y$18)</f>
        <v>Ultimate Parent Name</v>
      </c>
      <c r="D59" s="147" t="s">
        <v>52</v>
      </c>
      <c r="E59" s="199" t="s">
        <v>53</v>
      </c>
    </row>
    <row r="60" spans="1:5" x14ac:dyDescent="0.35">
      <c r="A60" s="31"/>
      <c r="B60" s="31"/>
      <c r="C60" s="31" t="s">
        <v>0</v>
      </c>
      <c r="D60" s="95"/>
      <c r="E60" s="200"/>
    </row>
    <row r="61" spans="1:5" x14ac:dyDescent="0.35">
      <c r="A61" s="31"/>
      <c r="B61" s="31"/>
      <c r="C61" s="31" t="s">
        <v>46</v>
      </c>
      <c r="D61" s="105"/>
      <c r="E61" s="200"/>
    </row>
    <row r="62" spans="1:5" x14ac:dyDescent="0.35">
      <c r="A62" s="31"/>
      <c r="B62" s="31"/>
      <c r="C62" s="31" t="s">
        <v>47</v>
      </c>
      <c r="D62" s="95"/>
      <c r="E62" s="200"/>
    </row>
    <row r="63" spans="1:5" ht="11.5" x14ac:dyDescent="0.25">
      <c r="A63" s="31"/>
      <c r="B63" s="31"/>
      <c r="C63" s="31" t="s">
        <v>54</v>
      </c>
      <c r="D63" s="95"/>
      <c r="E63" s="201"/>
    </row>
    <row r="64" spans="1:5" ht="11.5" x14ac:dyDescent="0.25">
      <c r="A64" s="31"/>
      <c r="B64" s="31"/>
      <c r="C64" s="31" t="s">
        <v>45</v>
      </c>
      <c r="D64" s="132"/>
      <c r="E64" s="201"/>
    </row>
    <row r="65" spans="1:5" ht="11.5" x14ac:dyDescent="0.25">
      <c r="A65" s="31"/>
      <c r="B65" s="31"/>
      <c r="C65" s="31" t="s">
        <v>55</v>
      </c>
      <c r="D65" s="96"/>
      <c r="E65" s="201"/>
    </row>
    <row r="66" spans="1:5" ht="11.5" x14ac:dyDescent="0.25">
      <c r="A66" s="31"/>
      <c r="B66" s="31"/>
      <c r="C66" s="31" t="s">
        <v>92</v>
      </c>
      <c r="D66" s="31"/>
      <c r="E66" s="198"/>
    </row>
    <row r="67" spans="1:5" ht="11.5" x14ac:dyDescent="0.25">
      <c r="A67" s="31"/>
      <c r="B67" s="31"/>
      <c r="C67" s="32">
        <v>1</v>
      </c>
      <c r="D67" s="95"/>
      <c r="E67" s="201"/>
    </row>
    <row r="68" spans="1:5" ht="11.5" x14ac:dyDescent="0.25">
      <c r="A68" s="31"/>
      <c r="B68" s="31"/>
      <c r="C68" s="32">
        <v>2</v>
      </c>
      <c r="D68" s="95"/>
      <c r="E68" s="201"/>
    </row>
    <row r="69" spans="1:5" ht="11.5" x14ac:dyDescent="0.25">
      <c r="A69" s="31"/>
      <c r="B69" s="31"/>
      <c r="C69" s="32">
        <v>3</v>
      </c>
      <c r="D69" s="95"/>
      <c r="E69" s="201"/>
    </row>
    <row r="70" spans="1:5" ht="11.5" x14ac:dyDescent="0.25">
      <c r="A70" s="31"/>
      <c r="B70" s="31"/>
      <c r="C70" s="32">
        <v>4</v>
      </c>
      <c r="D70" s="95"/>
      <c r="E70" s="201"/>
    </row>
    <row r="71" spans="1:5" ht="11.5" x14ac:dyDescent="0.25">
      <c r="A71" s="31"/>
      <c r="B71" s="31"/>
      <c r="C71" s="32">
        <v>5</v>
      </c>
      <c r="D71" s="95"/>
      <c r="E71" s="201"/>
    </row>
    <row r="72" spans="1:5" ht="11.5" x14ac:dyDescent="0.25">
      <c r="A72" s="31"/>
      <c r="B72" s="31"/>
      <c r="C72" s="31" t="s">
        <v>56</v>
      </c>
      <c r="D72" s="95"/>
      <c r="E72" s="201"/>
    </row>
    <row r="73" spans="1:5" ht="11.5" x14ac:dyDescent="0.25">
      <c r="A73" s="31"/>
      <c r="B73" s="31"/>
      <c r="C73" s="31" t="s">
        <v>136</v>
      </c>
      <c r="D73" s="95"/>
      <c r="E73" s="201"/>
    </row>
    <row r="74" spans="1:5" ht="11.5" x14ac:dyDescent="0.25">
      <c r="A74" s="31"/>
      <c r="B74" s="31"/>
      <c r="C74" s="31" t="s">
        <v>57</v>
      </c>
      <c r="D74" s="31"/>
      <c r="E74" s="198"/>
    </row>
    <row r="75" spans="1:5" ht="11.5" x14ac:dyDescent="0.25">
      <c r="A75" s="31"/>
      <c r="B75" s="31"/>
      <c r="C75" s="32">
        <v>1</v>
      </c>
      <c r="D75" s="95"/>
      <c r="E75" s="201"/>
    </row>
    <row r="76" spans="1:5" ht="11.5" x14ac:dyDescent="0.25">
      <c r="A76" s="31"/>
      <c r="B76" s="31"/>
      <c r="C76" s="33">
        <v>2</v>
      </c>
      <c r="D76" s="95"/>
      <c r="E76" s="201"/>
    </row>
    <row r="77" spans="1:5" ht="11.5" x14ac:dyDescent="0.25">
      <c r="A77" s="31"/>
      <c r="B77" s="31"/>
      <c r="C77" s="33">
        <v>3</v>
      </c>
      <c r="D77" s="95"/>
      <c r="E77" s="201"/>
    </row>
    <row r="78" spans="1:5" ht="11.5" x14ac:dyDescent="0.25">
      <c r="A78" s="31"/>
      <c r="B78" s="31"/>
      <c r="C78" s="33">
        <v>4</v>
      </c>
      <c r="D78" s="95"/>
      <c r="E78" s="201"/>
    </row>
    <row r="79" spans="1:5" ht="11.5" x14ac:dyDescent="0.25">
      <c r="A79" s="31"/>
      <c r="B79" s="31"/>
      <c r="C79" s="33">
        <v>5</v>
      </c>
      <c r="D79" s="95"/>
      <c r="E79" s="201"/>
    </row>
    <row r="80" spans="1:5" ht="11.5" x14ac:dyDescent="0.25">
      <c r="A80" s="31"/>
      <c r="B80" s="31"/>
      <c r="C80" s="31"/>
      <c r="D80" s="31"/>
      <c r="E80" s="198"/>
    </row>
    <row r="81" spans="1:6" x14ac:dyDescent="0.35">
      <c r="A81" s="31"/>
      <c r="B81" s="31"/>
      <c r="C81" s="31" t="s">
        <v>137</v>
      </c>
      <c r="D81" s="30"/>
      <c r="E81" s="201"/>
    </row>
    <row r="82" spans="1:6" ht="11.5" x14ac:dyDescent="0.25">
      <c r="A82" s="31"/>
      <c r="B82" s="31"/>
      <c r="C82" s="31"/>
      <c r="D82" s="31"/>
      <c r="E82" s="198"/>
    </row>
    <row r="83" spans="1:6" ht="11.5" x14ac:dyDescent="0.25">
      <c r="A83" s="31"/>
      <c r="B83" s="31"/>
      <c r="C83" s="31"/>
      <c r="D83" s="31"/>
      <c r="E83" s="198"/>
    </row>
    <row r="84" spans="1:6" ht="11.5" x14ac:dyDescent="0.25">
      <c r="A84" s="31"/>
      <c r="B84" s="31"/>
      <c r="C84" s="31"/>
      <c r="D84" s="31"/>
      <c r="E84" s="198"/>
    </row>
    <row r="85" spans="1:6" ht="15.5" x14ac:dyDescent="0.35">
      <c r="A85" s="117" t="s">
        <v>158</v>
      </c>
      <c r="B85" s="117"/>
      <c r="C85" s="117"/>
      <c r="D85" s="117"/>
      <c r="E85" s="202"/>
      <c r="F85" s="117"/>
    </row>
    <row r="86" spans="1:6" ht="14.5" customHeight="1" x14ac:dyDescent="0.25"/>
  </sheetData>
  <protectedRanges>
    <protectedRange sqref="F16 D12:D17 D36:D41 D60:D65 E15:E17 D43:E49 D27:E31 E39:E41 D51:E55 E63:E65 D75:E79 E33 E57 E81 D67:E73 D19:E25" name="Ancillary Inputs"/>
    <protectedRange sqref="H13:I13 H12 H17:H20" name="Ancillary Inputs_1"/>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7</xdr:col>
                    <xdr:colOff>508000</xdr:colOff>
                    <xdr:row>15</xdr:row>
                    <xdr:rowOff>190500</xdr:rowOff>
                  </from>
                  <to>
                    <xdr:col>7</xdr:col>
                    <xdr:colOff>787400</xdr:colOff>
                    <xdr:row>17</xdr:row>
                    <xdr:rowOff>12700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7</xdr:col>
                    <xdr:colOff>508000</xdr:colOff>
                    <xdr:row>16</xdr:row>
                    <xdr:rowOff>177800</xdr:rowOff>
                  </from>
                  <to>
                    <xdr:col>7</xdr:col>
                    <xdr:colOff>787400</xdr:colOff>
                    <xdr:row>18</xdr:row>
                    <xdr:rowOff>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7</xdr:col>
                    <xdr:colOff>508000</xdr:colOff>
                    <xdr:row>17</xdr:row>
                    <xdr:rowOff>177800</xdr:rowOff>
                  </from>
                  <to>
                    <xdr:col>7</xdr:col>
                    <xdr:colOff>787400</xdr:colOff>
                    <xdr:row>19</xdr:row>
                    <xdr:rowOff>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7</xdr:col>
                    <xdr:colOff>508000</xdr:colOff>
                    <xdr:row>18</xdr:row>
                    <xdr:rowOff>177800</xdr:rowOff>
                  </from>
                  <to>
                    <xdr:col>7</xdr:col>
                    <xdr:colOff>787400</xdr:colOff>
                    <xdr:row>19</xdr:row>
                    <xdr:rowOff>177800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885439bf-a03e-4994-a2bc-2a223ebc4ddc"/>
    <ds:schemaRef ds:uri="http://www.w3.org/XML/1998/namespac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Alison Jones</cp:lastModifiedBy>
  <cp:lastPrinted>2018-12-06T08:37:15Z</cp:lastPrinted>
  <dcterms:created xsi:type="dcterms:W3CDTF">2016-11-14T11:09:32Z</dcterms:created>
  <dcterms:modified xsi:type="dcterms:W3CDTF">2022-06-14T13:34:09Z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