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Z\sz01groups\SE Contracts and Procurement\03 - Senior Buyer\Tenders\SE Routes\project_25249 - #17654 - Strategic Crime Intelligence, Security and Welfare Officers - Southern\3 - Implementation\2 - ITT\"/>
    </mc:Choice>
  </mc:AlternateContent>
  <xr:revisionPtr revIDLastSave="0" documentId="13_ncr:1_{D8936D6A-3046-4781-8548-7B483605F5F7}" xr6:coauthVersionLast="45" xr6:coauthVersionMax="45" xr10:uidLastSave="{00000000-0000-0000-0000-000000000000}"/>
  <bookViews>
    <workbookView xWindow="-108" yWindow="-108" windowWidth="23256" windowHeight="12576" xr2:uid="{D79EBD22-A586-473B-9945-2A4A99EB0075}"/>
  </bookViews>
  <sheets>
    <sheet name="Instructions" sheetId="4" r:id="rId1"/>
    <sheet name="Summary" sheetId="7" r:id="rId2"/>
    <sheet name="Core Service A" sheetId="2" r:id="rId3"/>
    <sheet name="Core Service B" sheetId="6" r:id="rId4"/>
    <sheet name="Additional Services" sheetId="10" r:id="rId5"/>
    <sheet name="Discount Structure" sheetId="11" r:id="rId6"/>
  </sheets>
  <definedNames>
    <definedName name="_xlnm._FilterDatabase" localSheetId="3" hidden="1">'Core Service B'!$B$4:$B$10</definedName>
    <definedName name="Numbero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2" l="1"/>
  <c r="I15" i="2"/>
  <c r="I13" i="2"/>
  <c r="I11" i="2"/>
  <c r="I9" i="2"/>
  <c r="I7" i="2"/>
  <c r="I16" i="2"/>
  <c r="I14" i="2"/>
  <c r="I12" i="2"/>
  <c r="I10" i="2"/>
  <c r="I8" i="2"/>
  <c r="I6" i="2"/>
  <c r="T13" i="2" l="1"/>
  <c r="N5" i="6" s="1"/>
  <c r="M10" i="7" l="1"/>
  <c r="M11" i="7"/>
  <c r="M12" i="7"/>
  <c r="M9" i="7"/>
  <c r="T7" i="2" l="1"/>
  <c r="T8" i="2"/>
  <c r="T6" i="2"/>
  <c r="J6" i="6" l="1"/>
  <c r="J7" i="6"/>
  <c r="J5" i="6"/>
  <c r="I7" i="6"/>
  <c r="I6" i="6"/>
  <c r="I5" i="6"/>
  <c r="O7" i="2"/>
  <c r="G6" i="6" s="1"/>
  <c r="O6" i="2"/>
  <c r="G5" i="6" s="1"/>
  <c r="G8" i="7" l="1"/>
  <c r="H17" i="10"/>
  <c r="H11" i="10"/>
  <c r="H13" i="10"/>
  <c r="H15" i="10"/>
  <c r="H9" i="10"/>
  <c r="D5" i="6" l="1"/>
  <c r="D10" i="6"/>
  <c r="D8" i="6"/>
  <c r="D9" i="6"/>
  <c r="D7" i="6"/>
  <c r="D6" i="6"/>
  <c r="G10" i="7" l="1"/>
</calcChain>
</file>

<file path=xl/sharedStrings.xml><?xml version="1.0" encoding="utf-8"?>
<sst xmlns="http://schemas.openxmlformats.org/spreadsheetml/2006/main" count="185" uniqueCount="125">
  <si>
    <t>Supplier to complete cells highlighted in yellow only</t>
  </si>
  <si>
    <t>Time of shift</t>
  </si>
  <si>
    <t>Operative</t>
  </si>
  <si>
    <t>Patroller - Chainsaw</t>
  </si>
  <si>
    <t>Patroller - Non Chainsaw</t>
  </si>
  <si>
    <t>Bank Holiday</t>
  </si>
  <si>
    <t>Christmas</t>
  </si>
  <si>
    <t>Instructions</t>
  </si>
  <si>
    <t>Weekdays 06.00 - 17.59</t>
  </si>
  <si>
    <t xml:space="preserve">Weekdays 18.00 - 05.59 </t>
  </si>
  <si>
    <t>Weekends 06.00 - 17.59</t>
  </si>
  <si>
    <t xml:space="preserve">Weekends 18.00 - 05.59 </t>
  </si>
  <si>
    <t>Hourly Rate</t>
  </si>
  <si>
    <t>Route</t>
  </si>
  <si>
    <t>No. of</t>
  </si>
  <si>
    <t>Ref</t>
  </si>
  <si>
    <t>Annual Labour Price</t>
  </si>
  <si>
    <t>Type</t>
  </si>
  <si>
    <t>GENERAL</t>
  </si>
  <si>
    <t>Spend</t>
  </si>
  <si>
    <t>Discount</t>
  </si>
  <si>
    <t>Weighting</t>
  </si>
  <si>
    <t>Service</t>
  </si>
  <si>
    <t>Total Weighted Price (for evaluation)</t>
  </si>
  <si>
    <t>Customer Experience – Signposters/Information Points</t>
  </si>
  <si>
    <t>This role acts as a source of information in and around the station directing passengers and users to key locations and infrastructure</t>
  </si>
  <si>
    <t>Crowd Safety -
Crowd Control</t>
  </si>
  <si>
    <t>This role is to facilitate movement of large crowds during specific events</t>
  </si>
  <si>
    <t>Crowd Safety
- Safety Officer</t>
  </si>
  <si>
    <t>This role acts as a source of information in and around the station directing passengers and users to key locations and infrastructure during periods of high footfall</t>
  </si>
  <si>
    <t>DU &amp; Operational Sites Patrol Officer</t>
  </si>
  <si>
    <t>This role is to be called on to patrol our operational sites should a risk assessment highlight the need</t>
  </si>
  <si>
    <t xml:space="preserve">Day Rate </t>
  </si>
  <si>
    <t>Provision of additional 2 patrollers and vehicle for purpose of temporary blockade</t>
  </si>
  <si>
    <r>
      <rPr>
        <b/>
        <sz val="10"/>
        <color rgb="FF323232"/>
        <rFont val="Times New Roman"/>
        <family val="1"/>
      </rPr>
      <t>Description</t>
    </r>
  </si>
  <si>
    <t>SUMMARY</t>
  </si>
  <si>
    <t xml:space="preserve">Additional Mobile Patrol Team </t>
  </si>
  <si>
    <t>Role</t>
  </si>
  <si>
    <t>Indicative Shifts</t>
  </si>
  <si>
    <t>Annual Cost</t>
  </si>
  <si>
    <t>Weekday Days</t>
  </si>
  <si>
    <t>Weekday Nights</t>
  </si>
  <si>
    <t>Weekend Days</t>
  </si>
  <si>
    <t>Weekend Nights</t>
  </si>
  <si>
    <t>Bank Holidays</t>
  </si>
  <si>
    <t>Rate - Per Shift</t>
  </si>
  <si>
    <t>Vehicle Type</t>
  </si>
  <si>
    <t>Only insert figures in to cells highlighted YELLOW</t>
  </si>
  <si>
    <t>Rates will be the same for each Route</t>
  </si>
  <si>
    <t>Discount Structure</t>
  </si>
  <si>
    <t>The Supplier is given the opportunity offer discounts across all rates at different price points.</t>
  </si>
  <si>
    <t>ADDITIONAL SERVICES - 20%</t>
  </si>
  <si>
    <t>DISCOUNT STRUCTURE - 30%</t>
  </si>
  <si>
    <t>Evaluation Methodology</t>
  </si>
  <si>
    <t xml:space="preserve">Each section will be scored in isolation, with each individual score the supplier recieves added together to produce the Supplier's total score for evaluation. </t>
  </si>
  <si>
    <t xml:space="preserve">The rates inserted by the suppliers will be used to call off requirements on a periodic basis. The rates shall apply regardless of volumes. The supplier will be given 4 weeks' notice if regular volumes are to change. </t>
  </si>
  <si>
    <t>A weighted cost of Additional Services is referenced for evaluation</t>
  </si>
  <si>
    <t>Core Service - Evaluation Price</t>
  </si>
  <si>
    <t>The Weightings of the commercial envelope are as follows:
- Core Service - 50%
- Additional Services - 20%
- Discount Structure - 30%</t>
  </si>
  <si>
    <t>CORE SERVICE A - 50%</t>
  </si>
  <si>
    <t>CORE SERVICE B</t>
  </si>
  <si>
    <t>Unit</t>
  </si>
  <si>
    <t>Per Day</t>
  </si>
  <si>
    <t>Per Week</t>
  </si>
  <si>
    <t>SIA Level</t>
  </si>
  <si>
    <t>Not applicable</t>
  </si>
  <si>
    <t>Steward</t>
  </si>
  <si>
    <t>Door Supervisor</t>
  </si>
  <si>
    <t>Operative Labour Costs</t>
  </si>
  <si>
    <t>Management Costs</t>
  </si>
  <si>
    <t>Vehicle Costs</t>
  </si>
  <si>
    <t>Additional Services cost</t>
  </si>
  <si>
    <t>Weighted Additional Services</t>
  </si>
  <si>
    <t>Day Supervisors</t>
  </si>
  <si>
    <t>Night Supervisors</t>
  </si>
  <si>
    <t>Fuel ONLY</t>
  </si>
  <si>
    <t>Southern Region</t>
  </si>
  <si>
    <t>Rates inserted in table D must include all costs associated with operating and maintaing a vehicle except Fuel.</t>
  </si>
  <si>
    <t>Minimum competence requirements of the Duty Supervisor are as follows:  
1. Supervisors will be required hold all of the relevant competencies for the staff within their lot
2. Minimum of 2 years’ experience in a similar operational environment
3. Experience to include a minimum of 6 months leadership/supervisory experience in any setting</t>
  </si>
  <si>
    <t xml:space="preserve">The Core Service will be scored with an indicative annual evaluation price which is shown in the Core Service B tab. The model is based on indicative annual spend. This is not a commitment. Each supplier will be scored on a Proportional vs. Best Methodology using the following formula: Lowest Price/Tenderers Price*100.  </t>
  </si>
  <si>
    <t>The Additional Services will be scored using weightings for each element. These will be added together to create a weighted price for Additional Services. Each supplier will be scored on a Proportional vs. Best Methodology using the following formula: Lowest Price/Tenderers Price*100.</t>
  </si>
  <si>
    <t>This tab provides a total cost for evaluation based on the details in put on all other tabs</t>
  </si>
  <si>
    <t>Number of operatives (with and without chainsaw capability) per team required in Table A</t>
  </si>
  <si>
    <t>Hourly rate for operatives required for each shift time to be entered in Table B</t>
  </si>
  <si>
    <t>Provide day rate and week rate for each of the positions specified, reflecting any discount offered for an entire week's usage</t>
  </si>
  <si>
    <t>A week is to be understood as 5 working days in any 7 day period.</t>
  </si>
  <si>
    <t>£1m-£2m</t>
  </si>
  <si>
    <t>£2m-£3m</t>
  </si>
  <si>
    <t>£3m-£5m</t>
  </si>
  <si>
    <t>£5m+</t>
  </si>
  <si>
    <t>…</t>
  </si>
  <si>
    <t>For the purpose of the discount, Spend will acrue within the contract year. It will be reset to 0 at the outset of every contract year.</t>
  </si>
  <si>
    <t>Night Supervisor (18.00 - 05.59)</t>
  </si>
  <si>
    <t>Day Supervisor (06.00 - 17.59)</t>
  </si>
  <si>
    <t xml:space="preserve">When inserting numbers for Table C 'Management Requirements' and Table D 'Vehicle Requirement' please assume 6 Patrol Teams are a required split equally across Kent and Sussex Routes. </t>
  </si>
  <si>
    <t>[…]</t>
  </si>
  <si>
    <t>Evaluation price</t>
  </si>
  <si>
    <t>Table A - Labour Requirements (per team)</t>
  </si>
  <si>
    <t>Table B - Labour Rates</t>
  </si>
  <si>
    <t>Table C - Management Requirements</t>
  </si>
  <si>
    <t>Table D - Vehicle Requirements</t>
  </si>
  <si>
    <t>Fuel will be paid to the supplier in line with rates quoted in tender submission (Table E).</t>
  </si>
  <si>
    <t>Per mile</t>
  </si>
  <si>
    <t>1. Min spec for camera is Night vision, Audio, Weather proof, 1080p, downloadable data, time &amp; date stamped and warning signs for recording.</t>
  </si>
  <si>
    <t xml:space="preserve">Table E - Fuel per vehicle </t>
  </si>
  <si>
    <t>This tab illustrates the indicative evaluative costs based on the details input on the 'Core Service A' tab. No input required from supplier.</t>
  </si>
  <si>
    <t>These costs shall not be seen as any commitment, but used primarily for the purposes of evaluation.</t>
  </si>
  <si>
    <t>Volumes and shift numbers included in this document are indicative and used for evaluation purposes only - volumes are not guaranteed</t>
  </si>
  <si>
    <t>£200k-£700k</t>
  </si>
  <si>
    <t>£700k-£2m</t>
  </si>
  <si>
    <t>£2m-£4m</t>
  </si>
  <si>
    <t>£4m+</t>
  </si>
  <si>
    <t xml:space="preserve">The discount provided will be applied to all rates once the spend point has been met. (i.e. Spend up to £200k will not incur any discount, any spend between £200k and £700k the discounts stated will be applied and so on). </t>
  </si>
  <si>
    <t>Fuel costs</t>
  </si>
  <si>
    <t>Patroller (Chainsaw)</t>
  </si>
  <si>
    <t>Patroller</t>
  </si>
  <si>
    <t>Day Rate (24 hours)</t>
  </si>
  <si>
    <t>Rates should be inclusive of all items stated within the Scope of Services and Schedule 4 of the Draft Contract Document (PPE/equipment/uniform/training/management etc.)</t>
  </si>
  <si>
    <t>Rates should be inclusive of all associated costs stated in within the Scope of Services and Schedule 4 of the Draft Contract Document (Control Centre/admin etc)</t>
  </si>
  <si>
    <t>The Discount Structure will be scored using weightings for each element. The discounts offered for each price break will be scored in isolation. Each supplier will be scored on a Proportional vs. Best Methodology using the following formula: Lowest discount/Tenderer's discount*weighting. The evaluation scores for each price break will be totalled together to produce the supplier's score for this element.</t>
  </si>
  <si>
    <t>EVALUATION PURPOSES ONLY</t>
  </si>
  <si>
    <t>This sheet will be deleted for contract formation.</t>
  </si>
  <si>
    <t>The rate included for Patrollers are to include the supply of bodyworn cameras</t>
  </si>
  <si>
    <t>Provide day rate and week rate for each of the positions specified, reflecting any discount offered for a whole week's usage</t>
  </si>
  <si>
    <t>DISCOUNT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</si>
</sst>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8"/>
      <color theme="0"/>
      <name val="Arial"/>
      <family val="2"/>
    </font>
    <font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323232"/>
      <name val="Times New Roman"/>
      <family val="1"/>
    </font>
    <font>
      <b/>
      <u/>
      <sz val="10"/>
      <color theme="0"/>
      <name val="Arial"/>
      <family val="2"/>
    </font>
    <font>
      <sz val="10"/>
      <color theme="0"/>
      <name val="Calibri"/>
      <family val="2"/>
    </font>
    <font>
      <sz val="10"/>
      <color theme="0"/>
      <name val="Arial"/>
      <family val="2"/>
    </font>
    <font>
      <sz val="10"/>
      <color rgb="FFFF0000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rgb="FF323232"/>
      <name val="Times New Roman"/>
      <family val="1"/>
    </font>
    <font>
      <b/>
      <sz val="14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94">
    <xf numFmtId="0" fontId="0" fillId="0" borderId="0" xfId="0"/>
    <xf numFmtId="0" fontId="3" fillId="0" borderId="0" xfId="2" applyFont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44" fontId="11" fillId="2" borderId="3" xfId="3" applyFont="1" applyFill="1" applyBorder="1" applyAlignment="1">
      <alignment horizontal="left" vertical="top"/>
    </xf>
    <xf numFmtId="44" fontId="11" fillId="2" borderId="8" xfId="3" applyFont="1" applyFill="1" applyBorder="1" applyAlignment="1">
      <alignment horizontal="left" vertical="top"/>
    </xf>
    <xf numFmtId="44" fontId="11" fillId="2" borderId="10" xfId="3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/>
    </xf>
    <xf numFmtId="0" fontId="5" fillId="0" borderId="0" xfId="2" applyFont="1" applyAlignment="1">
      <alignment horizontal="center" vertical="top"/>
    </xf>
    <xf numFmtId="0" fontId="13" fillId="8" borderId="13" xfId="2" applyFont="1" applyFill="1" applyBorder="1" applyAlignment="1">
      <alignment horizontal="center" vertical="top"/>
    </xf>
    <xf numFmtId="0" fontId="13" fillId="8" borderId="14" xfId="2" applyFont="1" applyFill="1" applyBorder="1" applyAlignment="1">
      <alignment horizontal="center" vertical="top"/>
    </xf>
    <xf numFmtId="0" fontId="12" fillId="8" borderId="13" xfId="2" applyFont="1" applyFill="1" applyBorder="1" applyAlignment="1">
      <alignment horizontal="center" vertical="top"/>
    </xf>
    <xf numFmtId="0" fontId="5" fillId="8" borderId="14" xfId="2" applyFont="1" applyFill="1" applyBorder="1" applyAlignment="1">
      <alignment horizontal="left" vertical="top" wrapText="1"/>
    </xf>
    <xf numFmtId="0" fontId="12" fillId="8" borderId="15" xfId="2" applyFont="1" applyFill="1" applyBorder="1" applyAlignment="1">
      <alignment horizontal="center" vertical="top"/>
    </xf>
    <xf numFmtId="0" fontId="8" fillId="8" borderId="16" xfId="2" applyFont="1" applyFill="1" applyBorder="1" applyAlignment="1">
      <alignment horizontal="left" vertical="top" wrapText="1"/>
    </xf>
    <xf numFmtId="0" fontId="6" fillId="4" borderId="13" xfId="2" applyFont="1" applyFill="1" applyBorder="1" applyAlignment="1">
      <alignment vertical="top"/>
    </xf>
    <xf numFmtId="0" fontId="9" fillId="4" borderId="14" xfId="2" applyFont="1" applyFill="1" applyBorder="1" applyAlignment="1">
      <alignment vertical="top" wrapText="1"/>
    </xf>
    <xf numFmtId="0" fontId="5" fillId="4" borderId="13" xfId="2" applyFont="1" applyFill="1" applyBorder="1" applyAlignment="1">
      <alignment horizontal="center" vertical="top"/>
    </xf>
    <xf numFmtId="0" fontId="7" fillId="4" borderId="14" xfId="2" applyFont="1" applyFill="1" applyBorder="1" applyAlignment="1">
      <alignment horizontal="left" vertical="top" wrapText="1"/>
    </xf>
    <xf numFmtId="0" fontId="5" fillId="4" borderId="14" xfId="2" applyFont="1" applyFill="1" applyBorder="1" applyAlignment="1">
      <alignment horizontal="left" vertical="top" wrapText="1"/>
    </xf>
    <xf numFmtId="0" fontId="5" fillId="4" borderId="15" xfId="2" applyFont="1" applyFill="1" applyBorder="1" applyAlignment="1">
      <alignment horizontal="center" vertical="top"/>
    </xf>
    <xf numFmtId="0" fontId="5" fillId="4" borderId="16" xfId="2" applyFont="1" applyFill="1" applyBorder="1" applyAlignment="1">
      <alignment horizontal="left" vertical="top" wrapText="1"/>
    </xf>
    <xf numFmtId="0" fontId="13" fillId="3" borderId="13" xfId="2" applyFont="1" applyFill="1" applyBorder="1" applyAlignment="1">
      <alignment horizontal="center" vertical="top"/>
    </xf>
    <xf numFmtId="0" fontId="13" fillId="3" borderId="14" xfId="2" applyFont="1" applyFill="1" applyBorder="1" applyAlignment="1">
      <alignment horizontal="center" vertical="top"/>
    </xf>
    <xf numFmtId="0" fontId="12" fillId="3" borderId="13" xfId="2" applyFont="1" applyFill="1" applyBorder="1" applyAlignment="1">
      <alignment horizontal="center" vertical="top"/>
    </xf>
    <xf numFmtId="0" fontId="5" fillId="3" borderId="14" xfId="2" applyFont="1" applyFill="1" applyBorder="1" applyAlignment="1">
      <alignment horizontal="left" vertical="top" wrapText="1"/>
    </xf>
    <xf numFmtId="0" fontId="5" fillId="3" borderId="15" xfId="2" applyFont="1" applyFill="1" applyBorder="1" applyAlignment="1">
      <alignment horizontal="center" vertical="top"/>
    </xf>
    <xf numFmtId="0" fontId="5" fillId="3" borderId="16" xfId="2" applyFont="1" applyFill="1" applyBorder="1" applyAlignment="1">
      <alignment horizontal="left" vertical="top" wrapText="1"/>
    </xf>
    <xf numFmtId="0" fontId="3" fillId="0" borderId="0" xfId="4" applyFont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right"/>
    </xf>
    <xf numFmtId="44" fontId="11" fillId="0" borderId="0" xfId="1" applyFont="1"/>
    <xf numFmtId="0" fontId="11" fillId="0" borderId="0" xfId="0" applyFont="1" applyAlignment="1">
      <alignment horizontal="center"/>
    </xf>
    <xf numFmtId="0" fontId="16" fillId="0" borderId="0" xfId="0" applyFont="1"/>
    <xf numFmtId="0" fontId="4" fillId="0" borderId="0" xfId="4" applyFont="1" applyAlignment="1">
      <alignment horizontal="left" vertical="top"/>
    </xf>
    <xf numFmtId="0" fontId="4" fillId="0" borderId="0" xfId="4" applyFont="1" applyAlignment="1">
      <alignment horizontal="center" vertical="center"/>
    </xf>
    <xf numFmtId="0" fontId="18" fillId="0" borderId="0" xfId="4" applyFont="1" applyAlignment="1">
      <alignment vertical="top"/>
    </xf>
    <xf numFmtId="0" fontId="3" fillId="0" borderId="0" xfId="4" applyFont="1" applyAlignment="1">
      <alignment horizontal="left" vertical="center"/>
    </xf>
    <xf numFmtId="0" fontId="3" fillId="0" borderId="0" xfId="4" applyFont="1" applyBorder="1" applyAlignment="1">
      <alignment horizontal="left" vertical="top"/>
    </xf>
    <xf numFmtId="0" fontId="13" fillId="9" borderId="13" xfId="2" applyFont="1" applyFill="1" applyBorder="1" applyAlignment="1">
      <alignment horizontal="center" vertical="top"/>
    </xf>
    <xf numFmtId="0" fontId="13" fillId="9" borderId="14" xfId="2" applyFont="1" applyFill="1" applyBorder="1" applyAlignment="1">
      <alignment horizontal="center" vertical="top"/>
    </xf>
    <xf numFmtId="0" fontId="12" fillId="9" borderId="13" xfId="2" applyFont="1" applyFill="1" applyBorder="1" applyAlignment="1">
      <alignment horizontal="center" vertical="top"/>
    </xf>
    <xf numFmtId="0" fontId="5" fillId="9" borderId="14" xfId="2" applyFont="1" applyFill="1" applyBorder="1" applyAlignment="1">
      <alignment horizontal="left" vertical="top" wrapText="1"/>
    </xf>
    <xf numFmtId="0" fontId="5" fillId="9" borderId="15" xfId="2" applyFont="1" applyFill="1" applyBorder="1" applyAlignment="1">
      <alignment horizontal="center" vertical="top"/>
    </xf>
    <xf numFmtId="0" fontId="5" fillId="9" borderId="16" xfId="2" applyFont="1" applyFill="1" applyBorder="1" applyAlignment="1">
      <alignment horizontal="left" vertical="top" wrapText="1"/>
    </xf>
    <xf numFmtId="0" fontId="20" fillId="7" borderId="13" xfId="2" applyFont="1" applyFill="1" applyBorder="1" applyAlignment="1">
      <alignment horizontal="center" vertical="top"/>
    </xf>
    <xf numFmtId="0" fontId="20" fillId="7" borderId="14" xfId="2" applyFont="1" applyFill="1" applyBorder="1" applyAlignment="1">
      <alignment horizontal="center" vertical="top"/>
    </xf>
    <xf numFmtId="0" fontId="21" fillId="7" borderId="13" xfId="2" applyFont="1" applyFill="1" applyBorder="1" applyAlignment="1">
      <alignment horizontal="center" vertical="top"/>
    </xf>
    <xf numFmtId="0" fontId="22" fillId="7" borderId="14" xfId="2" applyFont="1" applyFill="1" applyBorder="1" applyAlignment="1">
      <alignment horizontal="left" vertical="top" wrapText="1"/>
    </xf>
    <xf numFmtId="0" fontId="22" fillId="7" borderId="15" xfId="2" applyFont="1" applyFill="1" applyBorder="1" applyAlignment="1">
      <alignment horizontal="center" vertical="top"/>
    </xf>
    <xf numFmtId="0" fontId="22" fillId="7" borderId="16" xfId="2" applyFont="1" applyFill="1" applyBorder="1" applyAlignment="1">
      <alignment horizontal="left" vertical="top" wrapText="1"/>
    </xf>
    <xf numFmtId="0" fontId="11" fillId="10" borderId="11" xfId="0" applyFont="1" applyFill="1" applyBorder="1"/>
    <xf numFmtId="0" fontId="11" fillId="10" borderId="18" xfId="0" applyFont="1" applyFill="1" applyBorder="1" applyAlignment="1">
      <alignment horizontal="right"/>
    </xf>
    <xf numFmtId="44" fontId="11" fillId="10" borderId="18" xfId="1" applyFont="1" applyFill="1" applyBorder="1"/>
    <xf numFmtId="0" fontId="11" fillId="10" borderId="12" xfId="0" applyFont="1" applyFill="1" applyBorder="1"/>
    <xf numFmtId="0" fontId="11" fillId="10" borderId="13" xfId="0" applyFont="1" applyFill="1" applyBorder="1"/>
    <xf numFmtId="0" fontId="15" fillId="10" borderId="0" xfId="0" applyFont="1" applyFill="1" applyBorder="1" applyAlignment="1">
      <alignment horizontal="right"/>
    </xf>
    <xf numFmtId="0" fontId="11" fillId="10" borderId="14" xfId="0" applyFont="1" applyFill="1" applyBorder="1"/>
    <xf numFmtId="0" fontId="11" fillId="10" borderId="0" xfId="0" applyFont="1" applyFill="1" applyBorder="1" applyAlignment="1">
      <alignment horizontal="right"/>
    </xf>
    <xf numFmtId="44" fontId="11" fillId="10" borderId="0" xfId="1" applyFont="1" applyFill="1" applyBorder="1"/>
    <xf numFmtId="0" fontId="11" fillId="10" borderId="0" xfId="0" applyFont="1" applyFill="1" applyBorder="1"/>
    <xf numFmtId="0" fontId="11" fillId="10" borderId="15" xfId="0" applyFont="1" applyFill="1" applyBorder="1"/>
    <xf numFmtId="0" fontId="11" fillId="10" borderId="23" xfId="0" applyFont="1" applyFill="1" applyBorder="1"/>
    <xf numFmtId="0" fontId="11" fillId="10" borderId="16" xfId="0" applyFont="1" applyFill="1" applyBorder="1"/>
    <xf numFmtId="0" fontId="4" fillId="6" borderId="24" xfId="2" applyFont="1" applyFill="1" applyBorder="1" applyAlignment="1">
      <alignment horizontal="center" vertical="center" wrapText="1"/>
    </xf>
    <xf numFmtId="0" fontId="4" fillId="6" borderId="30" xfId="2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44" fontId="17" fillId="6" borderId="28" xfId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Alignment="1">
      <alignment vertical="top"/>
    </xf>
    <xf numFmtId="0" fontId="4" fillId="5" borderId="17" xfId="2" applyFont="1" applyFill="1" applyBorder="1" applyAlignment="1">
      <alignment horizontal="center" vertical="center" wrapText="1"/>
    </xf>
    <xf numFmtId="0" fontId="4" fillId="5" borderId="22" xfId="2" applyFont="1" applyFill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/>
    </xf>
    <xf numFmtId="0" fontId="13" fillId="12" borderId="13" xfId="2" applyFont="1" applyFill="1" applyBorder="1" applyAlignment="1">
      <alignment horizontal="center" vertical="top"/>
    </xf>
    <xf numFmtId="0" fontId="13" fillId="12" borderId="14" xfId="2" applyFont="1" applyFill="1" applyBorder="1" applyAlignment="1">
      <alignment horizontal="center" vertical="top"/>
    </xf>
    <xf numFmtId="0" fontId="12" fillId="12" borderId="13" xfId="2" applyFont="1" applyFill="1" applyBorder="1" applyAlignment="1">
      <alignment horizontal="center" vertical="top"/>
    </xf>
    <xf numFmtId="0" fontId="5" fillId="12" borderId="14" xfId="2" applyFont="1" applyFill="1" applyBorder="1" applyAlignment="1">
      <alignment horizontal="left" vertical="top" wrapText="1"/>
    </xf>
    <xf numFmtId="0" fontId="5" fillId="12" borderId="15" xfId="2" applyFont="1" applyFill="1" applyBorder="1" applyAlignment="1">
      <alignment horizontal="center" vertical="top"/>
    </xf>
    <xf numFmtId="0" fontId="5" fillId="12" borderId="16" xfId="2" applyFont="1" applyFill="1" applyBorder="1" applyAlignment="1">
      <alignment horizontal="left" vertical="top" wrapText="1"/>
    </xf>
    <xf numFmtId="0" fontId="6" fillId="13" borderId="13" xfId="2" applyFont="1" applyFill="1" applyBorder="1" applyAlignment="1">
      <alignment vertical="top"/>
    </xf>
    <xf numFmtId="0" fontId="9" fillId="13" borderId="14" xfId="2" applyFont="1" applyFill="1" applyBorder="1" applyAlignment="1">
      <alignment vertical="top" wrapText="1"/>
    </xf>
    <xf numFmtId="0" fontId="5" fillId="13" borderId="13" xfId="2" applyFont="1" applyFill="1" applyBorder="1" applyAlignment="1">
      <alignment horizontal="center" vertical="top"/>
    </xf>
    <xf numFmtId="0" fontId="7" fillId="13" borderId="14" xfId="2" applyFont="1" applyFill="1" applyBorder="1" applyAlignment="1">
      <alignment horizontal="left" vertical="top" wrapText="1"/>
    </xf>
    <xf numFmtId="0" fontId="5" fillId="13" borderId="14" xfId="2" applyFont="1" applyFill="1" applyBorder="1" applyAlignment="1">
      <alignment horizontal="left" vertical="top" wrapText="1"/>
    </xf>
    <xf numFmtId="0" fontId="5" fillId="13" borderId="15" xfId="2" applyFont="1" applyFill="1" applyBorder="1" applyAlignment="1">
      <alignment horizontal="center" vertical="top"/>
    </xf>
    <xf numFmtId="0" fontId="5" fillId="13" borderId="16" xfId="2" applyFont="1" applyFill="1" applyBorder="1" applyAlignment="1">
      <alignment horizontal="left" vertical="top" wrapText="1"/>
    </xf>
    <xf numFmtId="0" fontId="3" fillId="0" borderId="0" xfId="4" applyFont="1" applyBorder="1" applyAlignment="1">
      <alignment horizontal="center" vertical="top" wrapText="1"/>
    </xf>
    <xf numFmtId="164" fontId="10" fillId="0" borderId="0" xfId="4" applyNumberFormat="1" applyFont="1" applyBorder="1" applyAlignment="1">
      <alignment horizontal="center" vertical="center"/>
    </xf>
    <xf numFmtId="44" fontId="3" fillId="0" borderId="0" xfId="4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center" wrapText="1"/>
    </xf>
    <xf numFmtId="0" fontId="4" fillId="5" borderId="2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44" fontId="11" fillId="0" borderId="0" xfId="3" applyFont="1" applyFill="1" applyBorder="1" applyAlignment="1">
      <alignment horizontal="center" vertical="top"/>
    </xf>
    <xf numFmtId="0" fontId="3" fillId="2" borderId="19" xfId="2" applyFont="1" applyFill="1" applyBorder="1" applyAlignment="1">
      <alignment horizontal="right" vertical="top"/>
    </xf>
    <xf numFmtId="0" fontId="3" fillId="2" borderId="5" xfId="2" applyFont="1" applyFill="1" applyBorder="1" applyAlignment="1">
      <alignment horizontal="right" vertical="top"/>
    </xf>
    <xf numFmtId="0" fontId="3" fillId="2" borderId="7" xfId="2" applyFont="1" applyFill="1" applyBorder="1" applyAlignment="1">
      <alignment horizontal="right" vertical="top"/>
    </xf>
    <xf numFmtId="0" fontId="3" fillId="2" borderId="1" xfId="2" applyFont="1" applyFill="1" applyBorder="1" applyAlignment="1">
      <alignment horizontal="center" vertical="top"/>
    </xf>
    <xf numFmtId="44" fontId="11" fillId="2" borderId="1" xfId="3" applyFont="1" applyFill="1" applyBorder="1" applyAlignment="1">
      <alignment horizontal="center" vertical="top"/>
    </xf>
    <xf numFmtId="0" fontId="4" fillId="6" borderId="21" xfId="2" applyFont="1" applyFill="1" applyBorder="1" applyAlignment="1">
      <alignment horizontal="center" vertical="center"/>
    </xf>
    <xf numFmtId="0" fontId="4" fillId="6" borderId="22" xfId="2" applyFont="1" applyFill="1" applyBorder="1" applyAlignment="1">
      <alignment vertical="center"/>
    </xf>
    <xf numFmtId="0" fontId="3" fillId="2" borderId="10" xfId="2" applyFont="1" applyFill="1" applyBorder="1" applyAlignment="1">
      <alignment horizontal="center" vertical="top"/>
    </xf>
    <xf numFmtId="44" fontId="11" fillId="2" borderId="10" xfId="3" applyFont="1" applyFill="1" applyBorder="1" applyAlignment="1">
      <alignment horizontal="center" vertical="top"/>
    </xf>
    <xf numFmtId="0" fontId="3" fillId="2" borderId="8" xfId="2" applyFont="1" applyFill="1" applyBorder="1" applyAlignment="1">
      <alignment horizontal="center" vertical="top"/>
    </xf>
    <xf numFmtId="44" fontId="11" fillId="2" borderId="8" xfId="3" applyFont="1" applyFill="1" applyBorder="1" applyAlignment="1">
      <alignment horizontal="center" vertical="top"/>
    </xf>
    <xf numFmtId="0" fontId="4" fillId="13" borderId="21" xfId="2" applyFont="1" applyFill="1" applyBorder="1" applyAlignment="1">
      <alignment horizontal="center" vertical="center" wrapText="1"/>
    </xf>
    <xf numFmtId="0" fontId="4" fillId="13" borderId="17" xfId="2" applyFont="1" applyFill="1" applyBorder="1" applyAlignment="1">
      <alignment horizontal="center" vertical="center" wrapText="1"/>
    </xf>
    <xf numFmtId="0" fontId="4" fillId="13" borderId="22" xfId="2" applyFont="1" applyFill="1" applyBorder="1" applyAlignment="1">
      <alignment horizontal="center" vertical="center" wrapText="1"/>
    </xf>
    <xf numFmtId="0" fontId="17" fillId="6" borderId="11" xfId="4" applyFont="1" applyFill="1" applyBorder="1" applyAlignment="1">
      <alignment horizontal="center" vertical="center" wrapText="1"/>
    </xf>
    <xf numFmtId="0" fontId="17" fillId="6" borderId="18" xfId="4" applyFont="1" applyFill="1" applyBorder="1" applyAlignment="1">
      <alignment horizontal="center" vertical="center" wrapText="1"/>
    </xf>
    <xf numFmtId="0" fontId="4" fillId="13" borderId="21" xfId="4" applyFont="1" applyFill="1" applyBorder="1" applyAlignment="1">
      <alignment horizontal="center" vertical="center"/>
    </xf>
    <xf numFmtId="0" fontId="4" fillId="13" borderId="22" xfId="4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44" fontId="3" fillId="0" borderId="0" xfId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44" fontId="3" fillId="13" borderId="20" xfId="4" applyNumberFormat="1" applyFont="1" applyFill="1" applyBorder="1" applyAlignment="1">
      <alignment horizontal="left" vertical="center"/>
    </xf>
    <xf numFmtId="44" fontId="3" fillId="13" borderId="6" xfId="4" applyNumberFormat="1" applyFont="1" applyFill="1" applyBorder="1" applyAlignment="1">
      <alignment horizontal="left" vertical="center"/>
    </xf>
    <xf numFmtId="0" fontId="4" fillId="5" borderId="21" xfId="4" applyFont="1" applyFill="1" applyBorder="1" applyAlignment="1">
      <alignment horizontal="center" vertical="center"/>
    </xf>
    <xf numFmtId="0" fontId="4" fillId="5" borderId="22" xfId="4" applyFont="1" applyFill="1" applyBorder="1" applyAlignment="1">
      <alignment horizontal="center" vertical="center"/>
    </xf>
    <xf numFmtId="44" fontId="3" fillId="5" borderId="20" xfId="4" applyNumberFormat="1" applyFont="1" applyFill="1" applyBorder="1" applyAlignment="1">
      <alignment horizontal="left" vertical="center"/>
    </xf>
    <xf numFmtId="44" fontId="3" fillId="5" borderId="4" xfId="4" applyNumberFormat="1" applyFont="1" applyFill="1" applyBorder="1" applyAlignment="1">
      <alignment horizontal="left" vertical="center"/>
    </xf>
    <xf numFmtId="44" fontId="3" fillId="5" borderId="27" xfId="4" applyNumberFormat="1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 wrapText="1"/>
    </xf>
    <xf numFmtId="0" fontId="19" fillId="9" borderId="21" xfId="4" applyFont="1" applyFill="1" applyBorder="1" applyAlignment="1">
      <alignment horizontal="center" vertical="center" wrapText="1"/>
    </xf>
    <xf numFmtId="0" fontId="17" fillId="9" borderId="17" xfId="4" applyFont="1" applyFill="1" applyBorder="1" applyAlignment="1">
      <alignment horizontal="center" vertical="center" wrapText="1"/>
    </xf>
    <xf numFmtId="0" fontId="4" fillId="9" borderId="17" xfId="4" applyFont="1" applyFill="1" applyBorder="1" applyAlignment="1">
      <alignment horizontal="center" vertical="center"/>
    </xf>
    <xf numFmtId="0" fontId="4" fillId="9" borderId="22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top" wrapText="1"/>
    </xf>
    <xf numFmtId="44" fontId="15" fillId="11" borderId="0" xfId="1" applyFont="1" applyFill="1" applyBorder="1"/>
    <xf numFmtId="0" fontId="24" fillId="0" borderId="0" xfId="0" applyFont="1"/>
    <xf numFmtId="10" fontId="24" fillId="0" borderId="0" xfId="0" applyNumberFormat="1" applyFont="1"/>
    <xf numFmtId="0" fontId="5" fillId="8" borderId="11" xfId="2" applyFont="1" applyFill="1" applyBorder="1" applyAlignment="1">
      <alignment horizontal="left" vertical="top"/>
    </xf>
    <xf numFmtId="0" fontId="5" fillId="8" borderId="18" xfId="2" applyFont="1" applyFill="1" applyBorder="1" applyAlignment="1">
      <alignment horizontal="center" vertical="top"/>
    </xf>
    <xf numFmtId="0" fontId="5" fillId="8" borderId="18" xfId="2" applyFont="1" applyFill="1" applyBorder="1" applyAlignment="1">
      <alignment horizontal="left" vertical="top" wrapText="1"/>
    </xf>
    <xf numFmtId="0" fontId="5" fillId="8" borderId="12" xfId="2" applyFont="1" applyFill="1" applyBorder="1" applyAlignment="1">
      <alignment horizontal="left" vertical="top"/>
    </xf>
    <xf numFmtId="0" fontId="5" fillId="8" borderId="13" xfId="2" applyFont="1" applyFill="1" applyBorder="1" applyAlignment="1">
      <alignment horizontal="left" vertical="top"/>
    </xf>
    <xf numFmtId="0" fontId="5" fillId="8" borderId="14" xfId="2" applyFont="1" applyFill="1" applyBorder="1" applyAlignment="1">
      <alignment horizontal="left" vertical="top"/>
    </xf>
    <xf numFmtId="0" fontId="5" fillId="8" borderId="0" xfId="2" applyFont="1" applyFill="1" applyBorder="1" applyAlignment="1">
      <alignment horizontal="center" vertical="top"/>
    </xf>
    <xf numFmtId="0" fontId="7" fillId="8" borderId="0" xfId="2" applyFont="1" applyFill="1" applyBorder="1" applyAlignment="1">
      <alignment vertical="top" wrapText="1"/>
    </xf>
    <xf numFmtId="0" fontId="8" fillId="8" borderId="14" xfId="2" applyFont="1" applyFill="1" applyBorder="1" applyAlignment="1">
      <alignment horizontal="left" vertical="top"/>
    </xf>
    <xf numFmtId="0" fontId="5" fillId="8" borderId="0" xfId="2" applyFont="1" applyFill="1" applyBorder="1" applyAlignment="1">
      <alignment horizontal="left" vertical="top" wrapText="1"/>
    </xf>
    <xf numFmtId="0" fontId="5" fillId="8" borderId="0" xfId="2" applyFont="1" applyFill="1" applyBorder="1" applyAlignment="1">
      <alignment horizontal="left" vertical="top"/>
    </xf>
    <xf numFmtId="0" fontId="5" fillId="8" borderId="15" xfId="2" applyFont="1" applyFill="1" applyBorder="1" applyAlignment="1">
      <alignment horizontal="left" vertical="top"/>
    </xf>
    <xf numFmtId="0" fontId="5" fillId="8" borderId="23" xfId="2" applyFont="1" applyFill="1" applyBorder="1" applyAlignment="1">
      <alignment horizontal="center" vertical="top"/>
    </xf>
    <xf numFmtId="0" fontId="5" fillId="8" borderId="23" xfId="2" applyFont="1" applyFill="1" applyBorder="1" applyAlignment="1">
      <alignment horizontal="left" vertical="top" wrapText="1"/>
    </xf>
    <xf numFmtId="0" fontId="5" fillId="8" borderId="16" xfId="2" applyFont="1" applyFill="1" applyBorder="1" applyAlignment="1">
      <alignment horizontal="left" vertical="top"/>
    </xf>
    <xf numFmtId="0" fontId="5" fillId="0" borderId="0" xfId="2" applyFont="1" applyBorder="1" applyAlignment="1">
      <alignment horizontal="left" vertical="top"/>
    </xf>
    <xf numFmtId="9" fontId="3" fillId="2" borderId="1" xfId="4" applyNumberFormat="1" applyFill="1" applyBorder="1" applyAlignment="1">
      <alignment horizontal="center" vertical="top"/>
    </xf>
    <xf numFmtId="9" fontId="3" fillId="2" borderId="8" xfId="4" applyNumberFormat="1" applyFill="1" applyBorder="1" applyAlignment="1">
      <alignment horizontal="center" vertical="top"/>
    </xf>
    <xf numFmtId="9" fontId="3" fillId="2" borderId="3" xfId="6" applyFont="1" applyFill="1" applyBorder="1" applyAlignment="1">
      <alignment horizontal="center" vertical="top"/>
    </xf>
    <xf numFmtId="0" fontId="3" fillId="14" borderId="5" xfId="2" applyFont="1" applyFill="1" applyBorder="1" applyAlignment="1">
      <alignment horizontal="right" vertical="center"/>
    </xf>
    <xf numFmtId="0" fontId="3" fillId="14" borderId="6" xfId="2" applyFont="1" applyFill="1" applyBorder="1" applyAlignment="1">
      <alignment horizontal="center" vertical="center"/>
    </xf>
    <xf numFmtId="0" fontId="3" fillId="14" borderId="7" xfId="2" applyFont="1" applyFill="1" applyBorder="1" applyAlignment="1">
      <alignment horizontal="right" vertical="center"/>
    </xf>
    <xf numFmtId="0" fontId="3" fillId="14" borderId="9" xfId="2" applyFont="1" applyFill="1" applyBorder="1" applyAlignment="1">
      <alignment horizontal="center" vertical="center"/>
    </xf>
    <xf numFmtId="0" fontId="3" fillId="14" borderId="3" xfId="2" applyFont="1" applyFill="1" applyBorder="1" applyAlignment="1">
      <alignment horizontal="left" vertical="top"/>
    </xf>
    <xf numFmtId="0" fontId="3" fillId="14" borderId="8" xfId="2" applyFont="1" applyFill="1" applyBorder="1" applyAlignment="1">
      <alignment horizontal="left" vertical="top"/>
    </xf>
    <xf numFmtId="0" fontId="3" fillId="14" borderId="10" xfId="2" applyFont="1" applyFill="1" applyBorder="1" applyAlignment="1">
      <alignment horizontal="left" vertical="top"/>
    </xf>
    <xf numFmtId="0" fontId="3" fillId="14" borderId="3" xfId="2" applyFont="1" applyFill="1" applyBorder="1" applyAlignment="1">
      <alignment horizontal="center" vertical="top"/>
    </xf>
    <xf numFmtId="44" fontId="3" fillId="14" borderId="25" xfId="1" applyFont="1" applyFill="1" applyBorder="1" applyAlignment="1">
      <alignment horizontal="center" vertical="top"/>
    </xf>
    <xf numFmtId="44" fontId="11" fillId="14" borderId="4" xfId="3" applyFont="1" applyFill="1" applyBorder="1" applyAlignment="1">
      <alignment horizontal="left" vertical="top"/>
    </xf>
    <xf numFmtId="0" fontId="3" fillId="14" borderId="8" xfId="2" applyFont="1" applyFill="1" applyBorder="1" applyAlignment="1">
      <alignment horizontal="center" vertical="top"/>
    </xf>
    <xf numFmtId="44" fontId="3" fillId="14" borderId="29" xfId="1" applyFont="1" applyFill="1" applyBorder="1" applyAlignment="1">
      <alignment horizontal="center" vertical="top"/>
    </xf>
    <xf numFmtId="44" fontId="11" fillId="14" borderId="9" xfId="3" applyFont="1" applyFill="1" applyBorder="1" applyAlignment="1">
      <alignment horizontal="left" vertical="top"/>
    </xf>
    <xf numFmtId="0" fontId="3" fillId="14" borderId="10" xfId="2" applyFont="1" applyFill="1" applyBorder="1" applyAlignment="1">
      <alignment horizontal="center" vertical="top"/>
    </xf>
    <xf numFmtId="44" fontId="11" fillId="14" borderId="20" xfId="3" applyFont="1" applyFill="1" applyBorder="1" applyAlignment="1">
      <alignment horizontal="left" vertical="top"/>
    </xf>
    <xf numFmtId="0" fontId="3" fillId="14" borderId="19" xfId="2" applyFont="1" applyFill="1" applyBorder="1" applyAlignment="1">
      <alignment horizontal="right" vertical="top"/>
    </xf>
    <xf numFmtId="0" fontId="3" fillId="14" borderId="7" xfId="2" applyFont="1" applyFill="1" applyBorder="1" applyAlignment="1">
      <alignment horizontal="right" vertical="top"/>
    </xf>
    <xf numFmtId="44" fontId="11" fillId="14" borderId="20" xfId="3" applyFont="1" applyFill="1" applyBorder="1" applyAlignment="1">
      <alignment horizontal="center" vertical="top"/>
    </xf>
    <xf numFmtId="44" fontId="11" fillId="14" borderId="9" xfId="3" applyFont="1" applyFill="1" applyBorder="1" applyAlignment="1">
      <alignment horizontal="center" vertical="top"/>
    </xf>
    <xf numFmtId="44" fontId="3" fillId="14" borderId="20" xfId="2" applyNumberFormat="1" applyFont="1" applyFill="1" applyBorder="1" applyAlignment="1">
      <alignment horizontal="left" vertical="top"/>
    </xf>
    <xf numFmtId="44" fontId="3" fillId="14" borderId="9" xfId="2" applyNumberFormat="1" applyFont="1" applyFill="1" applyBorder="1" applyAlignment="1">
      <alignment horizontal="left" vertical="top"/>
    </xf>
    <xf numFmtId="44" fontId="3" fillId="14" borderId="27" xfId="2" applyNumberFormat="1" applyFont="1" applyFill="1" applyBorder="1" applyAlignment="1">
      <alignment horizontal="left" vertical="top"/>
    </xf>
    <xf numFmtId="0" fontId="3" fillId="14" borderId="19" xfId="4" applyFont="1" applyFill="1" applyBorder="1" applyAlignment="1">
      <alignment horizontal="left" vertical="center"/>
    </xf>
    <xf numFmtId="0" fontId="3" fillId="14" borderId="5" xfId="4" applyFont="1" applyFill="1" applyBorder="1" applyAlignment="1">
      <alignment horizontal="left" vertical="center"/>
    </xf>
    <xf numFmtId="0" fontId="3" fillId="14" borderId="2" xfId="4" applyFont="1" applyFill="1" applyBorder="1" applyAlignment="1">
      <alignment horizontal="left" vertical="center"/>
    </xf>
    <xf numFmtId="0" fontId="3" fillId="14" borderId="7" xfId="4" applyFont="1" applyFill="1" applyBorder="1" applyAlignment="1">
      <alignment horizontal="left" vertical="center"/>
    </xf>
    <xf numFmtId="0" fontId="3" fillId="14" borderId="1" xfId="4" applyFont="1" applyFill="1" applyBorder="1" applyAlignment="1">
      <alignment horizontal="center" vertical="center"/>
    </xf>
    <xf numFmtId="0" fontId="3" fillId="14" borderId="3" xfId="4" applyFont="1" applyFill="1" applyBorder="1" applyAlignment="1">
      <alignment horizontal="center" vertical="center"/>
    </xf>
    <xf numFmtId="44" fontId="3" fillId="6" borderId="4" xfId="1" applyFont="1" applyFill="1" applyBorder="1" applyAlignment="1">
      <alignment horizontal="left" vertical="center"/>
    </xf>
    <xf numFmtId="44" fontId="3" fillId="6" borderId="6" xfId="1" applyFont="1" applyFill="1" applyBorder="1" applyAlignment="1">
      <alignment horizontal="left" vertical="center"/>
    </xf>
    <xf numFmtId="0" fontId="3" fillId="14" borderId="8" xfId="4" applyFont="1" applyFill="1" applyBorder="1" applyAlignment="1">
      <alignment horizontal="center" vertical="center"/>
    </xf>
    <xf numFmtId="44" fontId="3" fillId="6" borderId="9" xfId="1" applyFont="1" applyFill="1" applyBorder="1" applyAlignment="1">
      <alignment horizontal="left" vertical="center"/>
    </xf>
    <xf numFmtId="0" fontId="10" fillId="14" borderId="3" xfId="4" applyFont="1" applyFill="1" applyBorder="1" applyAlignment="1">
      <alignment horizontal="center" vertical="center" wrapText="1"/>
    </xf>
    <xf numFmtId="0" fontId="10" fillId="14" borderId="1" xfId="4" applyFont="1" applyFill="1" applyBorder="1" applyAlignment="1">
      <alignment horizontal="center" vertical="center" wrapText="1"/>
    </xf>
    <xf numFmtId="0" fontId="10" fillId="14" borderId="8" xfId="4" applyFont="1" applyFill="1" applyBorder="1" applyAlignment="1">
      <alignment horizontal="center" vertical="center" wrapText="1"/>
    </xf>
    <xf numFmtId="44" fontId="10" fillId="2" borderId="10" xfId="1" applyFont="1" applyFill="1" applyBorder="1" applyAlignment="1">
      <alignment vertical="center" wrapText="1"/>
    </xf>
    <xf numFmtId="44" fontId="10" fillId="2" borderId="3" xfId="1" applyFont="1" applyFill="1" applyBorder="1" applyAlignment="1">
      <alignment vertical="center" wrapText="1"/>
    </xf>
    <xf numFmtId="44" fontId="10" fillId="2" borderId="32" xfId="1" applyFont="1" applyFill="1" applyBorder="1" applyAlignment="1">
      <alignment vertical="center" wrapText="1"/>
    </xf>
    <xf numFmtId="0" fontId="4" fillId="12" borderId="21" xfId="4" applyFont="1" applyFill="1" applyBorder="1" applyAlignment="1">
      <alignment vertical="top"/>
    </xf>
    <xf numFmtId="0" fontId="4" fillId="12" borderId="17" xfId="4" applyFont="1" applyFill="1" applyBorder="1" applyAlignment="1">
      <alignment vertical="top"/>
    </xf>
    <xf numFmtId="0" fontId="4" fillId="12" borderId="22" xfId="4" applyFont="1" applyFill="1" applyBorder="1" applyAlignment="1">
      <alignment vertical="top"/>
    </xf>
    <xf numFmtId="44" fontId="3" fillId="2" borderId="8" xfId="1" applyFont="1" applyFill="1" applyBorder="1" applyAlignment="1">
      <alignment horizontal="center" vertical="top"/>
    </xf>
    <xf numFmtId="0" fontId="4" fillId="5" borderId="3" xfId="2" applyFont="1" applyFill="1" applyBorder="1" applyAlignment="1">
      <alignment horizontal="left" vertical="top"/>
    </xf>
    <xf numFmtId="0" fontId="4" fillId="5" borderId="4" xfId="2" applyFont="1" applyFill="1" applyBorder="1" applyAlignment="1">
      <alignment horizontal="left" vertical="top" wrapText="1"/>
    </xf>
    <xf numFmtId="0" fontId="4" fillId="10" borderId="24" xfId="7" applyFont="1" applyFill="1" applyBorder="1" applyAlignment="1">
      <alignment vertical="top"/>
    </xf>
    <xf numFmtId="0" fontId="4" fillId="10" borderId="30" xfId="7" applyFont="1" applyFill="1" applyBorder="1" applyAlignment="1">
      <alignment vertical="top"/>
    </xf>
    <xf numFmtId="0" fontId="4" fillId="10" borderId="37" xfId="7" applyFont="1" applyFill="1" applyBorder="1" applyAlignment="1">
      <alignment vertical="top"/>
    </xf>
    <xf numFmtId="0" fontId="3" fillId="10" borderId="2" xfId="7" applyFill="1" applyBorder="1" applyAlignment="1">
      <alignment horizontal="center" vertical="top"/>
    </xf>
    <xf numFmtId="9" fontId="3" fillId="11" borderId="3" xfId="6" applyFont="1" applyFill="1" applyBorder="1" applyAlignment="1">
      <alignment horizontal="center" vertical="top"/>
    </xf>
    <xf numFmtId="9" fontId="3" fillId="10" borderId="4" xfId="7" applyNumberFormat="1" applyFill="1" applyBorder="1" applyAlignment="1">
      <alignment horizontal="center" vertical="top"/>
    </xf>
    <xf numFmtId="0" fontId="3" fillId="10" borderId="5" xfId="7" applyFill="1" applyBorder="1" applyAlignment="1">
      <alignment horizontal="center" vertical="top"/>
    </xf>
    <xf numFmtId="9" fontId="3" fillId="10" borderId="6" xfId="7" applyNumberFormat="1" applyFill="1" applyBorder="1" applyAlignment="1">
      <alignment horizontal="center" vertical="top"/>
    </xf>
    <xf numFmtId="0" fontId="3" fillId="10" borderId="7" xfId="7" applyFill="1" applyBorder="1" applyAlignment="1">
      <alignment horizontal="center" vertical="top"/>
    </xf>
    <xf numFmtId="9" fontId="3" fillId="10" borderId="9" xfId="7" applyNumberFormat="1" applyFill="1" applyBorder="1" applyAlignment="1">
      <alignment horizontal="center" vertical="top"/>
    </xf>
    <xf numFmtId="0" fontId="4" fillId="10" borderId="33" xfId="7" applyFont="1" applyFill="1" applyBorder="1" applyAlignment="1">
      <alignment horizontal="left" vertical="top"/>
    </xf>
    <xf numFmtId="0" fontId="4" fillId="10" borderId="34" xfId="7" applyFont="1" applyFill="1" applyBorder="1" applyAlignment="1">
      <alignment horizontal="left" vertical="top"/>
    </xf>
    <xf numFmtId="0" fontId="4" fillId="10" borderId="36" xfId="7" applyFont="1" applyFill="1" applyBorder="1" applyAlignment="1">
      <alignment horizontal="left" vertical="top"/>
    </xf>
    <xf numFmtId="44" fontId="0" fillId="0" borderId="0" xfId="1" applyFont="1"/>
    <xf numFmtId="44" fontId="0" fillId="0" borderId="0" xfId="0" applyNumberFormat="1"/>
    <xf numFmtId="44" fontId="2" fillId="5" borderId="9" xfId="2" applyNumberFormat="1" applyFill="1" applyBorder="1" applyAlignment="1">
      <alignment horizontal="left" vertical="top"/>
    </xf>
    <xf numFmtId="0" fontId="14" fillId="7" borderId="0" xfId="2" applyFont="1" applyFill="1" applyBorder="1" applyAlignment="1">
      <alignment horizontal="center" vertical="top"/>
    </xf>
    <xf numFmtId="0" fontId="13" fillId="3" borderId="11" xfId="2" applyFont="1" applyFill="1" applyBorder="1" applyAlignment="1">
      <alignment horizontal="center" vertical="top"/>
    </xf>
    <xf numFmtId="0" fontId="13" fillId="3" borderId="12" xfId="2" applyFont="1" applyFill="1" applyBorder="1" applyAlignment="1">
      <alignment horizontal="center" vertical="top"/>
    </xf>
    <xf numFmtId="0" fontId="13" fillId="12" borderId="11" xfId="2" applyFont="1" applyFill="1" applyBorder="1" applyAlignment="1">
      <alignment horizontal="center" vertical="top"/>
    </xf>
    <xf numFmtId="0" fontId="13" fillId="12" borderId="12" xfId="2" applyFont="1" applyFill="1" applyBorder="1" applyAlignment="1">
      <alignment horizontal="center" vertical="top"/>
    </xf>
    <xf numFmtId="0" fontId="13" fillId="13" borderId="11" xfId="2" applyFont="1" applyFill="1" applyBorder="1" applyAlignment="1">
      <alignment horizontal="center" vertical="top"/>
    </xf>
    <xf numFmtId="0" fontId="13" fillId="13" borderId="12" xfId="2" applyFont="1" applyFill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13" fillId="9" borderId="11" xfId="2" applyFont="1" applyFill="1" applyBorder="1" applyAlignment="1">
      <alignment horizontal="center" vertical="top"/>
    </xf>
    <xf numFmtId="0" fontId="13" fillId="9" borderId="12" xfId="2" applyFont="1" applyFill="1" applyBorder="1" applyAlignment="1">
      <alignment horizontal="center" vertical="top"/>
    </xf>
    <xf numFmtId="0" fontId="20" fillId="7" borderId="11" xfId="2" applyFont="1" applyFill="1" applyBorder="1" applyAlignment="1">
      <alignment horizontal="center" vertical="top"/>
    </xf>
    <xf numFmtId="0" fontId="20" fillId="7" borderId="12" xfId="2" applyFont="1" applyFill="1" applyBorder="1" applyAlignment="1">
      <alignment horizontal="center" vertical="top"/>
    </xf>
    <xf numFmtId="0" fontId="13" fillId="8" borderId="11" xfId="2" applyFont="1" applyFill="1" applyBorder="1" applyAlignment="1">
      <alignment horizontal="center" vertical="top"/>
    </xf>
    <xf numFmtId="0" fontId="13" fillId="8" borderId="12" xfId="2" applyFont="1" applyFill="1" applyBorder="1" applyAlignment="1">
      <alignment horizontal="center" vertical="top"/>
    </xf>
    <xf numFmtId="0" fontId="13" fillId="4" borderId="11" xfId="2" applyFont="1" applyFill="1" applyBorder="1" applyAlignment="1">
      <alignment horizontal="center" vertical="top"/>
    </xf>
    <xf numFmtId="0" fontId="13" fillId="4" borderId="12" xfId="2" applyFont="1" applyFill="1" applyBorder="1" applyAlignment="1">
      <alignment horizontal="center" vertical="top"/>
    </xf>
    <xf numFmtId="0" fontId="4" fillId="0" borderId="23" xfId="2" applyFont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center"/>
    </xf>
    <xf numFmtId="0" fontId="3" fillId="5" borderId="2" xfId="2" applyFont="1" applyFill="1" applyBorder="1" applyAlignment="1">
      <alignment horizontal="center" vertical="top"/>
    </xf>
    <xf numFmtId="0" fontId="3" fillId="5" borderId="3" xfId="2" applyFont="1" applyFill="1" applyBorder="1" applyAlignment="1">
      <alignment horizontal="center" vertical="top"/>
    </xf>
    <xf numFmtId="0" fontId="3" fillId="14" borderId="7" xfId="2" applyFont="1" applyFill="1" applyBorder="1" applyAlignment="1">
      <alignment horizontal="right" vertical="top"/>
    </xf>
    <xf numFmtId="0" fontId="3" fillId="14" borderId="8" xfId="2" applyFont="1" applyFill="1" applyBorder="1" applyAlignment="1">
      <alignment horizontal="right" vertical="top"/>
    </xf>
    <xf numFmtId="0" fontId="3" fillId="14" borderId="24" xfId="2" applyFont="1" applyFill="1" applyBorder="1" applyAlignment="1">
      <alignment horizontal="center" vertical="center" wrapText="1"/>
    </xf>
    <xf numFmtId="0" fontId="3" fillId="14" borderId="26" xfId="2" applyFont="1" applyFill="1" applyBorder="1" applyAlignment="1">
      <alignment horizontal="center" vertical="center" wrapText="1"/>
    </xf>
    <xf numFmtId="0" fontId="3" fillId="14" borderId="31" xfId="2" applyFont="1" applyFill="1" applyBorder="1" applyAlignment="1">
      <alignment horizontal="center" vertical="center" wrapText="1"/>
    </xf>
    <xf numFmtId="0" fontId="4" fillId="0" borderId="23" xfId="4" applyFont="1" applyBorder="1" applyAlignment="1">
      <alignment horizontal="left" vertical="center"/>
    </xf>
    <xf numFmtId="0" fontId="10" fillId="14" borderId="2" xfId="4" applyFont="1" applyFill="1" applyBorder="1" applyAlignment="1">
      <alignment horizontal="center" vertical="center" wrapText="1"/>
    </xf>
    <xf numFmtId="0" fontId="10" fillId="14" borderId="5" xfId="4" applyFont="1" applyFill="1" applyBorder="1" applyAlignment="1">
      <alignment horizontal="center" vertical="center" wrapText="1"/>
    </xf>
    <xf numFmtId="0" fontId="10" fillId="14" borderId="7" xfId="4" applyFont="1" applyFill="1" applyBorder="1" applyAlignment="1">
      <alignment horizontal="center" vertical="center" wrapText="1"/>
    </xf>
    <xf numFmtId="0" fontId="2" fillId="5" borderId="2" xfId="2" applyFill="1" applyBorder="1" applyAlignment="1">
      <alignment horizontal="center" vertical="top"/>
    </xf>
    <xf numFmtId="0" fontId="2" fillId="5" borderId="3" xfId="2" applyFill="1" applyBorder="1" applyAlignment="1">
      <alignment horizontal="center" vertical="top"/>
    </xf>
    <xf numFmtId="0" fontId="2" fillId="14" borderId="7" xfId="2" applyFill="1" applyBorder="1" applyAlignment="1">
      <alignment horizontal="right" vertical="top"/>
    </xf>
    <xf numFmtId="0" fontId="2" fillId="14" borderId="8" xfId="2" applyFill="1" applyBorder="1" applyAlignment="1">
      <alignment horizontal="right" vertical="top"/>
    </xf>
    <xf numFmtId="44" fontId="3" fillId="14" borderId="6" xfId="4" applyNumberFormat="1" applyFont="1" applyFill="1" applyBorder="1" applyAlignment="1">
      <alignment horizontal="center" vertical="center"/>
    </xf>
    <xf numFmtId="44" fontId="3" fillId="14" borderId="9" xfId="4" applyNumberFormat="1" applyFont="1" applyFill="1" applyBorder="1" applyAlignment="1">
      <alignment horizontal="center" vertical="center"/>
    </xf>
    <xf numFmtId="0" fontId="3" fillId="14" borderId="1" xfId="4" applyFont="1" applyFill="1" applyBorder="1" applyAlignment="1">
      <alignment horizontal="center" vertical="top" wrapText="1"/>
    </xf>
    <xf numFmtId="0" fontId="3" fillId="14" borderId="8" xfId="4" applyFont="1" applyFill="1" applyBorder="1" applyAlignment="1">
      <alignment horizontal="center" vertical="top" wrapText="1"/>
    </xf>
    <xf numFmtId="164" fontId="10" fillId="14" borderId="1" xfId="4" applyNumberFormat="1" applyFont="1" applyFill="1" applyBorder="1" applyAlignment="1">
      <alignment horizontal="center" vertical="center"/>
    </xf>
    <xf numFmtId="164" fontId="10" fillId="14" borderId="8" xfId="4" applyNumberFormat="1" applyFont="1" applyFill="1" applyBorder="1" applyAlignment="1">
      <alignment horizontal="center" vertical="center"/>
    </xf>
    <xf numFmtId="0" fontId="10" fillId="14" borderId="1" xfId="4" applyFont="1" applyFill="1" applyBorder="1" applyAlignment="1">
      <alignment horizontal="center" vertical="center" wrapText="1"/>
    </xf>
    <xf numFmtId="0" fontId="10" fillId="14" borderId="8" xfId="4" applyFont="1" applyFill="1" applyBorder="1" applyAlignment="1">
      <alignment horizontal="center" vertical="center" wrapText="1"/>
    </xf>
    <xf numFmtId="0" fontId="25" fillId="9" borderId="33" xfId="4" applyFont="1" applyFill="1" applyBorder="1" applyAlignment="1">
      <alignment horizontal="center" vertical="center" wrapText="1"/>
    </xf>
    <xf numFmtId="0" fontId="25" fillId="9" borderId="34" xfId="4" applyFont="1" applyFill="1" applyBorder="1" applyAlignment="1">
      <alignment horizontal="center" vertical="center" wrapText="1"/>
    </xf>
    <xf numFmtId="0" fontId="25" fillId="9" borderId="35" xfId="4" applyFont="1" applyFill="1" applyBorder="1" applyAlignment="1">
      <alignment horizontal="center" vertical="center" wrapText="1"/>
    </xf>
    <xf numFmtId="0" fontId="10" fillId="14" borderId="3" xfId="4" applyFont="1" applyFill="1" applyBorder="1" applyAlignment="1">
      <alignment horizontal="center" vertical="center" wrapText="1"/>
    </xf>
    <xf numFmtId="164" fontId="10" fillId="14" borderId="3" xfId="4" applyNumberFormat="1" applyFont="1" applyFill="1" applyBorder="1" applyAlignment="1">
      <alignment horizontal="center" vertical="center"/>
    </xf>
    <xf numFmtId="44" fontId="3" fillId="14" borderId="4" xfId="4" applyNumberFormat="1" applyFont="1" applyFill="1" applyBorder="1" applyAlignment="1">
      <alignment horizontal="center" vertical="center"/>
    </xf>
    <xf numFmtId="0" fontId="4" fillId="12" borderId="21" xfId="4" applyFont="1" applyFill="1" applyBorder="1" applyAlignment="1">
      <alignment horizontal="left" vertical="top"/>
    </xf>
    <xf numFmtId="0" fontId="4" fillId="12" borderId="17" xfId="4" applyFont="1" applyFill="1" applyBorder="1" applyAlignment="1">
      <alignment horizontal="left" vertical="top"/>
    </xf>
    <xf numFmtId="0" fontId="4" fillId="12" borderId="22" xfId="4" applyFont="1" applyFill="1" applyBorder="1" applyAlignment="1">
      <alignment horizontal="left" vertical="top"/>
    </xf>
    <xf numFmtId="0" fontId="3" fillId="14" borderId="2" xfId="4" applyFill="1" applyBorder="1" applyAlignment="1">
      <alignment horizontal="center" vertical="top"/>
    </xf>
    <xf numFmtId="0" fontId="3" fillId="14" borderId="5" xfId="4" applyFill="1" applyBorder="1" applyAlignment="1">
      <alignment horizontal="center" vertical="top"/>
    </xf>
    <xf numFmtId="0" fontId="3" fillId="14" borderId="7" xfId="4" applyFill="1" applyBorder="1" applyAlignment="1">
      <alignment horizontal="center" vertical="top"/>
    </xf>
    <xf numFmtId="9" fontId="3" fillId="14" borderId="4" xfId="4" applyNumberFormat="1" applyFill="1" applyBorder="1" applyAlignment="1">
      <alignment horizontal="center" vertical="top"/>
    </xf>
    <xf numFmtId="9" fontId="3" fillId="14" borderId="6" xfId="4" applyNumberFormat="1" applyFill="1" applyBorder="1" applyAlignment="1">
      <alignment horizontal="center" vertical="top"/>
    </xf>
    <xf numFmtId="9" fontId="3" fillId="14" borderId="9" xfId="4" applyNumberFormat="1" applyFill="1" applyBorder="1" applyAlignment="1">
      <alignment horizontal="center" vertical="top"/>
    </xf>
    <xf numFmtId="0" fontId="26" fillId="0" borderId="0" xfId="7" applyFont="1" applyAlignment="1">
      <alignment horizontal="left" vertical="center"/>
    </xf>
    <xf numFmtId="0" fontId="3" fillId="0" borderId="0" xfId="7" applyAlignment="1">
      <alignment horizontal="left" vertical="center"/>
    </xf>
    <xf numFmtId="0" fontId="13" fillId="9" borderId="18" xfId="2" applyFont="1" applyFill="1" applyBorder="1" applyAlignment="1">
      <alignment horizontal="center" vertical="top"/>
    </xf>
    <xf numFmtId="0" fontId="13" fillId="9" borderId="0" xfId="2" applyFont="1" applyFill="1" applyAlignment="1">
      <alignment horizontal="center" vertical="top"/>
    </xf>
    <xf numFmtId="0" fontId="13" fillId="9" borderId="14" xfId="2" applyFont="1" applyFill="1" applyBorder="1" applyAlignment="1">
      <alignment horizontal="center" vertical="top"/>
    </xf>
    <xf numFmtId="0" fontId="5" fillId="9" borderId="14" xfId="2" applyFont="1" applyFill="1" applyBorder="1" applyAlignment="1">
      <alignment horizontal="left" vertical="top" wrapText="1"/>
    </xf>
    <xf numFmtId="0" fontId="5" fillId="9" borderId="23" xfId="2" applyFont="1" applyFill="1" applyBorder="1" applyAlignment="1">
      <alignment horizontal="center" vertical="top" wrapText="1"/>
    </xf>
    <xf numFmtId="0" fontId="5" fillId="9" borderId="16" xfId="2" applyFont="1" applyFill="1" applyBorder="1" applyAlignment="1">
      <alignment horizontal="center" vertical="top" wrapText="1"/>
    </xf>
    <xf numFmtId="0" fontId="13" fillId="12" borderId="18" xfId="2" applyFont="1" applyFill="1" applyBorder="1" applyAlignment="1">
      <alignment horizontal="center" vertical="top"/>
    </xf>
    <xf numFmtId="0" fontId="13" fillId="12" borderId="0" xfId="2" applyFont="1" applyFill="1" applyAlignment="1">
      <alignment vertical="top"/>
    </xf>
    <xf numFmtId="0" fontId="13" fillId="12" borderId="14" xfId="2" applyFont="1" applyFill="1" applyBorder="1" applyAlignment="1">
      <alignment vertical="top"/>
    </xf>
    <xf numFmtId="0" fontId="5" fillId="12" borderId="0" xfId="2" applyFont="1" applyFill="1" applyAlignment="1">
      <alignment horizontal="left" vertical="top" wrapText="1"/>
    </xf>
    <xf numFmtId="0" fontId="5" fillId="12" borderId="14" xfId="2" applyFont="1" applyFill="1" applyBorder="1" applyAlignment="1">
      <alignment horizontal="left" vertical="top" wrapText="1"/>
    </xf>
    <xf numFmtId="0" fontId="5" fillId="12" borderId="23" xfId="2" applyFont="1" applyFill="1" applyBorder="1" applyAlignment="1">
      <alignment vertical="top" wrapText="1"/>
    </xf>
    <xf numFmtId="0" fontId="5" fillId="12" borderId="16" xfId="2" applyFont="1" applyFill="1" applyBorder="1" applyAlignment="1">
      <alignment vertical="top" wrapText="1"/>
    </xf>
  </cellXfs>
  <cellStyles count="8">
    <cellStyle name="Currency" xfId="1" builtinId="4"/>
    <cellStyle name="Currency 2" xfId="3" xr:uid="{C252738E-2A55-491E-93CB-5407D650C87C}"/>
    <cellStyle name="Normal" xfId="0" builtinId="0"/>
    <cellStyle name="Normal 2" xfId="2" xr:uid="{32BD289F-EED1-47A4-ADBD-6F1EB6382FBE}"/>
    <cellStyle name="Normal 3" xfId="4" xr:uid="{B8276979-081D-486A-BFD6-EDC989B38437}"/>
    <cellStyle name="Normal 3 2" xfId="7" xr:uid="{76B65BE2-3B29-4030-AD1A-310D8921DFE4}"/>
    <cellStyle name="Percent" xfId="6" builtinId="5"/>
    <cellStyle name="Percent 2" xfId="5" xr:uid="{1DF35E33-795A-4EED-8382-FAD2132FE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9E65-12AB-400B-B6FD-CD6D5AF429AC}">
  <sheetPr>
    <tabColor theme="1"/>
  </sheetPr>
  <dimension ref="B1:G72"/>
  <sheetViews>
    <sheetView tabSelected="1" zoomScale="80" zoomScaleNormal="80" workbookViewId="0">
      <selection activeCell="J20" sqref="J20"/>
    </sheetView>
  </sheetViews>
  <sheetFormatPr defaultColWidth="7.5546875" defaultRowHeight="13.2" x14ac:dyDescent="0.3"/>
  <cols>
    <col min="1" max="1" width="7.5546875" style="3"/>
    <col min="2" max="2" width="2.88671875" style="3" customWidth="1"/>
    <col min="3" max="3" width="2.109375" style="10" customWidth="1"/>
    <col min="4" max="4" width="115.44140625" style="2" bestFit="1" customWidth="1"/>
    <col min="5" max="5" width="2.88671875" style="3" customWidth="1"/>
    <col min="6" max="16384" width="7.5546875" style="3"/>
  </cols>
  <sheetData>
    <row r="1" spans="2:5" ht="13.8" thickBot="1" x14ac:dyDescent="0.35"/>
    <row r="2" spans="2:5" x14ac:dyDescent="0.3">
      <c r="B2" s="143"/>
      <c r="C2" s="144"/>
      <c r="D2" s="145"/>
      <c r="E2" s="146"/>
    </row>
    <row r="3" spans="2:5" ht="22.8" x14ac:dyDescent="0.3">
      <c r="B3" s="147"/>
      <c r="C3" s="222" t="s">
        <v>7</v>
      </c>
      <c r="D3" s="222"/>
      <c r="E3" s="148"/>
    </row>
    <row r="4" spans="2:5" ht="13.8" thickBot="1" x14ac:dyDescent="0.35">
      <c r="B4" s="147"/>
      <c r="C4" s="149"/>
      <c r="D4" s="150"/>
      <c r="E4" s="148"/>
    </row>
    <row r="5" spans="2:5" x14ac:dyDescent="0.3">
      <c r="B5" s="147"/>
      <c r="C5" s="235" t="s">
        <v>18</v>
      </c>
      <c r="D5" s="236"/>
      <c r="E5" s="148"/>
    </row>
    <row r="6" spans="2:5" x14ac:dyDescent="0.3">
      <c r="B6" s="147"/>
      <c r="C6" s="11"/>
      <c r="D6" s="12"/>
      <c r="E6" s="148"/>
    </row>
    <row r="7" spans="2:5" ht="13.8" x14ac:dyDescent="0.3">
      <c r="B7" s="147"/>
      <c r="C7" s="13">
        <v>1</v>
      </c>
      <c r="D7" s="14" t="s">
        <v>47</v>
      </c>
      <c r="E7" s="148"/>
    </row>
    <row r="8" spans="2:5" ht="13.8" x14ac:dyDescent="0.3">
      <c r="B8" s="147"/>
      <c r="C8" s="13">
        <v>2</v>
      </c>
      <c r="D8" s="14" t="s">
        <v>48</v>
      </c>
      <c r="E8" s="148"/>
    </row>
    <row r="9" spans="2:5" ht="27.6" customHeight="1" x14ac:dyDescent="0.3">
      <c r="B9" s="147"/>
      <c r="C9" s="13">
        <v>3</v>
      </c>
      <c r="D9" s="14" t="s">
        <v>117</v>
      </c>
      <c r="E9" s="148"/>
    </row>
    <row r="10" spans="2:5" ht="26.4" x14ac:dyDescent="0.3">
      <c r="B10" s="147"/>
      <c r="C10" s="13">
        <v>4</v>
      </c>
      <c r="D10" s="14" t="s">
        <v>118</v>
      </c>
      <c r="E10" s="148"/>
    </row>
    <row r="11" spans="2:5" ht="13.8" x14ac:dyDescent="0.3">
      <c r="B11" s="147"/>
      <c r="C11" s="13">
        <v>5</v>
      </c>
      <c r="D11" s="14" t="s">
        <v>107</v>
      </c>
      <c r="E11" s="148"/>
    </row>
    <row r="12" spans="2:5" ht="14.4" thickBot="1" x14ac:dyDescent="0.35">
      <c r="B12" s="147"/>
      <c r="C12" s="15"/>
      <c r="D12" s="16"/>
      <c r="E12" s="148"/>
    </row>
    <row r="13" spans="2:5" ht="12.6" customHeight="1" thickBot="1" x14ac:dyDescent="0.35">
      <c r="B13" s="147"/>
      <c r="C13" s="149"/>
      <c r="D13" s="150"/>
      <c r="E13" s="148"/>
    </row>
    <row r="14" spans="2:5" ht="12.6" customHeight="1" x14ac:dyDescent="0.3">
      <c r="B14" s="147"/>
      <c r="C14" s="227" t="s">
        <v>53</v>
      </c>
      <c r="D14" s="228"/>
      <c r="E14" s="148"/>
    </row>
    <row r="15" spans="2:5" ht="12.6" customHeight="1" x14ac:dyDescent="0.3">
      <c r="B15" s="147"/>
      <c r="C15" s="86"/>
      <c r="D15" s="87"/>
      <c r="E15" s="148"/>
    </row>
    <row r="16" spans="2:5" ht="27.6" customHeight="1" x14ac:dyDescent="0.3">
      <c r="B16" s="147"/>
      <c r="C16" s="88">
        <v>1</v>
      </c>
      <c r="D16" s="89" t="s">
        <v>54</v>
      </c>
      <c r="E16" s="148"/>
    </row>
    <row r="17" spans="2:5" ht="51.6" customHeight="1" x14ac:dyDescent="0.3">
      <c r="B17" s="147"/>
      <c r="C17" s="88">
        <v>2</v>
      </c>
      <c r="D17" s="90" t="s">
        <v>58</v>
      </c>
      <c r="E17" s="148"/>
    </row>
    <row r="18" spans="2:5" ht="45.6" customHeight="1" x14ac:dyDescent="0.3">
      <c r="B18" s="147"/>
      <c r="C18" s="88">
        <v>3</v>
      </c>
      <c r="D18" s="90" t="s">
        <v>79</v>
      </c>
      <c r="E18" s="148"/>
    </row>
    <row r="19" spans="2:5" ht="43.95" customHeight="1" x14ac:dyDescent="0.3">
      <c r="B19" s="147"/>
      <c r="C19" s="88">
        <v>4</v>
      </c>
      <c r="D19" s="90" t="s">
        <v>80</v>
      </c>
      <c r="E19" s="148"/>
    </row>
    <row r="20" spans="2:5" ht="55.2" customHeight="1" x14ac:dyDescent="0.3">
      <c r="B20" s="147"/>
      <c r="C20" s="88">
        <v>5</v>
      </c>
      <c r="D20" s="90" t="s">
        <v>119</v>
      </c>
      <c r="E20" s="148"/>
    </row>
    <row r="21" spans="2:5" ht="12.6" customHeight="1" thickBot="1" x14ac:dyDescent="0.35">
      <c r="B21" s="147"/>
      <c r="C21" s="91"/>
      <c r="D21" s="92"/>
      <c r="E21" s="148"/>
    </row>
    <row r="22" spans="2:5" ht="12.6" customHeight="1" thickBot="1" x14ac:dyDescent="0.35">
      <c r="B22" s="147"/>
      <c r="C22" s="149"/>
      <c r="D22" s="150"/>
      <c r="E22" s="148"/>
    </row>
    <row r="23" spans="2:5" ht="12.6" customHeight="1" x14ac:dyDescent="0.3">
      <c r="B23" s="147"/>
      <c r="C23" s="233" t="s">
        <v>35</v>
      </c>
      <c r="D23" s="234"/>
      <c r="E23" s="148"/>
    </row>
    <row r="24" spans="2:5" ht="12.6" customHeight="1" x14ac:dyDescent="0.3">
      <c r="B24" s="147"/>
      <c r="C24" s="47"/>
      <c r="D24" s="48"/>
      <c r="E24" s="148"/>
    </row>
    <row r="25" spans="2:5" ht="12.6" customHeight="1" x14ac:dyDescent="0.3">
      <c r="B25" s="147"/>
      <c r="C25" s="49">
        <v>1</v>
      </c>
      <c r="D25" s="50" t="s">
        <v>81</v>
      </c>
      <c r="E25" s="148"/>
    </row>
    <row r="26" spans="2:5" ht="12.6" customHeight="1" x14ac:dyDescent="0.3">
      <c r="B26" s="147"/>
      <c r="C26" s="49">
        <v>2</v>
      </c>
      <c r="D26" s="50" t="s">
        <v>56</v>
      </c>
      <c r="E26" s="148"/>
    </row>
    <row r="27" spans="2:5" ht="12.6" customHeight="1" thickBot="1" x14ac:dyDescent="0.35">
      <c r="B27" s="147"/>
      <c r="C27" s="51"/>
      <c r="D27" s="52"/>
      <c r="E27" s="148"/>
    </row>
    <row r="28" spans="2:5" ht="12.6" customHeight="1" thickBot="1" x14ac:dyDescent="0.35">
      <c r="B28" s="147"/>
      <c r="C28" s="149"/>
      <c r="D28" s="150"/>
      <c r="E28" s="148"/>
    </row>
    <row r="29" spans="2:5" ht="15" customHeight="1" x14ac:dyDescent="0.3">
      <c r="B29" s="147"/>
      <c r="C29" s="237" t="s">
        <v>59</v>
      </c>
      <c r="D29" s="238"/>
      <c r="E29" s="148"/>
    </row>
    <row r="30" spans="2:5" ht="12" customHeight="1" x14ac:dyDescent="0.3">
      <c r="B30" s="147"/>
      <c r="C30" s="17"/>
      <c r="D30" s="18"/>
      <c r="E30" s="148"/>
    </row>
    <row r="31" spans="2:5" x14ac:dyDescent="0.3">
      <c r="B31" s="147"/>
      <c r="C31" s="19">
        <v>1</v>
      </c>
      <c r="D31" s="20" t="s">
        <v>0</v>
      </c>
      <c r="E31" s="148"/>
    </row>
    <row r="32" spans="2:5" x14ac:dyDescent="0.3">
      <c r="B32" s="147"/>
      <c r="C32" s="19">
        <v>2</v>
      </c>
      <c r="D32" s="21" t="s">
        <v>82</v>
      </c>
      <c r="E32" s="148"/>
    </row>
    <row r="33" spans="2:5" x14ac:dyDescent="0.3">
      <c r="B33" s="147"/>
      <c r="C33" s="19">
        <v>3</v>
      </c>
      <c r="D33" s="21" t="s">
        <v>83</v>
      </c>
      <c r="E33" s="148"/>
    </row>
    <row r="34" spans="2:5" ht="26.4" x14ac:dyDescent="0.3">
      <c r="B34" s="147"/>
      <c r="C34" s="19">
        <v>4</v>
      </c>
      <c r="D34" s="21" t="s">
        <v>94</v>
      </c>
      <c r="E34" s="148"/>
    </row>
    <row r="35" spans="2:5" ht="52.8" x14ac:dyDescent="0.3">
      <c r="B35" s="147"/>
      <c r="C35" s="19">
        <v>5</v>
      </c>
      <c r="D35" s="20" t="s">
        <v>78</v>
      </c>
      <c r="E35" s="151"/>
    </row>
    <row r="36" spans="2:5" x14ac:dyDescent="0.3">
      <c r="B36" s="147"/>
      <c r="C36" s="19">
        <v>6</v>
      </c>
      <c r="D36" s="20" t="s">
        <v>122</v>
      </c>
      <c r="E36" s="151"/>
    </row>
    <row r="37" spans="2:5" ht="12.45" customHeight="1" x14ac:dyDescent="0.3">
      <c r="B37" s="147"/>
      <c r="C37" s="19"/>
      <c r="D37" s="20" t="s">
        <v>103</v>
      </c>
      <c r="E37" s="151"/>
    </row>
    <row r="38" spans="2:5" x14ac:dyDescent="0.3">
      <c r="B38" s="147"/>
      <c r="C38" s="19">
        <v>7</v>
      </c>
      <c r="D38" s="21" t="s">
        <v>77</v>
      </c>
      <c r="E38" s="148"/>
    </row>
    <row r="39" spans="2:5" x14ac:dyDescent="0.3">
      <c r="B39" s="147"/>
      <c r="C39" s="19">
        <v>8</v>
      </c>
      <c r="D39" s="21" t="s">
        <v>101</v>
      </c>
      <c r="E39" s="151"/>
    </row>
    <row r="40" spans="2:5" ht="26.4" x14ac:dyDescent="0.3">
      <c r="B40" s="147"/>
      <c r="C40" s="19">
        <v>9</v>
      </c>
      <c r="D40" s="21" t="s">
        <v>55</v>
      </c>
      <c r="E40" s="148"/>
    </row>
    <row r="41" spans="2:5" ht="13.8" thickBot="1" x14ac:dyDescent="0.35">
      <c r="B41" s="147"/>
      <c r="C41" s="22"/>
      <c r="D41" s="23"/>
      <c r="E41" s="148"/>
    </row>
    <row r="42" spans="2:5" ht="13.8" thickBot="1" x14ac:dyDescent="0.35">
      <c r="B42" s="147"/>
      <c r="C42" s="149"/>
      <c r="D42" s="152"/>
      <c r="E42" s="148"/>
    </row>
    <row r="43" spans="2:5" x14ac:dyDescent="0.3">
      <c r="B43" s="147"/>
      <c r="C43" s="223" t="s">
        <v>60</v>
      </c>
      <c r="D43" s="224"/>
      <c r="E43" s="148"/>
    </row>
    <row r="44" spans="2:5" x14ac:dyDescent="0.3">
      <c r="B44" s="147"/>
      <c r="C44" s="24"/>
      <c r="D44" s="25"/>
      <c r="E44" s="148"/>
    </row>
    <row r="45" spans="2:5" ht="13.8" x14ac:dyDescent="0.3">
      <c r="B45" s="147"/>
      <c r="C45" s="26">
        <v>1</v>
      </c>
      <c r="D45" s="27" t="s">
        <v>105</v>
      </c>
      <c r="E45" s="148"/>
    </row>
    <row r="46" spans="2:5" ht="13.8" x14ac:dyDescent="0.3">
      <c r="B46" s="147"/>
      <c r="C46" s="26">
        <v>2</v>
      </c>
      <c r="D46" s="27" t="s">
        <v>106</v>
      </c>
      <c r="E46" s="148"/>
    </row>
    <row r="47" spans="2:5" ht="13.8" thickBot="1" x14ac:dyDescent="0.35">
      <c r="B47" s="147"/>
      <c r="C47" s="28"/>
      <c r="D47" s="29"/>
      <c r="E47" s="148"/>
    </row>
    <row r="48" spans="2:5" ht="13.8" thickBot="1" x14ac:dyDescent="0.35">
      <c r="B48" s="147"/>
      <c r="C48" s="149"/>
      <c r="D48" s="152"/>
      <c r="E48" s="148"/>
    </row>
    <row r="49" spans="2:5" x14ac:dyDescent="0.3">
      <c r="B49" s="147"/>
      <c r="C49" s="231" t="s">
        <v>51</v>
      </c>
      <c r="D49" s="232"/>
      <c r="E49" s="148"/>
    </row>
    <row r="50" spans="2:5" x14ac:dyDescent="0.3">
      <c r="B50" s="147"/>
      <c r="C50" s="41"/>
      <c r="D50" s="42"/>
      <c r="E50" s="148"/>
    </row>
    <row r="51" spans="2:5" ht="13.8" x14ac:dyDescent="0.3">
      <c r="B51" s="147"/>
      <c r="C51" s="43">
        <v>1</v>
      </c>
      <c r="D51" s="44" t="s">
        <v>0</v>
      </c>
      <c r="E51" s="148"/>
    </row>
    <row r="52" spans="2:5" ht="13.8" x14ac:dyDescent="0.3">
      <c r="B52" s="147"/>
      <c r="C52" s="43">
        <v>2</v>
      </c>
      <c r="D52" s="44" t="s">
        <v>84</v>
      </c>
      <c r="E52" s="148"/>
    </row>
    <row r="53" spans="2:5" ht="13.8" x14ac:dyDescent="0.3">
      <c r="B53" s="147"/>
      <c r="C53" s="43">
        <v>3</v>
      </c>
      <c r="D53" s="44" t="s">
        <v>85</v>
      </c>
      <c r="E53" s="148"/>
    </row>
    <row r="54" spans="2:5" ht="13.8" thickBot="1" x14ac:dyDescent="0.35">
      <c r="B54" s="147"/>
      <c r="C54" s="45"/>
      <c r="D54" s="46"/>
      <c r="E54" s="148"/>
    </row>
    <row r="55" spans="2:5" ht="13.8" thickBot="1" x14ac:dyDescent="0.35">
      <c r="B55" s="147"/>
      <c r="C55" s="153"/>
      <c r="D55" s="153"/>
      <c r="E55" s="148"/>
    </row>
    <row r="56" spans="2:5" x14ac:dyDescent="0.3">
      <c r="B56" s="147"/>
      <c r="C56" s="225" t="s">
        <v>52</v>
      </c>
      <c r="D56" s="226"/>
      <c r="E56" s="148"/>
    </row>
    <row r="57" spans="2:5" x14ac:dyDescent="0.3">
      <c r="B57" s="147"/>
      <c r="C57" s="80"/>
      <c r="D57" s="81"/>
      <c r="E57" s="148"/>
    </row>
    <row r="58" spans="2:5" ht="13.8" x14ac:dyDescent="0.3">
      <c r="B58" s="147"/>
      <c r="C58" s="82">
        <v>1</v>
      </c>
      <c r="D58" s="83" t="s">
        <v>0</v>
      </c>
      <c r="E58" s="148"/>
    </row>
    <row r="59" spans="2:5" ht="13.8" x14ac:dyDescent="0.3">
      <c r="B59" s="147"/>
      <c r="C59" s="82">
        <v>2</v>
      </c>
      <c r="D59" s="83" t="s">
        <v>50</v>
      </c>
      <c r="E59" s="148"/>
    </row>
    <row r="60" spans="2:5" ht="26.4" x14ac:dyDescent="0.3">
      <c r="B60" s="147"/>
      <c r="C60" s="82">
        <v>3</v>
      </c>
      <c r="D60" s="83" t="s">
        <v>112</v>
      </c>
      <c r="E60" s="148"/>
    </row>
    <row r="61" spans="2:5" ht="13.8" x14ac:dyDescent="0.3">
      <c r="B61" s="147"/>
      <c r="C61" s="82">
        <v>4</v>
      </c>
      <c r="D61" s="83" t="s">
        <v>91</v>
      </c>
      <c r="E61" s="148"/>
    </row>
    <row r="62" spans="2:5" ht="13.8" thickBot="1" x14ac:dyDescent="0.35">
      <c r="B62" s="147"/>
      <c r="C62" s="84"/>
      <c r="D62" s="85"/>
      <c r="E62" s="148"/>
    </row>
    <row r="63" spans="2:5" ht="13.8" thickBot="1" x14ac:dyDescent="0.35">
      <c r="B63" s="154"/>
      <c r="C63" s="155"/>
      <c r="D63" s="156"/>
      <c r="E63" s="157"/>
    </row>
    <row r="64" spans="2:5" ht="14.4" customHeight="1" x14ac:dyDescent="0.3">
      <c r="C64" s="3"/>
      <c r="D64" s="3"/>
    </row>
    <row r="65" spans="3:7" x14ac:dyDescent="0.3">
      <c r="C65" s="3"/>
      <c r="D65" s="3"/>
    </row>
    <row r="66" spans="3:7" x14ac:dyDescent="0.3">
      <c r="C66" s="3"/>
      <c r="D66" s="3"/>
    </row>
    <row r="67" spans="3:7" x14ac:dyDescent="0.3">
      <c r="C67" s="3"/>
      <c r="D67" s="3"/>
    </row>
    <row r="68" spans="3:7" x14ac:dyDescent="0.3">
      <c r="C68" s="3"/>
      <c r="D68" s="158"/>
      <c r="E68" s="229"/>
      <c r="F68" s="230"/>
      <c r="G68" s="230"/>
    </row>
    <row r="69" spans="3:7" x14ac:dyDescent="0.3">
      <c r="C69" s="3"/>
      <c r="D69" s="3"/>
    </row>
    <row r="70" spans="3:7" x14ac:dyDescent="0.3">
      <c r="C70" s="3"/>
      <c r="D70" s="3"/>
    </row>
    <row r="71" spans="3:7" x14ac:dyDescent="0.3">
      <c r="C71" s="3"/>
      <c r="D71" s="3"/>
    </row>
    <row r="72" spans="3:7" x14ac:dyDescent="0.3">
      <c r="C72" s="3"/>
      <c r="D72" s="3"/>
    </row>
  </sheetData>
  <mergeCells count="9">
    <mergeCell ref="C3:D3"/>
    <mergeCell ref="C43:D43"/>
    <mergeCell ref="C56:D56"/>
    <mergeCell ref="C14:D14"/>
    <mergeCell ref="E68:G68"/>
    <mergeCell ref="C49:D49"/>
    <mergeCell ref="C23:D23"/>
    <mergeCell ref="C5:D5"/>
    <mergeCell ref="C29:D29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92B7-2A85-4152-AD43-E24C4F40DD31}">
  <sheetPr>
    <tabColor theme="1"/>
  </sheetPr>
  <dimension ref="A1:N12"/>
  <sheetViews>
    <sheetView workbookViewId="0">
      <selection activeCell="B14" sqref="B14"/>
    </sheetView>
  </sheetViews>
  <sheetFormatPr defaultColWidth="9.109375" defaultRowHeight="13.2" x14ac:dyDescent="0.25"/>
  <cols>
    <col min="1" max="2" width="9.109375" style="31"/>
    <col min="3" max="3" width="0" style="34" hidden="1" customWidth="1"/>
    <col min="4" max="5" width="9.109375" style="31"/>
    <col min="6" max="6" width="44.44140625" style="32" bestFit="1" customWidth="1"/>
    <col min="7" max="7" width="29.5546875" style="33" customWidth="1"/>
    <col min="8" max="11" width="9.109375" style="31"/>
    <col min="12" max="12" width="16.109375" style="31" customWidth="1"/>
    <col min="13" max="13" width="14.6640625" style="31" customWidth="1"/>
    <col min="14" max="16384" width="9.109375" style="31"/>
  </cols>
  <sheetData>
    <row r="1" spans="1:14" ht="17.399999999999999" x14ac:dyDescent="0.25">
      <c r="A1" s="279" t="s">
        <v>120</v>
      </c>
    </row>
    <row r="2" spans="1:14" x14ac:dyDescent="0.25">
      <c r="A2" s="280" t="s">
        <v>121</v>
      </c>
      <c r="C2" s="36"/>
      <c r="F2" s="31"/>
      <c r="G2" s="31"/>
    </row>
    <row r="3" spans="1:14" x14ac:dyDescent="0.25">
      <c r="C3" s="35"/>
    </row>
    <row r="4" spans="1:14" x14ac:dyDescent="0.25">
      <c r="C4" s="31"/>
    </row>
    <row r="6" spans="1:14" ht="13.8" thickBot="1" x14ac:dyDescent="0.3"/>
    <row r="7" spans="1:14" ht="13.8" thickBot="1" x14ac:dyDescent="0.3">
      <c r="E7" s="53"/>
      <c r="F7" s="54"/>
      <c r="G7" s="55"/>
      <c r="H7" s="56"/>
      <c r="L7" s="216" t="s">
        <v>49</v>
      </c>
      <c r="M7" s="217"/>
      <c r="N7" s="218"/>
    </row>
    <row r="8" spans="1:14" ht="25.8" thickBot="1" x14ac:dyDescent="0.5">
      <c r="E8" s="57"/>
      <c r="F8" s="58" t="s">
        <v>57</v>
      </c>
      <c r="G8" s="140">
        <f>SUM('Core Service B'!D:D)+SUM('Core Service B'!G:G)+SUM('Core Service B'!J:J)+'Core Service B'!N5</f>
        <v>0</v>
      </c>
      <c r="H8" s="59"/>
      <c r="L8" s="206" t="s">
        <v>19</v>
      </c>
      <c r="M8" s="207" t="s">
        <v>20</v>
      </c>
      <c r="N8" s="208" t="s">
        <v>21</v>
      </c>
    </row>
    <row r="9" spans="1:14" ht="13.8" thickBot="1" x14ac:dyDescent="0.3">
      <c r="E9" s="57"/>
      <c r="F9" s="60"/>
      <c r="G9" s="61"/>
      <c r="H9" s="59"/>
      <c r="L9" s="209" t="s">
        <v>86</v>
      </c>
      <c r="M9" s="210" t="str">
        <f>'Discount Structure'!C9</f>
        <v>…</v>
      </c>
      <c r="N9" s="211">
        <v>0.05</v>
      </c>
    </row>
    <row r="10" spans="1:14" ht="25.8" thickBot="1" x14ac:dyDescent="0.5">
      <c r="E10" s="57"/>
      <c r="F10" s="58" t="s">
        <v>72</v>
      </c>
      <c r="G10" s="140">
        <f>SUM('Additional Services'!H9:H18)</f>
        <v>0</v>
      </c>
      <c r="H10" s="59"/>
      <c r="L10" s="212" t="s">
        <v>87</v>
      </c>
      <c r="M10" s="210" t="str">
        <f>'Discount Structure'!C10</f>
        <v>…</v>
      </c>
      <c r="N10" s="213">
        <v>0.4</v>
      </c>
    </row>
    <row r="11" spans="1:14" ht="13.8" thickBot="1" x14ac:dyDescent="0.3">
      <c r="E11" s="57"/>
      <c r="F11" s="62"/>
      <c r="G11" s="62"/>
      <c r="H11" s="59"/>
      <c r="L11" s="212" t="s">
        <v>88</v>
      </c>
      <c r="M11" s="210" t="str">
        <f>'Discount Structure'!C11</f>
        <v>…</v>
      </c>
      <c r="N11" s="213">
        <v>0.45</v>
      </c>
    </row>
    <row r="12" spans="1:14" ht="13.8" thickBot="1" x14ac:dyDescent="0.3">
      <c r="E12" s="63"/>
      <c r="F12" s="64"/>
      <c r="G12" s="64"/>
      <c r="H12" s="65"/>
      <c r="L12" s="214" t="s">
        <v>89</v>
      </c>
      <c r="M12" s="210" t="str">
        <f>'Discount Structure'!C12</f>
        <v>…</v>
      </c>
      <c r="N12" s="215">
        <v>0.1</v>
      </c>
    </row>
  </sheetData>
  <pageMargins left="0.7" right="0.7" top="0.75" bottom="0.75" header="0.3" footer="0.3"/>
  <pageSetup paperSize="9" orientation="portrait" verticalDpi="0" r:id="rId1"/>
  <headerFooter>
    <oddHeader>&amp;C&amp;"Calibri"&amp;10&amp;K000000OFFICIAL&amp;1#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31EE-6BC3-419A-8A5B-62979A84F720}">
  <sheetPr>
    <tabColor theme="4" tint="0.39997558519241921"/>
  </sheetPr>
  <dimension ref="B4:T20"/>
  <sheetViews>
    <sheetView topLeftCell="C1" zoomScale="90" zoomScaleNormal="90" workbookViewId="0">
      <selection activeCell="F22" sqref="F22"/>
    </sheetView>
  </sheetViews>
  <sheetFormatPr defaultColWidth="9.109375" defaultRowHeight="13.2" x14ac:dyDescent="0.3"/>
  <cols>
    <col min="1" max="1" width="9.109375" style="1"/>
    <col min="2" max="2" width="17.6640625" style="4" bestFit="1" customWidth="1"/>
    <col min="3" max="3" width="5.44140625" style="5" bestFit="1" customWidth="1"/>
    <col min="4" max="4" width="14.33203125" style="1" customWidth="1"/>
    <col min="5" max="5" width="11" style="1" customWidth="1"/>
    <col min="6" max="6" width="20.6640625" style="1" bestFit="1" customWidth="1"/>
    <col min="7" max="7" width="7.77734375" style="1" bestFit="1" customWidth="1"/>
    <col min="8" max="8" width="8.44140625" style="1" bestFit="1" customWidth="1"/>
    <col min="9" max="9" width="11.33203125" style="1" bestFit="1" customWidth="1"/>
    <col min="10" max="10" width="31" style="1" customWidth="1"/>
    <col min="11" max="11" width="10" style="1" customWidth="1"/>
    <col min="12" max="12" width="28.33203125" style="1" customWidth="1"/>
    <col min="13" max="13" width="5.44140625" style="69" bestFit="1" customWidth="1"/>
    <col min="14" max="14" width="8.6640625" style="69" bestFit="1" customWidth="1"/>
    <col min="15" max="15" width="10.88671875" style="69" bestFit="1" customWidth="1"/>
    <col min="16" max="16" width="7.44140625" style="1" customWidth="1"/>
    <col min="17" max="17" width="13.5546875" style="1" customWidth="1"/>
    <col min="18" max="18" width="5.44140625" style="69" bestFit="1" customWidth="1"/>
    <col min="19" max="19" width="8.88671875" style="69" bestFit="1" customWidth="1"/>
    <col min="20" max="20" width="14.77734375" style="1" customWidth="1"/>
    <col min="21" max="21" width="12.109375" style="1" bestFit="1" customWidth="1"/>
    <col min="22" max="16384" width="9.109375" style="1"/>
  </cols>
  <sheetData>
    <row r="4" spans="2:20" ht="28.2" customHeight="1" thickBot="1" x14ac:dyDescent="0.35">
      <c r="B4" s="239" t="s">
        <v>97</v>
      </c>
      <c r="C4" s="239"/>
      <c r="E4" s="240" t="s">
        <v>98</v>
      </c>
      <c r="F4" s="240"/>
      <c r="G4" s="240"/>
      <c r="H4" s="240"/>
      <c r="I4" s="240"/>
      <c r="J4" s="240"/>
      <c r="L4" s="240" t="s">
        <v>99</v>
      </c>
      <c r="M4" s="240"/>
      <c r="N4" s="240"/>
      <c r="O4" s="240"/>
      <c r="Q4" s="240" t="s">
        <v>100</v>
      </c>
      <c r="R4" s="240"/>
      <c r="S4" s="240"/>
      <c r="T4" s="240"/>
    </row>
    <row r="5" spans="2:20" ht="40.200000000000003" thickBot="1" x14ac:dyDescent="0.35">
      <c r="B5" s="111" t="s">
        <v>17</v>
      </c>
      <c r="C5" s="112" t="s">
        <v>14</v>
      </c>
      <c r="E5" s="66" t="s">
        <v>1</v>
      </c>
      <c r="F5" s="67" t="s">
        <v>2</v>
      </c>
      <c r="G5" s="67" t="s">
        <v>12</v>
      </c>
      <c r="H5" s="67" t="s">
        <v>38</v>
      </c>
      <c r="I5" s="67" t="s">
        <v>39</v>
      </c>
      <c r="J5" s="67" t="s">
        <v>15</v>
      </c>
      <c r="L5" s="117" t="s">
        <v>37</v>
      </c>
      <c r="M5" s="118" t="s">
        <v>14</v>
      </c>
      <c r="N5" s="118" t="s">
        <v>45</v>
      </c>
      <c r="O5" s="119" t="s">
        <v>39</v>
      </c>
      <c r="Q5" s="102" t="s">
        <v>46</v>
      </c>
      <c r="R5" s="77" t="s">
        <v>14</v>
      </c>
      <c r="S5" s="77" t="s">
        <v>116</v>
      </c>
      <c r="T5" s="78" t="s">
        <v>39</v>
      </c>
    </row>
    <row r="6" spans="2:20" ht="19.8" customHeight="1" x14ac:dyDescent="0.3">
      <c r="B6" s="162" t="s">
        <v>114</v>
      </c>
      <c r="C6" s="163">
        <v>1</v>
      </c>
      <c r="E6" s="245" t="s">
        <v>8</v>
      </c>
      <c r="F6" s="166" t="s">
        <v>3</v>
      </c>
      <c r="G6" s="6">
        <v>0</v>
      </c>
      <c r="H6" s="169">
        <v>253</v>
      </c>
      <c r="I6" s="170">
        <f>G6*H6*12*VLOOKUP("Patroller (Chainsaw)",B:C,2,FALSE)</f>
        <v>0</v>
      </c>
      <c r="J6" s="171" t="s">
        <v>40</v>
      </c>
      <c r="L6" s="177" t="s">
        <v>93</v>
      </c>
      <c r="M6" s="113"/>
      <c r="N6" s="114">
        <v>0</v>
      </c>
      <c r="O6" s="179">
        <f>M6*N6*365</f>
        <v>0</v>
      </c>
      <c r="Q6" s="106" t="s">
        <v>95</v>
      </c>
      <c r="R6" s="113"/>
      <c r="S6" s="114">
        <v>0</v>
      </c>
      <c r="T6" s="181">
        <f>(R6*S6*365)</f>
        <v>0</v>
      </c>
    </row>
    <row r="7" spans="2:20" ht="19.8" customHeight="1" thickBot="1" x14ac:dyDescent="0.35">
      <c r="B7" s="164" t="s">
        <v>115</v>
      </c>
      <c r="C7" s="165">
        <v>1</v>
      </c>
      <c r="E7" s="246"/>
      <c r="F7" s="167" t="s">
        <v>4</v>
      </c>
      <c r="G7" s="7">
        <v>0</v>
      </c>
      <c r="H7" s="172">
        <v>253</v>
      </c>
      <c r="I7" s="173">
        <f>G7*H7*12*VLOOKUP("Patroller",B:C,2,FALSE)</f>
        <v>0</v>
      </c>
      <c r="J7" s="174" t="s">
        <v>40</v>
      </c>
      <c r="L7" s="178" t="s">
        <v>92</v>
      </c>
      <c r="M7" s="115"/>
      <c r="N7" s="116">
        <v>0</v>
      </c>
      <c r="O7" s="180">
        <f t="shared" ref="O7" si="0">M7*N7*365</f>
        <v>0</v>
      </c>
      <c r="Q7" s="107" t="s">
        <v>95</v>
      </c>
      <c r="R7" s="109"/>
      <c r="S7" s="110">
        <v>0</v>
      </c>
      <c r="T7" s="181">
        <f t="shared" ref="T7:T8" si="1">(R7*S7*365)</f>
        <v>0</v>
      </c>
    </row>
    <row r="8" spans="2:20" ht="19.8" customHeight="1" thickBot="1" x14ac:dyDescent="0.35">
      <c r="B8" s="96"/>
      <c r="C8" s="96"/>
      <c r="E8" s="245" t="s">
        <v>9</v>
      </c>
      <c r="F8" s="166" t="s">
        <v>3</v>
      </c>
      <c r="G8" s="6">
        <v>0</v>
      </c>
      <c r="H8" s="169">
        <v>253</v>
      </c>
      <c r="I8" s="170">
        <f>G8*H8*12*VLOOKUP("Patroller (Chainsaw)",B:C,2,FALSE)</f>
        <v>0</v>
      </c>
      <c r="J8" s="171" t="s">
        <v>41</v>
      </c>
      <c r="L8" s="9"/>
      <c r="M8" s="103"/>
      <c r="N8" s="103"/>
      <c r="O8" s="103"/>
      <c r="Q8" s="108" t="s">
        <v>95</v>
      </c>
      <c r="R8" s="115"/>
      <c r="S8" s="116">
        <v>0</v>
      </c>
      <c r="T8" s="183">
        <f t="shared" si="1"/>
        <v>0</v>
      </c>
    </row>
    <row r="9" spans="2:20" ht="19.8" customHeight="1" thickBot="1" x14ac:dyDescent="0.35">
      <c r="B9" s="97"/>
      <c r="C9" s="98"/>
      <c r="E9" s="246"/>
      <c r="F9" s="167" t="s">
        <v>4</v>
      </c>
      <c r="G9" s="7">
        <v>0</v>
      </c>
      <c r="H9" s="172">
        <v>253</v>
      </c>
      <c r="I9" s="173">
        <f>G9*H9*12*VLOOKUP("Patroller",B:C,2,FALSE)</f>
        <v>0</v>
      </c>
      <c r="J9" s="174" t="s">
        <v>41</v>
      </c>
      <c r="L9" s="100"/>
      <c r="M9" s="104"/>
      <c r="N9" s="104"/>
      <c r="O9" s="104"/>
    </row>
    <row r="10" spans="2:20" ht="19.8" customHeight="1" x14ac:dyDescent="0.3">
      <c r="E10" s="245" t="s">
        <v>10</v>
      </c>
      <c r="F10" s="166" t="s">
        <v>3</v>
      </c>
      <c r="G10" s="6">
        <v>0</v>
      </c>
      <c r="H10" s="169">
        <v>104</v>
      </c>
      <c r="I10" s="170">
        <f>G10*H10*12*VLOOKUP("Patroller (Chainsaw)",B:C,2,FALSE)</f>
        <v>0</v>
      </c>
      <c r="J10" s="171" t="s">
        <v>42</v>
      </c>
      <c r="L10" s="101"/>
      <c r="M10" s="101"/>
      <c r="N10" s="101"/>
      <c r="O10" s="101"/>
    </row>
    <row r="11" spans="2:20" ht="19.8" customHeight="1" thickBot="1" x14ac:dyDescent="0.35">
      <c r="B11" s="71"/>
      <c r="C11" s="71"/>
      <c r="E11" s="246"/>
      <c r="F11" s="167" t="s">
        <v>4</v>
      </c>
      <c r="G11" s="7">
        <v>0</v>
      </c>
      <c r="H11" s="172">
        <v>104</v>
      </c>
      <c r="I11" s="173">
        <f>G11*H11*12*VLOOKUP("Patroller",B:C,2,FALSE)</f>
        <v>0</v>
      </c>
      <c r="J11" s="174" t="s">
        <v>42</v>
      </c>
      <c r="L11" s="72"/>
      <c r="M11" s="103"/>
      <c r="N11" s="105"/>
      <c r="O11" s="105"/>
      <c r="Q11" s="240" t="s">
        <v>104</v>
      </c>
      <c r="R11" s="240"/>
      <c r="S11" s="240"/>
      <c r="T11" s="240"/>
    </row>
    <row r="12" spans="2:20" ht="19.8" customHeight="1" x14ac:dyDescent="0.3">
      <c r="B12" s="74"/>
      <c r="C12" s="71"/>
      <c r="D12" s="76"/>
      <c r="E12" s="245" t="s">
        <v>11</v>
      </c>
      <c r="F12" s="166" t="s">
        <v>3</v>
      </c>
      <c r="G12" s="6">
        <v>0</v>
      </c>
      <c r="H12" s="169">
        <v>104</v>
      </c>
      <c r="I12" s="170">
        <f>G12*H12*12*VLOOKUP("Patroller (Chainsaw)",B:C,2,FALSE)</f>
        <v>0</v>
      </c>
      <c r="J12" s="171" t="s">
        <v>43</v>
      </c>
      <c r="L12" s="72"/>
      <c r="M12" s="103"/>
      <c r="N12" s="105"/>
      <c r="O12" s="105"/>
      <c r="Q12" s="241"/>
      <c r="R12" s="242"/>
      <c r="S12" s="204" t="s">
        <v>102</v>
      </c>
      <c r="T12" s="205" t="s">
        <v>96</v>
      </c>
    </row>
    <row r="13" spans="2:20" ht="19.8" customHeight="1" thickBot="1" x14ac:dyDescent="0.35">
      <c r="B13" s="75"/>
      <c r="C13" s="75"/>
      <c r="D13" s="76"/>
      <c r="E13" s="246"/>
      <c r="F13" s="167" t="s">
        <v>4</v>
      </c>
      <c r="G13" s="7">
        <v>0</v>
      </c>
      <c r="H13" s="172">
        <v>104</v>
      </c>
      <c r="I13" s="173">
        <f>G13*H13*12*VLOOKUP("Patroller",B:C,2,FALSE)</f>
        <v>0</v>
      </c>
      <c r="J13" s="174" t="s">
        <v>43</v>
      </c>
      <c r="L13" s="99"/>
      <c r="M13" s="103"/>
      <c r="N13" s="105"/>
      <c r="O13" s="105"/>
      <c r="Q13" s="243" t="s">
        <v>75</v>
      </c>
      <c r="R13" s="244"/>
      <c r="S13" s="203">
        <v>0</v>
      </c>
      <c r="T13" s="182">
        <f>S13*120000</f>
        <v>0</v>
      </c>
    </row>
    <row r="14" spans="2:20" ht="19.8" customHeight="1" x14ac:dyDescent="0.3">
      <c r="B14" s="73"/>
      <c r="C14" s="72"/>
      <c r="D14" s="76"/>
      <c r="E14" s="245" t="s">
        <v>5</v>
      </c>
      <c r="F14" s="166" t="s">
        <v>3</v>
      </c>
      <c r="G14" s="6">
        <v>0</v>
      </c>
      <c r="H14" s="169">
        <v>14</v>
      </c>
      <c r="I14" s="170">
        <f>G14*H14*12*VLOOKUP("Patroller (Chainsaw)",B:C,2,FALSE)</f>
        <v>0</v>
      </c>
      <c r="J14" s="171" t="s">
        <v>44</v>
      </c>
    </row>
    <row r="15" spans="2:20" ht="19.8" customHeight="1" thickBot="1" x14ac:dyDescent="0.35">
      <c r="B15" s="73"/>
      <c r="C15" s="72"/>
      <c r="D15" s="76"/>
      <c r="E15" s="246"/>
      <c r="F15" s="167" t="s">
        <v>4</v>
      </c>
      <c r="G15" s="7">
        <v>0</v>
      </c>
      <c r="H15" s="172">
        <v>14</v>
      </c>
      <c r="I15" s="173">
        <f>G15*H15*12*VLOOKUP("Patroller",B:C,2,FALSE)</f>
        <v>0</v>
      </c>
      <c r="J15" s="174" t="s">
        <v>44</v>
      </c>
    </row>
    <row r="16" spans="2:20" ht="19.8" customHeight="1" x14ac:dyDescent="0.3">
      <c r="B16" s="73"/>
      <c r="C16" s="72"/>
      <c r="D16" s="76"/>
      <c r="E16" s="247" t="s">
        <v>6</v>
      </c>
      <c r="F16" s="168" t="s">
        <v>3</v>
      </c>
      <c r="G16" s="8">
        <v>0</v>
      </c>
      <c r="H16" s="175">
        <v>2</v>
      </c>
      <c r="I16" s="170">
        <f>G16*H16*12*VLOOKUP("Patroller (Chainsaw)",B:C,2,FALSE)</f>
        <v>0</v>
      </c>
      <c r="J16" s="176" t="s">
        <v>6</v>
      </c>
    </row>
    <row r="17" spans="2:11" ht="19.8" customHeight="1" thickBot="1" x14ac:dyDescent="0.35">
      <c r="B17" s="75"/>
      <c r="C17" s="75"/>
      <c r="E17" s="246"/>
      <c r="F17" s="167" t="s">
        <v>4</v>
      </c>
      <c r="G17" s="7">
        <v>0</v>
      </c>
      <c r="H17" s="172">
        <v>2</v>
      </c>
      <c r="I17" s="173">
        <f>G17*H17*12*VLOOKUP("Patroller",B:C,2,FALSE)</f>
        <v>0</v>
      </c>
      <c r="J17" s="174" t="s">
        <v>6</v>
      </c>
    </row>
    <row r="18" spans="2:11" x14ac:dyDescent="0.3">
      <c r="B18" s="73"/>
      <c r="C18" s="72"/>
    </row>
    <row r="20" spans="2:11" x14ac:dyDescent="0.3">
      <c r="K20" s="69"/>
    </row>
  </sheetData>
  <mergeCells count="13">
    <mergeCell ref="Q13:R13"/>
    <mergeCell ref="E14:E15"/>
    <mergeCell ref="E16:E17"/>
    <mergeCell ref="E4:J4"/>
    <mergeCell ref="E6:E7"/>
    <mergeCell ref="E8:E9"/>
    <mergeCell ref="E10:E11"/>
    <mergeCell ref="E12:E13"/>
    <mergeCell ref="B4:C4"/>
    <mergeCell ref="L4:O4"/>
    <mergeCell ref="Q4:T4"/>
    <mergeCell ref="Q12:R12"/>
    <mergeCell ref="Q11:T11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A2E4-238A-44BD-8AF0-4254E7625581}">
  <sheetPr>
    <tabColor theme="5" tint="0.59999389629810485"/>
  </sheetPr>
  <dimension ref="B2:N10"/>
  <sheetViews>
    <sheetView zoomScaleNormal="100" workbookViewId="0">
      <pane ySplit="4" topLeftCell="A5" activePane="bottomLeft" state="frozen"/>
      <selection activeCell="F30" sqref="F30"/>
      <selection pane="bottomLeft" activeCell="G26" sqref="G26"/>
    </sheetView>
  </sheetViews>
  <sheetFormatPr defaultColWidth="7.5546875" defaultRowHeight="13.2" x14ac:dyDescent="0.3"/>
  <cols>
    <col min="1" max="1" width="9.109375" style="39" customWidth="1"/>
    <col min="2" max="2" width="19.109375" style="124" customWidth="1"/>
    <col min="3" max="3" width="14.88671875" style="124" bestFit="1" customWidth="1"/>
    <col min="4" max="4" width="12.33203125" style="125" bestFit="1" customWidth="1"/>
    <col min="5" max="5" width="7.5546875" style="39"/>
    <col min="6" max="6" width="14.6640625" style="39" customWidth="1"/>
    <col min="7" max="7" width="11.21875" style="39" bestFit="1" customWidth="1"/>
    <col min="8" max="8" width="7.5546875" style="39"/>
    <col min="9" max="9" width="14.109375" style="39" bestFit="1" customWidth="1"/>
    <col min="10" max="10" width="12.109375" style="39" bestFit="1" customWidth="1"/>
    <col min="11" max="13" width="7.5546875" style="39"/>
    <col min="14" max="14" width="11.21875" style="39" bestFit="1" customWidth="1"/>
    <col min="15" max="16384" width="7.5546875" style="39"/>
  </cols>
  <sheetData>
    <row r="2" spans="2:14" x14ac:dyDescent="0.3">
      <c r="B2" s="37"/>
    </row>
    <row r="3" spans="2:14" ht="13.8" thickBot="1" x14ac:dyDescent="0.35">
      <c r="B3" s="248" t="s">
        <v>68</v>
      </c>
      <c r="C3" s="248"/>
      <c r="D3" s="248"/>
      <c r="F3" s="126" t="s">
        <v>69</v>
      </c>
      <c r="I3" s="126" t="s">
        <v>70</v>
      </c>
      <c r="L3" s="240" t="s">
        <v>113</v>
      </c>
      <c r="M3" s="240"/>
      <c r="N3" s="240"/>
    </row>
    <row r="4" spans="2:14" ht="27" thickBot="1" x14ac:dyDescent="0.35">
      <c r="B4" s="120" t="s">
        <v>13</v>
      </c>
      <c r="C4" s="121" t="s">
        <v>15</v>
      </c>
      <c r="D4" s="70" t="s">
        <v>16</v>
      </c>
      <c r="F4" s="122" t="s">
        <v>37</v>
      </c>
      <c r="G4" s="123" t="s">
        <v>39</v>
      </c>
      <c r="I4" s="129" t="s">
        <v>37</v>
      </c>
      <c r="J4" s="130" t="s">
        <v>39</v>
      </c>
      <c r="L4" s="252"/>
      <c r="M4" s="253"/>
      <c r="N4" s="205" t="s">
        <v>96</v>
      </c>
    </row>
    <row r="5" spans="2:14" ht="15.6" customHeight="1" thickBot="1" x14ac:dyDescent="0.35">
      <c r="B5" s="249" t="s">
        <v>76</v>
      </c>
      <c r="C5" s="189" t="s">
        <v>40</v>
      </c>
      <c r="D5" s="190">
        <f>SUMIF('Core Service A'!J:J,'Core Service B'!C5,'Core Service A'!I:I)</f>
        <v>0</v>
      </c>
      <c r="F5" s="184" t="s">
        <v>73</v>
      </c>
      <c r="G5" s="127">
        <f>'Core Service A'!O6</f>
        <v>0</v>
      </c>
      <c r="I5" s="186" t="str">
        <f>'Core Service A'!Q6</f>
        <v>[…]</v>
      </c>
      <c r="J5" s="132">
        <f>'Core Service A'!T6</f>
        <v>0</v>
      </c>
      <c r="L5" s="254" t="s">
        <v>75</v>
      </c>
      <c r="M5" s="255"/>
      <c r="N5" s="221">
        <f>'Core Service A'!T13</f>
        <v>0</v>
      </c>
    </row>
    <row r="6" spans="2:14" ht="15.6" customHeight="1" x14ac:dyDescent="0.3">
      <c r="B6" s="250"/>
      <c r="C6" s="188" t="s">
        <v>41</v>
      </c>
      <c r="D6" s="191">
        <f>SUMIF('Core Service A'!J:J,'Core Service B'!C6,'Core Service A'!I:I)</f>
        <v>0</v>
      </c>
      <c r="F6" s="185" t="s">
        <v>74</v>
      </c>
      <c r="G6" s="128">
        <f>'Core Service A'!O7</f>
        <v>0</v>
      </c>
      <c r="I6" s="185" t="str">
        <f>'Core Service A'!Q7</f>
        <v>[…]</v>
      </c>
      <c r="J6" s="131">
        <f>'Core Service A'!T7</f>
        <v>0</v>
      </c>
    </row>
    <row r="7" spans="2:14" ht="15.6" customHeight="1" thickBot="1" x14ac:dyDescent="0.35">
      <c r="B7" s="250"/>
      <c r="C7" s="188" t="s">
        <v>42</v>
      </c>
      <c r="D7" s="191">
        <f>SUMIF('Core Service A'!J:J,'Core Service B'!C7,'Core Service A'!I:I)</f>
        <v>0</v>
      </c>
      <c r="I7" s="187" t="str">
        <f>'Core Service A'!Q8</f>
        <v>[…]</v>
      </c>
      <c r="J7" s="133">
        <f>'Core Service A'!T8</f>
        <v>0</v>
      </c>
    </row>
    <row r="8" spans="2:14" ht="15.6" customHeight="1" x14ac:dyDescent="0.3">
      <c r="B8" s="250"/>
      <c r="C8" s="188" t="s">
        <v>43</v>
      </c>
      <c r="D8" s="191">
        <f>SUMIF('Core Service A'!J:J,'Core Service B'!C8,'Core Service A'!I:I)</f>
        <v>0</v>
      </c>
    </row>
    <row r="9" spans="2:14" ht="15.6" customHeight="1" x14ac:dyDescent="0.3">
      <c r="B9" s="250"/>
      <c r="C9" s="188" t="s">
        <v>44</v>
      </c>
      <c r="D9" s="191">
        <f>SUMIF('Core Service A'!J:J,'Core Service B'!C9,'Core Service A'!I:I)</f>
        <v>0</v>
      </c>
    </row>
    <row r="10" spans="2:14" ht="15.6" customHeight="1" thickBot="1" x14ac:dyDescent="0.35">
      <c r="B10" s="251"/>
      <c r="C10" s="192" t="s">
        <v>6</v>
      </c>
      <c r="D10" s="193">
        <f>SUMIF('Core Service A'!J:J,'Core Service B'!C10,'Core Service A'!I:I)</f>
        <v>0</v>
      </c>
    </row>
  </sheetData>
  <sheetProtection algorithmName="SHA-512" hashValue="x1uOLIHG7B+Ew0NOdut7WqS1657r5csnXgHq8YV5d2YDYAbEe9pTincuAEJTAyaJrBRKuTiD9JVe6hX/ucS7Lw==" saltValue="kIRI46xsn5+VdrQTjAfASQ==" spinCount="100000" sheet="1" objects="1" scenarios="1"/>
  <mergeCells count="5">
    <mergeCell ref="B3:D3"/>
    <mergeCell ref="B5:B10"/>
    <mergeCell ref="L3:N3"/>
    <mergeCell ref="L4:M4"/>
    <mergeCell ref="L5:M5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D6C02-4278-4895-A403-F06DE4AFEF44}">
  <sheetPr>
    <tabColor rgb="FF00B0F0"/>
  </sheetPr>
  <dimension ref="A1:H20"/>
  <sheetViews>
    <sheetView zoomScaleNormal="100" workbookViewId="0">
      <selection activeCell="B8" sqref="B8"/>
    </sheetView>
  </sheetViews>
  <sheetFormatPr defaultColWidth="8" defaultRowHeight="13.2" x14ac:dyDescent="0.3"/>
  <cols>
    <col min="1" max="1" width="6" style="30" customWidth="1"/>
    <col min="2" max="2" width="33.44140625" style="30" customWidth="1"/>
    <col min="3" max="3" width="55.6640625" style="30" customWidth="1"/>
    <col min="4" max="4" width="20" style="30" customWidth="1"/>
    <col min="5" max="5" width="21.109375" style="30" customWidth="1"/>
    <col min="6" max="6" width="13" style="30" customWidth="1"/>
    <col min="7" max="7" width="14.44140625" style="30" customWidth="1"/>
    <col min="8" max="8" width="14.33203125" style="30" customWidth="1"/>
    <col min="9" max="16384" width="8" style="30"/>
  </cols>
  <sheetData>
    <row r="1" spans="1:8" x14ac:dyDescent="0.3">
      <c r="A1" s="231" t="s">
        <v>51</v>
      </c>
      <c r="B1" s="281"/>
      <c r="C1" s="232"/>
    </row>
    <row r="2" spans="1:8" x14ac:dyDescent="0.3">
      <c r="A2" s="41"/>
      <c r="B2" s="282"/>
      <c r="C2" s="283"/>
    </row>
    <row r="3" spans="1:8" ht="13.8" x14ac:dyDescent="0.3">
      <c r="A3" s="43">
        <v>1</v>
      </c>
      <c r="B3" s="284" t="s">
        <v>123</v>
      </c>
      <c r="C3" s="284"/>
    </row>
    <row r="4" spans="1:8" ht="13.8" x14ac:dyDescent="0.3">
      <c r="A4" s="43">
        <v>2</v>
      </c>
      <c r="B4" s="284" t="s">
        <v>85</v>
      </c>
      <c r="C4" s="284"/>
    </row>
    <row r="5" spans="1:8" ht="13.8" thickBot="1" x14ac:dyDescent="0.35">
      <c r="A5" s="45"/>
      <c r="B5" s="285"/>
      <c r="C5" s="286"/>
    </row>
    <row r="6" spans="1:8" ht="16.2" thickBot="1" x14ac:dyDescent="0.35">
      <c r="B6" s="38"/>
    </row>
    <row r="7" spans="1:8" ht="22.8" customHeight="1" thickBot="1" x14ac:dyDescent="0.35">
      <c r="B7" s="264" t="s">
        <v>71</v>
      </c>
      <c r="C7" s="265"/>
      <c r="D7" s="265"/>
      <c r="E7" s="265"/>
      <c r="F7" s="265"/>
      <c r="G7" s="265"/>
      <c r="H7" s="266"/>
    </row>
    <row r="8" spans="1:8" s="36" customFormat="1" ht="40.200000000000003" thickBot="1" x14ac:dyDescent="0.35">
      <c r="B8" s="135" t="s">
        <v>22</v>
      </c>
      <c r="C8" s="136" t="s">
        <v>34</v>
      </c>
      <c r="D8" s="136" t="s">
        <v>64</v>
      </c>
      <c r="E8" s="136" t="s">
        <v>61</v>
      </c>
      <c r="F8" s="136" t="s">
        <v>32</v>
      </c>
      <c r="G8" s="137" t="s">
        <v>21</v>
      </c>
      <c r="H8" s="138" t="s">
        <v>23</v>
      </c>
    </row>
    <row r="9" spans="1:8" s="39" customFormat="1" ht="22.8" customHeight="1" x14ac:dyDescent="0.3">
      <c r="A9" s="79"/>
      <c r="B9" s="249" t="s">
        <v>24</v>
      </c>
      <c r="C9" s="267" t="s">
        <v>25</v>
      </c>
      <c r="D9" s="267" t="s">
        <v>65</v>
      </c>
      <c r="E9" s="194" t="s">
        <v>62</v>
      </c>
      <c r="F9" s="198">
        <v>0</v>
      </c>
      <c r="G9" s="268">
        <v>0.2</v>
      </c>
      <c r="H9" s="269">
        <f>(F9+F10)*G9</f>
        <v>0</v>
      </c>
    </row>
    <row r="10" spans="1:8" s="39" customFormat="1" ht="22.8" customHeight="1" x14ac:dyDescent="0.3">
      <c r="A10" s="79"/>
      <c r="B10" s="250"/>
      <c r="C10" s="262"/>
      <c r="D10" s="262"/>
      <c r="E10" s="195" t="s">
        <v>63</v>
      </c>
      <c r="F10" s="197">
        <v>0</v>
      </c>
      <c r="G10" s="260"/>
      <c r="H10" s="256"/>
    </row>
    <row r="11" spans="1:8" s="39" customFormat="1" ht="22.8" customHeight="1" x14ac:dyDescent="0.3">
      <c r="B11" s="250" t="s">
        <v>26</v>
      </c>
      <c r="C11" s="262" t="s">
        <v>27</v>
      </c>
      <c r="D11" s="262" t="s">
        <v>66</v>
      </c>
      <c r="E11" s="195" t="s">
        <v>62</v>
      </c>
      <c r="F11" s="197">
        <v>0</v>
      </c>
      <c r="G11" s="260">
        <v>0.2</v>
      </c>
      <c r="H11" s="256">
        <f t="shared" ref="H11" si="0">(F11+F12)*G11</f>
        <v>0</v>
      </c>
    </row>
    <row r="12" spans="1:8" s="39" customFormat="1" ht="22.8" customHeight="1" x14ac:dyDescent="0.3">
      <c r="B12" s="250"/>
      <c r="C12" s="262"/>
      <c r="D12" s="262"/>
      <c r="E12" s="195" t="s">
        <v>63</v>
      </c>
      <c r="F12" s="197">
        <v>0</v>
      </c>
      <c r="G12" s="260"/>
      <c r="H12" s="256"/>
    </row>
    <row r="13" spans="1:8" s="39" customFormat="1" ht="22.8" customHeight="1" x14ac:dyDescent="0.3">
      <c r="B13" s="250" t="s">
        <v>28</v>
      </c>
      <c r="C13" s="262" t="s">
        <v>29</v>
      </c>
      <c r="D13" s="262" t="s">
        <v>66</v>
      </c>
      <c r="E13" s="195" t="s">
        <v>62</v>
      </c>
      <c r="F13" s="197">
        <v>0</v>
      </c>
      <c r="G13" s="260">
        <v>0.2</v>
      </c>
      <c r="H13" s="256">
        <f t="shared" ref="H13" si="1">(F13+F14)*G13</f>
        <v>0</v>
      </c>
    </row>
    <row r="14" spans="1:8" s="39" customFormat="1" ht="22.8" customHeight="1" x14ac:dyDescent="0.3">
      <c r="B14" s="250"/>
      <c r="C14" s="262"/>
      <c r="D14" s="262"/>
      <c r="E14" s="195" t="s">
        <v>63</v>
      </c>
      <c r="F14" s="197">
        <v>0</v>
      </c>
      <c r="G14" s="260"/>
      <c r="H14" s="256"/>
    </row>
    <row r="15" spans="1:8" s="39" customFormat="1" ht="22.8" customHeight="1" x14ac:dyDescent="0.3">
      <c r="B15" s="250" t="s">
        <v>30</v>
      </c>
      <c r="C15" s="262" t="s">
        <v>31</v>
      </c>
      <c r="D15" s="262" t="s">
        <v>67</v>
      </c>
      <c r="E15" s="195" t="s">
        <v>62</v>
      </c>
      <c r="F15" s="197">
        <v>0</v>
      </c>
      <c r="G15" s="260">
        <v>0.2</v>
      </c>
      <c r="H15" s="256">
        <f t="shared" ref="H15" si="2">(F15+F16)*G15</f>
        <v>0</v>
      </c>
    </row>
    <row r="16" spans="1:8" s="39" customFormat="1" ht="22.8" customHeight="1" x14ac:dyDescent="0.3">
      <c r="B16" s="250"/>
      <c r="C16" s="262"/>
      <c r="D16" s="262"/>
      <c r="E16" s="195" t="s">
        <v>63</v>
      </c>
      <c r="F16" s="197">
        <v>0</v>
      </c>
      <c r="G16" s="260"/>
      <c r="H16" s="256"/>
    </row>
    <row r="17" spans="2:8" s="39" customFormat="1" ht="22.8" customHeight="1" x14ac:dyDescent="0.3">
      <c r="B17" s="250" t="s">
        <v>36</v>
      </c>
      <c r="C17" s="258" t="s">
        <v>33</v>
      </c>
      <c r="D17" s="262" t="s">
        <v>67</v>
      </c>
      <c r="E17" s="195" t="s">
        <v>62</v>
      </c>
      <c r="F17" s="197">
        <v>0</v>
      </c>
      <c r="G17" s="260">
        <v>0.2</v>
      </c>
      <c r="H17" s="256">
        <f>(F17+F18)*G17</f>
        <v>0</v>
      </c>
    </row>
    <row r="18" spans="2:8" ht="22.8" customHeight="1" thickBot="1" x14ac:dyDescent="0.35">
      <c r="B18" s="251"/>
      <c r="C18" s="259"/>
      <c r="D18" s="263"/>
      <c r="E18" s="196" t="s">
        <v>63</v>
      </c>
      <c r="F18" s="199">
        <v>0</v>
      </c>
      <c r="G18" s="261"/>
      <c r="H18" s="257"/>
    </row>
    <row r="19" spans="2:8" x14ac:dyDescent="0.3">
      <c r="B19" s="68"/>
      <c r="C19" s="93"/>
      <c r="D19" s="93"/>
      <c r="E19" s="93"/>
      <c r="F19" s="134"/>
      <c r="G19" s="94"/>
      <c r="H19" s="95"/>
    </row>
    <row r="20" spans="2:8" x14ac:dyDescent="0.3">
      <c r="B20" s="40"/>
      <c r="C20" s="40"/>
      <c r="D20" s="40"/>
      <c r="E20" s="40"/>
      <c r="F20" s="40"/>
      <c r="G20" s="40"/>
      <c r="H20" s="40"/>
    </row>
  </sheetData>
  <mergeCells count="31">
    <mergeCell ref="A1:C1"/>
    <mergeCell ref="B2:C2"/>
    <mergeCell ref="B3:C3"/>
    <mergeCell ref="B4:C4"/>
    <mergeCell ref="B5:C5"/>
    <mergeCell ref="B7:H7"/>
    <mergeCell ref="B9:B10"/>
    <mergeCell ref="C9:C10"/>
    <mergeCell ref="C15:C16"/>
    <mergeCell ref="B15:B16"/>
    <mergeCell ref="B13:B14"/>
    <mergeCell ref="B11:B12"/>
    <mergeCell ref="C13:C14"/>
    <mergeCell ref="C11:C12"/>
    <mergeCell ref="G11:G12"/>
    <mergeCell ref="G9:G10"/>
    <mergeCell ref="D11:D12"/>
    <mergeCell ref="D9:D10"/>
    <mergeCell ref="H9:H10"/>
    <mergeCell ref="B17:B18"/>
    <mergeCell ref="G17:G18"/>
    <mergeCell ref="G15:G16"/>
    <mergeCell ref="G13:G14"/>
    <mergeCell ref="D17:D18"/>
    <mergeCell ref="D15:D16"/>
    <mergeCell ref="D13:D14"/>
    <mergeCell ref="H17:H18"/>
    <mergeCell ref="H15:H16"/>
    <mergeCell ref="H13:H14"/>
    <mergeCell ref="H11:H12"/>
    <mergeCell ref="C17:C18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2DCC-C964-4347-AE8F-BD6E851208F9}">
  <sheetPr>
    <tabColor rgb="FF92D050"/>
  </sheetPr>
  <dimension ref="A1:E20"/>
  <sheetViews>
    <sheetView workbookViewId="0">
      <selection activeCell="F7" sqref="F7"/>
    </sheetView>
  </sheetViews>
  <sheetFormatPr defaultRowHeight="14.4" x14ac:dyDescent="0.3"/>
  <cols>
    <col min="1" max="1" width="4.33203125" customWidth="1"/>
    <col min="2" max="2" width="21.33203125" customWidth="1"/>
    <col min="3" max="3" width="17.44140625" customWidth="1"/>
    <col min="4" max="4" width="21.5546875" customWidth="1"/>
    <col min="5" max="5" width="9.109375" style="141"/>
  </cols>
  <sheetData>
    <row r="1" spans="1:5" x14ac:dyDescent="0.3">
      <c r="A1" s="225" t="s">
        <v>124</v>
      </c>
      <c r="B1" s="287"/>
      <c r="C1" s="287"/>
      <c r="D1" s="226"/>
    </row>
    <row r="2" spans="1:5" x14ac:dyDescent="0.3">
      <c r="A2" s="80"/>
      <c r="B2" s="288"/>
      <c r="C2" s="288"/>
      <c r="D2" s="289"/>
    </row>
    <row r="3" spans="1:5" ht="48.6" customHeight="1" x14ac:dyDescent="0.3">
      <c r="A3" s="82">
        <v>1</v>
      </c>
      <c r="B3" s="290" t="s">
        <v>112</v>
      </c>
      <c r="C3" s="290"/>
      <c r="D3" s="291"/>
    </row>
    <row r="4" spans="1:5" ht="30" customHeight="1" x14ac:dyDescent="0.3">
      <c r="A4" s="82">
        <v>2</v>
      </c>
      <c r="B4" s="290" t="s">
        <v>91</v>
      </c>
      <c r="C4" s="290"/>
      <c r="D4" s="291"/>
    </row>
    <row r="5" spans="1:5" ht="15" thickBot="1" x14ac:dyDescent="0.35">
      <c r="A5" s="84"/>
      <c r="B5" s="292"/>
      <c r="C5" s="292"/>
      <c r="D5" s="293"/>
    </row>
    <row r="6" spans="1:5" ht="15" thickBot="1" x14ac:dyDescent="0.35"/>
    <row r="7" spans="1:5" ht="15" thickBot="1" x14ac:dyDescent="0.35">
      <c r="B7" s="270" t="s">
        <v>49</v>
      </c>
      <c r="C7" s="271"/>
      <c r="D7" s="272"/>
    </row>
    <row r="8" spans="1:5" ht="15" thickBot="1" x14ac:dyDescent="0.35">
      <c r="B8" s="200" t="s">
        <v>19</v>
      </c>
      <c r="C8" s="201" t="s">
        <v>20</v>
      </c>
      <c r="D8" s="202" t="s">
        <v>21</v>
      </c>
    </row>
    <row r="9" spans="1:5" ht="22.2" customHeight="1" x14ac:dyDescent="0.3">
      <c r="B9" s="273" t="s">
        <v>108</v>
      </c>
      <c r="C9" s="161" t="s">
        <v>90</v>
      </c>
      <c r="D9" s="276">
        <v>0.3</v>
      </c>
      <c r="E9" s="142"/>
    </row>
    <row r="10" spans="1:5" ht="22.2" customHeight="1" x14ac:dyDescent="0.3">
      <c r="B10" s="274" t="s">
        <v>109</v>
      </c>
      <c r="C10" s="159" t="s">
        <v>90</v>
      </c>
      <c r="D10" s="277">
        <v>0.4</v>
      </c>
      <c r="E10" s="142"/>
    </row>
    <row r="11" spans="1:5" ht="22.2" customHeight="1" x14ac:dyDescent="0.3">
      <c r="B11" s="274" t="s">
        <v>110</v>
      </c>
      <c r="C11" s="159" t="s">
        <v>90</v>
      </c>
      <c r="D11" s="277">
        <v>0.25</v>
      </c>
      <c r="E11" s="142"/>
    </row>
    <row r="12" spans="1:5" ht="22.2" customHeight="1" thickBot="1" x14ac:dyDescent="0.35">
      <c r="B12" s="275" t="s">
        <v>111</v>
      </c>
      <c r="C12" s="160" t="s">
        <v>90</v>
      </c>
      <c r="D12" s="278">
        <v>0.05</v>
      </c>
      <c r="E12" s="142"/>
    </row>
    <row r="13" spans="1:5" x14ac:dyDescent="0.3">
      <c r="B13" s="139"/>
    </row>
    <row r="14" spans="1:5" x14ac:dyDescent="0.3">
      <c r="B14" s="219"/>
      <c r="C14" s="220"/>
    </row>
    <row r="15" spans="1:5" x14ac:dyDescent="0.3">
      <c r="B15" s="219"/>
      <c r="C15" s="220"/>
    </row>
    <row r="16" spans="1:5" x14ac:dyDescent="0.3">
      <c r="B16" s="219"/>
      <c r="C16" s="220"/>
    </row>
    <row r="17" spans="2:3" x14ac:dyDescent="0.3">
      <c r="B17" s="219"/>
      <c r="C17" s="220"/>
    </row>
    <row r="18" spans="2:3" x14ac:dyDescent="0.3">
      <c r="B18" s="219"/>
    </row>
    <row r="19" spans="2:3" x14ac:dyDescent="0.3">
      <c r="B19" s="219"/>
    </row>
    <row r="20" spans="2:3" x14ac:dyDescent="0.3">
      <c r="B20" s="219"/>
    </row>
  </sheetData>
  <mergeCells count="4">
    <mergeCell ref="B7:D7"/>
    <mergeCell ref="A1:D1"/>
    <mergeCell ref="B3:D3"/>
    <mergeCell ref="B4:D4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B72BFB15ABE84B8A5C6AE9BA05811B" ma:contentTypeVersion="11" ma:contentTypeDescription="Create a new document." ma:contentTypeScope="" ma:versionID="009a0d2acd6e0ce6dc556e6cbf292ece">
  <xsd:schema xmlns:xsd="http://www.w3.org/2001/XMLSchema" xmlns:xs="http://www.w3.org/2001/XMLSchema" xmlns:p="http://schemas.microsoft.com/office/2006/metadata/properties" xmlns:ns3="8c9564dd-c3a1-4df5-9cb9-0a36b10a2124" xmlns:ns4="5ca7b9df-8e9a-4c76-8573-5679966a8748" targetNamespace="http://schemas.microsoft.com/office/2006/metadata/properties" ma:root="true" ma:fieldsID="a011befeae7486272e31958ce78e3fd2" ns3:_="" ns4:_="">
    <xsd:import namespace="8c9564dd-c3a1-4df5-9cb9-0a36b10a2124"/>
    <xsd:import namespace="5ca7b9df-8e9a-4c76-8573-5679966a87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64dd-c3a1-4df5-9cb9-0a36b10a2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7b9df-8e9a-4c76-8573-5679966a87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A1A2E-A14D-4300-B223-559C79DEA119}">
  <ds:schemaRefs>
    <ds:schemaRef ds:uri="http://schemas.microsoft.com/office/infopath/2007/PartnerControls"/>
    <ds:schemaRef ds:uri="8c9564dd-c3a1-4df5-9cb9-0a36b10a2124"/>
    <ds:schemaRef ds:uri="http://purl.org/dc/elements/1.1/"/>
    <ds:schemaRef ds:uri="http://purl.org/dc/dcmitype/"/>
    <ds:schemaRef ds:uri="5ca7b9df-8e9a-4c76-8573-5679966a874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02B8FD-A236-4CCC-BDF9-612F156AAB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B1215-9B5F-4BFA-B70B-288A3F2CF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64dd-c3a1-4df5-9cb9-0a36b10a2124"/>
    <ds:schemaRef ds:uri="5ca7b9df-8e9a-4c76-8573-5679966a8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Summary</vt:lpstr>
      <vt:lpstr>Core Service A</vt:lpstr>
      <vt:lpstr>Core Service B</vt:lpstr>
      <vt:lpstr>Additional Services</vt:lpstr>
      <vt:lpstr>Discount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 Allister</dc:creator>
  <cp:lastModifiedBy>Sadiq Zeeshan</cp:lastModifiedBy>
  <dcterms:created xsi:type="dcterms:W3CDTF">2020-10-08T09:40:08Z</dcterms:created>
  <dcterms:modified xsi:type="dcterms:W3CDTF">2021-01-19T16:47:04Z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577031b-11bc-4db9-b655-7d79027ad570_Enabled">
    <vt:lpwstr>true</vt:lpwstr>
  </property>
  <property fmtid="{D5CDD505-2E9C-101B-9397-08002B2CF9AE}" pid="5" name="MSIP_Label_8577031b-11bc-4db9-b655-7d79027ad570_SetDate">
    <vt:lpwstr>2020-10-08T11:41:04Z</vt:lpwstr>
  </property>
  <property fmtid="{D5CDD505-2E9C-101B-9397-08002B2CF9AE}" pid="6" name="MSIP_Label_8577031b-11bc-4db9-b655-7d79027ad570_Method">
    <vt:lpwstr>Standard</vt:lpwstr>
  </property>
  <property fmtid="{D5CDD505-2E9C-101B-9397-08002B2CF9AE}" pid="7" name="MSIP_Label_8577031b-11bc-4db9-b655-7d79027ad570_Name">
    <vt:lpwstr>8577031b-11bc-4db9-b655-7d79027ad570</vt:lpwstr>
  </property>
  <property fmtid="{D5CDD505-2E9C-101B-9397-08002B2CF9AE}" pid="8" name="MSIP_Label_8577031b-11bc-4db9-b655-7d79027ad570_SiteId">
    <vt:lpwstr>c22cc3e1-5d7f-4f4d-be03-d5a158cc9409</vt:lpwstr>
  </property>
  <property fmtid="{D5CDD505-2E9C-101B-9397-08002B2CF9AE}" pid="9" name="MSIP_Label_8577031b-11bc-4db9-b655-7d79027ad570_ActionId">
    <vt:lpwstr>5b10ed28-6237-4747-9973-0940a8a339ac</vt:lpwstr>
  </property>
  <property fmtid="{D5CDD505-2E9C-101B-9397-08002B2CF9AE}" pid="10" name="MSIP_Label_8577031b-11bc-4db9-b655-7d79027ad570_ContentBits">
    <vt:lpwstr>1</vt:lpwstr>
  </property>
  <property fmtid="{D5CDD505-2E9C-101B-9397-08002B2CF9AE}" pid="11" name="ContentTypeId">
    <vt:lpwstr>0x01010014B72BFB15ABE84B8A5C6AE9BA05811B</vt:lpwstr>
  </property>
</Properties>
</file>