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.sharepoint.com/sites/DES-SPMAPRWCSAT/Shared Documents/Future RWCSAT/Future RWCSAT - Commercial/Updated documents for ITT re-release/DEFFORM 47 V2/"/>
    </mc:Choice>
  </mc:AlternateContent>
  <xr:revisionPtr revIDLastSave="0" documentId="8_{972873A4-4ACB-43A2-B2D0-C8BD4C4CAC2F}" xr6:coauthVersionLast="47" xr6:coauthVersionMax="47" xr10:uidLastSave="{00000000-0000-0000-0000-000000000000}"/>
  <bookViews>
    <workbookView minimized="1" xWindow="340" yWindow="3050" windowWidth="19200" windowHeight="6920" firstSheet="2" activeTab="2" xr2:uid="{EAAF5979-F872-458F-94C3-DB7DFA8932F9}"/>
  </bookViews>
  <sheets>
    <sheet name="Pricing Period 1&amp;2" sheetId="1" r:id="rId1"/>
    <sheet name="Item No. 4 Training" sheetId="3" r:id="rId2"/>
    <sheet name="Item No. 5 AdHoc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F48" i="1"/>
  <c r="F47" i="1"/>
  <c r="F46" i="1"/>
  <c r="F44" i="1"/>
  <c r="E52" i="1" s="1"/>
  <c r="F43" i="1"/>
  <c r="F42" i="1"/>
  <c r="C53" i="1"/>
  <c r="C52" i="1"/>
  <c r="H5" i="4"/>
  <c r="G6" i="3"/>
  <c r="D24" i="1"/>
  <c r="C15" i="1"/>
  <c r="H9" i="3"/>
  <c r="H8" i="3"/>
  <c r="H7" i="3"/>
  <c r="H6" i="3"/>
  <c r="I6" i="3" s="1"/>
  <c r="I7" i="4"/>
  <c r="I6" i="4"/>
  <c r="I5" i="4"/>
  <c r="J5" i="4" s="1"/>
  <c r="H10" i="1"/>
  <c r="H24" i="1" s="1"/>
  <c r="H8" i="1"/>
  <c r="H23" i="1" s="1"/>
  <c r="H6" i="1"/>
  <c r="D52" i="1" l="1"/>
  <c r="H16" i="1"/>
  <c r="H15" i="1"/>
  <c r="I10" i="3"/>
  <c r="I9" i="3"/>
  <c r="I8" i="3"/>
  <c r="I7" i="3"/>
  <c r="I24" i="1"/>
  <c r="I23" i="1"/>
  <c r="D26" i="1"/>
  <c r="D25" i="1"/>
  <c r="D23" i="1"/>
  <c r="G10" i="3"/>
  <c r="J10" i="3" s="1"/>
  <c r="G9" i="3"/>
  <c r="J9" i="3" s="1"/>
  <c r="G8" i="3"/>
  <c r="G7" i="3"/>
  <c r="E53" i="1"/>
  <c r="D53" i="1"/>
  <c r="J7" i="4"/>
  <c r="J6" i="4"/>
  <c r="H6" i="4"/>
  <c r="K5" i="4"/>
  <c r="H7" i="4"/>
  <c r="K7" i="4" s="1"/>
  <c r="K6" i="4" l="1"/>
  <c r="J7" i="3"/>
  <c r="J6" i="3"/>
  <c r="J8" i="4"/>
  <c r="I26" i="1" s="1"/>
  <c r="H8" i="4"/>
  <c r="D29" i="1" s="1"/>
  <c r="I11" i="3"/>
  <c r="I25" i="1" s="1"/>
  <c r="K8" i="4"/>
  <c r="J8" i="3"/>
  <c r="G11" i="3"/>
  <c r="F52" i="1"/>
  <c r="F53" i="1"/>
  <c r="I27" i="1" l="1"/>
  <c r="D27" i="1"/>
  <c r="D31" i="1" s="1"/>
  <c r="J11" i="3"/>
  <c r="F54" i="1"/>
  <c r="C55" i="1" l="1"/>
</calcChain>
</file>

<file path=xl/sharedStrings.xml><?xml version="1.0" encoding="utf-8"?>
<sst xmlns="http://schemas.openxmlformats.org/spreadsheetml/2006/main" count="101" uniqueCount="84">
  <si>
    <t>CALCULATION OF EVALUATION PRICES FOR SCHEDULE OF REQUIREMENTS ITEM Nos. 1, 2, 3 and 6</t>
  </si>
  <si>
    <t>PRICING PERIOD 1</t>
  </si>
  <si>
    <t>PRICING PERIOD 2</t>
  </si>
  <si>
    <t>Activities to support Transition to Service (Schedule of Requirements Item No. 1)</t>
  </si>
  <si>
    <t>Contract Year 4 Service Provision (Schedule of Requirements Item No. 3) per calendar month</t>
  </si>
  <si>
    <t>Contract Year 1 Service Provision (Schedule of Requirements Item No. 2) per calendar month</t>
  </si>
  <si>
    <t>Contract Year 5 Service Provision (Schedule of Requirements Item No. 3) per calendar month</t>
  </si>
  <si>
    <t>Contract Year 2 Service Provision (Schedule of Requirements Item No. 2) per calendar month</t>
  </si>
  <si>
    <t>OPTIONAL Contract Year 6 Service Provision (Schedule of Requirements Item No. 6) per calendar month</t>
  </si>
  <si>
    <t>Contract Year 3 Service Provision (Schedule of Requirements Item No. 2) per calendar month</t>
  </si>
  <si>
    <t>Pricing Period 1 Total</t>
  </si>
  <si>
    <t>Pricing Period 2 Total (without option year)</t>
  </si>
  <si>
    <t>Pricing Period 2 Total (with optional year)</t>
  </si>
  <si>
    <t>PRICING PERIOD 1 (Including Labour and Training)</t>
  </si>
  <si>
    <t>PRICING PERIOD 2 (Including Labour and Training)</t>
  </si>
  <si>
    <r>
      <t>Pricing Period 1</t>
    </r>
    <r>
      <rPr>
        <sz val="11"/>
        <color theme="0"/>
        <rFont val="Arial"/>
        <family val="2"/>
      </rPr>
      <t> </t>
    </r>
  </si>
  <si>
    <r>
      <t>Pricing Period 2 and Option Years</t>
    </r>
    <r>
      <rPr>
        <sz val="11"/>
        <color theme="0"/>
        <rFont val="Arial"/>
        <family val="2"/>
      </rPr>
      <t> </t>
    </r>
  </si>
  <si>
    <r>
      <t>Schedule of Requirements Item</t>
    </r>
    <r>
      <rPr>
        <sz val="11"/>
        <color theme="0"/>
        <rFont val="Arial"/>
        <family val="2"/>
      </rPr>
      <t> </t>
    </r>
  </si>
  <si>
    <r>
      <t>Monthly Price if applicable</t>
    </r>
    <r>
      <rPr>
        <sz val="11"/>
        <color theme="0"/>
        <rFont val="Arial"/>
        <family val="2"/>
      </rPr>
      <t> </t>
    </r>
  </si>
  <si>
    <r>
      <t>Total </t>
    </r>
    <r>
      <rPr>
        <sz val="11"/>
        <color theme="0"/>
        <rFont val="Arial"/>
        <family val="2"/>
      </rPr>
      <t> </t>
    </r>
  </si>
  <si>
    <t>Schedule of Requirements Item 1:  </t>
  </si>
  <si>
    <t> </t>
  </si>
  <si>
    <t>Schedule of Requirements Item 3:  </t>
  </si>
  <si>
    <t>Schedule of Requirements Item 2: </t>
  </si>
  <si>
    <t>Contract Year 1 </t>
  </si>
  <si>
    <t>Schedule of Requirements Items 6: </t>
  </si>
  <si>
    <t>Contract Year 2 </t>
  </si>
  <si>
    <t>Sample Training Rates Task at Table 2 (Contract Years 4 to 5 inc. and Option Year):  </t>
  </si>
  <si>
    <t>Contract Year 3 </t>
  </si>
  <si>
    <t>Sample Labour Rates Task at Table 3 (Contract Years 4 to 5 inc. and Option Year): </t>
  </si>
  <si>
    <t>Sample Training Rates Task at Table 2 (Contract Years 1 to 3 inc.):  </t>
  </si>
  <si>
    <r>
      <t>Total: </t>
    </r>
    <r>
      <rPr>
        <sz val="11"/>
        <color rgb="FF000000"/>
        <rFont val="Arial"/>
        <family val="2"/>
      </rPr>
      <t> </t>
    </r>
  </si>
  <si>
    <t>Sample Labour Rates Task at Table 3 (Contract Years 1 to 3 inc.): </t>
  </si>
  <si>
    <t>UNDERFLY AND OVERFLY RATES CALCULATION</t>
  </si>
  <si>
    <t>PRICING PERIOD 2 AND OPTION YEAR</t>
  </si>
  <si>
    <t>UNDERFLY Rates at Contract Year 1</t>
  </si>
  <si>
    <t>UNDERFLY Rates at Contract Year 4</t>
  </si>
  <si>
    <t>UNDERFLY Rates at Contract Year 2</t>
  </si>
  <si>
    <t>UNDERFLY Rates at Contract Year 5</t>
  </si>
  <si>
    <t>UNDERFLY Rates at Contract Year 3</t>
  </si>
  <si>
    <t>UNDERFLY Rates at Contract Option Year</t>
  </si>
  <si>
    <t>OVERFLY Rates at Contract Year 1</t>
  </si>
  <si>
    <t>OVERFLY Rates at Contract Year 4</t>
  </si>
  <si>
    <t>OVERFLY Rates at Contract Year 2</t>
  </si>
  <si>
    <t>OVERFLY Rates at Contract Year 5</t>
  </si>
  <si>
    <t>OVERFLY Rates at Contract Year 3</t>
  </si>
  <si>
    <t>OVERFLY Rates at Contract Optional Year</t>
  </si>
  <si>
    <t>Pricing Period 1</t>
  </si>
  <si>
    <t>Pricing Period 2</t>
  </si>
  <si>
    <t>Option Years</t>
  </si>
  <si>
    <t xml:space="preserve">Adjustment </t>
  </si>
  <si>
    <t>Underfly Calculation</t>
  </si>
  <si>
    <t>Overfly Calculation</t>
  </si>
  <si>
    <t>Final Adjustment</t>
  </si>
  <si>
    <t>EVALUATION PRICE/OVERALL BID COST</t>
  </si>
  <si>
    <t>Training Rates </t>
  </si>
  <si>
    <t>Courses Per Year </t>
  </si>
  <si>
    <t>Yr 1 Rates (per Course) </t>
  </si>
  <si>
    <t>Yr 2 Rates (per course) </t>
  </si>
  <si>
    <t>Yr 3 Rates (per course) </t>
  </si>
  <si>
    <t>Total (£) Years 1 to 3 </t>
  </si>
  <si>
    <t>Pricing Period 2 and Option Year use Year 1 rates </t>
  </si>
  <si>
    <t>Price of Courses Per Year multiplied by 3 years </t>
  </si>
  <si>
    <t>Total Price Evaluation for SoR Item No. 4 </t>
  </si>
  <si>
    <t>Conversion To Type Training Course - Supply of instructor, ground school, training material and type-rating conversion paperwork in accordance with Schedule 1 Serial 6.2 and 6.4.  </t>
  </si>
  <si>
    <t>Synthetic training – use of simulator, supply of training material, instructor and all accociated T&amp;S in accordance with  Schedule 1 Serial 6.3 and 6.4. </t>
  </si>
  <si>
    <t>Performance Based Navigation (PBN) Training -  Supply of instructor, ground school and training material  in accordance with  Schedule 1 Serial 6.5 and 6.4. </t>
  </si>
  <si>
    <t>Technical Management Training Course -  Supply of instructor and training material - in accordance with  Schedule 1 Serial 6.7 and 6.4. </t>
  </si>
  <si>
    <t>Provision of Maintenance Certificate (Check A) Training- Supply of instructor and all training material in accordance with Schedule 1 Serial 6.8 and 6.4 </t>
  </si>
  <si>
    <t>TOTAL</t>
  </si>
  <si>
    <t>Ad-Hoc Rates</t>
  </si>
  <si>
    <t>Denominator</t>
  </si>
  <si>
    <t>Hours per year</t>
  </si>
  <si>
    <t>Yr 1 Rates (per Hour)</t>
  </si>
  <si>
    <t>Yr 2 Rates (per Hour)</t>
  </si>
  <si>
    <t>Yr 3 Rates (per Hour)</t>
  </si>
  <si>
    <t>Total Rates Pricing Period 1</t>
  </si>
  <si>
    <t xml:space="preserve">Pricing Period 2 and Option Years use Year 1 rates </t>
  </si>
  <si>
    <t>Hours Per Year multiplied by 3 years </t>
  </si>
  <si>
    <t>TOTAL Price Evaluation for SoR Item No. 5 </t>
  </si>
  <si>
    <t>Engineering / Technician</t>
  </si>
  <si>
    <t>Hours</t>
  </si>
  <si>
    <t>Project Manager</t>
  </si>
  <si>
    <t>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</si>
</sst>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3" borderId="4" xfId="0" applyFill="1" applyBorder="1" applyAlignment="1">
      <alignment wrapText="1"/>
    </xf>
    <xf numFmtId="0" fontId="0" fillId="3" borderId="4" xfId="0" applyFill="1" applyBorder="1"/>
    <xf numFmtId="8" fontId="0" fillId="4" borderId="4" xfId="0" applyNumberFormat="1" applyFill="1" applyBorder="1" applyProtection="1">
      <protection locked="0"/>
    </xf>
    <xf numFmtId="8" fontId="0" fillId="3" borderId="4" xfId="0" applyNumberFormat="1" applyFill="1" applyBorder="1"/>
    <xf numFmtId="0" fontId="0" fillId="0" borderId="0" xfId="0" applyAlignment="1">
      <alignment horizontal="right"/>
    </xf>
    <xf numFmtId="0" fontId="0" fillId="5" borderId="4" xfId="0" applyFill="1" applyBorder="1" applyAlignment="1">
      <alignment wrapText="1"/>
    </xf>
    <xf numFmtId="0" fontId="0" fillId="5" borderId="4" xfId="0" applyFill="1" applyBorder="1"/>
    <xf numFmtId="8" fontId="2" fillId="0" borderId="0" xfId="0" applyNumberFormat="1" applyFont="1"/>
    <xf numFmtId="8" fontId="0" fillId="3" borderId="5" xfId="0" applyNumberFormat="1" applyFill="1" applyBorder="1"/>
    <xf numFmtId="8" fontId="0" fillId="0" borderId="0" xfId="0" applyNumberFormat="1"/>
    <xf numFmtId="164" fontId="0" fillId="4" borderId="4" xfId="0" applyNumberFormat="1" applyFill="1" applyBorder="1" applyProtection="1">
      <protection locked="0"/>
    </xf>
    <xf numFmtId="0" fontId="5" fillId="8" borderId="4" xfId="0" applyFont="1" applyFill="1" applyBorder="1" applyAlignment="1">
      <alignment wrapText="1"/>
    </xf>
    <xf numFmtId="164" fontId="0" fillId="9" borderId="4" xfId="0" applyNumberFormat="1" applyFill="1" applyBorder="1"/>
    <xf numFmtId="0" fontId="6" fillId="8" borderId="4" xfId="0" applyFont="1" applyFill="1" applyBorder="1" applyAlignment="1">
      <alignment wrapText="1"/>
    </xf>
    <xf numFmtId="0" fontId="0" fillId="8" borderId="4" xfId="0" applyFill="1" applyBorder="1"/>
    <xf numFmtId="164" fontId="0" fillId="8" borderId="4" xfId="0" applyNumberFormat="1" applyFill="1" applyBorder="1"/>
    <xf numFmtId="0" fontId="1" fillId="0" borderId="3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0" fontId="0" fillId="0" borderId="36" xfId="0" applyNumberFormat="1" applyBorder="1"/>
    <xf numFmtId="10" fontId="0" fillId="0" borderId="0" xfId="0" applyNumberFormat="1" applyProtection="1">
      <protection locked="0"/>
    </xf>
    <xf numFmtId="0" fontId="0" fillId="9" borderId="4" xfId="0" applyFill="1" applyBorder="1"/>
    <xf numFmtId="0" fontId="0" fillId="0" borderId="38" xfId="0" applyBorder="1"/>
    <xf numFmtId="0" fontId="3" fillId="0" borderId="22" xfId="0" applyFont="1" applyBorder="1"/>
    <xf numFmtId="0" fontId="0" fillId="0" borderId="22" xfId="0" applyBorder="1"/>
    <xf numFmtId="0" fontId="0" fillId="0" borderId="26" xfId="0" applyBorder="1"/>
    <xf numFmtId="0" fontId="0" fillId="0" borderId="36" xfId="0" applyBorder="1"/>
    <xf numFmtId="0" fontId="0" fillId="0" borderId="32" xfId="0" applyBorder="1"/>
    <xf numFmtId="0" fontId="2" fillId="0" borderId="0" xfId="0" applyFont="1"/>
    <xf numFmtId="0" fontId="2" fillId="0" borderId="0" xfId="0" applyFont="1" applyAlignment="1">
      <alignment wrapText="1"/>
    </xf>
    <xf numFmtId="164" fontId="0" fillId="0" borderId="0" xfId="0" applyNumberFormat="1"/>
    <xf numFmtId="0" fontId="1" fillId="2" borderId="4" xfId="0" applyFont="1" applyFill="1" applyBorder="1" applyAlignment="1">
      <alignment horizontal="center" vertical="center" wrapText="1"/>
    </xf>
    <xf numFmtId="164" fontId="0" fillId="5" borderId="4" xfId="0" applyNumberFormat="1" applyFill="1" applyBorder="1"/>
    <xf numFmtId="0" fontId="1" fillId="0" borderId="0" xfId="0" applyFont="1" applyAlignment="1">
      <alignment horizontal="center" vertical="center" wrapText="1"/>
    </xf>
    <xf numFmtId="0" fontId="0" fillId="0" borderId="4" xfId="0" applyBorder="1"/>
    <xf numFmtId="0" fontId="0" fillId="0" borderId="0" xfId="0" applyAlignment="1">
      <alignment vertical="center"/>
    </xf>
    <xf numFmtId="0" fontId="7" fillId="0" borderId="0" xfId="0" applyFont="1"/>
    <xf numFmtId="0" fontId="10" fillId="10" borderId="28" xfId="0" applyFont="1" applyFill="1" applyBorder="1" applyAlignment="1">
      <alignment wrapText="1"/>
    </xf>
    <xf numFmtId="0" fontId="10" fillId="10" borderId="29" xfId="0" applyFont="1" applyFill="1" applyBorder="1" applyAlignment="1">
      <alignment wrapText="1"/>
    </xf>
    <xf numFmtId="0" fontId="10" fillId="10" borderId="30" xfId="0" applyFont="1" applyFill="1" applyBorder="1" applyAlignment="1">
      <alignment wrapText="1"/>
    </xf>
    <xf numFmtId="0" fontId="8" fillId="11" borderId="28" xfId="0" applyFont="1" applyFill="1" applyBorder="1" applyAlignment="1">
      <alignment wrapText="1"/>
    </xf>
    <xf numFmtId="0" fontId="8" fillId="5" borderId="29" xfId="0" applyFont="1" applyFill="1" applyBorder="1" applyAlignment="1">
      <alignment wrapText="1"/>
    </xf>
    <xf numFmtId="164" fontId="8" fillId="5" borderId="30" xfId="0" applyNumberFormat="1" applyFont="1" applyFill="1" applyBorder="1" applyAlignment="1">
      <alignment wrapText="1"/>
    </xf>
    <xf numFmtId="0" fontId="8" fillId="11" borderId="31" xfId="0" applyFont="1" applyFill="1" applyBorder="1" applyAlignment="1">
      <alignment wrapText="1"/>
    </xf>
    <xf numFmtId="0" fontId="0" fillId="5" borderId="0" xfId="0" applyFill="1"/>
    <xf numFmtId="164" fontId="8" fillId="5" borderId="32" xfId="0" applyNumberFormat="1" applyFont="1" applyFill="1" applyBorder="1"/>
    <xf numFmtId="0" fontId="0" fillId="11" borderId="28" xfId="0" applyFill="1" applyBorder="1"/>
    <xf numFmtId="0" fontId="0" fillId="5" borderId="29" xfId="0" applyFill="1" applyBorder="1"/>
    <xf numFmtId="0" fontId="8" fillId="5" borderId="30" xfId="0" applyFont="1" applyFill="1" applyBorder="1"/>
    <xf numFmtId="0" fontId="8" fillId="11" borderId="31" xfId="0" applyFont="1" applyFill="1" applyBorder="1"/>
    <xf numFmtId="0" fontId="8" fillId="5" borderId="0" xfId="0" applyFont="1" applyFill="1" applyAlignment="1">
      <alignment wrapText="1"/>
    </xf>
    <xf numFmtId="8" fontId="8" fillId="5" borderId="32" xfId="0" applyNumberFormat="1" applyFont="1" applyFill="1" applyBorder="1"/>
    <xf numFmtId="0" fontId="8" fillId="11" borderId="28" xfId="0" applyFont="1" applyFill="1" applyBorder="1"/>
    <xf numFmtId="0" fontId="9" fillId="11" borderId="33" xfId="0" applyFont="1" applyFill="1" applyBorder="1" applyAlignment="1">
      <alignment wrapText="1"/>
    </xf>
    <xf numFmtId="0" fontId="8" fillId="11" borderId="34" xfId="0" applyFont="1" applyFill="1" applyBorder="1" applyAlignment="1">
      <alignment wrapText="1"/>
    </xf>
    <xf numFmtId="164" fontId="9" fillId="11" borderId="35" xfId="0" applyNumberFormat="1" applyFont="1" applyFill="1" applyBorder="1" applyAlignment="1">
      <alignment wrapText="1"/>
    </xf>
    <xf numFmtId="0" fontId="0" fillId="0" borderId="37" xfId="0" applyBorder="1"/>
    <xf numFmtId="0" fontId="0" fillId="0" borderId="34" xfId="0" applyBorder="1"/>
    <xf numFmtId="0" fontId="0" fillId="0" borderId="35" xfId="0" applyBorder="1"/>
    <xf numFmtId="0" fontId="0" fillId="0" borderId="23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1" fillId="2" borderId="4" xfId="0" applyFont="1" applyFill="1" applyBorder="1" applyAlignment="1">
      <alignment horizontal="center" wrapText="1"/>
    </xf>
    <xf numFmtId="164" fontId="0" fillId="9" borderId="6" xfId="0" applyNumberFormat="1" applyFill="1" applyBorder="1"/>
    <xf numFmtId="0" fontId="1" fillId="2" borderId="5" xfId="0" applyFont="1" applyFill="1" applyBorder="1" applyAlignment="1">
      <alignment horizontal="center" wrapText="1"/>
    </xf>
    <xf numFmtId="164" fontId="0" fillId="9" borderId="14" xfId="0" applyNumberFormat="1" applyFill="1" applyBorder="1"/>
    <xf numFmtId="164" fontId="0" fillId="9" borderId="15" xfId="0" applyNumberFormat="1" applyFill="1" applyBorder="1"/>
    <xf numFmtId="0" fontId="1" fillId="2" borderId="6" xfId="0" applyFont="1" applyFill="1" applyBorder="1" applyAlignment="1">
      <alignment horizontal="center" wrapText="1"/>
    </xf>
    <xf numFmtId="164" fontId="0" fillId="6" borderId="4" xfId="0" applyNumberFormat="1" applyFill="1" applyBorder="1"/>
    <xf numFmtId="164" fontId="0" fillId="6" borderId="6" xfId="0" applyNumberFormat="1" applyFill="1" applyBorder="1"/>
    <xf numFmtId="0" fontId="1" fillId="2" borderId="13" xfId="0" applyFont="1" applyFill="1" applyBorder="1" applyAlignment="1">
      <alignment horizontal="center" wrapText="1"/>
    </xf>
    <xf numFmtId="164" fontId="2" fillId="6" borderId="7" xfId="0" applyNumberFormat="1" applyFont="1" applyFill="1" applyBorder="1"/>
    <xf numFmtId="0" fontId="12" fillId="2" borderId="4" xfId="0" applyFont="1" applyFill="1" applyBorder="1" applyAlignment="1">
      <alignment horizontal="center" wrapText="1"/>
    </xf>
    <xf numFmtId="164" fontId="3" fillId="6" borderId="4" xfId="0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8" fillId="5" borderId="29" xfId="0" applyNumberFormat="1" applyFont="1" applyFill="1" applyBorder="1" applyAlignment="1">
      <alignment wrapText="1"/>
    </xf>
    <xf numFmtId="8" fontId="8" fillId="5" borderId="30" xfId="0" applyNumberFormat="1" applyFont="1" applyFill="1" applyBorder="1" applyAlignment="1">
      <alignment wrapText="1"/>
    </xf>
    <xf numFmtId="0" fontId="10" fillId="10" borderId="24" xfId="0" applyFont="1" applyFill="1" applyBorder="1" applyAlignment="1">
      <alignment wrapText="1"/>
    </xf>
    <xf numFmtId="0" fontId="10" fillId="10" borderId="25" xfId="0" applyFont="1" applyFill="1" applyBorder="1" applyAlignment="1">
      <alignment wrapText="1"/>
    </xf>
    <xf numFmtId="0" fontId="10" fillId="10" borderId="27" xfId="0" applyFont="1" applyFill="1" applyBorder="1" applyAlignment="1">
      <alignment wrapText="1"/>
    </xf>
    <xf numFmtId="0" fontId="4" fillId="7" borderId="20" xfId="0" applyFont="1" applyFill="1" applyBorder="1" applyAlignment="1">
      <alignment horizontal="left" vertical="center" wrapText="1"/>
    </xf>
    <xf numFmtId="0" fontId="4" fillId="7" borderId="21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0EA9-178C-4EC4-9B06-DA435D191F77}">
  <dimension ref="A1:K56"/>
  <sheetViews>
    <sheetView topLeftCell="B1" zoomScale="58" zoomScaleNormal="70" workbookViewId="0">
      <selection activeCell="F44" sqref="F44"/>
    </sheetView>
  </sheetViews>
  <sheetFormatPr defaultColWidth="8.7109375" defaultRowHeight="14.45"/>
  <cols>
    <col min="2" max="2" width="62.140625" customWidth="1"/>
    <col min="3" max="3" width="47.7109375" customWidth="1"/>
    <col min="4" max="4" width="21.5703125" customWidth="1"/>
    <col min="5" max="5" width="47.42578125" customWidth="1"/>
    <col min="6" max="6" width="15.7109375" customWidth="1"/>
    <col min="7" max="7" width="51.28515625" customWidth="1"/>
    <col min="8" max="8" width="42.140625" customWidth="1"/>
    <col min="9" max="9" width="28.140625" customWidth="1"/>
  </cols>
  <sheetData>
    <row r="1" spans="1:11" ht="18.600000000000001">
      <c r="A1" s="25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8"/>
    </row>
    <row r="2" spans="1:11">
      <c r="A2" s="29"/>
      <c r="K2" s="30"/>
    </row>
    <row r="3" spans="1:11">
      <c r="A3" s="29"/>
      <c r="K3" s="30"/>
    </row>
    <row r="4" spans="1:11" ht="38.1" customHeight="1">
      <c r="A4" s="29"/>
      <c r="B4" s="31" t="s">
        <v>1</v>
      </c>
      <c r="D4" s="32"/>
      <c r="G4" s="31" t="s">
        <v>2</v>
      </c>
      <c r="I4" s="32"/>
      <c r="J4" s="33"/>
      <c r="K4" s="30"/>
    </row>
    <row r="5" spans="1:11" ht="9.9499999999999993" customHeight="1">
      <c r="A5" s="29"/>
      <c r="K5" s="30"/>
    </row>
    <row r="6" spans="1:11" ht="39.6" customHeight="1">
      <c r="A6" s="29"/>
      <c r="B6" s="34" t="s">
        <v>3</v>
      </c>
      <c r="C6" s="14"/>
      <c r="G6" s="34" t="s">
        <v>4</v>
      </c>
      <c r="H6" s="35">
        <f>C8</f>
        <v>0</v>
      </c>
      <c r="I6" s="36"/>
      <c r="J6" s="33"/>
      <c r="K6" s="30"/>
    </row>
    <row r="7" spans="1:11">
      <c r="A7" s="29"/>
      <c r="G7" s="37"/>
      <c r="H7" s="37"/>
      <c r="K7" s="30"/>
    </row>
    <row r="8" spans="1:11" ht="45" customHeight="1">
      <c r="A8" s="29"/>
      <c r="B8" s="34" t="s">
        <v>5</v>
      </c>
      <c r="C8" s="14"/>
      <c r="G8" s="34" t="s">
        <v>6</v>
      </c>
      <c r="H8" s="35">
        <f>C8</f>
        <v>0</v>
      </c>
      <c r="K8" s="30"/>
    </row>
    <row r="9" spans="1:11">
      <c r="A9" s="29"/>
      <c r="B9" s="38"/>
      <c r="K9" s="30"/>
    </row>
    <row r="10" spans="1:11" ht="39.6" customHeight="1">
      <c r="A10" s="29"/>
      <c r="B10" s="34" t="s">
        <v>7</v>
      </c>
      <c r="C10" s="14"/>
      <c r="G10" s="34" t="s">
        <v>8</v>
      </c>
      <c r="H10" s="35">
        <f>C8</f>
        <v>0</v>
      </c>
      <c r="K10" s="30"/>
    </row>
    <row r="11" spans="1:11" ht="29.1" customHeight="1">
      <c r="A11" s="29"/>
      <c r="B11" s="38"/>
      <c r="I11" s="36"/>
      <c r="J11" s="13"/>
      <c r="K11" s="30"/>
    </row>
    <row r="12" spans="1:11" ht="29.1">
      <c r="A12" s="29"/>
      <c r="B12" s="34" t="s">
        <v>9</v>
      </c>
      <c r="C12" s="14"/>
      <c r="K12" s="30"/>
    </row>
    <row r="13" spans="1:11">
      <c r="A13" s="29"/>
      <c r="K13" s="30"/>
    </row>
    <row r="14" spans="1:11">
      <c r="A14" s="29"/>
      <c r="K14" s="30"/>
    </row>
    <row r="15" spans="1:11">
      <c r="A15" s="29"/>
      <c r="B15" s="34" t="s">
        <v>10</v>
      </c>
      <c r="C15" s="7">
        <f>((C12+C10)*12+(C8*9)+C6)</f>
        <v>0</v>
      </c>
      <c r="G15" s="34" t="s">
        <v>11</v>
      </c>
      <c r="H15" s="7">
        <f>(H6*12)+(H8*12)</f>
        <v>0</v>
      </c>
      <c r="K15" s="30"/>
    </row>
    <row r="16" spans="1:11">
      <c r="A16" s="29"/>
      <c r="G16" s="34" t="s">
        <v>12</v>
      </c>
      <c r="H16" s="7">
        <f>(H6*12)+(H8*12)+(H10*12)</f>
        <v>0</v>
      </c>
      <c r="K16" s="30"/>
    </row>
    <row r="17" spans="1:11">
      <c r="A17" s="29"/>
      <c r="K17" s="30"/>
    </row>
    <row r="18" spans="1:11">
      <c r="A18" s="29"/>
      <c r="K18" s="30"/>
    </row>
    <row r="19" spans="1:11" ht="15.6">
      <c r="A19" s="29"/>
      <c r="B19" s="39" t="s">
        <v>13</v>
      </c>
      <c r="G19" s="39" t="s">
        <v>14</v>
      </c>
      <c r="K19" s="30"/>
    </row>
    <row r="20" spans="1:11" ht="24.75" customHeight="1">
      <c r="A20" s="29"/>
      <c r="K20" s="30"/>
    </row>
    <row r="21" spans="1:11" ht="27.75" customHeight="1">
      <c r="A21" s="29"/>
      <c r="B21" s="83" t="s">
        <v>15</v>
      </c>
      <c r="C21" s="84"/>
      <c r="D21" s="85"/>
      <c r="G21" s="83" t="s">
        <v>16</v>
      </c>
      <c r="H21" s="84"/>
      <c r="I21" s="85"/>
      <c r="K21" s="30"/>
    </row>
    <row r="22" spans="1:11">
      <c r="A22" s="29"/>
      <c r="B22" s="40" t="s">
        <v>17</v>
      </c>
      <c r="C22" s="41" t="s">
        <v>18</v>
      </c>
      <c r="D22" s="42" t="s">
        <v>19</v>
      </c>
      <c r="G22" s="40" t="s">
        <v>17</v>
      </c>
      <c r="H22" s="41" t="s">
        <v>18</v>
      </c>
      <c r="I22" s="42" t="s">
        <v>19</v>
      </c>
      <c r="K22" s="30"/>
    </row>
    <row r="23" spans="1:11" ht="26.25" customHeight="1">
      <c r="A23" s="29"/>
      <c r="B23" s="43" t="s">
        <v>20</v>
      </c>
      <c r="C23" s="44" t="s">
        <v>21</v>
      </c>
      <c r="D23" s="45">
        <f>C6</f>
        <v>0</v>
      </c>
      <c r="G23" s="43" t="s">
        <v>22</v>
      </c>
      <c r="H23" s="81">
        <f>H8</f>
        <v>0</v>
      </c>
      <c r="I23" s="45">
        <f>(H6*12)+(H8*12)</f>
        <v>0</v>
      </c>
      <c r="K23" s="30"/>
    </row>
    <row r="24" spans="1:11" ht="27.75" customHeight="1">
      <c r="A24" s="29"/>
      <c r="B24" s="43" t="s">
        <v>23</v>
      </c>
      <c r="C24" s="44" t="s">
        <v>24</v>
      </c>
      <c r="D24" s="45">
        <f>C8*9</f>
        <v>0</v>
      </c>
      <c r="G24" s="43" t="s">
        <v>25</v>
      </c>
      <c r="H24" s="81">
        <f>H10</f>
        <v>0</v>
      </c>
      <c r="I24" s="45">
        <f>H10*12</f>
        <v>0</v>
      </c>
      <c r="K24" s="30"/>
    </row>
    <row r="25" spans="1:11" ht="39.75" customHeight="1">
      <c r="A25" s="29"/>
      <c r="B25" s="43" t="s">
        <v>23</v>
      </c>
      <c r="C25" s="44" t="s">
        <v>26</v>
      </c>
      <c r="D25" s="45">
        <f>C10*12</f>
        <v>0</v>
      </c>
      <c r="G25" s="43" t="s">
        <v>27</v>
      </c>
      <c r="H25" s="44" t="s">
        <v>21</v>
      </c>
      <c r="I25" s="45">
        <f>'Item No. 4 Training'!I11</f>
        <v>0</v>
      </c>
      <c r="K25" s="30"/>
    </row>
    <row r="26" spans="1:11" ht="28.5">
      <c r="A26" s="29"/>
      <c r="B26" s="43" t="s">
        <v>23</v>
      </c>
      <c r="C26" s="44" t="s">
        <v>28</v>
      </c>
      <c r="D26" s="45">
        <f>C12*12</f>
        <v>0</v>
      </c>
      <c r="G26" s="43" t="s">
        <v>29</v>
      </c>
      <c r="H26" s="44" t="s">
        <v>21</v>
      </c>
      <c r="I26" s="82">
        <f>'Item No. 5 AdHoc'!J8</f>
        <v>0</v>
      </c>
      <c r="K26" s="30"/>
    </row>
    <row r="27" spans="1:11" ht="31.5" customHeight="1">
      <c r="A27" s="29"/>
      <c r="B27" s="46" t="s">
        <v>30</v>
      </c>
      <c r="C27" s="47"/>
      <c r="D27" s="48">
        <f>'Item No. 4 Training'!G11</f>
        <v>0</v>
      </c>
      <c r="G27" s="56" t="s">
        <v>31</v>
      </c>
      <c r="H27" s="57" t="s">
        <v>21</v>
      </c>
      <c r="I27" s="58">
        <f>I23+I24+I25+I26</f>
        <v>0</v>
      </c>
      <c r="K27" s="30"/>
    </row>
    <row r="28" spans="1:11">
      <c r="A28" s="29"/>
      <c r="B28" s="49"/>
      <c r="C28" s="50"/>
      <c r="D28" s="51" t="s">
        <v>21</v>
      </c>
      <c r="K28" s="30"/>
    </row>
    <row r="29" spans="1:11">
      <c r="A29" s="29"/>
      <c r="B29" s="52" t="s">
        <v>32</v>
      </c>
      <c r="C29" s="53" t="s">
        <v>21</v>
      </c>
      <c r="D29" s="54">
        <f>'Item No. 5 AdHoc'!H8</f>
        <v>0</v>
      </c>
      <c r="K29" s="30"/>
    </row>
    <row r="30" spans="1:11">
      <c r="A30" s="29"/>
      <c r="B30" s="55" t="s">
        <v>21</v>
      </c>
      <c r="C30" s="50"/>
      <c r="D30" s="51" t="s">
        <v>21</v>
      </c>
      <c r="K30" s="30"/>
    </row>
    <row r="31" spans="1:11">
      <c r="A31" s="29"/>
      <c r="B31" s="56" t="s">
        <v>31</v>
      </c>
      <c r="C31" s="57" t="s">
        <v>21</v>
      </c>
      <c r="D31" s="58">
        <f>D23+D24+D25+D26+D27+D29</f>
        <v>0</v>
      </c>
      <c r="K31" s="30"/>
    </row>
    <row r="32" spans="1:11">
      <c r="A32" s="29"/>
      <c r="K32" s="30"/>
    </row>
    <row r="33" spans="1:11">
      <c r="A33" s="29"/>
      <c r="K33" s="30"/>
    </row>
    <row r="34" spans="1:11">
      <c r="A34" s="29"/>
      <c r="K34" s="30"/>
    </row>
    <row r="35" spans="1:11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1"/>
    </row>
    <row r="36" spans="1:11">
      <c r="A36" s="62"/>
      <c r="B36" s="62"/>
      <c r="C36" s="62"/>
      <c r="D36" s="62"/>
      <c r="E36" s="62"/>
      <c r="F36" s="62"/>
      <c r="G36" s="62"/>
      <c r="H36" s="62"/>
    </row>
    <row r="37" spans="1:11">
      <c r="A37" s="63"/>
      <c r="H37" s="64"/>
    </row>
    <row r="38" spans="1:11" ht="18.600000000000001">
      <c r="A38" s="63"/>
      <c r="B38" s="65" t="s">
        <v>33</v>
      </c>
      <c r="H38" s="64"/>
    </row>
    <row r="39" spans="1:11">
      <c r="A39" s="63"/>
      <c r="H39" s="64"/>
    </row>
    <row r="40" spans="1:11">
      <c r="A40" s="63"/>
      <c r="H40" s="64"/>
    </row>
    <row r="41" spans="1:11">
      <c r="A41" s="63"/>
      <c r="B41" s="31" t="s">
        <v>1</v>
      </c>
      <c r="E41" s="31" t="s">
        <v>34</v>
      </c>
      <c r="H41" s="64"/>
    </row>
    <row r="42" spans="1:11">
      <c r="A42" s="63"/>
      <c r="B42" s="66" t="s">
        <v>35</v>
      </c>
      <c r="C42" s="14"/>
      <c r="E42" s="66" t="s">
        <v>36</v>
      </c>
      <c r="F42" s="67">
        <f>C42</f>
        <v>0</v>
      </c>
      <c r="H42" s="64"/>
    </row>
    <row r="43" spans="1:11">
      <c r="A43" s="63"/>
      <c r="B43" s="66" t="s">
        <v>37</v>
      </c>
      <c r="C43" s="14"/>
      <c r="E43" s="68" t="s">
        <v>38</v>
      </c>
      <c r="F43" s="69">
        <f>C42</f>
        <v>0</v>
      </c>
      <c r="H43" s="64"/>
    </row>
    <row r="44" spans="1:11">
      <c r="A44" s="63"/>
      <c r="B44" s="66" t="s">
        <v>39</v>
      </c>
      <c r="C44" s="14"/>
      <c r="E44" s="66" t="s">
        <v>40</v>
      </c>
      <c r="F44" s="69">
        <f>C42</f>
        <v>0</v>
      </c>
      <c r="H44" s="64"/>
    </row>
    <row r="45" spans="1:11">
      <c r="A45" s="63"/>
      <c r="H45" s="64"/>
    </row>
    <row r="46" spans="1:11">
      <c r="A46" s="63"/>
      <c r="B46" s="66" t="s">
        <v>41</v>
      </c>
      <c r="C46" s="14"/>
      <c r="E46" s="66" t="s">
        <v>42</v>
      </c>
      <c r="F46" s="16">
        <f>C46</f>
        <v>0</v>
      </c>
      <c r="H46" s="64"/>
    </row>
    <row r="47" spans="1:11">
      <c r="A47" s="63"/>
      <c r="B47" s="66" t="s">
        <v>43</v>
      </c>
      <c r="C47" s="14"/>
      <c r="E47" s="66" t="s">
        <v>44</v>
      </c>
      <c r="F47" s="70">
        <f>C46</f>
        <v>0</v>
      </c>
      <c r="H47" s="64"/>
    </row>
    <row r="48" spans="1:11">
      <c r="A48" s="63"/>
      <c r="B48" s="66" t="s">
        <v>45</v>
      </c>
      <c r="C48" s="14"/>
      <c r="E48" s="68" t="s">
        <v>46</v>
      </c>
      <c r="F48" s="69">
        <f>C46</f>
        <v>0</v>
      </c>
      <c r="H48" s="64"/>
    </row>
    <row r="49" spans="1:8">
      <c r="A49" s="63"/>
      <c r="H49" s="64"/>
    </row>
    <row r="50" spans="1:8">
      <c r="A50" s="63"/>
      <c r="H50" s="64"/>
    </row>
    <row r="51" spans="1:8">
      <c r="A51" s="63"/>
      <c r="C51" s="71" t="s">
        <v>47</v>
      </c>
      <c r="D51" s="71" t="s">
        <v>48</v>
      </c>
      <c r="E51" s="71" t="s">
        <v>49</v>
      </c>
      <c r="F51" s="71" t="s">
        <v>50</v>
      </c>
      <c r="H51" s="64"/>
    </row>
    <row r="52" spans="1:8">
      <c r="A52" s="63"/>
      <c r="B52" s="66" t="s">
        <v>51</v>
      </c>
      <c r="C52" s="72">
        <f>((C42*38)+(C43*50)+(C44*50))</f>
        <v>0</v>
      </c>
      <c r="D52" s="72">
        <f>(F42*50)+(F43*50)</f>
        <v>0</v>
      </c>
      <c r="E52" s="72">
        <f>F44*50</f>
        <v>0</v>
      </c>
      <c r="F52" s="72">
        <f>(E52+D52+C52)*-1</f>
        <v>0</v>
      </c>
      <c r="H52" s="64"/>
    </row>
    <row r="53" spans="1:8">
      <c r="A53" s="63"/>
      <c r="B53" s="66" t="s">
        <v>52</v>
      </c>
      <c r="C53" s="72">
        <f>((C46*38)+(C47*50)+(C48*50))</f>
        <v>0</v>
      </c>
      <c r="D53" s="72">
        <f>(F46*50)+(F47*50)</f>
        <v>0</v>
      </c>
      <c r="E53" s="73">
        <f>F48*50</f>
        <v>0</v>
      </c>
      <c r="F53" s="73">
        <f>(E53+D53+C53)</f>
        <v>0</v>
      </c>
      <c r="H53" s="64"/>
    </row>
    <row r="54" spans="1:8">
      <c r="A54" s="63"/>
      <c r="E54" s="74" t="s">
        <v>53</v>
      </c>
      <c r="F54" s="75">
        <f>F52+F53</f>
        <v>0</v>
      </c>
      <c r="H54" s="64"/>
    </row>
    <row r="55" spans="1:8" ht="18.600000000000001">
      <c r="A55" s="63"/>
      <c r="B55" s="76" t="s">
        <v>54</v>
      </c>
      <c r="C55" s="77">
        <f>D31+I27+F52+F53</f>
        <v>0</v>
      </c>
      <c r="H55" s="64"/>
    </row>
    <row r="56" spans="1:8">
      <c r="A56" s="78"/>
      <c r="B56" s="79"/>
      <c r="C56" s="79"/>
      <c r="D56" s="79"/>
      <c r="E56" s="79"/>
      <c r="F56" s="79"/>
      <c r="G56" s="79"/>
      <c r="H56" s="80"/>
    </row>
  </sheetData>
  <sheetProtection sheet="1" objects="1" scenarios="1"/>
  <mergeCells count="2">
    <mergeCell ref="B21:D21"/>
    <mergeCell ref="G21:I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D514-7659-4B64-87F1-46BB8E088404}">
  <dimension ref="B4:J11"/>
  <sheetViews>
    <sheetView zoomScale="80" zoomScaleNormal="80" workbookViewId="0">
      <selection activeCell="E7" sqref="E7"/>
    </sheetView>
  </sheetViews>
  <sheetFormatPr defaultRowHeight="14.45"/>
  <cols>
    <col min="2" max="2" width="62.42578125" customWidth="1"/>
    <col min="3" max="3" width="14" customWidth="1"/>
    <col min="4" max="4" width="14.42578125" customWidth="1"/>
    <col min="5" max="5" width="16" customWidth="1"/>
    <col min="6" max="6" width="14.140625" customWidth="1"/>
    <col min="7" max="7" width="15.5703125" customWidth="1"/>
    <col min="8" max="8" width="15.7109375" customWidth="1"/>
    <col min="9" max="9" width="16.42578125" customWidth="1"/>
    <col min="10" max="10" width="24.28515625" customWidth="1"/>
    <col min="11" max="11" width="8.7109375" customWidth="1"/>
  </cols>
  <sheetData>
    <row r="4" spans="2:10" ht="48.95" customHeight="1">
      <c r="B4" s="88" t="s">
        <v>55</v>
      </c>
      <c r="C4" s="90" t="s">
        <v>56</v>
      </c>
      <c r="D4" s="90" t="s">
        <v>57</v>
      </c>
      <c r="E4" s="90" t="s">
        <v>58</v>
      </c>
      <c r="F4" s="90" t="s">
        <v>59</v>
      </c>
      <c r="G4" s="90" t="s">
        <v>60</v>
      </c>
      <c r="H4" s="90" t="s">
        <v>61</v>
      </c>
      <c r="I4" s="90" t="s">
        <v>62</v>
      </c>
      <c r="J4" s="86" t="s">
        <v>63</v>
      </c>
    </row>
    <row r="5" spans="2:10">
      <c r="B5" s="89"/>
      <c r="C5" s="91"/>
      <c r="D5" s="91"/>
      <c r="E5" s="91"/>
      <c r="F5" s="91"/>
      <c r="G5" s="91"/>
      <c r="H5" s="91"/>
      <c r="I5" s="91"/>
      <c r="J5" s="87"/>
    </row>
    <row r="6" spans="2:10" ht="47.25" customHeight="1">
      <c r="B6" s="15" t="s">
        <v>64</v>
      </c>
      <c r="C6" s="24">
        <v>4</v>
      </c>
      <c r="D6" s="14"/>
      <c r="E6" s="14"/>
      <c r="F6" s="14"/>
      <c r="G6" s="16">
        <f>(D6+E6+F6)*C6</f>
        <v>0</v>
      </c>
      <c r="H6" s="16">
        <f>D6</f>
        <v>0</v>
      </c>
      <c r="I6" s="16">
        <f>(H6*C6)*3</f>
        <v>0</v>
      </c>
      <c r="J6" s="16">
        <f t="shared" ref="J6:J11" si="0">G6+I6</f>
        <v>0</v>
      </c>
    </row>
    <row r="7" spans="2:10" ht="53.25" customHeight="1">
      <c r="B7" s="15" t="s">
        <v>65</v>
      </c>
      <c r="C7" s="24">
        <v>8</v>
      </c>
      <c r="D7" s="14"/>
      <c r="E7" s="14"/>
      <c r="F7" s="14"/>
      <c r="G7" s="16">
        <f>(D7+E7+F7)*C7</f>
        <v>0</v>
      </c>
      <c r="H7" s="16">
        <f>D7</f>
        <v>0</v>
      </c>
      <c r="I7" s="16">
        <f>(H7*C7)*3</f>
        <v>0</v>
      </c>
      <c r="J7" s="16">
        <f t="shared" si="0"/>
        <v>0</v>
      </c>
    </row>
    <row r="8" spans="2:10" ht="65.25" customHeight="1">
      <c r="B8" s="15" t="s">
        <v>66</v>
      </c>
      <c r="C8" s="24">
        <v>4</v>
      </c>
      <c r="D8" s="14"/>
      <c r="E8" s="14"/>
      <c r="F8" s="14"/>
      <c r="G8" s="16">
        <f>(D8+E8+F8)*C8</f>
        <v>0</v>
      </c>
      <c r="H8" s="16">
        <f>D8</f>
        <v>0</v>
      </c>
      <c r="I8" s="16">
        <f>(H8*C8)*3</f>
        <v>0</v>
      </c>
      <c r="J8" s="16">
        <f t="shared" si="0"/>
        <v>0</v>
      </c>
    </row>
    <row r="9" spans="2:10" ht="45" customHeight="1">
      <c r="B9" s="15" t="s">
        <v>67</v>
      </c>
      <c r="C9" s="24">
        <v>1</v>
      </c>
      <c r="D9" s="14"/>
      <c r="E9" s="14"/>
      <c r="F9" s="14"/>
      <c r="G9" s="16">
        <f>(D9+E9+F9)*C9</f>
        <v>0</v>
      </c>
      <c r="H9" s="16">
        <f>D9</f>
        <v>0</v>
      </c>
      <c r="I9" s="16">
        <f>(H9*C9)*3</f>
        <v>0</v>
      </c>
      <c r="J9" s="16">
        <f t="shared" si="0"/>
        <v>0</v>
      </c>
    </row>
    <row r="10" spans="2:10" ht="54" customHeight="1">
      <c r="B10" s="15" t="s">
        <v>68</v>
      </c>
      <c r="C10" s="24">
        <v>4</v>
      </c>
      <c r="D10" s="14"/>
      <c r="E10" s="14"/>
      <c r="F10" s="14"/>
      <c r="G10" s="16">
        <f>(D10+E10+F10)*C10</f>
        <v>0</v>
      </c>
      <c r="H10" s="16">
        <f>D10</f>
        <v>0</v>
      </c>
      <c r="I10" s="16">
        <f>(H10*C10)*3</f>
        <v>0</v>
      </c>
      <c r="J10" s="16">
        <f t="shared" si="0"/>
        <v>0</v>
      </c>
    </row>
    <row r="11" spans="2:10" ht="29.25" customHeight="1">
      <c r="B11" s="17" t="s">
        <v>69</v>
      </c>
      <c r="C11" s="18"/>
      <c r="D11" s="18"/>
      <c r="E11" s="18"/>
      <c r="F11" s="18"/>
      <c r="G11" s="19">
        <f>G6+G7+G8+G9+G10</f>
        <v>0</v>
      </c>
      <c r="H11" s="18"/>
      <c r="I11" s="19">
        <f>I6+I7+I8+I9+I10</f>
        <v>0</v>
      </c>
      <c r="J11" s="19">
        <f t="shared" si="0"/>
        <v>0</v>
      </c>
    </row>
  </sheetData>
  <sheetProtection sheet="1" objects="1" scenarios="1"/>
  <mergeCells count="9">
    <mergeCell ref="J4:J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43784-4070-4020-BD96-4E77D61FBAC5}">
  <dimension ref="B2:R8"/>
  <sheetViews>
    <sheetView tabSelected="1" workbookViewId="0">
      <selection activeCell="M5" sqref="M5"/>
    </sheetView>
  </sheetViews>
  <sheetFormatPr defaultRowHeight="14.45"/>
  <cols>
    <col min="1" max="1" width="4.5703125" customWidth="1"/>
    <col min="2" max="2" width="11.42578125" customWidth="1"/>
    <col min="3" max="3" width="15.140625" customWidth="1"/>
    <col min="4" max="4" width="12.140625" customWidth="1"/>
    <col min="8" max="8" width="18.42578125" customWidth="1"/>
    <col min="9" max="9" width="18.140625" customWidth="1"/>
    <col min="10" max="10" width="17.42578125" customWidth="1"/>
    <col min="11" max="11" width="19.42578125" customWidth="1"/>
    <col min="12" max="12" width="13" customWidth="1"/>
  </cols>
  <sheetData>
    <row r="2" spans="2:18" ht="48" customHeight="1">
      <c r="C2" s="21"/>
      <c r="D2" s="23"/>
    </row>
    <row r="4" spans="2:18" ht="57.95">
      <c r="B4" s="1" t="s">
        <v>70</v>
      </c>
      <c r="C4" s="2" t="s">
        <v>71</v>
      </c>
      <c r="D4" s="2" t="s">
        <v>72</v>
      </c>
      <c r="E4" s="2" t="s">
        <v>73</v>
      </c>
      <c r="F4" s="2" t="s">
        <v>74</v>
      </c>
      <c r="G4" s="2" t="s">
        <v>75</v>
      </c>
      <c r="H4" s="3" t="s">
        <v>76</v>
      </c>
      <c r="I4" s="3" t="s">
        <v>77</v>
      </c>
      <c r="J4" s="3" t="s">
        <v>78</v>
      </c>
      <c r="K4" s="2" t="s">
        <v>79</v>
      </c>
      <c r="L4" s="20"/>
      <c r="M4" s="21"/>
    </row>
    <row r="5" spans="2:18" ht="29.1">
      <c r="B5" s="4" t="s">
        <v>80</v>
      </c>
      <c r="C5" s="4" t="s">
        <v>81</v>
      </c>
      <c r="D5" s="5">
        <v>100</v>
      </c>
      <c r="E5" s="6"/>
      <c r="F5" s="6"/>
      <c r="G5" s="6"/>
      <c r="H5" s="7">
        <f>(E5+F5+G5)*D5</f>
        <v>0</v>
      </c>
      <c r="I5" s="7">
        <f>E5</f>
        <v>0</v>
      </c>
      <c r="J5" s="7">
        <f>((D5*I5)*3)</f>
        <v>0</v>
      </c>
      <c r="K5" s="12">
        <f>(H5+J5)</f>
        <v>0</v>
      </c>
      <c r="L5" s="22"/>
      <c r="M5" s="13"/>
    </row>
    <row r="6" spans="2:18" ht="29.1">
      <c r="B6" s="9" t="s">
        <v>82</v>
      </c>
      <c r="C6" s="9" t="s">
        <v>81</v>
      </c>
      <c r="D6" s="10">
        <v>50</v>
      </c>
      <c r="E6" s="6"/>
      <c r="F6" s="6"/>
      <c r="G6" s="6"/>
      <c r="H6" s="7">
        <f>(G6+F6+E6)*D6</f>
        <v>0</v>
      </c>
      <c r="I6" s="7">
        <f>E6</f>
        <v>0</v>
      </c>
      <c r="J6" s="7">
        <f>((D6*I6)*3)</f>
        <v>0</v>
      </c>
      <c r="K6" s="12">
        <f>(H6+J6)</f>
        <v>0</v>
      </c>
      <c r="L6" s="22"/>
      <c r="M6" s="13"/>
    </row>
    <row r="7" spans="2:18">
      <c r="B7" s="4" t="s">
        <v>83</v>
      </c>
      <c r="C7" s="4" t="s">
        <v>81</v>
      </c>
      <c r="D7" s="5">
        <v>50</v>
      </c>
      <c r="E7" s="6"/>
      <c r="F7" s="6"/>
      <c r="G7" s="6"/>
      <c r="H7" s="7">
        <f>(G7+F7+E7)*D7</f>
        <v>0</v>
      </c>
      <c r="I7" s="7">
        <f>E7</f>
        <v>0</v>
      </c>
      <c r="J7" s="7">
        <f>((D7*I7)*3)</f>
        <v>0</v>
      </c>
      <c r="K7" s="12">
        <f>(H7+J7)</f>
        <v>0</v>
      </c>
      <c r="L7" s="22"/>
      <c r="M7" s="13"/>
    </row>
    <row r="8" spans="2:18">
      <c r="D8" s="8"/>
      <c r="E8" s="7"/>
      <c r="F8" s="7"/>
      <c r="G8" s="7"/>
      <c r="H8" s="7">
        <f>(H5+H6+H7)</f>
        <v>0</v>
      </c>
      <c r="I8" s="7"/>
      <c r="J8" s="7">
        <f>(J5+J6+J7)</f>
        <v>0</v>
      </c>
      <c r="K8" s="12">
        <f>(K5+K6+K7)</f>
        <v>0</v>
      </c>
      <c r="L8" s="22"/>
      <c r="M8" s="13"/>
      <c r="N8" s="13"/>
      <c r="R8" s="11"/>
    </row>
  </sheetData>
  <sheetProtection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D065167FC1604F985929D888266DD3" ma:contentTypeVersion="12" ma:contentTypeDescription="Create a new document." ma:contentTypeScope="" ma:versionID="0ef9fbcac83f289ff0c592db55e7f316">
  <xsd:schema xmlns:xsd="http://www.w3.org/2001/XMLSchema" xmlns:xs="http://www.w3.org/2001/XMLSchema" xmlns:p="http://schemas.microsoft.com/office/2006/metadata/properties" xmlns:ns2="e29c636f-8077-4904-8f23-b6435d90d020" xmlns:ns3="04738c6d-ecc8-46f1-821f-82e308eab3d9" targetNamespace="http://schemas.microsoft.com/office/2006/metadata/properties" ma:root="true" ma:fieldsID="08b9edcf0b329aeb54644d4b3329769e" ns2:_="" ns3:_="">
    <xsd:import namespace="e29c636f-8077-4904-8f23-b6435d90d020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c636f-8077-4904-8f23-b6435d90d0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ca0ba1-11f7-4e58-91a7-e9bd73d4f4ad}" ma:internalName="TaxCatchAll" ma:showField="CatchAllData" ma:web="1a3c30b3-7433-4379-bbf0-4f8f5c34af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9c636f-8077-4904-8f23-b6435d90d020">
      <Terms xmlns="http://schemas.microsoft.com/office/infopath/2007/PartnerControls"/>
    </lcf76f155ced4ddcb4097134ff3c332f>
    <TaxCatchAll xmlns="04738c6d-ecc8-46f1-821f-82e308eab3d9" xsi:nil="true"/>
  </documentManagement>
</p:properties>
</file>

<file path=customXml/itemProps1.xml><?xml version="1.0" encoding="utf-8"?>
<ds:datastoreItem xmlns:ds="http://schemas.openxmlformats.org/officeDocument/2006/customXml" ds:itemID="{87584706-5C33-4C3D-B614-AC784D6A5A21}"/>
</file>

<file path=customXml/itemProps2.xml><?xml version="1.0" encoding="utf-8"?>
<ds:datastoreItem xmlns:ds="http://schemas.openxmlformats.org/officeDocument/2006/customXml" ds:itemID="{DDEB5BD7-28DD-4BF3-9937-D18B050AD4C9}"/>
</file>

<file path=customXml/itemProps3.xml><?xml version="1.0" encoding="utf-8"?>
<ds:datastoreItem xmlns:ds="http://schemas.openxmlformats.org/officeDocument/2006/customXml" ds:itemID="{59E9F09C-948C-4B4A-BDF8-3B7FB6D8BC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Boursier, Caitlin MOD Commercial Graduate (Def Comrcl-DCGP-23-4)</dc:creator>
  <cp:keywords/>
  <dc:description/>
  <cp:lastModifiedBy/>
  <cp:revision/>
  <dcterms:created xsi:type="dcterms:W3CDTF">2024-06-20T09:17:18Z</dcterms:created>
  <dcterms:modified xsi:type="dcterms:W3CDTF">2024-07-25T15:26:48Z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0x01010074D065167FC1604F985929D888266DD3</vt:lpwstr>
  </property>
  <property fmtid="{D5CDD505-2E9C-101B-9397-08002B2CF9AE}" pid="10" name="MediaServiceImageTags">
    <vt:lpwstr/>
  </property>
  <property fmtid="{D5CDD505-2E9C-101B-9397-08002B2CF9AE}" pid="11" name="MSIP_Label_d8a60473-494b-4586-a1bb-b0e663054676_Enabled">
    <vt:lpwstr>true</vt:lpwstr>
  </property>
  <property fmtid="{D5CDD505-2E9C-101B-9397-08002B2CF9AE}" pid="12" name="MSIP_Label_d8a60473-494b-4586-a1bb-b0e663054676_SetDate">
    <vt:lpwstr>2024-07-23T13:56:24Z</vt:lpwstr>
  </property>
  <property fmtid="{D5CDD505-2E9C-101B-9397-08002B2CF9AE}" pid="13" name="MSIP_Label_d8a60473-494b-4586-a1bb-b0e663054676_Method">
    <vt:lpwstr>Privileged</vt:lpwstr>
  </property>
  <property fmtid="{D5CDD505-2E9C-101B-9397-08002B2CF9AE}" pid="14" name="MSIP_Label_d8a60473-494b-4586-a1bb-b0e663054676_Name">
    <vt:lpwstr>MOD-1-O-‘UNMARKED’</vt:lpwstr>
  </property>
  <property fmtid="{D5CDD505-2E9C-101B-9397-08002B2CF9AE}" pid="15" name="MSIP_Label_d8a60473-494b-4586-a1bb-b0e663054676_SiteId">
    <vt:lpwstr>be7760ed-5953-484b-ae95-d0a16dfa09e5</vt:lpwstr>
  </property>
  <property fmtid="{D5CDD505-2E9C-101B-9397-08002B2CF9AE}" pid="16" name="MSIP_Label_d8a60473-494b-4586-a1bb-b0e663054676_ActionId">
    <vt:lpwstr>81ab73d3-96fe-4118-8166-86e813218fa3</vt:lpwstr>
  </property>
  <property fmtid="{D5CDD505-2E9C-101B-9397-08002B2CF9AE}" pid="17" name="MSIP_Label_d8a60473-494b-4586-a1bb-b0e663054676_ContentBits">
    <vt:lpwstr>0</vt:lpwstr>
  </property>
</Properties>
</file>