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85" yWindow="195" windowWidth="8910" windowHeight="7740" firstSheet="1" activeTab="1"/>
  </bookViews>
  <sheets>
    <sheet name="Staff Rates Table " sheetId="1" state="hidden" r:id="rId1"/>
    <sheet name="Highways England Role Rates" sheetId="23" r:id="rId2"/>
    <sheet name="Suppliers Overheads &amp; Profit" sheetId="18" r:id="rId3"/>
    <sheet name="Office Overheads" sheetId="19" r:id="rId4"/>
    <sheet name="Assessed amount" sheetId="21" r:id="rId5"/>
  </sheets>
  <calcPr calcId="145621"/>
</workbook>
</file>

<file path=xl/calcChain.xml><?xml version="1.0" encoding="utf-8"?>
<calcChain xmlns="http://schemas.openxmlformats.org/spreadsheetml/2006/main">
  <c r="F12" i="21" l="1"/>
  <c r="E12" i="21"/>
  <c r="D12" i="21"/>
  <c r="F15" i="21" l="1"/>
  <c r="L15" i="21" s="1"/>
  <c r="F14" i="21"/>
  <c r="L14" i="21" s="1"/>
  <c r="F13" i="21"/>
  <c r="E15" i="21"/>
  <c r="E14" i="21"/>
  <c r="E13" i="21"/>
  <c r="D15" i="21"/>
  <c r="D14" i="21"/>
  <c r="D13" i="21"/>
  <c r="C13" i="21"/>
  <c r="L13" i="21"/>
  <c r="C14" i="21"/>
  <c r="C15" i="21"/>
  <c r="B15" i="21"/>
  <c r="B14" i="21"/>
  <c r="B13" i="21"/>
  <c r="K13" i="21"/>
  <c r="K14" i="21"/>
  <c r="K15" i="21"/>
  <c r="Y28" i="23"/>
  <c r="U28" i="23"/>
  <c r="S28" i="23"/>
  <c r="N28" i="23"/>
  <c r="Q28" i="23" s="1"/>
  <c r="W28" i="23" s="1"/>
  <c r="AA28" i="23" s="1"/>
  <c r="M28" i="23"/>
  <c r="Y26" i="23"/>
  <c r="U26" i="23"/>
  <c r="S26" i="23"/>
  <c r="Q26" i="23"/>
  <c r="W26" i="23" s="1"/>
  <c r="AA26" i="23" s="1"/>
  <c r="N26" i="23"/>
  <c r="M26" i="23"/>
  <c r="Y24" i="23"/>
  <c r="U24" i="23"/>
  <c r="S24" i="23"/>
  <c r="Q24" i="23"/>
  <c r="W24" i="23" s="1"/>
  <c r="AA24" i="23" s="1"/>
  <c r="N24" i="23"/>
  <c r="M24" i="23"/>
  <c r="B19" i="19" l="1"/>
  <c r="C12" i="21" l="1"/>
  <c r="B12" i="21"/>
  <c r="B11" i="21"/>
  <c r="B10" i="21"/>
  <c r="B9" i="21"/>
  <c r="B8" i="21"/>
  <c r="B7" i="21"/>
  <c r="B6" i="21"/>
  <c r="B5" i="21"/>
  <c r="A1" i="19" l="1"/>
  <c r="A1" i="18"/>
  <c r="A1" i="23"/>
  <c r="D8" i="21" l="1"/>
  <c r="C8" i="21"/>
  <c r="X24" i="1" l="1"/>
  <c r="X26" i="1"/>
  <c r="X28" i="1"/>
  <c r="X30" i="1"/>
  <c r="Y32" i="1"/>
  <c r="Y34" i="1"/>
  <c r="X36" i="1"/>
  <c r="X38" i="1"/>
  <c r="X40" i="1"/>
  <c r="X42" i="1"/>
  <c r="X44" i="1"/>
  <c r="X46" i="1"/>
  <c r="X48" i="1"/>
  <c r="X50" i="1"/>
  <c r="U32" i="1"/>
  <c r="U34" i="1"/>
  <c r="S32" i="1"/>
  <c r="S34" i="1"/>
  <c r="Q32" i="1"/>
  <c r="Q34" i="1"/>
  <c r="M24" i="1"/>
  <c r="N24" i="1" s="1"/>
  <c r="Q24" i="1" s="1"/>
  <c r="M26" i="1"/>
  <c r="N26" i="1" s="1"/>
  <c r="Q26" i="1" s="1"/>
  <c r="M28" i="1"/>
  <c r="N28" i="1" s="1"/>
  <c r="Q28" i="1" s="1"/>
  <c r="M30" i="1"/>
  <c r="N30" i="1" s="1"/>
  <c r="Q30" i="1" s="1"/>
  <c r="M32" i="1"/>
  <c r="N32" i="1"/>
  <c r="M34" i="1"/>
  <c r="N34" i="1"/>
  <c r="M36" i="1"/>
  <c r="N36" i="1" s="1"/>
  <c r="Q36" i="1" s="1"/>
  <c r="M38" i="1"/>
  <c r="N38" i="1"/>
  <c r="Q38" i="1" s="1"/>
  <c r="M40" i="1"/>
  <c r="N40" i="1" s="1"/>
  <c r="Q40" i="1" s="1"/>
  <c r="M42" i="1"/>
  <c r="N42" i="1" s="1"/>
  <c r="Q42" i="1" s="1"/>
  <c r="M44" i="1"/>
  <c r="N44" i="1" s="1"/>
  <c r="Q44" i="1" s="1"/>
  <c r="M46" i="1"/>
  <c r="N46" i="1" s="1"/>
  <c r="Q46" i="1" s="1"/>
  <c r="M48" i="1"/>
  <c r="N48" i="1" s="1"/>
  <c r="Q48" i="1" s="1"/>
  <c r="M50" i="1"/>
  <c r="N50" i="1" s="1"/>
  <c r="Q50" i="1" s="1"/>
  <c r="X22" i="1"/>
  <c r="X20" i="1"/>
  <c r="X18" i="1"/>
  <c r="X16" i="1"/>
  <c r="X12" i="1"/>
  <c r="X10" i="1"/>
  <c r="X8" i="1"/>
  <c r="M22" i="1"/>
  <c r="N22" i="1" s="1"/>
  <c r="Q22" i="1" s="1"/>
  <c r="M20" i="1"/>
  <c r="N20" i="1" s="1"/>
  <c r="Q20" i="1" s="1"/>
  <c r="M18" i="1"/>
  <c r="N18" i="1" s="1"/>
  <c r="Q18" i="1" s="1"/>
  <c r="M16" i="1"/>
  <c r="N16" i="1" s="1"/>
  <c r="Q16" i="1" s="1"/>
  <c r="M14" i="1"/>
  <c r="N14" i="1" s="1"/>
  <c r="Q14" i="1" s="1"/>
  <c r="Y50" i="1" l="1"/>
  <c r="W32" i="1"/>
  <c r="W34" i="1"/>
  <c r="Y40" i="1"/>
  <c r="Y28" i="1"/>
  <c r="Y48" i="1"/>
  <c r="Y46" i="1"/>
  <c r="Y44" i="1"/>
  <c r="Y42" i="1"/>
  <c r="Y38" i="1"/>
  <c r="Y36" i="1"/>
  <c r="Y30" i="1"/>
  <c r="Y26" i="1"/>
  <c r="Y24" i="1"/>
  <c r="Y16" i="1"/>
  <c r="Y20" i="1"/>
  <c r="Y14" i="1"/>
  <c r="Y18" i="1"/>
  <c r="S14" i="1"/>
  <c r="Y22" i="1"/>
  <c r="U14" i="1"/>
  <c r="W14" i="1" l="1"/>
  <c r="M10" i="1" l="1"/>
  <c r="N10" i="1" s="1"/>
  <c r="Q10" i="1" s="1"/>
  <c r="Y10" i="1" s="1"/>
  <c r="B35" i="18"/>
  <c r="T50" i="1" l="1"/>
  <c r="T42" i="1"/>
  <c r="T30" i="1"/>
  <c r="T22" i="1"/>
  <c r="T12" i="1"/>
  <c r="T48" i="1"/>
  <c r="T40" i="1"/>
  <c r="T28" i="1"/>
  <c r="T20" i="1"/>
  <c r="T10" i="1"/>
  <c r="T46" i="1"/>
  <c r="T26" i="1"/>
  <c r="T18" i="1"/>
  <c r="T8" i="1"/>
  <c r="T38" i="1"/>
  <c r="T44" i="1"/>
  <c r="T36" i="1"/>
  <c r="T24" i="1"/>
  <c r="T16" i="1"/>
  <c r="D11" i="21"/>
  <c r="D10" i="21"/>
  <c r="D9" i="21"/>
  <c r="D7" i="21"/>
  <c r="D6" i="21"/>
  <c r="D5" i="21"/>
  <c r="C11" i="21"/>
  <c r="C10" i="21"/>
  <c r="C9" i="21"/>
  <c r="C7" i="21"/>
  <c r="C6" i="21"/>
  <c r="C5" i="21"/>
  <c r="U50" i="1" l="1"/>
  <c r="U44" i="1"/>
  <c r="U42" i="1"/>
  <c r="U20" i="1"/>
  <c r="U40" i="1"/>
  <c r="U26" i="1"/>
  <c r="U18" i="1"/>
  <c r="U22" i="1"/>
  <c r="U38" i="1"/>
  <c r="U24" i="1"/>
  <c r="U46" i="1"/>
  <c r="U36" i="1"/>
  <c r="U30" i="1"/>
  <c r="U16" i="1"/>
  <c r="U28" i="1"/>
  <c r="U48" i="1"/>
  <c r="U10" i="1"/>
  <c r="M34" i="23"/>
  <c r="N34" i="23" s="1"/>
  <c r="Q34" i="23" s="1"/>
  <c r="M32" i="23"/>
  <c r="N32" i="23" s="1"/>
  <c r="Q32" i="23" s="1"/>
  <c r="M30" i="23"/>
  <c r="N30" i="23" s="1"/>
  <c r="Q30" i="23" s="1"/>
  <c r="Y30" i="23" s="1"/>
  <c r="M22" i="23"/>
  <c r="N22" i="23" s="1"/>
  <c r="Q22" i="23" s="1"/>
  <c r="Y22" i="23" s="1"/>
  <c r="M20" i="23"/>
  <c r="N20" i="23" s="1"/>
  <c r="Q20" i="23" s="1"/>
  <c r="Y20" i="23" s="1"/>
  <c r="M18" i="23"/>
  <c r="N18" i="23" s="1"/>
  <c r="Q18" i="23" s="1"/>
  <c r="M16" i="23"/>
  <c r="N16" i="23" s="1"/>
  <c r="Q16" i="23" s="1"/>
  <c r="M14" i="23"/>
  <c r="N14" i="23" s="1"/>
  <c r="Q14" i="23" s="1"/>
  <c r="Y14" i="23" s="1"/>
  <c r="M12" i="23"/>
  <c r="N12" i="23" s="1"/>
  <c r="Q12" i="23" s="1"/>
  <c r="Y12" i="23" s="1"/>
  <c r="M10" i="23"/>
  <c r="N10" i="23" s="1"/>
  <c r="Q10" i="23" s="1"/>
  <c r="Y10" i="23" s="1"/>
  <c r="M12" i="1"/>
  <c r="N12" i="1" s="1"/>
  <c r="Q12" i="1" s="1"/>
  <c r="S34" i="23" l="1"/>
  <c r="U34" i="23"/>
  <c r="Y34" i="23"/>
  <c r="S32" i="23"/>
  <c r="U32" i="23"/>
  <c r="Y32" i="23"/>
  <c r="U30" i="23"/>
  <c r="S30" i="23"/>
  <c r="S22" i="23"/>
  <c r="U22" i="23"/>
  <c r="U20" i="23"/>
  <c r="U18" i="23"/>
  <c r="Y18" i="23"/>
  <c r="U16" i="23"/>
  <c r="Y16" i="23"/>
  <c r="U14" i="23"/>
  <c r="U12" i="23"/>
  <c r="U10" i="23"/>
  <c r="U12" i="1"/>
  <c r="Y12" i="1"/>
  <c r="M8" i="23" l="1"/>
  <c r="N8" i="23" s="1"/>
  <c r="M8" i="1"/>
  <c r="N8" i="1" s="1"/>
  <c r="Q8" i="1" s="1"/>
  <c r="Q8" i="23" l="1"/>
  <c r="Y8" i="23" s="1"/>
  <c r="U8" i="1"/>
  <c r="Y8" i="1"/>
  <c r="U8" i="23" l="1"/>
  <c r="W32" i="23" l="1"/>
  <c r="AA32" i="23" s="1"/>
  <c r="W30" i="23"/>
  <c r="AA30" i="23" s="1"/>
  <c r="W34" i="23" l="1"/>
  <c r="AA34" i="23" s="1"/>
  <c r="W22" i="23"/>
  <c r="AA22" i="23" s="1"/>
  <c r="K36" i="23" l="1"/>
  <c r="K52" i="1"/>
  <c r="K5" i="21"/>
  <c r="L19" i="21" l="1"/>
  <c r="L18" i="21"/>
  <c r="L17" i="21"/>
  <c r="L16" i="21"/>
  <c r="L12" i="21"/>
  <c r="L20" i="21" s="1"/>
  <c r="F9" i="21"/>
  <c r="F10" i="21"/>
  <c r="F11" i="21"/>
  <c r="F8" i="21"/>
  <c r="F7" i="21"/>
  <c r="F6" i="21"/>
  <c r="F5" i="21"/>
  <c r="P36" i="23"/>
  <c r="O36" i="23"/>
  <c r="L36" i="23"/>
  <c r="J36" i="23"/>
  <c r="G36" i="23"/>
  <c r="M36" i="23" l="1"/>
  <c r="N36" i="23"/>
  <c r="K19" i="21"/>
  <c r="K18" i="21"/>
  <c r="K9" i="21"/>
  <c r="J20" i="21"/>
  <c r="H20" i="21"/>
  <c r="Y36" i="23" l="1"/>
  <c r="U36" i="23"/>
  <c r="Q36" i="23"/>
  <c r="G20" i="21"/>
  <c r="I20" i="21"/>
  <c r="K8" i="21"/>
  <c r="K7" i="21"/>
  <c r="K10" i="21"/>
  <c r="K11" i="21"/>
  <c r="K12" i="21"/>
  <c r="K16" i="21"/>
  <c r="K17" i="21"/>
  <c r="K6" i="21"/>
  <c r="H52" i="1"/>
  <c r="L52" i="1"/>
  <c r="O52" i="1"/>
  <c r="P52" i="1"/>
  <c r="J52" i="1"/>
  <c r="K20" i="21" l="1"/>
  <c r="B15" i="19"/>
  <c r="B17" i="19" s="1"/>
  <c r="G15" i="19"/>
  <c r="H15" i="19"/>
  <c r="I15" i="19"/>
  <c r="J15" i="19"/>
  <c r="K15" i="19"/>
  <c r="L15" i="19"/>
  <c r="M15" i="19"/>
  <c r="N15" i="19"/>
  <c r="O15" i="19"/>
  <c r="C15" i="19"/>
  <c r="D15" i="19"/>
  <c r="E15" i="19"/>
  <c r="F15" i="19"/>
  <c r="R50" i="1" l="1"/>
  <c r="S50" i="1" s="1"/>
  <c r="W50" i="1" s="1"/>
  <c r="R46" i="1"/>
  <c r="S46" i="1" s="1"/>
  <c r="W46" i="1" s="1"/>
  <c r="R42" i="1"/>
  <c r="S42" i="1" s="1"/>
  <c r="W42" i="1" s="1"/>
  <c r="R38" i="1"/>
  <c r="S38" i="1" s="1"/>
  <c r="W38" i="1" s="1"/>
  <c r="R30" i="1"/>
  <c r="S30" i="1" s="1"/>
  <c r="W30" i="1" s="1"/>
  <c r="R26" i="1"/>
  <c r="S26" i="1" s="1"/>
  <c r="W26" i="1" s="1"/>
  <c r="R22" i="1"/>
  <c r="S22" i="1" s="1"/>
  <c r="W22" i="1" s="1"/>
  <c r="R18" i="1"/>
  <c r="S18" i="1" s="1"/>
  <c r="W18" i="1" s="1"/>
  <c r="R12" i="1"/>
  <c r="S12" i="1" s="1"/>
  <c r="W12" i="1" s="1"/>
  <c r="R8" i="1"/>
  <c r="S8" i="1" s="1"/>
  <c r="W8" i="1" s="1"/>
  <c r="R28" i="1"/>
  <c r="S28" i="1" s="1"/>
  <c r="W28" i="1" s="1"/>
  <c r="R20" i="1"/>
  <c r="S20" i="1" s="1"/>
  <c r="W20" i="1" s="1"/>
  <c r="R10" i="1"/>
  <c r="S10" i="1" s="1"/>
  <c r="W10" i="1" s="1"/>
  <c r="R48" i="1"/>
  <c r="S48" i="1" s="1"/>
  <c r="W48" i="1" s="1"/>
  <c r="R44" i="1"/>
  <c r="S44" i="1" s="1"/>
  <c r="W44" i="1" s="1"/>
  <c r="R40" i="1"/>
  <c r="S40" i="1" s="1"/>
  <c r="W40" i="1" s="1"/>
  <c r="R36" i="1"/>
  <c r="S36" i="1" s="1"/>
  <c r="W36" i="1" s="1"/>
  <c r="R24" i="1"/>
  <c r="S24" i="1" s="1"/>
  <c r="W24" i="1" s="1"/>
  <c r="R16" i="1"/>
  <c r="S16" i="1" s="1"/>
  <c r="W16" i="1" s="1"/>
  <c r="S20" i="23"/>
  <c r="W20" i="23" s="1"/>
  <c r="AA20" i="23" s="1"/>
  <c r="E11" i="21" s="1"/>
  <c r="L11" i="21" s="1"/>
  <c r="S12" i="23"/>
  <c r="W12" i="23" s="1"/>
  <c r="AA12" i="23" s="1"/>
  <c r="S18" i="23"/>
  <c r="W18" i="23" s="1"/>
  <c r="AA18" i="23" s="1"/>
  <c r="E10" i="21" s="1"/>
  <c r="L10" i="21" s="1"/>
  <c r="S10" i="23"/>
  <c r="W10" i="23" s="1"/>
  <c r="AA10" i="23" s="1"/>
  <c r="S16" i="23"/>
  <c r="W16" i="23" s="1"/>
  <c r="AA16" i="23" s="1"/>
  <c r="E9" i="21" s="1"/>
  <c r="L9" i="21" s="1"/>
  <c r="S8" i="23"/>
  <c r="S14" i="23"/>
  <c r="W14" i="23" s="1"/>
  <c r="AA14" i="23" s="1"/>
  <c r="M52" i="1"/>
  <c r="O4" i="19"/>
  <c r="E8" i="21" l="1"/>
  <c r="L8" i="21" s="1"/>
  <c r="E7" i="21"/>
  <c r="L7" i="21" s="1"/>
  <c r="E6" i="21"/>
  <c r="L6" i="21" s="1"/>
  <c r="W8" i="23"/>
  <c r="S36" i="23"/>
  <c r="N17" i="19"/>
  <c r="N19" i="19" s="1"/>
  <c r="O17" i="19"/>
  <c r="O19" i="19" s="1"/>
  <c r="AA8" i="23" l="1"/>
  <c r="W36" i="23"/>
  <c r="C17" i="19"/>
  <c r="C19" i="19" s="1"/>
  <c r="D17" i="19"/>
  <c r="D19" i="19" s="1"/>
  <c r="E17" i="19"/>
  <c r="E19" i="19" s="1"/>
  <c r="F17" i="19"/>
  <c r="F19" i="19" s="1"/>
  <c r="G17" i="19"/>
  <c r="G19" i="19" s="1"/>
  <c r="H17" i="19"/>
  <c r="H19" i="19" s="1"/>
  <c r="I17" i="19"/>
  <c r="I19" i="19" s="1"/>
  <c r="J17" i="19"/>
  <c r="J19" i="19" s="1"/>
  <c r="K17" i="19"/>
  <c r="K19" i="19" s="1"/>
  <c r="L17" i="19"/>
  <c r="L19" i="19" s="1"/>
  <c r="M17" i="19"/>
  <c r="M19" i="19" s="1"/>
  <c r="C4" i="19"/>
  <c r="D4" i="19" s="1"/>
  <c r="E4" i="19" s="1"/>
  <c r="F4" i="19" s="1"/>
  <c r="G4" i="19" s="1"/>
  <c r="H4" i="19" s="1"/>
  <c r="I4" i="19" s="1"/>
  <c r="J4" i="19" s="1"/>
  <c r="K4" i="19" s="1"/>
  <c r="L4" i="19" s="1"/>
  <c r="M4" i="19" s="1"/>
  <c r="N4" i="19" s="1"/>
  <c r="AA36" i="23" l="1"/>
  <c r="E5" i="21"/>
  <c r="L5" i="21" s="1"/>
  <c r="N52" i="1"/>
  <c r="Q52" i="1" l="1"/>
  <c r="S52" i="1"/>
  <c r="Y52" i="1"/>
  <c r="U52" i="1"/>
  <c r="W52" i="1" l="1"/>
  <c r="AA52" i="1"/>
  <c r="E20" i="21" l="1"/>
</calcChain>
</file>

<file path=xl/sharedStrings.xml><?xml version="1.0" encoding="utf-8"?>
<sst xmlns="http://schemas.openxmlformats.org/spreadsheetml/2006/main" count="224" uniqueCount="114">
  <si>
    <t>N</t>
  </si>
  <si>
    <t>%</t>
  </si>
  <si>
    <t>Research &amp; development, training and marketing</t>
  </si>
  <si>
    <t>Legal and other professional costs</t>
  </si>
  <si>
    <t>Finance and interest</t>
  </si>
  <si>
    <t xml:space="preserve">Business Overhead Components </t>
  </si>
  <si>
    <t>Insurances (policy premiums and policy excesses)</t>
  </si>
  <si>
    <t>Non recoverable project costs</t>
  </si>
  <si>
    <t>Parent Company Contribution</t>
  </si>
  <si>
    <t>NI 
Contributions</t>
  </si>
  <si>
    <t xml:space="preserve">Total Hourly 
cost of 
People </t>
  </si>
  <si>
    <t>Instructions / Assumptions:</t>
  </si>
  <si>
    <t>Total Business Overhead %</t>
  </si>
  <si>
    <t>Total Profit %</t>
  </si>
  <si>
    <t>Role 
Ref</t>
  </si>
  <si>
    <t>Y</t>
  </si>
  <si>
    <t>Individual's 
Name / Key 
Persons Name</t>
  </si>
  <si>
    <t>Costs in Relation to People</t>
  </si>
  <si>
    <t>S</t>
  </si>
  <si>
    <t>A</t>
  </si>
  <si>
    <t>Pension Contribution</t>
  </si>
  <si>
    <t>Staff bonuses &amp; incentive payments and any national insurance payments</t>
  </si>
  <si>
    <t>Staff benefits in kind and any national insurance payments</t>
  </si>
  <si>
    <t>Staff expenses and any national insurance payments</t>
  </si>
  <si>
    <t>Location</t>
  </si>
  <si>
    <t>Service Charge</t>
  </si>
  <si>
    <t>Role Reference</t>
  </si>
  <si>
    <t>Rent</t>
  </si>
  <si>
    <t>Furniture and fittings</t>
  </si>
  <si>
    <t>Utilities</t>
  </si>
  <si>
    <t>Office Equipment</t>
  </si>
  <si>
    <t>Consumables</t>
  </si>
  <si>
    <t>Security</t>
  </si>
  <si>
    <t>Cleaning</t>
  </si>
  <si>
    <t>Cost of Office £</t>
  </si>
  <si>
    <t>Cost of non-chargeable administrative staff £</t>
  </si>
  <si>
    <t>Total Cost of Office £</t>
  </si>
  <si>
    <t>Cost of people employed in the office £</t>
  </si>
  <si>
    <t>Maintenance Costs</t>
  </si>
  <si>
    <t>Total Hourly 
cost of People 
+ Overheads</t>
  </si>
  <si>
    <t>[1] If role is included in Business Overhead then no All-in Rates [hourly or daily] can be claimed.</t>
  </si>
  <si>
    <t>Total Hours 
per Annum [3]</t>
  </si>
  <si>
    <t>Net Hours 
Available
per Annum [4]</t>
  </si>
  <si>
    <t>All-in Rate 
per Hour
[8]</t>
  </si>
  <si>
    <t>e) Information Technology costs must include for the provision and running of laptops / desktops / servers and any software / programmes required to undertake the required role/s.</t>
  </si>
  <si>
    <r>
      <t xml:space="preserve">Accounting, HR, IT, Business Development, Procurement and other support services </t>
    </r>
    <r>
      <rPr>
        <sz val="11"/>
        <color theme="1"/>
        <rFont val="Arial"/>
        <family val="2"/>
      </rPr>
      <t>- (refer to e)</t>
    </r>
  </si>
  <si>
    <r>
      <t>Adjustment for non-recoverable hours</t>
    </r>
    <r>
      <rPr>
        <sz val="11"/>
        <color theme="1"/>
        <rFont val="Arial"/>
        <family val="2"/>
      </rPr>
      <t xml:space="preserve"> - (refer to f)</t>
    </r>
  </si>
  <si>
    <r>
      <t xml:space="preserve">Other non-recoverable costs </t>
    </r>
    <r>
      <rPr>
        <sz val="11"/>
        <color theme="1"/>
        <rFont val="Arial"/>
        <family val="2"/>
      </rPr>
      <t>- (refer to g)</t>
    </r>
  </si>
  <si>
    <t>Instructions</t>
  </si>
  <si>
    <t>[6  &amp; 7] Percentages taken from 'Overheads &amp; Profit' worksheet.</t>
  </si>
  <si>
    <t>Total Cost 
in Relation 
to People</t>
  </si>
  <si>
    <t>Total Annual 
cost of 
People</t>
  </si>
  <si>
    <t xml:space="preserve">Totals:     </t>
  </si>
  <si>
    <t>Role
Ref</t>
  </si>
  <si>
    <t>Resource Category</t>
  </si>
  <si>
    <t>Total (£)</t>
  </si>
  <si>
    <t>Total</t>
  </si>
  <si>
    <t>Hrs</t>
  </si>
  <si>
    <t>[8] The 'All-in Rate per Hour' shall be the same rates as entered in Contract Data Part Two.  Figures transferred into 'Staff Resource Profile' worksheet.</t>
  </si>
  <si>
    <t>[5] Percentage taken from 'Base Office Overheads' worksheet.</t>
  </si>
  <si>
    <t>[2] Confirm if person is eligible for overtime payments.</t>
  </si>
  <si>
    <t>Eligible for Overtime 
[2]</t>
  </si>
  <si>
    <t xml:space="preserve">Base Office Overheads Table </t>
  </si>
  <si>
    <t>Base Office Overheads %</t>
  </si>
  <si>
    <t>Included 
in overhead
 charge 
(Y/N)     [1]</t>
  </si>
  <si>
    <t>Included in 
Overhead 
(Y/N)  [1]</t>
  </si>
  <si>
    <t>c) Not Used</t>
  </si>
  <si>
    <t xml:space="preserve">d) Not Used  
</t>
  </si>
  <si>
    <t xml:space="preserve">Office 
Overhead
% </t>
  </si>
  <si>
    <t>Office Overhead</t>
  </si>
  <si>
    <t>Assessed Hours</t>
  </si>
  <si>
    <t>[5] Percentage taken from ' Office Overheads' worksheet.</t>
  </si>
  <si>
    <t>Office 
Overhead
% 
[5]</t>
  </si>
  <si>
    <t>personal insurance, medical costs</t>
  </si>
  <si>
    <t xml:space="preserve"> Business Overheads &amp; Profit Build Up</t>
  </si>
  <si>
    <t>Total Business 
Overhead £</t>
  </si>
  <si>
    <t>Total Business 
Overhead %
 [6]</t>
  </si>
  <si>
    <t>[6  &amp; 7] Percentages taken from the appropriate 'Overheads &amp; Profit' worksheet.</t>
  </si>
  <si>
    <t>Profit %
 [7]</t>
  </si>
  <si>
    <t>Total Profit
£</t>
  </si>
  <si>
    <t>Subcontract profit addition</t>
  </si>
  <si>
    <t>Total Business 
Overhead</t>
  </si>
  <si>
    <t>Subcontract overhead addition</t>
  </si>
  <si>
    <t>Staff Rates Table</t>
  </si>
  <si>
    <t>Programme Manager (SFIA 7 Equivalent)</t>
  </si>
  <si>
    <t>Project Manager (SFIA 6 Equivalent)</t>
  </si>
  <si>
    <t>Project Manager (SFIA 5 Equivalent)</t>
  </si>
  <si>
    <t>Business Analyst (SFIA 6 Equivalent)</t>
  </si>
  <si>
    <t>Business Analyst (SFIA 5 Equivalent)</t>
  </si>
  <si>
    <t>Commercial/Procurement Specialist (SFIA 6 Equivalent)</t>
  </si>
  <si>
    <t>Highways/Technical Specialist (SFIA 6 Equivalent)</t>
  </si>
  <si>
    <t>Highways/Technical Specialist (SFIA 5 Equivalent)</t>
  </si>
  <si>
    <t>Overtime rate payable</t>
  </si>
  <si>
    <t>Highways England Role</t>
  </si>
  <si>
    <t>Highways England  Role</t>
  </si>
  <si>
    <t>staff rate for 
Highways England Role [1]</t>
  </si>
  <si>
    <t>Supplier's Alternative Role</t>
  </si>
  <si>
    <t>Supplier's
Pay Band
/ Grade</t>
  </si>
  <si>
    <t>Suppliers to input data into columns highlighted.</t>
  </si>
  <si>
    <t>[3 &amp; 4] Total Hours per Annum and Net Hours Available per annum to be inserted by the Supplier.</t>
  </si>
  <si>
    <t xml:space="preserve">See separate 'Overheads &amp; Profit' worksheets for Business Overheads &amp; Profit Build Up to be entered by the Supplier. The Supplier is to add the appropriate business overhead and profit for the role  </t>
  </si>
  <si>
    <t xml:space="preserve">See separate 'Overheads &amp; Profit' worksheets for Business Overheads &amp; Profit Build Up to be entered by the Supplier.  The Supplier is to add the appropriate business overhead and profit for the role  </t>
  </si>
  <si>
    <t>b) Overheads should provide for Supplier's required corporate overhead recovery for the full duration of the contract period.</t>
  </si>
  <si>
    <t>f) An adjustment for non-recoverable hours provides for the Supplier to make adjustment for staff who are forecast to bill less than that total working hours per annum specified in the Staff Rates Table.</t>
  </si>
  <si>
    <t>g) Other non-recoverable costs - these should include for any costs that the Supplier will incur that are not included in the other Business Overheads &amp; Profit Build Up. If applicable Suppliers should specify these other cost items.</t>
  </si>
  <si>
    <t>Supplier's Alternative Role [1]</t>
  </si>
  <si>
    <t>Supplier's
Pay Band
 / Grade [1]</t>
  </si>
  <si>
    <t>Staff (S) or 
Agency /
Consultant
(A)</t>
  </si>
  <si>
    <t>Total Cost paid
to People
(Base Salary) or hourly rate if agency / Consultant</t>
  </si>
  <si>
    <t>Staff (S) or 
Agency /
Consultant 
(A)</t>
  </si>
  <si>
    <t>a) Total Business Overheads &amp; Profit % are fixed for the duration of the contract and act as capped values for any Task Order placed under the contract.  Suppliers are to complete the % column for each item if applicable.</t>
  </si>
  <si>
    <t>Project Manager (SFIA 4 Equivalent)</t>
  </si>
  <si>
    <t>Project Manager (SFIA 3 Equivalent)</t>
  </si>
  <si>
    <t>Project Support (SFIA 2 Equivalent)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</si>
</sst>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Red]\-&quot;£&quot;#,##0"/>
    <numFmt numFmtId="8" formatCode="&quot;£&quot;#,##0.00;[Red]\-&quot;£&quot;#,##0.00"/>
    <numFmt numFmtId="44" formatCode="_-&quot;£&quot;* #,##0.00_-;\-&quot;£&quot;* #,##0.00_-;_-&quot;£&quot;* &quot;-&quot;??_-;_-@_-"/>
    <numFmt numFmtId="43" formatCode="_-* #,##0.00_-;\-* #,##0.00_-;_-* &quot;-&quot;??_-;_-@_-"/>
    <numFmt numFmtId="164" formatCode="_-[$£-809]* #,##0_-;\-[$£-809]* #,##0_-;_-[$£-809]* &quot;-&quot;??_-;_-@_-"/>
    <numFmt numFmtId="165" formatCode="&quot;£&quot;#,##0.00"/>
    <numFmt numFmtId="166" formatCode="#,##0.00_ ;[Red]\-#,##0.00\ "/>
    <numFmt numFmtId="167" formatCode="_-* #,##0_-;\-* #,##0_-;_-* &quot;-&quot;??_-;_-@_-"/>
    <numFmt numFmtId="168" formatCode="#,##0_ ;[Red]\-#,##0\ "/>
  </numFmts>
  <fonts count="17" x14ac:knownFonts="1">
    <font>
      <sz val="11"/>
      <color theme="1"/>
      <name val="Calibri"/>
      <family val="2"/>
      <scheme val="minor"/>
    </font>
    <font>
      <sz val="12"/>
      <color theme="1"/>
      <name val="Arial"/>
      <family val="2"/>
    </font>
    <font>
      <sz val="12"/>
      <color theme="1"/>
      <name val="Arial"/>
      <family val="2"/>
    </font>
    <font>
      <sz val="11"/>
      <color theme="1"/>
      <name val="Calibri"/>
      <family val="2"/>
      <scheme val="minor"/>
    </font>
    <font>
      <sz val="10"/>
      <name val="Arial"/>
      <family val="2"/>
    </font>
    <font>
      <sz val="12"/>
      <name val="Arial"/>
      <family val="2"/>
    </font>
    <font>
      <sz val="11"/>
      <color theme="1"/>
      <name val="Arial"/>
      <family val="2"/>
    </font>
    <font>
      <b/>
      <sz val="11"/>
      <color theme="1"/>
      <name val="Arial"/>
      <family val="2"/>
    </font>
    <font>
      <sz val="11"/>
      <name val="Arial"/>
      <family val="2"/>
    </font>
    <font>
      <b/>
      <sz val="11"/>
      <name val="Arial"/>
      <family val="2"/>
    </font>
    <font>
      <b/>
      <u/>
      <sz val="10"/>
      <name val="Arial"/>
      <family val="2"/>
    </font>
    <font>
      <b/>
      <sz val="10"/>
      <name val="Arial"/>
      <family val="2"/>
    </font>
    <font>
      <b/>
      <sz val="11"/>
      <color theme="0"/>
      <name val="Arial"/>
      <family val="2"/>
    </font>
    <font>
      <sz val="10"/>
      <name val="Arial"/>
      <family val="2"/>
    </font>
    <font>
      <sz val="11"/>
      <color rgb="FFFF0000"/>
      <name val="Arial"/>
      <family val="2"/>
    </font>
    <font>
      <sz val="11"/>
      <color rgb="FF000000"/>
      <name val="Arial"/>
      <family val="2"/>
    </font>
    <font>
      <b/>
      <sz val="11"/>
      <color rgb="FFFF000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medium">
        <color auto="1"/>
      </top>
      <bottom style="thin">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thin">
        <color indexed="64"/>
      </right>
      <top/>
      <bottom/>
      <diagonal/>
    </border>
    <border>
      <left/>
      <right style="hair">
        <color auto="1"/>
      </right>
      <top style="thin">
        <color indexed="64"/>
      </top>
      <bottom style="medium">
        <color indexed="64"/>
      </bottom>
      <diagonal/>
    </border>
    <border>
      <left style="hair">
        <color auto="1"/>
      </left>
      <right style="hair">
        <color auto="1"/>
      </right>
      <top style="thin">
        <color indexed="64"/>
      </top>
      <bottom style="medium">
        <color indexed="64"/>
      </bottom>
      <diagonal/>
    </border>
    <border>
      <left style="hair">
        <color auto="1"/>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diagonal/>
    </border>
    <border>
      <left style="hair">
        <color auto="1"/>
      </left>
      <right style="medium">
        <color auto="1"/>
      </right>
      <top style="hair">
        <color auto="1"/>
      </top>
      <bottom/>
      <diagonal/>
    </border>
    <border>
      <left/>
      <right/>
      <top style="medium">
        <color auto="1"/>
      </top>
      <bottom style="medium">
        <color auto="1"/>
      </bottom>
      <diagonal/>
    </border>
    <border>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hair">
        <color auto="1"/>
      </right>
      <top style="medium">
        <color auto="1"/>
      </top>
      <bottom/>
      <diagonal/>
    </border>
    <border>
      <left style="medium">
        <color auto="1"/>
      </left>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diagonal/>
    </border>
  </borders>
  <cellStyleXfs count="8">
    <xf numFmtId="0" fontId="0" fillId="0" borderId="0"/>
    <xf numFmtId="43" fontId="3" fillId="0" borderId="0" applyFont="0" applyFill="0" applyBorder="0" applyAlignment="0" applyProtection="0"/>
    <xf numFmtId="0" fontId="4" fillId="0" borderId="0"/>
    <xf numFmtId="0" fontId="5" fillId="0" borderId="0"/>
    <xf numFmtId="9" fontId="3" fillId="0" borderId="0" applyFont="0" applyFill="0" applyBorder="0" applyAlignment="0" applyProtection="0"/>
    <xf numFmtId="44" fontId="3" fillId="0" borderId="0" applyFont="0" applyFill="0" applyBorder="0" applyAlignment="0" applyProtection="0"/>
    <xf numFmtId="0" fontId="13" fillId="0" borderId="0"/>
    <xf numFmtId="0" fontId="3" fillId="0" borderId="0"/>
  </cellStyleXfs>
  <cellXfs count="281">
    <xf numFmtId="0" fontId="0" fillId="0" borderId="0" xfId="0"/>
    <xf numFmtId="0" fontId="6" fillId="0" borderId="0" xfId="0" applyFont="1" applyBorder="1" applyAlignment="1" applyProtection="1">
      <alignment vertical="center"/>
      <protection locked="0"/>
    </xf>
    <xf numFmtId="0" fontId="6" fillId="0" borderId="0" xfId="0" applyFont="1" applyBorder="1" applyAlignment="1" applyProtection="1">
      <alignment horizontal="center" vertical="center"/>
      <protection locked="0"/>
    </xf>
    <xf numFmtId="0" fontId="8" fillId="0" borderId="0" xfId="0" applyFont="1" applyBorder="1" applyAlignment="1" applyProtection="1">
      <alignment horizontal="left"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pplyProtection="1">
      <alignment vertical="center"/>
      <protection locked="0"/>
    </xf>
    <xf numFmtId="0" fontId="8" fillId="0" borderId="0" xfId="0" applyFont="1" applyBorder="1" applyAlignment="1" applyProtection="1">
      <alignment vertical="center" wrapText="1"/>
      <protection locked="0"/>
    </xf>
    <xf numFmtId="0" fontId="6" fillId="0" borderId="0" xfId="0" applyFont="1" applyBorder="1" applyAlignment="1" applyProtection="1">
      <alignment vertical="center" wrapText="1"/>
      <protection locked="0"/>
    </xf>
    <xf numFmtId="0" fontId="6" fillId="0" borderId="0" xfId="0" applyFont="1" applyProtection="1"/>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vertical="center" wrapText="1"/>
      <protection locked="0"/>
    </xf>
    <xf numFmtId="0" fontId="6" fillId="0" borderId="0" xfId="0" applyFont="1" applyAlignment="1" applyProtection="1">
      <alignment vertical="center" wrapText="1"/>
    </xf>
    <xf numFmtId="0" fontId="7" fillId="3" borderId="17" xfId="0" applyFont="1" applyFill="1" applyBorder="1" applyAlignment="1" applyProtection="1">
      <alignment horizontal="center" vertical="center" wrapText="1"/>
    </xf>
    <xf numFmtId="0" fontId="6" fillId="0" borderId="18" xfId="0" applyFont="1" applyBorder="1" applyAlignment="1" applyProtection="1">
      <alignment vertical="center" wrapText="1"/>
    </xf>
    <xf numFmtId="0" fontId="7" fillId="3" borderId="12" xfId="0" applyFont="1" applyFill="1" applyBorder="1" applyAlignment="1" applyProtection="1">
      <alignment vertical="center" wrapText="1"/>
    </xf>
    <xf numFmtId="10" fontId="7" fillId="3" borderId="5" xfId="0" applyNumberFormat="1" applyFont="1" applyFill="1" applyBorder="1" applyAlignment="1" applyProtection="1">
      <alignment horizontal="center" vertical="center" wrapText="1"/>
    </xf>
    <xf numFmtId="0" fontId="6" fillId="0" borderId="18" xfId="0" applyFont="1" applyBorder="1" applyAlignment="1" applyProtection="1">
      <alignment horizontal="left" vertical="center" wrapText="1"/>
    </xf>
    <xf numFmtId="0" fontId="7" fillId="2" borderId="16" xfId="0" applyFont="1" applyFill="1" applyBorder="1" applyAlignment="1" applyProtection="1">
      <alignment vertical="center" wrapText="1"/>
    </xf>
    <xf numFmtId="0" fontId="7" fillId="2" borderId="13" xfId="0" applyFont="1" applyFill="1" applyBorder="1" applyAlignment="1" applyProtection="1">
      <alignment vertical="center" wrapText="1"/>
    </xf>
    <xf numFmtId="0" fontId="7" fillId="2" borderId="13"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20" xfId="0" applyFont="1" applyFill="1" applyBorder="1" applyAlignment="1" applyProtection="1">
      <alignment horizontal="left" vertical="center" wrapText="1"/>
    </xf>
    <xf numFmtId="0" fontId="6" fillId="2" borderId="16" xfId="0" applyFont="1" applyFill="1" applyBorder="1" applyAlignment="1" applyProtection="1">
      <alignment vertical="center" wrapText="1"/>
    </xf>
    <xf numFmtId="0" fontId="6" fillId="2" borderId="13" xfId="0" applyFont="1" applyFill="1" applyBorder="1" applyAlignment="1" applyProtection="1">
      <alignment vertical="center" wrapText="1"/>
    </xf>
    <xf numFmtId="10" fontId="6" fillId="2" borderId="7" xfId="0" applyNumberFormat="1" applyFont="1" applyFill="1" applyBorder="1" applyAlignment="1" applyProtection="1">
      <alignment horizontal="center" vertical="center" wrapText="1"/>
    </xf>
    <xf numFmtId="8" fontId="8" fillId="0" borderId="0" xfId="0" applyNumberFormat="1" applyFont="1" applyBorder="1" applyAlignment="1" applyProtection="1">
      <alignment vertical="center"/>
      <protection locked="0"/>
    </xf>
    <xf numFmtId="10" fontId="9" fillId="2" borderId="8" xfId="0" applyNumberFormat="1" applyFont="1" applyFill="1" applyBorder="1" applyAlignment="1" applyProtection="1">
      <alignment horizontal="center" vertical="center" wrapText="1"/>
    </xf>
    <xf numFmtId="0" fontId="8" fillId="0" borderId="0" xfId="0" applyFont="1" applyAlignment="1" applyProtection="1">
      <alignment vertical="center" wrapText="1"/>
      <protection locked="0"/>
    </xf>
    <xf numFmtId="0" fontId="8" fillId="0" borderId="18" xfId="0" applyFont="1" applyBorder="1" applyAlignment="1" applyProtection="1">
      <alignment vertical="center" wrapText="1"/>
    </xf>
    <xf numFmtId="10" fontId="9" fillId="0" borderId="8" xfId="0" applyNumberFormat="1" applyFont="1" applyFill="1" applyBorder="1" applyAlignment="1" applyProtection="1">
      <alignment horizontal="center" vertical="center" wrapText="1"/>
      <protection locked="0"/>
    </xf>
    <xf numFmtId="10" fontId="8" fillId="2" borderId="8" xfId="0" applyNumberFormat="1" applyFont="1" applyFill="1" applyBorder="1" applyAlignment="1" applyProtection="1">
      <alignment horizontal="center" vertical="center" wrapText="1"/>
      <protection locked="0"/>
    </xf>
    <xf numFmtId="0" fontId="8" fillId="0" borderId="18" xfId="0" applyFont="1" applyBorder="1" applyAlignment="1" applyProtection="1">
      <alignment horizontal="left" vertical="center" wrapText="1"/>
    </xf>
    <xf numFmtId="10" fontId="9" fillId="0" borderId="8" xfId="0" applyNumberFormat="1" applyFont="1" applyBorder="1" applyAlignment="1" applyProtection="1">
      <alignment horizontal="center" vertical="center" wrapText="1"/>
      <protection locked="0"/>
    </xf>
    <xf numFmtId="0" fontId="8" fillId="0" borderId="0" xfId="0" applyFont="1" applyFill="1" applyBorder="1" applyAlignment="1" applyProtection="1">
      <alignment horizontal="left" vertical="center" wrapText="1"/>
      <protection locked="0"/>
    </xf>
    <xf numFmtId="10" fontId="9" fillId="4" borderId="8" xfId="0" applyNumberFormat="1" applyFont="1" applyFill="1" applyBorder="1" applyAlignment="1" applyProtection="1">
      <alignment horizontal="center" vertical="center" wrapText="1"/>
      <protection locked="0"/>
    </xf>
    <xf numFmtId="10" fontId="9" fillId="3" borderId="15" xfId="0" applyNumberFormat="1" applyFont="1" applyFill="1" applyBorder="1" applyAlignment="1" applyProtection="1">
      <alignment horizontal="center" vertical="center" wrapText="1"/>
    </xf>
    <xf numFmtId="10" fontId="9" fillId="4" borderId="21" xfId="0" applyNumberFormat="1" applyFont="1" applyFill="1" applyBorder="1" applyAlignment="1" applyProtection="1">
      <alignment horizontal="center" vertical="center" wrapText="1"/>
      <protection locked="0"/>
    </xf>
    <xf numFmtId="8" fontId="4" fillId="4" borderId="26" xfId="0" applyNumberFormat="1" applyFont="1" applyFill="1" applyBorder="1" applyProtection="1">
      <protection locked="0"/>
    </xf>
    <xf numFmtId="8" fontId="4" fillId="4" borderId="27" xfId="0" applyNumberFormat="1" applyFont="1" applyFill="1" applyBorder="1" applyProtection="1">
      <protection locked="0"/>
    </xf>
    <xf numFmtId="8" fontId="4" fillId="4" borderId="26" xfId="1" applyNumberFormat="1" applyFont="1" applyFill="1" applyBorder="1" applyProtection="1">
      <protection locked="0"/>
    </xf>
    <xf numFmtId="8" fontId="4" fillId="4" borderId="27" xfId="1" applyNumberFormat="1" applyFont="1" applyFill="1" applyBorder="1" applyProtection="1">
      <protection locked="0"/>
    </xf>
    <xf numFmtId="8" fontId="4" fillId="4" borderId="26" xfId="0" applyNumberFormat="1" applyFont="1" applyFill="1" applyBorder="1" applyAlignment="1" applyProtection="1">
      <alignment horizontal="center"/>
      <protection locked="0"/>
    </xf>
    <xf numFmtId="0" fontId="8" fillId="0" borderId="18" xfId="0" applyFont="1" applyFill="1" applyBorder="1" applyAlignment="1" applyProtection="1">
      <alignment horizontal="left" vertical="center" wrapText="1"/>
    </xf>
    <xf numFmtId="0" fontId="7" fillId="0" borderId="6"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6" fillId="0" borderId="9" xfId="0" applyFont="1" applyBorder="1" applyAlignment="1" applyProtection="1">
      <alignment vertical="center"/>
      <protection locked="0"/>
    </xf>
    <xf numFmtId="0" fontId="6" fillId="0" borderId="35"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8" fillId="0" borderId="36" xfId="0" applyFont="1" applyBorder="1" applyAlignment="1" applyProtection="1">
      <alignment vertical="center"/>
      <protection locked="0"/>
    </xf>
    <xf numFmtId="0" fontId="6" fillId="0" borderId="36"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6" fillId="0" borderId="11" xfId="0" applyFont="1" applyBorder="1" applyAlignment="1" applyProtection="1">
      <alignment vertical="center"/>
    </xf>
    <xf numFmtId="0" fontId="6" fillId="2" borderId="41" xfId="0" applyFont="1" applyFill="1" applyBorder="1" applyAlignment="1" applyProtection="1">
      <alignment horizontal="center" vertical="center"/>
    </xf>
    <xf numFmtId="0" fontId="8" fillId="2" borderId="26" xfId="0" applyFont="1" applyFill="1" applyBorder="1" applyAlignment="1" applyProtection="1">
      <alignment horizontal="center" vertical="center"/>
    </xf>
    <xf numFmtId="8" fontId="8" fillId="2" borderId="26" xfId="0" applyNumberFormat="1" applyFont="1" applyFill="1" applyBorder="1" applyAlignment="1" applyProtection="1">
      <alignment horizontal="right" vertical="center"/>
    </xf>
    <xf numFmtId="0" fontId="8" fillId="0" borderId="26" xfId="0" applyFont="1" applyBorder="1" applyAlignment="1" applyProtection="1">
      <alignment horizontal="center" vertical="center"/>
      <protection locked="0"/>
    </xf>
    <xf numFmtId="8" fontId="8" fillId="0" borderId="26" xfId="0" applyNumberFormat="1" applyFont="1" applyFill="1" applyBorder="1" applyAlignment="1" applyProtection="1">
      <alignment horizontal="right" vertical="center"/>
      <protection locked="0"/>
    </xf>
    <xf numFmtId="0" fontId="8" fillId="2" borderId="26" xfId="0" applyFont="1" applyFill="1" applyBorder="1" applyAlignment="1" applyProtection="1">
      <alignment horizontal="center" vertical="center" wrapText="1"/>
    </xf>
    <xf numFmtId="0" fontId="8" fillId="5" borderId="26" xfId="0" applyFont="1" applyFill="1" applyBorder="1" applyAlignment="1" applyProtection="1">
      <alignment horizontal="center" vertical="center" wrapText="1"/>
    </xf>
    <xf numFmtId="8" fontId="6" fillId="2" borderId="26" xfId="0" applyNumberFormat="1" applyFont="1" applyFill="1" applyBorder="1" applyAlignment="1" applyProtection="1">
      <alignment horizontal="right" vertical="center"/>
    </xf>
    <xf numFmtId="8" fontId="6" fillId="2" borderId="26" xfId="1" applyNumberFormat="1" applyFont="1" applyFill="1" applyBorder="1" applyAlignment="1" applyProtection="1">
      <alignment horizontal="right" vertical="center" wrapText="1"/>
    </xf>
    <xf numFmtId="0" fontId="6" fillId="2" borderId="26" xfId="0" applyFont="1" applyFill="1" applyBorder="1" applyAlignment="1" applyProtection="1">
      <alignment horizontal="center" vertical="center"/>
    </xf>
    <xf numFmtId="10" fontId="8" fillId="2" borderId="26" xfId="0" applyNumberFormat="1" applyFont="1" applyFill="1" applyBorder="1" applyAlignment="1" applyProtection="1">
      <alignment horizontal="right" vertical="center"/>
    </xf>
    <xf numFmtId="8" fontId="6" fillId="2" borderId="42" xfId="0" applyNumberFormat="1" applyFont="1" applyFill="1" applyBorder="1" applyAlignment="1" applyProtection="1">
      <alignment horizontal="right" vertical="center"/>
    </xf>
    <xf numFmtId="8" fontId="8" fillId="0" borderId="26" xfId="0" applyNumberFormat="1" applyFont="1" applyBorder="1" applyAlignment="1" applyProtection="1">
      <alignment horizontal="right" vertical="center"/>
      <protection locked="0"/>
    </xf>
    <xf numFmtId="0" fontId="6" fillId="0" borderId="2"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4" fillId="0" borderId="23" xfId="0" applyFont="1" applyBorder="1" applyProtection="1">
      <protection locked="0"/>
    </xf>
    <xf numFmtId="0" fontId="10" fillId="6" borderId="22" xfId="0" applyFont="1" applyFill="1" applyBorder="1" applyProtection="1"/>
    <xf numFmtId="0" fontId="4" fillId="6" borderId="25" xfId="0" applyFont="1" applyFill="1" applyBorder="1" applyAlignment="1" applyProtection="1">
      <alignment horizontal="right"/>
    </xf>
    <xf numFmtId="0" fontId="4" fillId="6" borderId="28" xfId="0" applyFont="1" applyFill="1" applyBorder="1" applyAlignment="1" applyProtection="1">
      <alignment horizontal="right"/>
    </xf>
    <xf numFmtId="0" fontId="11" fillId="6" borderId="32" xfId="0" applyFont="1" applyFill="1" applyBorder="1" applyAlignment="1" applyProtection="1">
      <alignment horizontal="right"/>
    </xf>
    <xf numFmtId="10" fontId="11" fillId="6" borderId="33" xfId="4" applyNumberFormat="1" applyFont="1" applyFill="1" applyBorder="1" applyProtection="1">
      <protection hidden="1"/>
    </xf>
    <xf numFmtId="10" fontId="11" fillId="6" borderId="34" xfId="4" applyNumberFormat="1" applyFont="1" applyFill="1" applyBorder="1" applyProtection="1">
      <protection hidden="1"/>
    </xf>
    <xf numFmtId="8" fontId="4" fillId="6" borderId="26" xfId="1" applyNumberFormat="1" applyFont="1" applyFill="1" applyBorder="1" applyProtection="1">
      <protection hidden="1"/>
    </xf>
    <xf numFmtId="8" fontId="4" fillId="6" borderId="27" xfId="1" applyNumberFormat="1" applyFont="1" applyFill="1" applyBorder="1" applyProtection="1">
      <protection hidden="1"/>
    </xf>
    <xf numFmtId="8" fontId="4" fillId="6" borderId="26" xfId="0" applyNumberFormat="1" applyFont="1" applyFill="1" applyBorder="1" applyProtection="1"/>
    <xf numFmtId="0" fontId="4" fillId="6" borderId="26" xfId="0" applyFont="1" applyFill="1" applyBorder="1" applyAlignment="1" applyProtection="1">
      <alignment horizontal="center"/>
    </xf>
    <xf numFmtId="0" fontId="4" fillId="6" borderId="27" xfId="0" applyFont="1" applyFill="1" applyBorder="1" applyAlignment="1" applyProtection="1">
      <alignment horizontal="center"/>
    </xf>
    <xf numFmtId="10" fontId="8" fillId="0" borderId="0" xfId="0" applyNumberFormat="1" applyFont="1" applyAlignment="1" applyProtection="1">
      <alignment horizontal="center" vertical="center" wrapText="1"/>
      <protection locked="0"/>
    </xf>
    <xf numFmtId="0" fontId="8" fillId="0" borderId="0" xfId="0" applyFont="1" applyAlignment="1" applyProtection="1">
      <alignment vertical="center" wrapText="1"/>
    </xf>
    <xf numFmtId="10" fontId="8" fillId="2" borderId="8" xfId="0" applyNumberFormat="1" applyFont="1" applyFill="1" applyBorder="1" applyAlignment="1" applyProtection="1">
      <alignment horizontal="center" vertical="center" wrapText="1"/>
    </xf>
    <xf numFmtId="0" fontId="6" fillId="0" borderId="0"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0" fontId="8" fillId="2" borderId="26" xfId="0" applyFont="1" applyFill="1" applyBorder="1" applyAlignment="1" applyProtection="1">
      <alignment horizontal="left" vertical="center"/>
    </xf>
    <xf numFmtId="0" fontId="8" fillId="0" borderId="26" xfId="0" applyFont="1" applyBorder="1" applyAlignment="1" applyProtection="1">
      <alignment horizontal="left" vertical="center"/>
      <protection locked="0"/>
    </xf>
    <xf numFmtId="0" fontId="6" fillId="2" borderId="26" xfId="0" applyFont="1" applyFill="1" applyBorder="1" applyAlignment="1" applyProtection="1">
      <alignment vertical="center"/>
    </xf>
    <xf numFmtId="0" fontId="6" fillId="2" borderId="26" xfId="0" applyFont="1" applyFill="1" applyBorder="1" applyAlignment="1" applyProtection="1">
      <alignment horizontal="left" vertical="center"/>
    </xf>
    <xf numFmtId="0" fontId="7" fillId="0" borderId="0" xfId="0" applyFont="1" applyBorder="1" applyAlignment="1" applyProtection="1">
      <alignment vertical="center"/>
      <protection locked="0"/>
    </xf>
    <xf numFmtId="0" fontId="6" fillId="2" borderId="43" xfId="0" applyFont="1" applyFill="1" applyBorder="1" applyAlignment="1" applyProtection="1">
      <alignment horizontal="center" vertical="center"/>
    </xf>
    <xf numFmtId="0" fontId="6" fillId="2" borderId="29" xfId="0" applyFont="1" applyFill="1" applyBorder="1" applyAlignment="1" applyProtection="1">
      <alignment vertical="center"/>
    </xf>
    <xf numFmtId="0" fontId="6" fillId="2" borderId="29" xfId="0" applyFont="1" applyFill="1" applyBorder="1" applyAlignment="1" applyProtection="1">
      <alignment horizontal="left" vertical="center"/>
    </xf>
    <xf numFmtId="0" fontId="6" fillId="2" borderId="29" xfId="0" applyFont="1" applyFill="1" applyBorder="1" applyAlignment="1" applyProtection="1">
      <alignment horizontal="center" vertical="center"/>
    </xf>
    <xf numFmtId="8" fontId="6" fillId="2" borderId="29" xfId="0" applyNumberFormat="1" applyFont="1" applyFill="1" applyBorder="1" applyAlignment="1" applyProtection="1">
      <alignment horizontal="right" vertical="center"/>
    </xf>
    <xf numFmtId="164" fontId="6" fillId="2" borderId="29" xfId="0" applyNumberFormat="1" applyFont="1" applyFill="1" applyBorder="1" applyAlignment="1" applyProtection="1">
      <alignment horizontal="center" vertical="center"/>
    </xf>
    <xf numFmtId="8" fontId="6" fillId="2" borderId="29" xfId="1" applyNumberFormat="1" applyFont="1" applyFill="1" applyBorder="1" applyAlignment="1" applyProtection="1">
      <alignment horizontal="right" vertical="center" wrapText="1"/>
    </xf>
    <xf numFmtId="10" fontId="8" fillId="2" borderId="29" xfId="0" applyNumberFormat="1" applyFont="1" applyFill="1" applyBorder="1" applyAlignment="1" applyProtection="1">
      <alignment horizontal="right" vertical="center"/>
    </xf>
    <xf numFmtId="8" fontId="6" fillId="2" borderId="44" xfId="0" applyNumberFormat="1" applyFont="1" applyFill="1" applyBorder="1" applyAlignment="1" applyProtection="1">
      <alignment horizontal="right" vertical="center"/>
    </xf>
    <xf numFmtId="8" fontId="7" fillId="2" borderId="47" xfId="0" applyNumberFormat="1" applyFont="1" applyFill="1" applyBorder="1" applyAlignment="1" applyProtection="1">
      <alignment horizontal="right" vertical="center"/>
    </xf>
    <xf numFmtId="164" fontId="7" fillId="2" borderId="47" xfId="0" applyNumberFormat="1" applyFont="1" applyFill="1" applyBorder="1" applyAlignment="1" applyProtection="1">
      <alignment horizontal="center" vertical="center"/>
    </xf>
    <xf numFmtId="8" fontId="7" fillId="2" borderId="47" xfId="0" applyNumberFormat="1" applyFont="1" applyFill="1" applyBorder="1" applyAlignment="1" applyProtection="1">
      <alignment vertical="center"/>
    </xf>
    <xf numFmtId="166" fontId="7" fillId="2" borderId="47" xfId="0" applyNumberFormat="1" applyFont="1" applyFill="1" applyBorder="1" applyAlignment="1" applyProtection="1">
      <alignment vertical="center"/>
    </xf>
    <xf numFmtId="8" fontId="7" fillId="2" borderId="21" xfId="0" applyNumberFormat="1" applyFont="1" applyFill="1" applyBorder="1" applyAlignment="1" applyProtection="1">
      <alignment vertical="center"/>
    </xf>
    <xf numFmtId="0" fontId="8" fillId="0" borderId="0" xfId="0" applyFont="1" applyAlignment="1" applyProtection="1">
      <alignment vertical="center"/>
      <protection locked="0"/>
    </xf>
    <xf numFmtId="0" fontId="9"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167" fontId="8" fillId="0" borderId="0" xfId="1" applyNumberFormat="1" applyFont="1" applyFill="1" applyAlignment="1" applyProtection="1">
      <alignment vertical="center"/>
      <protection locked="0"/>
    </xf>
    <xf numFmtId="167" fontId="8" fillId="0" borderId="0" xfId="1" applyNumberFormat="1" applyFont="1" applyAlignment="1" applyProtection="1">
      <alignment vertical="center"/>
      <protection locked="0"/>
    </xf>
    <xf numFmtId="0" fontId="7" fillId="0" borderId="0" xfId="0" applyFont="1" applyProtection="1"/>
    <xf numFmtId="0" fontId="6" fillId="0" borderId="0" xfId="0" applyFont="1" applyProtection="1">
      <protection locked="0"/>
    </xf>
    <xf numFmtId="0" fontId="8" fillId="0" borderId="23" xfId="0" applyFont="1" applyBorder="1" applyProtection="1">
      <protection locked="0"/>
    </xf>
    <xf numFmtId="0" fontId="8" fillId="0" borderId="24" xfId="0" applyFont="1" applyBorder="1" applyProtection="1">
      <protection locked="0"/>
    </xf>
    <xf numFmtId="0" fontId="8" fillId="0" borderId="0" xfId="0" applyFont="1" applyProtection="1">
      <protection locked="0"/>
    </xf>
    <xf numFmtId="8" fontId="8" fillId="0" borderId="26" xfId="0" applyNumberFormat="1" applyFont="1" applyBorder="1" applyAlignment="1" applyProtection="1">
      <alignment horizontal="center"/>
      <protection locked="0"/>
    </xf>
    <xf numFmtId="8" fontId="8" fillId="0" borderId="27" xfId="0" applyNumberFormat="1" applyFont="1" applyBorder="1" applyAlignment="1" applyProtection="1">
      <alignment horizontal="center"/>
      <protection locked="0"/>
    </xf>
    <xf numFmtId="8" fontId="8" fillId="0" borderId="26" xfId="0" applyNumberFormat="1" applyFont="1" applyBorder="1" applyProtection="1">
      <protection locked="0"/>
    </xf>
    <xf numFmtId="8" fontId="8" fillId="0" borderId="27" xfId="0" applyNumberFormat="1" applyFont="1" applyBorder="1" applyProtection="1">
      <protection locked="0"/>
    </xf>
    <xf numFmtId="0" fontId="8" fillId="5" borderId="1" xfId="0" applyFont="1" applyFill="1" applyBorder="1" applyAlignment="1" applyProtection="1">
      <alignment vertical="center"/>
      <protection locked="0"/>
    </xf>
    <xf numFmtId="0" fontId="9" fillId="6" borderId="26" xfId="3" applyFont="1" applyFill="1" applyBorder="1" applyAlignment="1" applyProtection="1">
      <alignment horizontal="center" vertical="center" wrapText="1"/>
    </xf>
    <xf numFmtId="167" fontId="9" fillId="6" borderId="26" xfId="1" applyNumberFormat="1" applyFont="1" applyFill="1" applyBorder="1" applyAlignment="1" applyProtection="1">
      <alignment horizontal="center" vertical="center"/>
    </xf>
    <xf numFmtId="0" fontId="8" fillId="6" borderId="41" xfId="0" applyFont="1" applyFill="1" applyBorder="1" applyAlignment="1" applyProtection="1">
      <alignment horizontal="center" vertical="center"/>
    </xf>
    <xf numFmtId="0" fontId="8" fillId="6" borderId="26" xfId="0" applyFont="1" applyFill="1" applyBorder="1" applyAlignment="1" applyProtection="1">
      <alignment vertical="center"/>
    </xf>
    <xf numFmtId="168" fontId="8" fillId="6" borderId="26" xfId="1" applyNumberFormat="1" applyFont="1" applyFill="1" applyBorder="1" applyAlignment="1" applyProtection="1">
      <alignment vertical="center"/>
    </xf>
    <xf numFmtId="8" fontId="8" fillId="6" borderId="42" xfId="0" applyNumberFormat="1" applyFont="1" applyFill="1" applyBorder="1" applyAlignment="1" applyProtection="1">
      <alignment vertical="center"/>
    </xf>
    <xf numFmtId="0" fontId="8" fillId="6" borderId="43" xfId="0" applyFont="1" applyFill="1" applyBorder="1" applyAlignment="1" applyProtection="1">
      <alignment horizontal="center" vertical="center"/>
    </xf>
    <xf numFmtId="0" fontId="8" fillId="6" borderId="29" xfId="0" applyFont="1" applyFill="1" applyBorder="1" applyAlignment="1" applyProtection="1">
      <alignment vertical="center"/>
    </xf>
    <xf numFmtId="168" fontId="8" fillId="6" borderId="29" xfId="1" applyNumberFormat="1" applyFont="1" applyFill="1" applyBorder="1" applyAlignment="1" applyProtection="1">
      <alignment vertical="center"/>
    </xf>
    <xf numFmtId="168" fontId="9" fillId="6" borderId="47" xfId="1" applyNumberFormat="1" applyFont="1" applyFill="1" applyBorder="1" applyAlignment="1" applyProtection="1">
      <alignment vertical="center"/>
    </xf>
    <xf numFmtId="8" fontId="9" fillId="6" borderId="21" xfId="1" applyNumberFormat="1" applyFont="1" applyFill="1" applyBorder="1" applyAlignment="1" applyProtection="1">
      <alignment vertical="center"/>
    </xf>
    <xf numFmtId="168" fontId="9" fillId="6" borderId="46" xfId="1" applyNumberFormat="1" applyFont="1" applyFill="1" applyBorder="1" applyAlignment="1" applyProtection="1">
      <alignment vertical="center"/>
    </xf>
    <xf numFmtId="165" fontId="9" fillId="6" borderId="48" xfId="0" applyNumberFormat="1" applyFont="1" applyFill="1" applyBorder="1" applyAlignment="1" applyProtection="1">
      <alignment horizontal="right" vertical="center"/>
    </xf>
    <xf numFmtId="0" fontId="8" fillId="6" borderId="26" xfId="0" applyFont="1" applyFill="1" applyBorder="1" applyAlignment="1" applyProtection="1">
      <alignment horizontal="left" vertical="center" wrapText="1"/>
    </xf>
    <xf numFmtId="0" fontId="8" fillId="6" borderId="26" xfId="0" applyFont="1" applyFill="1" applyBorder="1" applyAlignment="1" applyProtection="1">
      <alignment horizontal="center" vertical="center"/>
    </xf>
    <xf numFmtId="165" fontId="8" fillId="6" borderId="26" xfId="3" applyNumberFormat="1" applyFont="1" applyFill="1" applyBorder="1" applyAlignment="1" applyProtection="1">
      <alignment vertical="center"/>
    </xf>
    <xf numFmtId="165" fontId="8" fillId="6" borderId="26" xfId="0" applyNumberFormat="1" applyFont="1" applyFill="1" applyBorder="1" applyAlignment="1" applyProtection="1">
      <alignment vertical="center"/>
    </xf>
    <xf numFmtId="0" fontId="8" fillId="6" borderId="29" xfId="0" applyFont="1" applyFill="1" applyBorder="1" applyAlignment="1" applyProtection="1">
      <alignment horizontal="left" vertical="center" wrapText="1"/>
    </xf>
    <xf numFmtId="0" fontId="8" fillId="6" borderId="29" xfId="0" applyFont="1" applyFill="1" applyBorder="1" applyAlignment="1" applyProtection="1">
      <alignment horizontal="center" vertical="center"/>
    </xf>
    <xf numFmtId="165" fontId="8" fillId="6" borderId="29" xfId="0" applyNumberFormat="1" applyFont="1" applyFill="1" applyBorder="1" applyAlignment="1" applyProtection="1">
      <alignment vertical="center"/>
    </xf>
    <xf numFmtId="0" fontId="6" fillId="2" borderId="0" xfId="0" applyFont="1" applyFill="1" applyBorder="1" applyAlignment="1" applyProtection="1">
      <alignment horizontal="left" vertical="center"/>
    </xf>
    <xf numFmtId="0" fontId="6" fillId="2" borderId="0"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6" fillId="2" borderId="0" xfId="0" applyFont="1" applyFill="1" applyBorder="1" applyAlignment="1" applyProtection="1">
      <alignment vertical="center"/>
      <protection locked="0"/>
    </xf>
    <xf numFmtId="0" fontId="12" fillId="2" borderId="0" xfId="0" applyFont="1" applyFill="1" applyBorder="1" applyAlignment="1" applyProtection="1">
      <alignment horizontal="center" vertical="center"/>
    </xf>
    <xf numFmtId="17" fontId="6" fillId="2" borderId="0" xfId="0" applyNumberFormat="1" applyFont="1" applyFill="1" applyBorder="1" applyAlignment="1" applyProtection="1">
      <alignment horizontal="center" vertical="center"/>
    </xf>
    <xf numFmtId="0" fontId="9" fillId="0" borderId="6" xfId="0" applyFont="1" applyBorder="1" applyAlignment="1" applyProtection="1">
      <alignment vertical="center"/>
      <protection locked="0"/>
    </xf>
    <xf numFmtId="0" fontId="8" fillId="0" borderId="9" xfId="0" applyFont="1" applyBorder="1" applyAlignment="1" applyProtection="1">
      <alignment vertical="center"/>
      <protection locked="0"/>
    </xf>
    <xf numFmtId="167" fontId="8" fillId="0" borderId="9" xfId="1" applyNumberFormat="1" applyFont="1" applyFill="1" applyBorder="1" applyAlignment="1" applyProtection="1">
      <alignment vertical="center"/>
      <protection locked="0"/>
    </xf>
    <xf numFmtId="167" fontId="8" fillId="0" borderId="0" xfId="1" applyNumberFormat="1" applyFont="1" applyFill="1" applyBorder="1" applyAlignment="1" applyProtection="1">
      <alignment vertical="center"/>
      <protection locked="0"/>
    </xf>
    <xf numFmtId="0" fontId="8" fillId="0" borderId="0" xfId="0" applyFont="1" applyBorder="1" applyAlignment="1" applyProtection="1">
      <alignment horizontal="left" vertical="center"/>
      <protection locked="0"/>
    </xf>
    <xf numFmtId="0" fontId="8" fillId="5" borderId="1" xfId="0" applyFont="1" applyFill="1" applyBorder="1" applyAlignment="1" applyProtection="1">
      <alignment horizontal="left" vertical="center"/>
      <protection locked="0"/>
    </xf>
    <xf numFmtId="167" fontId="8" fillId="0" borderId="35" xfId="1" applyNumberFormat="1" applyFont="1" applyBorder="1" applyAlignment="1" applyProtection="1">
      <alignment vertical="center"/>
      <protection locked="0"/>
    </xf>
    <xf numFmtId="167" fontId="8" fillId="0" borderId="36" xfId="1" applyNumberFormat="1" applyFont="1" applyBorder="1" applyAlignment="1" applyProtection="1">
      <alignment vertical="center"/>
      <protection locked="0"/>
    </xf>
    <xf numFmtId="0" fontId="8" fillId="5" borderId="26" xfId="0" applyFont="1" applyFill="1" applyBorder="1" applyAlignment="1" applyProtection="1">
      <alignment horizontal="center" vertical="center" wrapText="1"/>
    </xf>
    <xf numFmtId="0" fontId="8" fillId="2" borderId="26" xfId="0" applyFont="1" applyFill="1" applyBorder="1" applyAlignment="1" applyProtection="1">
      <alignment horizontal="center" vertical="center"/>
    </xf>
    <xf numFmtId="0" fontId="8" fillId="2" borderId="26" xfId="0" applyFont="1" applyFill="1" applyBorder="1" applyAlignment="1" applyProtection="1">
      <alignment horizontal="center" vertical="center" wrapText="1"/>
    </xf>
    <xf numFmtId="0" fontId="8" fillId="5" borderId="26" xfId="0" applyFont="1" applyFill="1" applyBorder="1" applyAlignment="1" applyProtection="1">
      <alignment horizontal="center" vertical="center" wrapText="1"/>
    </xf>
    <xf numFmtId="165" fontId="8" fillId="7" borderId="26" xfId="5" applyNumberFormat="1" applyFont="1" applyFill="1" applyBorder="1" applyAlignment="1" applyProtection="1">
      <alignment horizontal="right" vertical="center"/>
    </xf>
    <xf numFmtId="10" fontId="8" fillId="7" borderId="26" xfId="0" applyNumberFormat="1" applyFont="1" applyFill="1" applyBorder="1" applyAlignment="1" applyProtection="1">
      <alignment horizontal="right" vertical="center"/>
    </xf>
    <xf numFmtId="0" fontId="14" fillId="2" borderId="0" xfId="0" applyFont="1" applyFill="1" applyBorder="1" applyAlignment="1" applyProtection="1">
      <alignment horizontal="center" vertical="center"/>
    </xf>
    <xf numFmtId="0" fontId="14" fillId="2" borderId="0" xfId="0" applyFont="1" applyFill="1" applyBorder="1" applyAlignment="1" applyProtection="1">
      <alignment vertical="center"/>
      <protection locked="0"/>
    </xf>
    <xf numFmtId="0" fontId="14" fillId="0" borderId="0" xfId="0" applyFont="1" applyBorder="1" applyAlignment="1" applyProtection="1">
      <alignment horizontal="center" vertical="center"/>
    </xf>
    <xf numFmtId="0" fontId="14" fillId="0" borderId="0" xfId="0" applyFont="1" applyBorder="1" applyAlignment="1" applyProtection="1">
      <alignment vertical="center"/>
      <protection locked="0"/>
    </xf>
    <xf numFmtId="165" fontId="8" fillId="6" borderId="26" xfId="0" applyNumberFormat="1" applyFont="1" applyFill="1" applyBorder="1" applyAlignment="1" applyProtection="1">
      <alignment horizontal="center" vertical="center" wrapText="1"/>
    </xf>
    <xf numFmtId="165" fontId="8" fillId="6" borderId="26" xfId="0" applyNumberFormat="1" applyFont="1" applyFill="1" applyBorder="1" applyAlignment="1" applyProtection="1">
      <alignment horizontal="right" vertical="center" wrapText="1"/>
    </xf>
    <xf numFmtId="0" fontId="8" fillId="6" borderId="50" xfId="0" applyFont="1" applyFill="1" applyBorder="1" applyAlignment="1" applyProtection="1">
      <alignment horizontal="center" vertical="center"/>
    </xf>
    <xf numFmtId="0" fontId="8" fillId="6" borderId="25" xfId="0" applyFont="1" applyFill="1" applyBorder="1" applyAlignment="1" applyProtection="1">
      <alignment horizontal="left" vertical="center" wrapText="1"/>
    </xf>
    <xf numFmtId="0" fontId="4" fillId="3" borderId="26" xfId="0" applyFont="1" applyFill="1" applyBorder="1" applyAlignment="1" applyProtection="1">
      <alignment horizontal="left" vertical="top"/>
    </xf>
    <xf numFmtId="0" fontId="4" fillId="3" borderId="26" xfId="6" applyFont="1" applyFill="1" applyBorder="1" applyAlignment="1">
      <alignment vertical="top" wrapText="1"/>
    </xf>
    <xf numFmtId="0" fontId="8" fillId="3" borderId="0" xfId="0" applyFont="1" applyFill="1" applyAlignment="1" applyProtection="1">
      <alignment vertical="center"/>
      <protection locked="0"/>
    </xf>
    <xf numFmtId="0" fontId="8" fillId="3" borderId="51" xfId="0" applyFont="1" applyFill="1" applyBorder="1" applyAlignment="1" applyProtection="1">
      <alignment vertical="center"/>
      <protection locked="0"/>
    </xf>
    <xf numFmtId="168" fontId="8" fillId="3" borderId="29" xfId="1" applyNumberFormat="1" applyFont="1" applyFill="1" applyBorder="1" applyAlignment="1" applyProtection="1">
      <alignment vertical="center"/>
      <protection locked="0"/>
    </xf>
    <xf numFmtId="0" fontId="6" fillId="2" borderId="26" xfId="0" applyFont="1" applyFill="1" applyBorder="1" applyAlignment="1" applyProtection="1">
      <alignment horizontal="left" vertical="center"/>
      <protection locked="0"/>
    </xf>
    <xf numFmtId="167" fontId="9" fillId="3" borderId="26" xfId="1" applyNumberFormat="1" applyFont="1" applyFill="1" applyBorder="1" applyAlignment="1" applyProtection="1">
      <alignment horizontal="center" vertical="center" wrapText="1"/>
    </xf>
    <xf numFmtId="0" fontId="9" fillId="3" borderId="26" xfId="3" applyFont="1" applyFill="1" applyBorder="1" applyAlignment="1" applyProtection="1">
      <alignment horizontal="center" vertical="center" wrapText="1"/>
    </xf>
    <xf numFmtId="167" fontId="9" fillId="3" borderId="29" xfId="1" applyNumberFormat="1" applyFont="1" applyFill="1" applyBorder="1" applyAlignment="1" applyProtection="1">
      <alignment horizontal="center" vertical="center"/>
    </xf>
    <xf numFmtId="167" fontId="9" fillId="3" borderId="26" xfId="1" applyNumberFormat="1" applyFont="1" applyFill="1" applyBorder="1" applyAlignment="1" applyProtection="1">
      <alignment horizontal="center" vertical="center"/>
    </xf>
    <xf numFmtId="0" fontId="15" fillId="3" borderId="26" xfId="0" applyFont="1" applyFill="1" applyBorder="1" applyAlignment="1">
      <alignment horizontal="center" vertical="center" wrapText="1"/>
    </xf>
    <xf numFmtId="167" fontId="9" fillId="3" borderId="25" xfId="1" applyNumberFormat="1" applyFont="1" applyFill="1" applyBorder="1" applyAlignment="1" applyProtection="1">
      <alignment horizontal="center" vertical="center"/>
    </xf>
    <xf numFmtId="168" fontId="8" fillId="3" borderId="25" xfId="1" applyNumberFormat="1" applyFont="1" applyFill="1" applyBorder="1" applyAlignment="1" applyProtection="1">
      <alignment vertical="center"/>
      <protection locked="0"/>
    </xf>
    <xf numFmtId="168" fontId="8" fillId="3" borderId="26" xfId="1" applyNumberFormat="1" applyFont="1" applyFill="1" applyBorder="1" applyAlignment="1" applyProtection="1">
      <alignment vertical="center"/>
      <protection locked="0"/>
    </xf>
    <xf numFmtId="167" fontId="8" fillId="3" borderId="25" xfId="1" applyNumberFormat="1" applyFont="1" applyFill="1" applyBorder="1" applyAlignment="1" applyProtection="1">
      <alignment vertical="center"/>
      <protection locked="0"/>
    </xf>
    <xf numFmtId="167" fontId="8" fillId="3" borderId="26" xfId="1" applyNumberFormat="1" applyFont="1" applyFill="1" applyBorder="1" applyAlignment="1" applyProtection="1">
      <alignment vertical="center"/>
      <protection locked="0"/>
    </xf>
    <xf numFmtId="165" fontId="9" fillId="6" borderId="45" xfId="0" applyNumberFormat="1" applyFont="1" applyFill="1" applyBorder="1" applyAlignment="1" applyProtection="1">
      <alignment horizontal="right" vertical="center"/>
    </xf>
    <xf numFmtId="165" fontId="8" fillId="6" borderId="26" xfId="3" applyNumberFormat="1" applyFont="1" applyFill="1" applyBorder="1" applyAlignment="1" applyProtection="1">
      <alignment horizontal="center" vertical="center"/>
    </xf>
    <xf numFmtId="0" fontId="8" fillId="5" borderId="8" xfId="0" applyFont="1" applyFill="1" applyBorder="1" applyAlignment="1" applyProtection="1">
      <alignment vertical="center"/>
      <protection locked="0"/>
    </xf>
    <xf numFmtId="9" fontId="8" fillId="0" borderId="26" xfId="4" applyFont="1" applyFill="1" applyBorder="1" applyAlignment="1" applyProtection="1">
      <alignment horizontal="right" vertical="center"/>
    </xf>
    <xf numFmtId="0" fontId="8" fillId="2" borderId="26" xfId="0" applyFont="1" applyFill="1" applyBorder="1" applyAlignment="1" applyProtection="1">
      <alignment horizontal="center" vertical="center" wrapText="1"/>
    </xf>
    <xf numFmtId="0" fontId="7" fillId="2" borderId="45" xfId="0" applyFont="1" applyFill="1" applyBorder="1" applyAlignment="1" applyProtection="1">
      <alignment horizontal="right" vertical="center"/>
    </xf>
    <xf numFmtId="8" fontId="6" fillId="2" borderId="27" xfId="0" applyNumberFormat="1" applyFont="1" applyFill="1" applyBorder="1" applyAlignment="1" applyProtection="1">
      <alignment horizontal="right" vertical="center"/>
    </xf>
    <xf numFmtId="8" fontId="6" fillId="2" borderId="30" xfId="0" applyNumberFormat="1" applyFont="1" applyFill="1" applyBorder="1" applyAlignment="1" applyProtection="1">
      <alignment horizontal="right" vertical="center"/>
    </xf>
    <xf numFmtId="8" fontId="7" fillId="2" borderId="48" xfId="0" applyNumberFormat="1" applyFont="1" applyFill="1" applyBorder="1" applyAlignment="1" applyProtection="1">
      <alignment vertical="center"/>
    </xf>
    <xf numFmtId="8" fontId="14" fillId="2" borderId="26" xfId="0" applyNumberFormat="1" applyFont="1" applyFill="1" applyBorder="1" applyAlignment="1" applyProtection="1">
      <alignment horizontal="right" vertical="center"/>
    </xf>
    <xf numFmtId="0" fontId="8" fillId="2" borderId="26" xfId="0" applyFont="1" applyFill="1" applyBorder="1" applyAlignment="1" applyProtection="1">
      <alignment horizontal="center" vertical="center"/>
    </xf>
    <xf numFmtId="10" fontId="8" fillId="0" borderId="26" xfId="4" applyNumberFormat="1" applyFont="1" applyFill="1" applyBorder="1" applyAlignment="1" applyProtection="1">
      <alignment horizontal="right" vertical="center"/>
    </xf>
    <xf numFmtId="10" fontId="8" fillId="4" borderId="26" xfId="4" applyNumberFormat="1" applyFont="1" applyFill="1" applyBorder="1" applyAlignment="1" applyProtection="1">
      <alignment horizontal="right" vertical="center"/>
    </xf>
    <xf numFmtId="0" fontId="8" fillId="2" borderId="26" xfId="0" applyFont="1" applyFill="1" applyBorder="1" applyAlignment="1" applyProtection="1">
      <alignment horizontal="center" vertical="center"/>
    </xf>
    <xf numFmtId="0" fontId="8" fillId="0" borderId="2" xfId="0" applyFont="1" applyBorder="1" applyAlignment="1" applyProtection="1">
      <alignment horizontal="left" vertical="center" wrapText="1"/>
      <protection locked="0"/>
    </xf>
    <xf numFmtId="0" fontId="8" fillId="6" borderId="25" xfId="0" applyFont="1" applyFill="1" applyBorder="1" applyAlignment="1" applyProtection="1">
      <alignment horizontal="center" vertical="center" wrapText="1"/>
    </xf>
    <xf numFmtId="10" fontId="8" fillId="0" borderId="26" xfId="4" applyNumberFormat="1" applyFont="1" applyBorder="1" applyAlignment="1" applyProtection="1">
      <alignment horizontal="center" vertical="center"/>
      <protection locked="0"/>
    </xf>
    <xf numFmtId="6" fontId="4" fillId="4" borderId="29" xfId="1" applyNumberFormat="1" applyFont="1" applyFill="1" applyBorder="1" applyProtection="1">
      <protection locked="0"/>
    </xf>
    <xf numFmtId="0" fontId="8" fillId="2" borderId="0" xfId="0" applyFont="1" applyFill="1" applyBorder="1" applyAlignment="1" applyProtection="1">
      <alignment horizontal="center" vertical="center"/>
    </xf>
    <xf numFmtId="17" fontId="8" fillId="2" borderId="0" xfId="0" applyNumberFormat="1" applyFont="1" applyFill="1" applyBorder="1" applyAlignment="1" applyProtection="1">
      <alignment horizontal="center" vertical="center"/>
    </xf>
    <xf numFmtId="0" fontId="8" fillId="0" borderId="11" xfId="0" applyFont="1" applyBorder="1" applyAlignment="1" applyProtection="1">
      <alignment vertical="center"/>
    </xf>
    <xf numFmtId="0" fontId="8" fillId="2" borderId="26" xfId="0" applyFont="1" applyFill="1" applyBorder="1" applyAlignment="1" applyProtection="1">
      <alignment vertical="center"/>
    </xf>
    <xf numFmtId="0" fontId="9" fillId="0" borderId="6" xfId="0" applyFont="1" applyBorder="1" applyAlignment="1" applyProtection="1">
      <alignment vertical="center" wrapText="1"/>
      <protection locked="0"/>
    </xf>
    <xf numFmtId="0" fontId="8" fillId="0" borderId="10" xfId="0" applyFont="1" applyBorder="1" applyAlignment="1" applyProtection="1">
      <alignment horizontal="left" vertical="center" wrapText="1"/>
      <protection locked="0"/>
    </xf>
    <xf numFmtId="165" fontId="8" fillId="2" borderId="26" xfId="5" applyNumberFormat="1" applyFont="1" applyFill="1" applyBorder="1" applyAlignment="1" applyProtection="1">
      <alignment horizontal="right" vertical="center"/>
    </xf>
    <xf numFmtId="0" fontId="16" fillId="0" borderId="0" xfId="0" applyFont="1" applyBorder="1" applyAlignment="1" applyProtection="1">
      <alignment vertical="center"/>
      <protection locked="0"/>
    </xf>
    <xf numFmtId="0" fontId="7" fillId="2" borderId="0" xfId="0" applyFont="1" applyFill="1" applyBorder="1" applyAlignment="1" applyProtection="1">
      <alignment horizontal="left" vertical="center"/>
    </xf>
    <xf numFmtId="0" fontId="8" fillId="2" borderId="26" xfId="0" applyFont="1" applyFill="1" applyBorder="1" applyAlignment="1" applyProtection="1">
      <alignment horizontal="center" vertical="center"/>
    </xf>
    <xf numFmtId="0" fontId="2" fillId="0" borderId="0" xfId="0" applyFont="1" applyAlignment="1">
      <alignment vertical="center"/>
    </xf>
    <xf numFmtId="0" fontId="8" fillId="3" borderId="26" xfId="0" applyFont="1" applyFill="1" applyBorder="1" applyAlignment="1" applyProtection="1">
      <alignment horizontal="center" vertical="center"/>
      <protection locked="0"/>
    </xf>
    <xf numFmtId="0" fontId="4" fillId="6" borderId="23" xfId="0" applyFont="1" applyFill="1" applyBorder="1" applyAlignment="1" applyProtection="1">
      <alignment vertical="center"/>
    </xf>
    <xf numFmtId="0" fontId="6" fillId="0" borderId="10"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0" fontId="6" fillId="0" borderId="37" xfId="0" applyFont="1" applyBorder="1" applyAlignment="1" applyProtection="1">
      <alignment vertical="center"/>
      <protection locked="0"/>
    </xf>
    <xf numFmtId="0" fontId="1" fillId="0" borderId="0" xfId="0" applyFont="1" applyAlignment="1">
      <alignment vertical="center"/>
    </xf>
    <xf numFmtId="0" fontId="8" fillId="2" borderId="39" xfId="0" applyFont="1" applyFill="1" applyBorder="1" applyAlignment="1" applyProtection="1">
      <alignment horizontal="center" vertical="center" wrapText="1"/>
    </xf>
    <xf numFmtId="0" fontId="8" fillId="2" borderId="26" xfId="0" applyFont="1" applyFill="1" applyBorder="1" applyAlignment="1" applyProtection="1">
      <alignment horizontal="center" vertical="center" wrapText="1"/>
    </xf>
    <xf numFmtId="0" fontId="7" fillId="2" borderId="0" xfId="0" applyFont="1" applyFill="1" applyBorder="1" applyAlignment="1" applyProtection="1">
      <alignment horizontal="left" vertical="center"/>
    </xf>
    <xf numFmtId="0" fontId="8" fillId="5" borderId="39" xfId="0" applyFont="1" applyFill="1" applyBorder="1" applyAlignment="1" applyProtection="1">
      <alignment horizontal="center" vertical="center" wrapText="1"/>
    </xf>
    <xf numFmtId="0" fontId="8" fillId="5" borderId="26" xfId="0" applyFont="1" applyFill="1" applyBorder="1" applyAlignment="1" applyProtection="1">
      <alignment horizontal="center" vertical="center" wrapText="1"/>
    </xf>
    <xf numFmtId="0" fontId="6" fillId="5" borderId="39" xfId="0" applyFont="1" applyFill="1" applyBorder="1" applyAlignment="1" applyProtection="1">
      <alignment horizontal="center" vertical="center"/>
    </xf>
    <xf numFmtId="0" fontId="6" fillId="0" borderId="10"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10"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0" fontId="8" fillId="2" borderId="38" xfId="0" applyFont="1" applyFill="1" applyBorder="1" applyAlignment="1" applyProtection="1">
      <alignment horizontal="center" vertical="center" wrapText="1"/>
    </xf>
    <xf numFmtId="0" fontId="8" fillId="2" borderId="41" xfId="0"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xf>
    <xf numFmtId="0" fontId="8" fillId="2" borderId="26" xfId="0" applyFont="1" applyFill="1" applyBorder="1" applyAlignment="1" applyProtection="1">
      <alignment horizontal="center" vertical="center"/>
    </xf>
    <xf numFmtId="0" fontId="8" fillId="5" borderId="39" xfId="0" applyFont="1" applyFill="1" applyBorder="1" applyAlignment="1" applyProtection="1">
      <alignment horizontal="center" vertical="center"/>
    </xf>
    <xf numFmtId="0" fontId="8" fillId="5" borderId="26" xfId="0" applyFont="1" applyFill="1" applyBorder="1" applyAlignment="1" applyProtection="1">
      <alignment horizontal="center" vertical="center"/>
    </xf>
    <xf numFmtId="0" fontId="8" fillId="4" borderId="10" xfId="0" applyFont="1" applyFill="1" applyBorder="1" applyAlignment="1" applyProtection="1">
      <alignment horizontal="left" vertical="center" wrapText="1"/>
      <protection locked="0"/>
    </xf>
    <xf numFmtId="0" fontId="8" fillId="4" borderId="0" xfId="0" applyFont="1" applyFill="1" applyBorder="1" applyAlignment="1" applyProtection="1">
      <alignment horizontal="left" vertical="center" wrapText="1"/>
      <protection locked="0"/>
    </xf>
    <xf numFmtId="0" fontId="8" fillId="4" borderId="36"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xf>
    <xf numFmtId="0" fontId="8" fillId="2" borderId="42" xfId="0" applyFont="1" applyFill="1" applyBorder="1" applyAlignment="1" applyProtection="1">
      <alignment horizontal="center" vertical="center" wrapText="1"/>
    </xf>
    <xf numFmtId="0" fontId="7" fillId="2" borderId="3" xfId="0" applyFont="1" applyFill="1" applyBorder="1" applyAlignment="1" applyProtection="1">
      <alignment horizontal="right" vertical="center"/>
    </xf>
    <xf numFmtId="0" fontId="7" fillId="2" borderId="45" xfId="0" applyFont="1" applyFill="1" applyBorder="1" applyAlignment="1" applyProtection="1">
      <alignment horizontal="right" vertical="center"/>
    </xf>
    <xf numFmtId="0" fontId="7" fillId="2" borderId="46" xfId="0" applyFont="1" applyFill="1" applyBorder="1" applyAlignment="1" applyProtection="1">
      <alignment horizontal="right" vertical="center"/>
    </xf>
    <xf numFmtId="0" fontId="8" fillId="2" borderId="49" xfId="0" applyFont="1" applyFill="1" applyBorder="1" applyAlignment="1" applyProtection="1">
      <alignment horizontal="center" vertical="center" wrapText="1"/>
    </xf>
    <xf numFmtId="0" fontId="8" fillId="2" borderId="23"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8" fillId="5" borderId="23" xfId="0" applyFont="1" applyFill="1" applyBorder="1" applyAlignment="1" applyProtection="1">
      <alignment horizontal="center" vertical="center" wrapText="1"/>
    </xf>
    <xf numFmtId="0" fontId="7" fillId="2" borderId="6" xfId="0" applyFont="1" applyFill="1" applyBorder="1" applyAlignment="1" applyProtection="1">
      <alignment horizontal="left" vertical="center" wrapText="1"/>
    </xf>
    <xf numFmtId="0" fontId="7" fillId="2" borderId="9" xfId="0" applyFont="1" applyFill="1" applyBorder="1" applyAlignment="1" applyProtection="1">
      <alignment horizontal="left" vertical="center" wrapText="1"/>
    </xf>
    <xf numFmtId="0" fontId="7" fillId="3" borderId="3"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6" fillId="2" borderId="10"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17" fontId="6" fillId="2" borderId="2" xfId="0" applyNumberFormat="1" applyFont="1" applyFill="1" applyBorder="1" applyAlignment="1" applyProtection="1">
      <alignment horizontal="left" vertical="center" wrapText="1"/>
    </xf>
    <xf numFmtId="17" fontId="6" fillId="2" borderId="11" xfId="0" applyNumberFormat="1" applyFont="1" applyFill="1" applyBorder="1" applyAlignment="1" applyProtection="1">
      <alignment horizontal="left" vertical="center" wrapText="1"/>
    </xf>
    <xf numFmtId="0" fontId="8" fillId="0" borderId="18" xfId="0" applyFont="1" applyFill="1" applyBorder="1" applyAlignment="1" applyProtection="1">
      <alignment horizontal="left" vertical="center" wrapText="1"/>
    </xf>
    <xf numFmtId="0" fontId="8" fillId="0" borderId="19" xfId="0" applyFont="1" applyFill="1" applyBorder="1" applyAlignment="1" applyProtection="1">
      <alignment horizontal="left" vertical="center" wrapText="1"/>
    </xf>
    <xf numFmtId="0" fontId="8" fillId="0" borderId="10" xfId="0" applyFont="1" applyBorder="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14" fillId="0" borderId="2"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protection locked="0"/>
    </xf>
    <xf numFmtId="0" fontId="14" fillId="0" borderId="37" xfId="0" applyFont="1" applyBorder="1" applyAlignment="1" applyProtection="1">
      <alignment horizontal="left" vertical="center"/>
      <protection locked="0"/>
    </xf>
    <xf numFmtId="0" fontId="9" fillId="6" borderId="3" xfId="0" applyFont="1" applyFill="1" applyBorder="1" applyAlignment="1" applyProtection="1">
      <alignment horizontal="right" vertical="center"/>
    </xf>
    <xf numFmtId="0" fontId="9" fillId="6" borderId="45" xfId="0" applyFont="1" applyFill="1" applyBorder="1" applyAlignment="1" applyProtection="1">
      <alignment horizontal="right" vertical="center"/>
    </xf>
    <xf numFmtId="0" fontId="9" fillId="6" borderId="46" xfId="0" applyFont="1" applyFill="1" applyBorder="1" applyAlignment="1" applyProtection="1">
      <alignment horizontal="right" vertical="center"/>
    </xf>
    <xf numFmtId="0" fontId="7" fillId="6" borderId="0" xfId="0" applyFont="1" applyFill="1" applyBorder="1" applyAlignment="1" applyProtection="1">
      <alignment horizontal="left" vertical="center"/>
    </xf>
    <xf numFmtId="0" fontId="7" fillId="6" borderId="36" xfId="0" applyFont="1" applyFill="1" applyBorder="1" applyAlignment="1" applyProtection="1">
      <alignment horizontal="left" vertical="center"/>
    </xf>
    <xf numFmtId="0" fontId="9" fillId="6" borderId="38" xfId="0" applyFont="1" applyFill="1" applyBorder="1" applyAlignment="1" applyProtection="1">
      <alignment horizontal="center" vertical="center" wrapText="1"/>
    </xf>
    <xf numFmtId="0" fontId="9" fillId="6" borderId="41" xfId="0" applyFont="1" applyFill="1" applyBorder="1" applyAlignment="1" applyProtection="1">
      <alignment horizontal="center" vertical="center"/>
    </xf>
    <xf numFmtId="0" fontId="9" fillId="6" borderId="39" xfId="0" applyFont="1" applyFill="1" applyBorder="1" applyAlignment="1" applyProtection="1">
      <alignment horizontal="center" vertical="center"/>
    </xf>
    <xf numFmtId="0" fontId="9" fillId="6" borderId="26" xfId="0" applyFont="1" applyFill="1" applyBorder="1" applyAlignment="1" applyProtection="1">
      <alignment horizontal="center" vertical="center"/>
    </xf>
    <xf numFmtId="0" fontId="9" fillId="6" borderId="39" xfId="0" applyFont="1" applyFill="1" applyBorder="1" applyAlignment="1" applyProtection="1">
      <alignment horizontal="center" vertical="center" wrapText="1"/>
    </xf>
    <xf numFmtId="0" fontId="9" fillId="6" borderId="26" xfId="0" applyFont="1" applyFill="1" applyBorder="1" applyAlignment="1" applyProtection="1">
      <alignment horizontal="center" vertical="center" wrapText="1"/>
    </xf>
    <xf numFmtId="0" fontId="9" fillId="6" borderId="49" xfId="0" applyFont="1" applyFill="1" applyBorder="1" applyAlignment="1" applyProtection="1">
      <alignment horizontal="center" vertical="center" wrapText="1"/>
    </xf>
    <xf numFmtId="0" fontId="9" fillId="6" borderId="52" xfId="0" applyFont="1" applyFill="1" applyBorder="1" applyAlignment="1" applyProtection="1">
      <alignment horizontal="center" vertical="center" wrapText="1"/>
    </xf>
    <xf numFmtId="0" fontId="9" fillId="6" borderId="23" xfId="0" applyFont="1" applyFill="1" applyBorder="1" applyAlignment="1" applyProtection="1">
      <alignment horizontal="center" vertical="center" wrapText="1"/>
    </xf>
    <xf numFmtId="0" fontId="7" fillId="6" borderId="39" xfId="0" applyFont="1" applyFill="1" applyBorder="1" applyAlignment="1" applyProtection="1">
      <alignment horizontal="center" vertical="center"/>
    </xf>
    <xf numFmtId="0" fontId="9" fillId="6" borderId="40" xfId="0" applyFont="1" applyFill="1" applyBorder="1" applyAlignment="1" applyProtection="1">
      <alignment horizontal="center" vertical="center"/>
    </xf>
    <xf numFmtId="0" fontId="9" fillId="6" borderId="42" xfId="0" applyFont="1" applyFill="1" applyBorder="1" applyAlignment="1" applyProtection="1">
      <alignment horizontal="center" vertical="center"/>
    </xf>
  </cellXfs>
  <cellStyles count="8">
    <cellStyle name="Comma" xfId="1" builtinId="3"/>
    <cellStyle name="Currency" xfId="5" builtinId="4"/>
    <cellStyle name="Normal" xfId="0" builtinId="0"/>
    <cellStyle name="Normal 2" xfId="2"/>
    <cellStyle name="Normal 3" xfId="3"/>
    <cellStyle name="Normal 4" xfId="6"/>
    <cellStyle name="Normal 9" xfId="7"/>
    <cellStyle name="Percent" xfId="4" builtinId="5"/>
  </cellStyles>
  <dxfs count="27">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3"/>
  <sheetViews>
    <sheetView zoomScale="70" zoomScaleNormal="70" workbookViewId="0">
      <selection activeCell="B41" sqref="B41"/>
    </sheetView>
  </sheetViews>
  <sheetFormatPr defaultColWidth="9.140625" defaultRowHeight="14.25" x14ac:dyDescent="0.25"/>
  <cols>
    <col min="1" max="1" width="9.140625" style="2"/>
    <col min="2" max="2" width="92.42578125" style="6" bestFit="1" customWidth="1"/>
    <col min="3" max="3" width="50.7109375" style="7" customWidth="1"/>
    <col min="4" max="4" width="15.7109375" style="1" customWidth="1"/>
    <col min="5" max="5" width="50.7109375" style="1" customWidth="1"/>
    <col min="6" max="6" width="15.7109375" style="1" customWidth="1"/>
    <col min="7" max="7" width="18.140625" style="1" bestFit="1" customWidth="1"/>
    <col min="8" max="8" width="22.7109375" style="1" customWidth="1"/>
    <col min="9" max="12" width="15.7109375" style="1" customWidth="1"/>
    <col min="13" max="14" width="20.7109375" style="1" customWidth="1"/>
    <col min="15" max="27" width="15.7109375" style="1" customWidth="1"/>
    <col min="28" max="16384" width="9.140625" style="1"/>
  </cols>
  <sheetData>
    <row r="1" spans="1:28" ht="20.100000000000001" customHeight="1" x14ac:dyDescent="0.25">
      <c r="A1" s="222" t="s">
        <v>83</v>
      </c>
      <c r="B1" s="222"/>
      <c r="C1" s="222"/>
      <c r="D1" s="140"/>
      <c r="E1" s="140"/>
      <c r="F1" s="141"/>
      <c r="G1" s="142"/>
      <c r="H1" s="142"/>
      <c r="I1" s="142"/>
      <c r="J1" s="143"/>
      <c r="K1" s="143"/>
      <c r="L1" s="143"/>
      <c r="M1" s="143"/>
      <c r="N1" s="143"/>
      <c r="O1" s="143"/>
      <c r="P1" s="143"/>
      <c r="Q1" s="143"/>
      <c r="R1" s="143"/>
      <c r="S1" s="143"/>
      <c r="T1" s="143"/>
      <c r="U1" s="143"/>
      <c r="V1" s="143"/>
      <c r="W1" s="143"/>
      <c r="X1" s="143"/>
      <c r="Y1" s="143"/>
      <c r="Z1" s="143"/>
      <c r="AA1" s="143"/>
    </row>
    <row r="2" spans="1:28" ht="20.100000000000001" customHeight="1" x14ac:dyDescent="0.25">
      <c r="A2" s="142"/>
      <c r="B2" s="202"/>
      <c r="C2" s="142"/>
      <c r="D2" s="142"/>
      <c r="E2" s="142"/>
      <c r="F2" s="144" t="s">
        <v>15</v>
      </c>
      <c r="G2" s="144" t="s">
        <v>18</v>
      </c>
      <c r="H2" s="142"/>
      <c r="I2" s="142"/>
      <c r="J2" s="143"/>
      <c r="K2" s="143"/>
      <c r="L2" s="143"/>
      <c r="M2" s="143"/>
      <c r="N2" s="143"/>
      <c r="O2" s="143"/>
      <c r="P2" s="143"/>
      <c r="Q2" s="143"/>
      <c r="R2" s="143"/>
      <c r="S2" s="143"/>
      <c r="T2" s="143"/>
      <c r="U2" s="143"/>
      <c r="V2" s="143"/>
      <c r="W2" s="143"/>
      <c r="X2" s="143"/>
      <c r="Y2" s="143"/>
      <c r="Z2" s="143"/>
      <c r="AA2" s="143"/>
    </row>
    <row r="3" spans="1:28" ht="20.100000000000001" customHeight="1" x14ac:dyDescent="0.25">
      <c r="A3" s="145"/>
      <c r="B3" s="203"/>
      <c r="C3" s="145"/>
      <c r="D3" s="145"/>
      <c r="E3" s="145"/>
      <c r="F3" s="144" t="s">
        <v>0</v>
      </c>
      <c r="G3" s="144" t="s">
        <v>19</v>
      </c>
      <c r="H3" s="142"/>
      <c r="I3" s="142"/>
      <c r="J3" s="143"/>
      <c r="K3" s="143"/>
      <c r="L3" s="143"/>
      <c r="M3" s="143"/>
      <c r="N3" s="143"/>
      <c r="O3" s="143"/>
      <c r="P3" s="143"/>
      <c r="Q3" s="143"/>
      <c r="R3" s="143"/>
      <c r="S3" s="143"/>
      <c r="T3" s="143"/>
      <c r="U3" s="143"/>
      <c r="V3" s="143"/>
      <c r="W3" s="143"/>
      <c r="X3" s="143"/>
      <c r="Y3" s="143"/>
      <c r="Z3" s="143"/>
      <c r="AA3" s="143"/>
    </row>
    <row r="4" spans="1:28" ht="15" thickBot="1" x14ac:dyDescent="0.25">
      <c r="A4" s="8"/>
      <c r="B4" s="204"/>
      <c r="C4" s="52"/>
      <c r="D4" s="52"/>
      <c r="E4" s="9"/>
      <c r="F4" s="9"/>
      <c r="G4" s="9"/>
      <c r="H4" s="10"/>
      <c r="I4" s="10"/>
    </row>
    <row r="5" spans="1:28" ht="48.75" customHeight="1" x14ac:dyDescent="0.25">
      <c r="A5" s="231" t="s">
        <v>14</v>
      </c>
      <c r="B5" s="233" t="s">
        <v>94</v>
      </c>
      <c r="C5" s="235" t="s">
        <v>96</v>
      </c>
      <c r="D5" s="223" t="s">
        <v>97</v>
      </c>
      <c r="E5" s="223" t="s">
        <v>16</v>
      </c>
      <c r="F5" s="223" t="s">
        <v>64</v>
      </c>
      <c r="G5" s="223" t="s">
        <v>107</v>
      </c>
      <c r="H5" s="223" t="s">
        <v>108</v>
      </c>
      <c r="I5" s="223" t="s">
        <v>61</v>
      </c>
      <c r="J5" s="225" t="s">
        <v>17</v>
      </c>
      <c r="K5" s="225"/>
      <c r="L5" s="225"/>
      <c r="M5" s="220" t="s">
        <v>50</v>
      </c>
      <c r="N5" s="220" t="s">
        <v>51</v>
      </c>
      <c r="O5" s="223" t="s">
        <v>41</v>
      </c>
      <c r="P5" s="223" t="s">
        <v>42</v>
      </c>
      <c r="Q5" s="220" t="s">
        <v>10</v>
      </c>
      <c r="R5" s="223" t="s">
        <v>68</v>
      </c>
      <c r="S5" s="245" t="s">
        <v>69</v>
      </c>
      <c r="T5" s="247" t="s">
        <v>76</v>
      </c>
      <c r="U5" s="245" t="s">
        <v>81</v>
      </c>
      <c r="V5" s="245" t="s">
        <v>82</v>
      </c>
      <c r="W5" s="220" t="s">
        <v>39</v>
      </c>
      <c r="X5" s="245" t="s">
        <v>78</v>
      </c>
      <c r="Y5" s="245" t="s">
        <v>79</v>
      </c>
      <c r="Z5" s="245" t="s">
        <v>80</v>
      </c>
      <c r="AA5" s="240" t="s">
        <v>43</v>
      </c>
      <c r="AB5" s="209"/>
    </row>
    <row r="6" spans="1:28" ht="42.75" x14ac:dyDescent="0.25">
      <c r="A6" s="232"/>
      <c r="B6" s="234"/>
      <c r="C6" s="236"/>
      <c r="D6" s="224"/>
      <c r="E6" s="224"/>
      <c r="F6" s="224"/>
      <c r="G6" s="224"/>
      <c r="H6" s="224"/>
      <c r="I6" s="224"/>
      <c r="J6" s="59" t="s">
        <v>9</v>
      </c>
      <c r="K6" s="157" t="s">
        <v>20</v>
      </c>
      <c r="L6" s="157" t="s">
        <v>73</v>
      </c>
      <c r="M6" s="221"/>
      <c r="N6" s="221"/>
      <c r="O6" s="224"/>
      <c r="P6" s="224"/>
      <c r="Q6" s="221"/>
      <c r="R6" s="224"/>
      <c r="S6" s="246"/>
      <c r="T6" s="248"/>
      <c r="U6" s="246"/>
      <c r="V6" s="246"/>
      <c r="W6" s="221"/>
      <c r="X6" s="246"/>
      <c r="Y6" s="246"/>
      <c r="Z6" s="246"/>
      <c r="AA6" s="241"/>
    </row>
    <row r="7" spans="1:28" x14ac:dyDescent="0.25">
      <c r="A7" s="53"/>
      <c r="B7" s="86"/>
      <c r="C7" s="86"/>
      <c r="D7" s="54"/>
      <c r="E7" s="86"/>
      <c r="F7" s="58"/>
      <c r="G7" s="58"/>
      <c r="H7" s="55"/>
      <c r="I7" s="54"/>
      <c r="J7" s="60"/>
      <c r="K7" s="60"/>
      <c r="L7" s="60"/>
      <c r="M7" s="61"/>
      <c r="N7" s="60"/>
      <c r="O7" s="62"/>
      <c r="P7" s="62"/>
      <c r="Q7" s="60"/>
      <c r="R7" s="63"/>
      <c r="S7" s="63"/>
      <c r="T7" s="63"/>
      <c r="U7" s="60"/>
      <c r="V7" s="60"/>
      <c r="W7" s="60"/>
      <c r="X7" s="60"/>
      <c r="Y7" s="60"/>
      <c r="Z7" s="190"/>
      <c r="AA7" s="64"/>
    </row>
    <row r="8" spans="1:28" ht="15.95" customHeight="1" x14ac:dyDescent="0.25">
      <c r="A8" s="53">
        <v>2</v>
      </c>
      <c r="B8" s="205"/>
      <c r="C8" s="87"/>
      <c r="D8" s="56"/>
      <c r="E8" s="87"/>
      <c r="F8" s="56" t="s">
        <v>0</v>
      </c>
      <c r="G8" s="56" t="s">
        <v>18</v>
      </c>
      <c r="H8" s="57"/>
      <c r="I8" s="56" t="s">
        <v>15</v>
      </c>
      <c r="J8" s="65"/>
      <c r="K8" s="65"/>
      <c r="L8" s="65"/>
      <c r="M8" s="61">
        <f>IF(F8="Y",0,(J8+K8+L8))</f>
        <v>0</v>
      </c>
      <c r="N8" s="60">
        <f>IF(F8="Y",0,IF(G8="S",H8+M8,H8))</f>
        <v>0</v>
      </c>
      <c r="O8" s="56"/>
      <c r="P8" s="56"/>
      <c r="Q8" s="60">
        <f>IFERROR(IF(F8="Y",0,IF(G8="A",H8,N8/P8)),0)</f>
        <v>0</v>
      </c>
      <c r="R8" s="195">
        <f>'Office Overheads'!$B$19</f>
        <v>1.01356801073869</v>
      </c>
      <c r="S8" s="208">
        <f>IFERROR(IF(G8="S",SUM(R8*Q8),0),0)</f>
        <v>0</v>
      </c>
      <c r="T8" s="195">
        <f>'Suppliers Overheads &amp; Profit'!$B$35</f>
        <v>0.45</v>
      </c>
      <c r="U8" s="60">
        <f>IFERROR(IF(G8="S",SUM(T$8*Q8),0),0)</f>
        <v>0</v>
      </c>
      <c r="V8" s="195"/>
      <c r="W8" s="60">
        <f>IFERROR(IF(G8="S",(Q8+S8+U8),(Q8+S8+U8)+(Q8*V8)),0)</f>
        <v>0</v>
      </c>
      <c r="X8" s="195">
        <f>'Suppliers Overheads &amp; Profit'!$B$38</f>
        <v>0</v>
      </c>
      <c r="Y8" s="60">
        <f>IFERROR(IF(G8="S",Q8*X$8,0),0)</f>
        <v>0</v>
      </c>
      <c r="Z8" s="187"/>
      <c r="AA8" s="64"/>
    </row>
    <row r="9" spans="1:28" ht="15.95" customHeight="1" x14ac:dyDescent="0.25">
      <c r="A9" s="53"/>
      <c r="B9" s="205"/>
      <c r="C9" s="86"/>
      <c r="D9" s="197"/>
      <c r="E9" s="86"/>
      <c r="F9" s="197"/>
      <c r="G9" s="197"/>
      <c r="H9" s="55"/>
      <c r="I9" s="197"/>
      <c r="J9" s="55"/>
      <c r="K9" s="55"/>
      <c r="L9" s="55"/>
      <c r="M9" s="61"/>
      <c r="N9" s="193"/>
      <c r="O9" s="197"/>
      <c r="P9" s="197"/>
      <c r="Q9" s="193"/>
      <c r="R9" s="63"/>
      <c r="S9" s="63"/>
      <c r="T9" s="63"/>
      <c r="U9" s="60"/>
      <c r="V9" s="63"/>
      <c r="W9" s="60"/>
      <c r="X9" s="60"/>
      <c r="Y9" s="60"/>
      <c r="Z9" s="60"/>
      <c r="AA9" s="64"/>
    </row>
    <row r="10" spans="1:28" ht="15.95" customHeight="1" x14ac:dyDescent="0.25">
      <c r="A10" s="53">
        <v>4</v>
      </c>
      <c r="B10" s="205"/>
      <c r="C10" s="87"/>
      <c r="D10" s="56"/>
      <c r="E10" s="87"/>
      <c r="F10" s="56" t="s">
        <v>0</v>
      </c>
      <c r="G10" s="56" t="s">
        <v>18</v>
      </c>
      <c r="H10" s="57"/>
      <c r="I10" s="56" t="s">
        <v>15</v>
      </c>
      <c r="J10" s="65"/>
      <c r="K10" s="65"/>
      <c r="L10" s="65"/>
      <c r="M10" s="61">
        <f>IF(F10="Y",0,(J10+K10+L10))</f>
        <v>0</v>
      </c>
      <c r="N10" s="60">
        <f>IF(F10="Y",0,IF(G10="S",H10+M10,H10))</f>
        <v>0</v>
      </c>
      <c r="O10" s="56"/>
      <c r="P10" s="56"/>
      <c r="Q10" s="60">
        <f>IFERROR(IF(F10="Y",0,IF(G10="A",H10,N10/P10)),0)</f>
        <v>0</v>
      </c>
      <c r="R10" s="195">
        <f>'Office Overheads'!$B$19</f>
        <v>1.01356801073869</v>
      </c>
      <c r="S10" s="208">
        <f>IFERROR(IF(G10="S",SUM(R10*Q10),0),0)</f>
        <v>0</v>
      </c>
      <c r="T10" s="195">
        <f>'Suppliers Overheads &amp; Profit'!$B$35</f>
        <v>0.45</v>
      </c>
      <c r="U10" s="60">
        <f>IFERROR(IF(G10="S",SUM(T$8*Q10),0),0)</f>
        <v>0</v>
      </c>
      <c r="V10" s="195"/>
      <c r="W10" s="60">
        <f>IFERROR(IF(G10="S",(Q10+S10+U10),(Q10+S10+U10)+(Q10*V10)),0)</f>
        <v>0</v>
      </c>
      <c r="X10" s="195">
        <f>'Suppliers Overheads &amp; Profit'!$B$38</f>
        <v>0</v>
      </c>
      <c r="Y10" s="60">
        <f>IFERROR(IF(G10="S",Q10*X$8,0),0)</f>
        <v>0</v>
      </c>
      <c r="Z10" s="187"/>
      <c r="AA10" s="64"/>
    </row>
    <row r="11" spans="1:28" ht="15.95" customHeight="1" x14ac:dyDescent="0.25">
      <c r="A11" s="53"/>
      <c r="B11" s="205"/>
      <c r="C11" s="86"/>
      <c r="D11" s="197"/>
      <c r="E11" s="86"/>
      <c r="F11" s="197"/>
      <c r="G11" s="197"/>
      <c r="H11" s="55"/>
      <c r="I11" s="197"/>
      <c r="J11" s="55"/>
      <c r="K11" s="55"/>
      <c r="L11" s="55"/>
      <c r="M11" s="61"/>
      <c r="N11" s="193"/>
      <c r="O11" s="197"/>
      <c r="P11" s="197"/>
      <c r="Q11" s="193"/>
      <c r="R11" s="63"/>
      <c r="S11" s="63"/>
      <c r="T11" s="63"/>
      <c r="U11" s="60"/>
      <c r="V11" s="63"/>
      <c r="W11" s="60"/>
      <c r="X11" s="60"/>
      <c r="Y11" s="60"/>
      <c r="Z11" s="60"/>
      <c r="AA11" s="64"/>
    </row>
    <row r="12" spans="1:28" ht="15.95" customHeight="1" x14ac:dyDescent="0.25">
      <c r="A12" s="53">
        <v>2</v>
      </c>
      <c r="B12" s="205"/>
      <c r="C12" s="87"/>
      <c r="D12" s="56"/>
      <c r="E12" s="87"/>
      <c r="F12" s="56" t="s">
        <v>0</v>
      </c>
      <c r="G12" s="56" t="s">
        <v>18</v>
      </c>
      <c r="H12" s="57"/>
      <c r="I12" s="56" t="s">
        <v>15</v>
      </c>
      <c r="J12" s="65"/>
      <c r="K12" s="65"/>
      <c r="L12" s="65"/>
      <c r="M12" s="61">
        <f>IF(F12="Y",0,(J12+K12+L12))</f>
        <v>0</v>
      </c>
      <c r="N12" s="60">
        <f>IF(F12="Y",0,IF(G12="S",H12+M12,H12))</f>
        <v>0</v>
      </c>
      <c r="O12" s="56"/>
      <c r="P12" s="56"/>
      <c r="Q12" s="60">
        <f>IFERROR(IF(F12="Y",0,IF(G12="A",H12,N12/P12)),0)</f>
        <v>0</v>
      </c>
      <c r="R12" s="195">
        <f>'Office Overheads'!$B$19</f>
        <v>1.01356801073869</v>
      </c>
      <c r="S12" s="208">
        <f>IFERROR(IF(G12="S",SUM(R12*Q12),0),0)</f>
        <v>0</v>
      </c>
      <c r="T12" s="195">
        <f>'Suppliers Overheads &amp; Profit'!$B$35</f>
        <v>0.45</v>
      </c>
      <c r="U12" s="60">
        <f>IFERROR(IF(G12="S",SUM(T$8*Q12),0),0)</f>
        <v>0</v>
      </c>
      <c r="V12" s="195"/>
      <c r="W12" s="60">
        <f>IFERROR(IF(G12="S",(Q12+S12+U12),(Q12+S12+U12)+(Q12*V12)),0)</f>
        <v>0</v>
      </c>
      <c r="X12" s="195">
        <f>'Suppliers Overheads &amp; Profit'!$B$38</f>
        <v>0</v>
      </c>
      <c r="Y12" s="60">
        <f>IFERROR(IF(G12="S",Q12*X$8,0),0)</f>
        <v>0</v>
      </c>
      <c r="Z12" s="187"/>
      <c r="AA12" s="64"/>
    </row>
    <row r="13" spans="1:28" ht="15.95" customHeight="1" x14ac:dyDescent="0.25">
      <c r="A13" s="53"/>
      <c r="B13" s="205"/>
      <c r="C13" s="86"/>
      <c r="D13" s="197"/>
      <c r="E13" s="86"/>
      <c r="F13" s="197"/>
      <c r="G13" s="197"/>
      <c r="H13" s="55"/>
      <c r="I13" s="197"/>
      <c r="J13" s="55"/>
      <c r="K13" s="55"/>
      <c r="L13" s="55"/>
      <c r="M13" s="61"/>
      <c r="N13" s="193"/>
      <c r="O13" s="197"/>
      <c r="P13" s="197"/>
      <c r="Q13" s="193"/>
      <c r="R13" s="63"/>
      <c r="S13" s="63"/>
      <c r="T13" s="63"/>
      <c r="U13" s="60"/>
      <c r="V13" s="63"/>
      <c r="W13" s="60"/>
      <c r="X13" s="60"/>
      <c r="Y13" s="60"/>
      <c r="Z13" s="60"/>
      <c r="AA13" s="64"/>
    </row>
    <row r="14" spans="1:28" ht="15.95" customHeight="1" x14ac:dyDescent="0.25">
      <c r="A14" s="53">
        <v>3</v>
      </c>
      <c r="B14" s="205"/>
      <c r="C14" s="87"/>
      <c r="D14" s="56"/>
      <c r="E14" s="87"/>
      <c r="F14" s="56" t="s">
        <v>0</v>
      </c>
      <c r="G14" s="56" t="s">
        <v>19</v>
      </c>
      <c r="H14" s="57"/>
      <c r="I14" s="56" t="s">
        <v>15</v>
      </c>
      <c r="J14" s="65"/>
      <c r="K14" s="65"/>
      <c r="L14" s="65"/>
      <c r="M14" s="61">
        <f>IF(F14="Y",0,(J14+K14+L14))</f>
        <v>0</v>
      </c>
      <c r="N14" s="60">
        <f>IF(F14="Y",0,IF(G14="S",H14+M14,H14))</f>
        <v>0</v>
      </c>
      <c r="O14" s="56"/>
      <c r="P14" s="56"/>
      <c r="Q14" s="60">
        <f>IFERROR(IF(F14="Y",0,IF(G14="A",H14,N14/P14)),0)</f>
        <v>0</v>
      </c>
      <c r="R14" s="195"/>
      <c r="S14" s="208">
        <f>IFERROR(IF(G14="S",SUM(R14*Q14),0),0)</f>
        <v>0</v>
      </c>
      <c r="T14" s="195"/>
      <c r="U14" s="60">
        <f>IFERROR(IF(G14="S",SUM(T$8*Q14),0),0)</f>
        <v>0</v>
      </c>
      <c r="V14" s="195"/>
      <c r="W14" s="60">
        <f>IFERROR(IF(G14="S",(Q14+S14+U14),(Q14+S14+U14)+(Q14*V14)),0)</f>
        <v>0</v>
      </c>
      <c r="X14" s="195"/>
      <c r="Y14" s="60">
        <f>IFERROR(IF(G14="S",Q14*X$8,0),0)</f>
        <v>0</v>
      </c>
      <c r="Z14" s="187"/>
      <c r="AA14" s="64"/>
    </row>
    <row r="15" spans="1:28" ht="15.95" customHeight="1" x14ac:dyDescent="0.25">
      <c r="A15" s="53"/>
      <c r="B15" s="205"/>
      <c r="C15" s="86"/>
      <c r="D15" s="197"/>
      <c r="E15" s="86"/>
      <c r="F15" s="197"/>
      <c r="G15" s="197"/>
      <c r="H15" s="55"/>
      <c r="I15" s="197"/>
      <c r="J15" s="55"/>
      <c r="K15" s="55"/>
      <c r="L15" s="55"/>
      <c r="M15" s="61"/>
      <c r="N15" s="193"/>
      <c r="O15" s="197"/>
      <c r="P15" s="197"/>
      <c r="Q15" s="193"/>
      <c r="R15" s="63"/>
      <c r="S15" s="63"/>
      <c r="T15" s="63"/>
      <c r="U15" s="60"/>
      <c r="V15" s="63"/>
      <c r="W15" s="60"/>
      <c r="X15" s="60"/>
      <c r="Y15" s="60"/>
      <c r="Z15" s="60"/>
      <c r="AA15" s="64"/>
    </row>
    <row r="16" spans="1:28" ht="15.95" customHeight="1" x14ac:dyDescent="0.25">
      <c r="A16" s="53">
        <v>4</v>
      </c>
      <c r="B16" s="205"/>
      <c r="C16" s="87"/>
      <c r="D16" s="56"/>
      <c r="E16" s="87"/>
      <c r="F16" s="56" t="s">
        <v>0</v>
      </c>
      <c r="G16" s="56" t="s">
        <v>18</v>
      </c>
      <c r="H16" s="57"/>
      <c r="I16" s="56" t="s">
        <v>15</v>
      </c>
      <c r="J16" s="65"/>
      <c r="K16" s="65"/>
      <c r="L16" s="65"/>
      <c r="M16" s="61">
        <f>IF(F16="Y",0,(J16+K16+L16))</f>
        <v>0</v>
      </c>
      <c r="N16" s="60">
        <f>IF(F16="Y",0,IF(G16="S",H16+M16,H16))</f>
        <v>0</v>
      </c>
      <c r="O16" s="56"/>
      <c r="P16" s="56"/>
      <c r="Q16" s="60">
        <f>IFERROR(IF(F16="Y",0,IF(G16="A",H16,N16/P16)),0)</f>
        <v>0</v>
      </c>
      <c r="R16" s="195">
        <f>'Office Overheads'!$B$19</f>
        <v>1.01356801073869</v>
      </c>
      <c r="S16" s="208">
        <f>IFERROR(IF(G16="S",SUM(R16*Q16),0),0)</f>
        <v>0</v>
      </c>
      <c r="T16" s="195">
        <f>'Suppliers Overheads &amp; Profit'!$B$35</f>
        <v>0.45</v>
      </c>
      <c r="U16" s="60">
        <f>IFERROR(IF(G16="S",SUM(T$8*Q16),0),0)</f>
        <v>0</v>
      </c>
      <c r="V16" s="195"/>
      <c r="W16" s="60">
        <f>IFERROR(IF(G16="S",(Q16+S16+U16),(Q16+S16+U16)+(Q16*V16)),0)</f>
        <v>0</v>
      </c>
      <c r="X16" s="195">
        <f>'Suppliers Overheads &amp; Profit'!$B$38</f>
        <v>0</v>
      </c>
      <c r="Y16" s="60">
        <f>IFERROR(IF(G16="S",Q16*X$8,0),0)</f>
        <v>0</v>
      </c>
      <c r="Z16" s="187"/>
      <c r="AA16" s="64"/>
    </row>
    <row r="17" spans="1:27" ht="15.95" customHeight="1" x14ac:dyDescent="0.25">
      <c r="A17" s="53"/>
      <c r="B17" s="205"/>
      <c r="C17" s="86"/>
      <c r="D17" s="197"/>
      <c r="E17" s="86"/>
      <c r="F17" s="197"/>
      <c r="G17" s="197"/>
      <c r="H17" s="55"/>
      <c r="I17" s="197"/>
      <c r="J17" s="55"/>
      <c r="K17" s="55"/>
      <c r="L17" s="55"/>
      <c r="M17" s="61"/>
      <c r="N17" s="193"/>
      <c r="O17" s="197"/>
      <c r="P17" s="197"/>
      <c r="Q17" s="193"/>
      <c r="R17" s="63"/>
      <c r="S17" s="63"/>
      <c r="T17" s="63"/>
      <c r="U17" s="60"/>
      <c r="V17" s="63"/>
      <c r="W17" s="60"/>
      <c r="X17" s="60"/>
      <c r="Y17" s="60"/>
      <c r="Z17" s="60"/>
      <c r="AA17" s="64"/>
    </row>
    <row r="18" spans="1:27" ht="15.95" customHeight="1" x14ac:dyDescent="0.25">
      <c r="A18" s="53">
        <v>3</v>
      </c>
      <c r="B18" s="205"/>
      <c r="C18" s="87"/>
      <c r="D18" s="56"/>
      <c r="E18" s="87"/>
      <c r="F18" s="56" t="s">
        <v>0</v>
      </c>
      <c r="G18" s="56" t="s">
        <v>18</v>
      </c>
      <c r="H18" s="57"/>
      <c r="I18" s="56" t="s">
        <v>15</v>
      </c>
      <c r="J18" s="65"/>
      <c r="K18" s="65"/>
      <c r="L18" s="65"/>
      <c r="M18" s="61">
        <f>IF(F18="Y",0,(J18+K18+L18))</f>
        <v>0</v>
      </c>
      <c r="N18" s="60">
        <f>IF(F18="Y",0,IF(G18="S",H18+M18,H18))</f>
        <v>0</v>
      </c>
      <c r="O18" s="56"/>
      <c r="P18" s="56"/>
      <c r="Q18" s="60">
        <f>IFERROR(IF(F18="Y",0,IF(G18="A",H18,N18/P18)),0)</f>
        <v>0</v>
      </c>
      <c r="R18" s="195">
        <f>'Office Overheads'!$B$19</f>
        <v>1.01356801073869</v>
      </c>
      <c r="S18" s="208">
        <f>IFERROR(IF(G18="S",SUM(R18*Q18),0),0)</f>
        <v>0</v>
      </c>
      <c r="T18" s="195">
        <f>'Suppliers Overheads &amp; Profit'!$B$35</f>
        <v>0.45</v>
      </c>
      <c r="U18" s="60">
        <f>IFERROR(IF(G18="S",SUM(T$8*Q18),0),0)</f>
        <v>0</v>
      </c>
      <c r="V18" s="195"/>
      <c r="W18" s="60">
        <f>IFERROR(IF(G18="S",(Q18+S18+U18),(Q18+S18+U18)+(Q18*V18)),0)</f>
        <v>0</v>
      </c>
      <c r="X18" s="195">
        <f>'Suppliers Overheads &amp; Profit'!$B$38</f>
        <v>0</v>
      </c>
      <c r="Y18" s="60">
        <f>IFERROR(IF(G18="S",Q18*X$8,0),0)</f>
        <v>0</v>
      </c>
      <c r="Z18" s="187"/>
      <c r="AA18" s="64"/>
    </row>
    <row r="19" spans="1:27" ht="15.95" customHeight="1" x14ac:dyDescent="0.25">
      <c r="A19" s="53"/>
      <c r="B19" s="205"/>
      <c r="C19" s="86"/>
      <c r="D19" s="197"/>
      <c r="E19" s="86"/>
      <c r="F19" s="197"/>
      <c r="G19" s="197"/>
      <c r="H19" s="55"/>
      <c r="I19" s="197"/>
      <c r="J19" s="55"/>
      <c r="K19" s="55"/>
      <c r="L19" s="55"/>
      <c r="M19" s="61"/>
      <c r="N19" s="193"/>
      <c r="O19" s="197"/>
      <c r="P19" s="197"/>
      <c r="Q19" s="193"/>
      <c r="R19" s="63"/>
      <c r="S19" s="63"/>
      <c r="T19" s="63"/>
      <c r="U19" s="60"/>
      <c r="V19" s="63"/>
      <c r="W19" s="60"/>
      <c r="X19" s="60"/>
      <c r="Y19" s="60"/>
      <c r="Z19" s="60"/>
      <c r="AA19" s="64"/>
    </row>
    <row r="20" spans="1:27" ht="15.95" customHeight="1" x14ac:dyDescent="0.25">
      <c r="A20" s="53">
        <v>3</v>
      </c>
      <c r="B20" s="205"/>
      <c r="C20" s="87"/>
      <c r="D20" s="56"/>
      <c r="E20" s="87"/>
      <c r="F20" s="56" t="s">
        <v>0</v>
      </c>
      <c r="G20" s="56" t="s">
        <v>18</v>
      </c>
      <c r="H20" s="57"/>
      <c r="I20" s="56" t="s">
        <v>15</v>
      </c>
      <c r="J20" s="65"/>
      <c r="K20" s="65"/>
      <c r="L20" s="65"/>
      <c r="M20" s="61">
        <f>IF(F20="Y",0,(J20+K20+L20))</f>
        <v>0</v>
      </c>
      <c r="N20" s="60">
        <f>IF(F20="Y",0,IF(G20="S",H20+M20,H20))</f>
        <v>0</v>
      </c>
      <c r="O20" s="56"/>
      <c r="P20" s="56"/>
      <c r="Q20" s="60">
        <f>IFERROR(IF(F20="Y",0,IF(G20="A",H20,N20/P20)),0)</f>
        <v>0</v>
      </c>
      <c r="R20" s="195">
        <f>'Office Overheads'!$B$19</f>
        <v>1.01356801073869</v>
      </c>
      <c r="S20" s="208">
        <f>IFERROR(IF(G20="S",SUM(R20*Q20),0),0)</f>
        <v>0</v>
      </c>
      <c r="T20" s="195">
        <f>'Suppliers Overheads &amp; Profit'!$B$35</f>
        <v>0.45</v>
      </c>
      <c r="U20" s="60">
        <f>IFERROR(IF(G20="S",SUM(T$8*Q20),0),0)</f>
        <v>0</v>
      </c>
      <c r="V20" s="195"/>
      <c r="W20" s="60">
        <f>IFERROR(IF(G20="S",(Q20+S20+U20),(Q20+S20+U20)+(Q20*V20)),0)</f>
        <v>0</v>
      </c>
      <c r="X20" s="195">
        <f>'Suppliers Overheads &amp; Profit'!$B$38</f>
        <v>0</v>
      </c>
      <c r="Y20" s="60">
        <f>IFERROR(IF(G20="S",Q20*X$8,0),0)</f>
        <v>0</v>
      </c>
      <c r="Z20" s="187"/>
      <c r="AA20" s="64"/>
    </row>
    <row r="21" spans="1:27" ht="15.95" customHeight="1" x14ac:dyDescent="0.25">
      <c r="A21" s="53"/>
      <c r="B21" s="205"/>
      <c r="C21" s="86"/>
      <c r="D21" s="197"/>
      <c r="E21" s="86"/>
      <c r="F21" s="197"/>
      <c r="G21" s="197"/>
      <c r="H21" s="55"/>
      <c r="I21" s="197"/>
      <c r="J21" s="55"/>
      <c r="K21" s="55"/>
      <c r="L21" s="55"/>
      <c r="M21" s="61"/>
      <c r="N21" s="193"/>
      <c r="O21" s="197"/>
      <c r="P21" s="197"/>
      <c r="Q21" s="193"/>
      <c r="R21" s="63"/>
      <c r="S21" s="63"/>
      <c r="T21" s="63"/>
      <c r="U21" s="60"/>
      <c r="V21" s="63"/>
      <c r="W21" s="60"/>
      <c r="X21" s="60"/>
      <c r="Y21" s="60"/>
      <c r="Z21" s="60"/>
      <c r="AA21" s="64"/>
    </row>
    <row r="22" spans="1:27" ht="15.95" customHeight="1" x14ac:dyDescent="0.25">
      <c r="A22" s="53">
        <v>3</v>
      </c>
      <c r="B22" s="205"/>
      <c r="C22" s="87"/>
      <c r="D22" s="56"/>
      <c r="E22" s="87"/>
      <c r="F22" s="56" t="s">
        <v>0</v>
      </c>
      <c r="G22" s="56" t="s">
        <v>18</v>
      </c>
      <c r="H22" s="57"/>
      <c r="I22" s="56" t="s">
        <v>15</v>
      </c>
      <c r="J22" s="65"/>
      <c r="K22" s="65"/>
      <c r="L22" s="65"/>
      <c r="M22" s="61">
        <f>IF(F22="Y",0,(J22+K22+L22))</f>
        <v>0</v>
      </c>
      <c r="N22" s="60">
        <f>IF(F22="Y",0,IF(G22="S",H22+M22,H22))</f>
        <v>0</v>
      </c>
      <c r="O22" s="56"/>
      <c r="P22" s="56"/>
      <c r="Q22" s="60">
        <f>IFERROR(IF(F22="Y",0,IF(G22="A",H22,N22/P22)),0)</f>
        <v>0</v>
      </c>
      <c r="R22" s="195">
        <f>'Office Overheads'!$B$19</f>
        <v>1.01356801073869</v>
      </c>
      <c r="S22" s="208">
        <f>IFERROR(IF(G22="S",SUM(R22*Q22),0),0)</f>
        <v>0</v>
      </c>
      <c r="T22" s="195">
        <f>'Suppliers Overheads &amp; Profit'!$B$35</f>
        <v>0.45</v>
      </c>
      <c r="U22" s="60">
        <f>IFERROR(IF(G22="S",SUM(T$8*Q22),0),0)</f>
        <v>0</v>
      </c>
      <c r="V22" s="195"/>
      <c r="W22" s="60">
        <f>IFERROR(IF(G22="S",(Q22+S22+U22),(Q22+S22+U22)+(Q22*V22)),0)</f>
        <v>0</v>
      </c>
      <c r="X22" s="195">
        <f>'Suppliers Overheads &amp; Profit'!$B$38</f>
        <v>0</v>
      </c>
      <c r="Y22" s="60">
        <f>IFERROR(IF(G22="S",Q22*X$8,0),0)</f>
        <v>0</v>
      </c>
      <c r="Z22" s="187"/>
      <c r="AA22" s="64"/>
    </row>
    <row r="23" spans="1:27" ht="15.95" customHeight="1" x14ac:dyDescent="0.25">
      <c r="A23" s="53"/>
      <c r="B23" s="205"/>
      <c r="C23" s="86"/>
      <c r="D23" s="197"/>
      <c r="E23" s="86"/>
      <c r="F23" s="197"/>
      <c r="G23" s="197"/>
      <c r="H23" s="55"/>
      <c r="I23" s="197"/>
      <c r="J23" s="55"/>
      <c r="K23" s="55"/>
      <c r="L23" s="55"/>
      <c r="M23" s="61"/>
      <c r="N23" s="193"/>
      <c r="O23" s="197"/>
      <c r="P23" s="197"/>
      <c r="Q23" s="193"/>
      <c r="R23" s="63"/>
      <c r="S23" s="63"/>
      <c r="T23" s="63"/>
      <c r="U23" s="60"/>
      <c r="V23" s="63"/>
      <c r="W23" s="60"/>
      <c r="X23" s="60"/>
      <c r="Y23" s="60"/>
      <c r="Z23" s="60"/>
      <c r="AA23" s="64"/>
    </row>
    <row r="24" spans="1:27" ht="15.95" customHeight="1" x14ac:dyDescent="0.25">
      <c r="A24" s="53">
        <v>3</v>
      </c>
      <c r="B24" s="205"/>
      <c r="C24" s="87"/>
      <c r="D24" s="56"/>
      <c r="E24" s="87"/>
      <c r="F24" s="56" t="s">
        <v>0</v>
      </c>
      <c r="G24" s="56" t="s">
        <v>18</v>
      </c>
      <c r="H24" s="57"/>
      <c r="I24" s="56" t="s">
        <v>15</v>
      </c>
      <c r="J24" s="65"/>
      <c r="K24" s="65"/>
      <c r="L24" s="65"/>
      <c r="M24" s="61">
        <f t="shared" ref="M24:M50" si="0">IF(F24="Y",0,(J24+K24+L24))</f>
        <v>0</v>
      </c>
      <c r="N24" s="60">
        <f t="shared" ref="N24:N50" si="1">IF(F24="Y",0,IF(G24="S",H24+M24,H24))</f>
        <v>0</v>
      </c>
      <c r="O24" s="56"/>
      <c r="P24" s="56"/>
      <c r="Q24" s="60">
        <f t="shared" ref="Q24:Q50" si="2">IFERROR(IF(F24="Y",0,IF(G24="A",H24,N24/P24)),0)</f>
        <v>0</v>
      </c>
      <c r="R24" s="195">
        <f>'Office Overheads'!$B$19</f>
        <v>1.01356801073869</v>
      </c>
      <c r="S24" s="208">
        <f t="shared" ref="S24:S50" si="3">IFERROR(IF(G24="S",SUM(R24*Q24),0),0)</f>
        <v>0</v>
      </c>
      <c r="T24" s="195">
        <f>'Suppliers Overheads &amp; Profit'!$B$35</f>
        <v>0.45</v>
      </c>
      <c r="U24" s="60">
        <f t="shared" ref="U24:U50" si="4">IFERROR(IF(G24="S",SUM(T$8*Q24),0),0)</f>
        <v>0</v>
      </c>
      <c r="V24" s="195"/>
      <c r="W24" s="60">
        <f t="shared" ref="W24:W50" si="5">IFERROR(IF(G24="S",(Q24+S24+U24),(Q24+S24+U24)+(Q24*V24)),0)</f>
        <v>0</v>
      </c>
      <c r="X24" s="195">
        <f>'Suppliers Overheads &amp; Profit'!$B$38</f>
        <v>0</v>
      </c>
      <c r="Y24" s="60">
        <f t="shared" ref="Y24:Y50" si="6">IFERROR(IF(G24="S",Q24*X$8,0),0)</f>
        <v>0</v>
      </c>
      <c r="Z24" s="187"/>
      <c r="AA24" s="64"/>
    </row>
    <row r="25" spans="1:27" ht="15.95" customHeight="1" x14ac:dyDescent="0.25">
      <c r="A25" s="53"/>
      <c r="B25" s="205"/>
      <c r="C25" s="86"/>
      <c r="D25" s="197"/>
      <c r="E25" s="86"/>
      <c r="F25" s="197"/>
      <c r="G25" s="197"/>
      <c r="H25" s="55"/>
      <c r="I25" s="197"/>
      <c r="J25" s="55"/>
      <c r="K25" s="55"/>
      <c r="L25" s="55"/>
      <c r="M25" s="61"/>
      <c r="N25" s="193"/>
      <c r="O25" s="197"/>
      <c r="P25" s="197"/>
      <c r="Q25" s="193"/>
      <c r="R25" s="63"/>
      <c r="S25" s="63"/>
      <c r="T25" s="63"/>
      <c r="U25" s="60"/>
      <c r="V25" s="63"/>
      <c r="W25" s="60"/>
      <c r="X25" s="60"/>
      <c r="Y25" s="60"/>
      <c r="Z25" s="60"/>
      <c r="AA25" s="64"/>
    </row>
    <row r="26" spans="1:27" ht="15.95" customHeight="1" x14ac:dyDescent="0.25">
      <c r="A26" s="53">
        <v>3</v>
      </c>
      <c r="B26" s="205"/>
      <c r="C26" s="87"/>
      <c r="D26" s="56"/>
      <c r="E26" s="87"/>
      <c r="F26" s="56" t="s">
        <v>0</v>
      </c>
      <c r="G26" s="56" t="s">
        <v>18</v>
      </c>
      <c r="H26" s="57"/>
      <c r="I26" s="56" t="s">
        <v>15</v>
      </c>
      <c r="J26" s="65"/>
      <c r="K26" s="65"/>
      <c r="L26" s="65"/>
      <c r="M26" s="61">
        <f t="shared" si="0"/>
        <v>0</v>
      </c>
      <c r="N26" s="60">
        <f t="shared" si="1"/>
        <v>0</v>
      </c>
      <c r="O26" s="56"/>
      <c r="P26" s="56"/>
      <c r="Q26" s="60">
        <f t="shared" si="2"/>
        <v>0</v>
      </c>
      <c r="R26" s="195">
        <f>'Office Overheads'!$B$19</f>
        <v>1.01356801073869</v>
      </c>
      <c r="S26" s="208">
        <f t="shared" si="3"/>
        <v>0</v>
      </c>
      <c r="T26" s="195">
        <f>'Suppliers Overheads &amp; Profit'!$B$35</f>
        <v>0.45</v>
      </c>
      <c r="U26" s="60">
        <f t="shared" si="4"/>
        <v>0</v>
      </c>
      <c r="V26" s="195"/>
      <c r="W26" s="60">
        <f t="shared" si="5"/>
        <v>0</v>
      </c>
      <c r="X26" s="195">
        <f>'Suppliers Overheads &amp; Profit'!$B$38</f>
        <v>0</v>
      </c>
      <c r="Y26" s="60">
        <f t="shared" si="6"/>
        <v>0</v>
      </c>
      <c r="Z26" s="187"/>
      <c r="AA26" s="64"/>
    </row>
    <row r="27" spans="1:27" ht="15.95" customHeight="1" x14ac:dyDescent="0.25">
      <c r="A27" s="53"/>
      <c r="B27" s="205"/>
      <c r="C27" s="86"/>
      <c r="D27" s="197"/>
      <c r="E27" s="86"/>
      <c r="F27" s="197"/>
      <c r="G27" s="197"/>
      <c r="H27" s="55"/>
      <c r="I27" s="197"/>
      <c r="J27" s="55"/>
      <c r="K27" s="55"/>
      <c r="L27" s="55"/>
      <c r="M27" s="61"/>
      <c r="N27" s="193"/>
      <c r="O27" s="197"/>
      <c r="P27" s="197"/>
      <c r="Q27" s="193"/>
      <c r="R27" s="63"/>
      <c r="S27" s="63"/>
      <c r="T27" s="63"/>
      <c r="U27" s="60"/>
      <c r="V27" s="63"/>
      <c r="W27" s="60"/>
      <c r="X27" s="60"/>
      <c r="Y27" s="60"/>
      <c r="Z27" s="60"/>
      <c r="AA27" s="64"/>
    </row>
    <row r="28" spans="1:27" ht="15.95" customHeight="1" x14ac:dyDescent="0.25">
      <c r="A28" s="53">
        <v>2</v>
      </c>
      <c r="B28" s="205"/>
      <c r="C28" s="87"/>
      <c r="D28" s="56"/>
      <c r="E28" s="87"/>
      <c r="F28" s="56" t="s">
        <v>0</v>
      </c>
      <c r="G28" s="56" t="s">
        <v>18</v>
      </c>
      <c r="H28" s="57"/>
      <c r="I28" s="56" t="s">
        <v>15</v>
      </c>
      <c r="J28" s="65"/>
      <c r="K28" s="65"/>
      <c r="L28" s="65"/>
      <c r="M28" s="61">
        <f t="shared" si="0"/>
        <v>0</v>
      </c>
      <c r="N28" s="60">
        <f t="shared" si="1"/>
        <v>0</v>
      </c>
      <c r="O28" s="56"/>
      <c r="P28" s="56"/>
      <c r="Q28" s="60">
        <f t="shared" si="2"/>
        <v>0</v>
      </c>
      <c r="R28" s="195">
        <f>'Office Overheads'!$B$19</f>
        <v>1.01356801073869</v>
      </c>
      <c r="S28" s="208">
        <f t="shared" si="3"/>
        <v>0</v>
      </c>
      <c r="T28" s="195">
        <f>'Suppliers Overheads &amp; Profit'!$B$35</f>
        <v>0.45</v>
      </c>
      <c r="U28" s="60">
        <f t="shared" si="4"/>
        <v>0</v>
      </c>
      <c r="V28" s="195"/>
      <c r="W28" s="60">
        <f t="shared" si="5"/>
        <v>0</v>
      </c>
      <c r="X28" s="195">
        <f>'Suppliers Overheads &amp; Profit'!$B$38</f>
        <v>0</v>
      </c>
      <c r="Y28" s="60">
        <f t="shared" si="6"/>
        <v>0</v>
      </c>
      <c r="Z28" s="187"/>
      <c r="AA28" s="64"/>
    </row>
    <row r="29" spans="1:27" ht="15.95" customHeight="1" x14ac:dyDescent="0.25">
      <c r="A29" s="53"/>
      <c r="B29" s="205"/>
      <c r="C29" s="86"/>
      <c r="D29" s="197"/>
      <c r="E29" s="86"/>
      <c r="F29" s="197"/>
      <c r="G29" s="197"/>
      <c r="H29" s="55"/>
      <c r="I29" s="197"/>
      <c r="J29" s="55"/>
      <c r="K29" s="55"/>
      <c r="L29" s="55"/>
      <c r="M29" s="61"/>
      <c r="N29" s="193"/>
      <c r="O29" s="197"/>
      <c r="P29" s="197"/>
      <c r="Q29" s="193"/>
      <c r="R29" s="63"/>
      <c r="S29" s="63"/>
      <c r="T29" s="63"/>
      <c r="U29" s="60"/>
      <c r="V29" s="63"/>
      <c r="W29" s="60"/>
      <c r="X29" s="60"/>
      <c r="Y29" s="60"/>
      <c r="Z29" s="60"/>
      <c r="AA29" s="64"/>
    </row>
    <row r="30" spans="1:27" ht="15.95" customHeight="1" x14ac:dyDescent="0.25">
      <c r="A30" s="53">
        <v>3</v>
      </c>
      <c r="B30" s="205"/>
      <c r="C30" s="87"/>
      <c r="D30" s="56"/>
      <c r="E30" s="87"/>
      <c r="F30" s="56" t="s">
        <v>0</v>
      </c>
      <c r="G30" s="56" t="s">
        <v>18</v>
      </c>
      <c r="H30" s="57"/>
      <c r="I30" s="56" t="s">
        <v>15</v>
      </c>
      <c r="J30" s="65"/>
      <c r="K30" s="65"/>
      <c r="L30" s="65"/>
      <c r="M30" s="61">
        <f t="shared" si="0"/>
        <v>0</v>
      </c>
      <c r="N30" s="60">
        <f t="shared" si="1"/>
        <v>0</v>
      </c>
      <c r="O30" s="56"/>
      <c r="P30" s="56"/>
      <c r="Q30" s="60">
        <f t="shared" si="2"/>
        <v>0</v>
      </c>
      <c r="R30" s="195">
        <f>'Office Overheads'!$B$19</f>
        <v>1.01356801073869</v>
      </c>
      <c r="S30" s="208">
        <f t="shared" si="3"/>
        <v>0</v>
      </c>
      <c r="T30" s="195">
        <f>'Suppliers Overheads &amp; Profit'!$B$35</f>
        <v>0.45</v>
      </c>
      <c r="U30" s="60">
        <f t="shared" si="4"/>
        <v>0</v>
      </c>
      <c r="V30" s="195"/>
      <c r="W30" s="60">
        <f t="shared" si="5"/>
        <v>0</v>
      </c>
      <c r="X30" s="195">
        <f>'Suppliers Overheads &amp; Profit'!$B$38</f>
        <v>0</v>
      </c>
      <c r="Y30" s="60">
        <f t="shared" si="6"/>
        <v>0</v>
      </c>
      <c r="Z30" s="187"/>
      <c r="AA30" s="64"/>
    </row>
    <row r="31" spans="1:27" ht="15.95" customHeight="1" x14ac:dyDescent="0.25">
      <c r="A31" s="53"/>
      <c r="B31" s="205"/>
      <c r="C31" s="86"/>
      <c r="D31" s="197"/>
      <c r="E31" s="86"/>
      <c r="F31" s="197"/>
      <c r="G31" s="197"/>
      <c r="H31" s="55"/>
      <c r="I31" s="197"/>
      <c r="J31" s="55"/>
      <c r="K31" s="55"/>
      <c r="L31" s="55"/>
      <c r="M31" s="61"/>
      <c r="N31" s="193"/>
      <c r="O31" s="197"/>
      <c r="P31" s="197"/>
      <c r="Q31" s="193"/>
      <c r="R31" s="63"/>
      <c r="S31" s="63"/>
      <c r="T31" s="63"/>
      <c r="U31" s="60"/>
      <c r="V31" s="63"/>
      <c r="W31" s="60"/>
      <c r="X31" s="60"/>
      <c r="Y31" s="60"/>
      <c r="Z31" s="60"/>
      <c r="AA31" s="64"/>
    </row>
    <row r="32" spans="1:27" ht="15.95" customHeight="1" x14ac:dyDescent="0.25">
      <c r="A32" s="53">
        <v>2</v>
      </c>
      <c r="B32" s="205"/>
      <c r="C32" s="87"/>
      <c r="D32" s="56"/>
      <c r="E32" s="87"/>
      <c r="F32" s="56" t="s">
        <v>0</v>
      </c>
      <c r="G32" s="56" t="s">
        <v>19</v>
      </c>
      <c r="H32" s="57"/>
      <c r="I32" s="56" t="s">
        <v>15</v>
      </c>
      <c r="J32" s="65"/>
      <c r="K32" s="65"/>
      <c r="L32" s="65"/>
      <c r="M32" s="61">
        <f t="shared" si="0"/>
        <v>0</v>
      </c>
      <c r="N32" s="60">
        <f t="shared" si="1"/>
        <v>0</v>
      </c>
      <c r="O32" s="56"/>
      <c r="P32" s="56"/>
      <c r="Q32" s="60">
        <f t="shared" si="2"/>
        <v>0</v>
      </c>
      <c r="R32" s="195"/>
      <c r="S32" s="208">
        <f t="shared" si="3"/>
        <v>0</v>
      </c>
      <c r="T32" s="195"/>
      <c r="U32" s="60">
        <f t="shared" si="4"/>
        <v>0</v>
      </c>
      <c r="V32" s="195"/>
      <c r="W32" s="60">
        <f t="shared" si="5"/>
        <v>0</v>
      </c>
      <c r="X32" s="195"/>
      <c r="Y32" s="60">
        <f t="shared" si="6"/>
        <v>0</v>
      </c>
      <c r="Z32" s="187"/>
      <c r="AA32" s="64"/>
    </row>
    <row r="33" spans="1:27" ht="15.95" customHeight="1" x14ac:dyDescent="0.25">
      <c r="A33" s="53"/>
      <c r="B33" s="205"/>
      <c r="C33" s="86"/>
      <c r="D33" s="197"/>
      <c r="E33" s="86"/>
      <c r="F33" s="197"/>
      <c r="G33" s="197"/>
      <c r="H33" s="55"/>
      <c r="I33" s="197"/>
      <c r="J33" s="55"/>
      <c r="K33" s="55"/>
      <c r="L33" s="55"/>
      <c r="M33" s="61"/>
      <c r="N33" s="193"/>
      <c r="O33" s="197"/>
      <c r="P33" s="197"/>
      <c r="Q33" s="193"/>
      <c r="R33" s="63"/>
      <c r="S33" s="63"/>
      <c r="T33" s="63"/>
      <c r="U33" s="60"/>
      <c r="V33" s="63"/>
      <c r="W33" s="60"/>
      <c r="X33" s="60"/>
      <c r="Y33" s="60"/>
      <c r="Z33" s="60"/>
      <c r="AA33" s="64"/>
    </row>
    <row r="34" spans="1:27" ht="15.95" customHeight="1" x14ac:dyDescent="0.25">
      <c r="A34" s="53">
        <v>2</v>
      </c>
      <c r="B34" s="205"/>
      <c r="C34" s="87"/>
      <c r="D34" s="56"/>
      <c r="E34" s="87"/>
      <c r="F34" s="56" t="s">
        <v>0</v>
      </c>
      <c r="G34" s="56" t="s">
        <v>19</v>
      </c>
      <c r="H34" s="57"/>
      <c r="I34" s="56" t="s">
        <v>15</v>
      </c>
      <c r="J34" s="65"/>
      <c r="K34" s="65"/>
      <c r="L34" s="65"/>
      <c r="M34" s="61">
        <f t="shared" si="0"/>
        <v>0</v>
      </c>
      <c r="N34" s="60">
        <f t="shared" si="1"/>
        <v>0</v>
      </c>
      <c r="O34" s="56"/>
      <c r="P34" s="56"/>
      <c r="Q34" s="60">
        <f t="shared" si="2"/>
        <v>0</v>
      </c>
      <c r="R34" s="195"/>
      <c r="S34" s="208">
        <f t="shared" si="3"/>
        <v>0</v>
      </c>
      <c r="T34" s="195"/>
      <c r="U34" s="60">
        <f t="shared" si="4"/>
        <v>0</v>
      </c>
      <c r="V34" s="195"/>
      <c r="W34" s="60">
        <f t="shared" si="5"/>
        <v>0</v>
      </c>
      <c r="X34" s="195"/>
      <c r="Y34" s="60">
        <f t="shared" si="6"/>
        <v>0</v>
      </c>
      <c r="Z34" s="187"/>
      <c r="AA34" s="64"/>
    </row>
    <row r="35" spans="1:27" ht="15.95" customHeight="1" x14ac:dyDescent="0.25">
      <c r="A35" s="53"/>
      <c r="B35" s="205"/>
      <c r="C35" s="86"/>
      <c r="D35" s="197"/>
      <c r="E35" s="86"/>
      <c r="F35" s="197"/>
      <c r="G35" s="197"/>
      <c r="H35" s="55"/>
      <c r="I35" s="197"/>
      <c r="J35" s="55"/>
      <c r="K35" s="55"/>
      <c r="L35" s="55"/>
      <c r="M35" s="61"/>
      <c r="N35" s="193"/>
      <c r="O35" s="197"/>
      <c r="P35" s="197"/>
      <c r="Q35" s="193"/>
      <c r="R35" s="63"/>
      <c r="S35" s="63"/>
      <c r="T35" s="63"/>
      <c r="U35" s="60"/>
      <c r="V35" s="63"/>
      <c r="W35" s="60"/>
      <c r="X35" s="60"/>
      <c r="Y35" s="60"/>
      <c r="Z35" s="60"/>
      <c r="AA35" s="64"/>
    </row>
    <row r="36" spans="1:27" ht="15.95" customHeight="1" x14ac:dyDescent="0.25">
      <c r="A36" s="53">
        <v>3</v>
      </c>
      <c r="B36" s="205"/>
      <c r="C36" s="87"/>
      <c r="D36" s="56"/>
      <c r="E36" s="87"/>
      <c r="F36" s="56" t="s">
        <v>0</v>
      </c>
      <c r="G36" s="56" t="s">
        <v>18</v>
      </c>
      <c r="H36" s="57"/>
      <c r="I36" s="56" t="s">
        <v>15</v>
      </c>
      <c r="J36" s="65"/>
      <c r="K36" s="65"/>
      <c r="L36" s="65"/>
      <c r="M36" s="61">
        <f t="shared" si="0"/>
        <v>0</v>
      </c>
      <c r="N36" s="60">
        <f t="shared" si="1"/>
        <v>0</v>
      </c>
      <c r="O36" s="56"/>
      <c r="P36" s="56"/>
      <c r="Q36" s="60">
        <f t="shared" si="2"/>
        <v>0</v>
      </c>
      <c r="R36" s="195">
        <f>'Office Overheads'!$B$19</f>
        <v>1.01356801073869</v>
      </c>
      <c r="S36" s="208">
        <f t="shared" si="3"/>
        <v>0</v>
      </c>
      <c r="T36" s="195">
        <f>'Suppliers Overheads &amp; Profit'!$B$35</f>
        <v>0.45</v>
      </c>
      <c r="U36" s="60">
        <f t="shared" si="4"/>
        <v>0</v>
      </c>
      <c r="V36" s="195"/>
      <c r="W36" s="60">
        <f t="shared" si="5"/>
        <v>0</v>
      </c>
      <c r="X36" s="195">
        <f>'Suppliers Overheads &amp; Profit'!$B$38</f>
        <v>0</v>
      </c>
      <c r="Y36" s="60">
        <f t="shared" si="6"/>
        <v>0</v>
      </c>
      <c r="Z36" s="187"/>
      <c r="AA36" s="64"/>
    </row>
    <row r="37" spans="1:27" ht="15.95" customHeight="1" x14ac:dyDescent="0.25">
      <c r="A37" s="53"/>
      <c r="B37" s="205"/>
      <c r="C37" s="86"/>
      <c r="D37" s="197"/>
      <c r="E37" s="86"/>
      <c r="F37" s="197"/>
      <c r="G37" s="197"/>
      <c r="H37" s="55"/>
      <c r="I37" s="197"/>
      <c r="J37" s="55"/>
      <c r="K37" s="55"/>
      <c r="L37" s="55"/>
      <c r="M37" s="61"/>
      <c r="N37" s="193"/>
      <c r="O37" s="197"/>
      <c r="P37" s="197"/>
      <c r="Q37" s="193"/>
      <c r="R37" s="63"/>
      <c r="S37" s="63"/>
      <c r="T37" s="63"/>
      <c r="U37" s="60"/>
      <c r="V37" s="63"/>
      <c r="W37" s="60"/>
      <c r="X37" s="60"/>
      <c r="Y37" s="60"/>
      <c r="Z37" s="60"/>
      <c r="AA37" s="64"/>
    </row>
    <row r="38" spans="1:27" ht="15.95" customHeight="1" x14ac:dyDescent="0.25">
      <c r="A38" s="53">
        <v>3</v>
      </c>
      <c r="B38" s="205"/>
      <c r="C38" s="87"/>
      <c r="D38" s="56"/>
      <c r="E38" s="87"/>
      <c r="F38" s="56" t="s">
        <v>0</v>
      </c>
      <c r="G38" s="56" t="s">
        <v>18</v>
      </c>
      <c r="H38" s="57"/>
      <c r="I38" s="56" t="s">
        <v>15</v>
      </c>
      <c r="J38" s="65"/>
      <c r="K38" s="65"/>
      <c r="L38" s="65"/>
      <c r="M38" s="61">
        <f t="shared" si="0"/>
        <v>0</v>
      </c>
      <c r="N38" s="60">
        <f t="shared" si="1"/>
        <v>0</v>
      </c>
      <c r="O38" s="56"/>
      <c r="P38" s="56"/>
      <c r="Q38" s="60">
        <f t="shared" si="2"/>
        <v>0</v>
      </c>
      <c r="R38" s="195">
        <f>'Office Overheads'!$B$19</f>
        <v>1.01356801073869</v>
      </c>
      <c r="S38" s="208">
        <f t="shared" si="3"/>
        <v>0</v>
      </c>
      <c r="T38" s="195">
        <f>'Suppliers Overheads &amp; Profit'!$B$35</f>
        <v>0.45</v>
      </c>
      <c r="U38" s="60">
        <f t="shared" si="4"/>
        <v>0</v>
      </c>
      <c r="V38" s="195"/>
      <c r="W38" s="60">
        <f t="shared" si="5"/>
        <v>0</v>
      </c>
      <c r="X38" s="195">
        <f>'Suppliers Overheads &amp; Profit'!$B$38</f>
        <v>0</v>
      </c>
      <c r="Y38" s="60">
        <f t="shared" si="6"/>
        <v>0</v>
      </c>
      <c r="Z38" s="187"/>
      <c r="AA38" s="64"/>
    </row>
    <row r="39" spans="1:27" ht="15.95" customHeight="1" x14ac:dyDescent="0.25">
      <c r="A39" s="53"/>
      <c r="B39" s="205"/>
      <c r="C39" s="86"/>
      <c r="D39" s="197"/>
      <c r="E39" s="86"/>
      <c r="F39" s="197"/>
      <c r="G39" s="197"/>
      <c r="H39" s="55"/>
      <c r="I39" s="197"/>
      <c r="J39" s="55"/>
      <c r="K39" s="55"/>
      <c r="L39" s="55"/>
      <c r="M39" s="61"/>
      <c r="N39" s="193"/>
      <c r="O39" s="197"/>
      <c r="P39" s="197"/>
      <c r="Q39" s="193"/>
      <c r="R39" s="63"/>
      <c r="S39" s="63"/>
      <c r="T39" s="63"/>
      <c r="U39" s="60"/>
      <c r="V39" s="63"/>
      <c r="W39" s="60"/>
      <c r="X39" s="60"/>
      <c r="Y39" s="60"/>
      <c r="Z39" s="60"/>
      <c r="AA39" s="64"/>
    </row>
    <row r="40" spans="1:27" ht="15.95" customHeight="1" x14ac:dyDescent="0.25">
      <c r="A40" s="53">
        <v>2</v>
      </c>
      <c r="B40" s="205"/>
      <c r="C40" s="87"/>
      <c r="D40" s="56"/>
      <c r="E40" s="87"/>
      <c r="F40" s="56" t="s">
        <v>0</v>
      </c>
      <c r="G40" s="56" t="s">
        <v>18</v>
      </c>
      <c r="H40" s="57"/>
      <c r="I40" s="56" t="s">
        <v>15</v>
      </c>
      <c r="J40" s="65"/>
      <c r="K40" s="65"/>
      <c r="L40" s="65"/>
      <c r="M40" s="61">
        <f t="shared" si="0"/>
        <v>0</v>
      </c>
      <c r="N40" s="60">
        <f t="shared" si="1"/>
        <v>0</v>
      </c>
      <c r="O40" s="56"/>
      <c r="P40" s="56"/>
      <c r="Q40" s="60">
        <f t="shared" si="2"/>
        <v>0</v>
      </c>
      <c r="R40" s="195">
        <f>'Office Overheads'!$B$19</f>
        <v>1.01356801073869</v>
      </c>
      <c r="S40" s="208">
        <f t="shared" si="3"/>
        <v>0</v>
      </c>
      <c r="T40" s="195">
        <f>'Suppliers Overheads &amp; Profit'!$B$35</f>
        <v>0.45</v>
      </c>
      <c r="U40" s="60">
        <f t="shared" si="4"/>
        <v>0</v>
      </c>
      <c r="V40" s="195"/>
      <c r="W40" s="60">
        <f t="shared" si="5"/>
        <v>0</v>
      </c>
      <c r="X40" s="195">
        <f>'Suppliers Overheads &amp; Profit'!$B$38</f>
        <v>0</v>
      </c>
      <c r="Y40" s="60">
        <f t="shared" si="6"/>
        <v>0</v>
      </c>
      <c r="Z40" s="187"/>
      <c r="AA40" s="64"/>
    </row>
    <row r="41" spans="1:27" ht="15.95" customHeight="1" x14ac:dyDescent="0.25">
      <c r="A41" s="53"/>
      <c r="B41" s="205"/>
      <c r="C41" s="86"/>
      <c r="D41" s="197"/>
      <c r="E41" s="86"/>
      <c r="F41" s="197"/>
      <c r="G41" s="197"/>
      <c r="H41" s="55"/>
      <c r="I41" s="197"/>
      <c r="J41" s="55"/>
      <c r="K41" s="55"/>
      <c r="L41" s="55"/>
      <c r="M41" s="61"/>
      <c r="N41" s="193"/>
      <c r="O41" s="197"/>
      <c r="P41" s="197"/>
      <c r="Q41" s="193"/>
      <c r="R41" s="63"/>
      <c r="S41" s="63"/>
      <c r="T41" s="63"/>
      <c r="U41" s="60"/>
      <c r="V41" s="63"/>
      <c r="W41" s="60"/>
      <c r="X41" s="60"/>
      <c r="Y41" s="60"/>
      <c r="Z41" s="60"/>
      <c r="AA41" s="64"/>
    </row>
    <row r="42" spans="1:27" ht="15.95" customHeight="1" x14ac:dyDescent="0.25">
      <c r="A42" s="53">
        <v>3</v>
      </c>
      <c r="B42" s="205"/>
      <c r="C42" s="87"/>
      <c r="D42" s="56"/>
      <c r="E42" s="87"/>
      <c r="F42" s="56" t="s">
        <v>0</v>
      </c>
      <c r="G42" s="56" t="s">
        <v>18</v>
      </c>
      <c r="H42" s="57"/>
      <c r="I42" s="56" t="s">
        <v>15</v>
      </c>
      <c r="J42" s="65"/>
      <c r="K42" s="65"/>
      <c r="L42" s="65"/>
      <c r="M42" s="61">
        <f t="shared" si="0"/>
        <v>0</v>
      </c>
      <c r="N42" s="60">
        <f t="shared" si="1"/>
        <v>0</v>
      </c>
      <c r="O42" s="56"/>
      <c r="P42" s="56"/>
      <c r="Q42" s="60">
        <f t="shared" si="2"/>
        <v>0</v>
      </c>
      <c r="R42" s="195">
        <f>'Office Overheads'!$B$19</f>
        <v>1.01356801073869</v>
      </c>
      <c r="S42" s="208">
        <f t="shared" si="3"/>
        <v>0</v>
      </c>
      <c r="T42" s="195">
        <f>'Suppliers Overheads &amp; Profit'!$B$35</f>
        <v>0.45</v>
      </c>
      <c r="U42" s="60">
        <f t="shared" si="4"/>
        <v>0</v>
      </c>
      <c r="V42" s="195"/>
      <c r="W42" s="60">
        <f t="shared" si="5"/>
        <v>0</v>
      </c>
      <c r="X42" s="195">
        <f>'Suppliers Overheads &amp; Profit'!$B$38</f>
        <v>0</v>
      </c>
      <c r="Y42" s="60">
        <f t="shared" si="6"/>
        <v>0</v>
      </c>
      <c r="Z42" s="187"/>
      <c r="AA42" s="64"/>
    </row>
    <row r="43" spans="1:27" ht="15.95" customHeight="1" x14ac:dyDescent="0.25">
      <c r="A43" s="53"/>
      <c r="B43" s="205"/>
      <c r="C43" s="86"/>
      <c r="D43" s="197"/>
      <c r="E43" s="86"/>
      <c r="F43" s="197"/>
      <c r="G43" s="197"/>
      <c r="H43" s="55"/>
      <c r="I43" s="197"/>
      <c r="J43" s="55"/>
      <c r="K43" s="55"/>
      <c r="L43" s="55"/>
      <c r="M43" s="61"/>
      <c r="N43" s="193"/>
      <c r="O43" s="197"/>
      <c r="P43" s="197"/>
      <c r="Q43" s="193"/>
      <c r="R43" s="63"/>
      <c r="S43" s="63"/>
      <c r="T43" s="63"/>
      <c r="U43" s="60"/>
      <c r="V43" s="63"/>
      <c r="W43" s="60"/>
      <c r="X43" s="60"/>
      <c r="Y43" s="60"/>
      <c r="Z43" s="60"/>
      <c r="AA43" s="64"/>
    </row>
    <row r="44" spans="1:27" ht="15.95" customHeight="1" x14ac:dyDescent="0.25">
      <c r="A44" s="53">
        <v>2</v>
      </c>
      <c r="B44" s="205"/>
      <c r="C44" s="87"/>
      <c r="D44" s="56"/>
      <c r="E44" s="87"/>
      <c r="F44" s="56" t="s">
        <v>0</v>
      </c>
      <c r="G44" s="56" t="s">
        <v>18</v>
      </c>
      <c r="H44" s="57"/>
      <c r="I44" s="56" t="s">
        <v>15</v>
      </c>
      <c r="J44" s="65"/>
      <c r="K44" s="65"/>
      <c r="L44" s="65"/>
      <c r="M44" s="61">
        <f t="shared" si="0"/>
        <v>0</v>
      </c>
      <c r="N44" s="60">
        <f t="shared" si="1"/>
        <v>0</v>
      </c>
      <c r="O44" s="56"/>
      <c r="P44" s="56"/>
      <c r="Q44" s="60">
        <f t="shared" si="2"/>
        <v>0</v>
      </c>
      <c r="R44" s="195">
        <f>'Office Overheads'!$B$19</f>
        <v>1.01356801073869</v>
      </c>
      <c r="S44" s="208">
        <f t="shared" si="3"/>
        <v>0</v>
      </c>
      <c r="T44" s="195">
        <f>'Suppliers Overheads &amp; Profit'!$B$35</f>
        <v>0.45</v>
      </c>
      <c r="U44" s="60">
        <f t="shared" si="4"/>
        <v>0</v>
      </c>
      <c r="V44" s="195"/>
      <c r="W44" s="60">
        <f t="shared" si="5"/>
        <v>0</v>
      </c>
      <c r="X44" s="195">
        <f>'Suppliers Overheads &amp; Profit'!$B$38</f>
        <v>0</v>
      </c>
      <c r="Y44" s="60">
        <f t="shared" si="6"/>
        <v>0</v>
      </c>
      <c r="Z44" s="187"/>
      <c r="AA44" s="64"/>
    </row>
    <row r="45" spans="1:27" ht="15.95" customHeight="1" x14ac:dyDescent="0.25">
      <c r="A45" s="53"/>
      <c r="B45" s="205"/>
      <c r="C45" s="86"/>
      <c r="D45" s="197"/>
      <c r="E45" s="86"/>
      <c r="F45" s="197"/>
      <c r="G45" s="197"/>
      <c r="H45" s="55"/>
      <c r="I45" s="197"/>
      <c r="J45" s="55"/>
      <c r="K45" s="55"/>
      <c r="L45" s="55"/>
      <c r="M45" s="61"/>
      <c r="N45" s="193"/>
      <c r="O45" s="197"/>
      <c r="P45" s="197"/>
      <c r="Q45" s="193"/>
      <c r="R45" s="63"/>
      <c r="S45" s="63"/>
      <c r="T45" s="63"/>
      <c r="U45" s="60"/>
      <c r="V45" s="63"/>
      <c r="W45" s="60"/>
      <c r="X45" s="60"/>
      <c r="Y45" s="60"/>
      <c r="Z45" s="60"/>
      <c r="AA45" s="64"/>
    </row>
    <row r="46" spans="1:27" ht="15.95" customHeight="1" x14ac:dyDescent="0.25">
      <c r="A46" s="53">
        <v>2</v>
      </c>
      <c r="B46" s="205"/>
      <c r="C46" s="87"/>
      <c r="D46" s="56"/>
      <c r="E46" s="87"/>
      <c r="F46" s="56" t="s">
        <v>0</v>
      </c>
      <c r="G46" s="56" t="s">
        <v>18</v>
      </c>
      <c r="H46" s="57"/>
      <c r="I46" s="56" t="s">
        <v>15</v>
      </c>
      <c r="J46" s="65"/>
      <c r="K46" s="65"/>
      <c r="L46" s="65"/>
      <c r="M46" s="61">
        <f t="shared" si="0"/>
        <v>0</v>
      </c>
      <c r="N46" s="60">
        <f t="shared" si="1"/>
        <v>0</v>
      </c>
      <c r="O46" s="56"/>
      <c r="P46" s="56"/>
      <c r="Q46" s="60">
        <f t="shared" si="2"/>
        <v>0</v>
      </c>
      <c r="R46" s="195">
        <f>'Office Overheads'!$B$19</f>
        <v>1.01356801073869</v>
      </c>
      <c r="S46" s="208">
        <f t="shared" si="3"/>
        <v>0</v>
      </c>
      <c r="T46" s="195">
        <f>'Suppliers Overheads &amp; Profit'!$B$35</f>
        <v>0.45</v>
      </c>
      <c r="U46" s="60">
        <f t="shared" si="4"/>
        <v>0</v>
      </c>
      <c r="V46" s="195"/>
      <c r="W46" s="60">
        <f t="shared" si="5"/>
        <v>0</v>
      </c>
      <c r="X46" s="195">
        <f>'Suppliers Overheads &amp; Profit'!$B$38</f>
        <v>0</v>
      </c>
      <c r="Y46" s="60">
        <f t="shared" si="6"/>
        <v>0</v>
      </c>
      <c r="Z46" s="187"/>
      <c r="AA46" s="64"/>
    </row>
    <row r="47" spans="1:27" ht="15.95" customHeight="1" x14ac:dyDescent="0.25">
      <c r="A47" s="53"/>
      <c r="B47" s="205"/>
      <c r="C47" s="86"/>
      <c r="D47" s="197"/>
      <c r="E47" s="86"/>
      <c r="F47" s="197"/>
      <c r="G47" s="197"/>
      <c r="H47" s="55"/>
      <c r="I47" s="197"/>
      <c r="J47" s="55"/>
      <c r="K47" s="55"/>
      <c r="L47" s="55"/>
      <c r="M47" s="61"/>
      <c r="N47" s="193"/>
      <c r="O47" s="197"/>
      <c r="P47" s="197"/>
      <c r="Q47" s="193"/>
      <c r="R47" s="63"/>
      <c r="S47" s="63"/>
      <c r="T47" s="63"/>
      <c r="U47" s="60"/>
      <c r="V47" s="63"/>
      <c r="W47" s="60"/>
      <c r="X47" s="60"/>
      <c r="Y47" s="60"/>
      <c r="Z47" s="60"/>
      <c r="AA47" s="64"/>
    </row>
    <row r="48" spans="1:27" ht="15.95" customHeight="1" x14ac:dyDescent="0.25">
      <c r="A48" s="53">
        <v>1</v>
      </c>
      <c r="B48" s="205"/>
      <c r="C48" s="87"/>
      <c r="D48" s="56"/>
      <c r="E48" s="87"/>
      <c r="F48" s="56" t="s">
        <v>0</v>
      </c>
      <c r="G48" s="56" t="s">
        <v>18</v>
      </c>
      <c r="H48" s="57"/>
      <c r="I48" s="56" t="s">
        <v>15</v>
      </c>
      <c r="J48" s="65"/>
      <c r="K48" s="65"/>
      <c r="L48" s="65"/>
      <c r="M48" s="61">
        <f t="shared" si="0"/>
        <v>0</v>
      </c>
      <c r="N48" s="60">
        <f t="shared" si="1"/>
        <v>0</v>
      </c>
      <c r="O48" s="56"/>
      <c r="P48" s="56"/>
      <c r="Q48" s="60">
        <f t="shared" si="2"/>
        <v>0</v>
      </c>
      <c r="R48" s="195">
        <f>'Office Overheads'!$B$19</f>
        <v>1.01356801073869</v>
      </c>
      <c r="S48" s="208">
        <f t="shared" si="3"/>
        <v>0</v>
      </c>
      <c r="T48" s="195">
        <f>'Suppliers Overheads &amp; Profit'!$B$35</f>
        <v>0.45</v>
      </c>
      <c r="U48" s="60">
        <f t="shared" si="4"/>
        <v>0</v>
      </c>
      <c r="V48" s="195"/>
      <c r="W48" s="60">
        <f t="shared" si="5"/>
        <v>0</v>
      </c>
      <c r="X48" s="195">
        <f>'Suppliers Overheads &amp; Profit'!$B$38</f>
        <v>0</v>
      </c>
      <c r="Y48" s="60">
        <f t="shared" si="6"/>
        <v>0</v>
      </c>
      <c r="Z48" s="187"/>
      <c r="AA48" s="64"/>
    </row>
    <row r="49" spans="1:27" ht="15.95" customHeight="1" x14ac:dyDescent="0.25">
      <c r="A49" s="53"/>
      <c r="B49" s="205"/>
      <c r="C49" s="86"/>
      <c r="D49" s="197"/>
      <c r="E49" s="86"/>
      <c r="F49" s="197"/>
      <c r="G49" s="197"/>
      <c r="H49" s="55"/>
      <c r="I49" s="197"/>
      <c r="J49" s="55"/>
      <c r="K49" s="55"/>
      <c r="L49" s="55"/>
      <c r="M49" s="61"/>
      <c r="N49" s="193"/>
      <c r="O49" s="197"/>
      <c r="P49" s="197"/>
      <c r="Q49" s="193"/>
      <c r="R49" s="63"/>
      <c r="S49" s="63"/>
      <c r="T49" s="63"/>
      <c r="U49" s="60"/>
      <c r="V49" s="63"/>
      <c r="W49" s="60"/>
      <c r="X49" s="60"/>
      <c r="Y49" s="60"/>
      <c r="Z49" s="60"/>
      <c r="AA49" s="64"/>
    </row>
    <row r="50" spans="1:27" ht="15.95" customHeight="1" x14ac:dyDescent="0.25">
      <c r="A50" s="53">
        <v>1</v>
      </c>
      <c r="B50" s="205"/>
      <c r="C50" s="87"/>
      <c r="D50" s="56"/>
      <c r="E50" s="87"/>
      <c r="F50" s="56" t="s">
        <v>0</v>
      </c>
      <c r="G50" s="56" t="s">
        <v>18</v>
      </c>
      <c r="H50" s="57"/>
      <c r="I50" s="56" t="s">
        <v>0</v>
      </c>
      <c r="J50" s="65"/>
      <c r="K50" s="65"/>
      <c r="L50" s="65"/>
      <c r="M50" s="61">
        <f t="shared" si="0"/>
        <v>0</v>
      </c>
      <c r="N50" s="60">
        <f t="shared" si="1"/>
        <v>0</v>
      </c>
      <c r="O50" s="56"/>
      <c r="P50" s="56"/>
      <c r="Q50" s="60">
        <f t="shared" si="2"/>
        <v>0</v>
      </c>
      <c r="R50" s="195">
        <f>'Office Overheads'!$B$19</f>
        <v>1.01356801073869</v>
      </c>
      <c r="S50" s="208">
        <f t="shared" si="3"/>
        <v>0</v>
      </c>
      <c r="T50" s="195">
        <f>'Suppliers Overheads &amp; Profit'!$B$35</f>
        <v>0.45</v>
      </c>
      <c r="U50" s="60">
        <f t="shared" si="4"/>
        <v>0</v>
      </c>
      <c r="V50" s="195"/>
      <c r="W50" s="60">
        <f t="shared" si="5"/>
        <v>0</v>
      </c>
      <c r="X50" s="195">
        <f>'Suppliers Overheads &amp; Profit'!$B$38</f>
        <v>0</v>
      </c>
      <c r="Y50" s="60">
        <f t="shared" si="6"/>
        <v>0</v>
      </c>
      <c r="Z50" s="187"/>
      <c r="AA50" s="64"/>
    </row>
    <row r="51" spans="1:27" ht="15.95" customHeight="1" thickBot="1" x14ac:dyDescent="0.3">
      <c r="A51" s="53"/>
      <c r="B51" s="205"/>
      <c r="C51" s="86"/>
      <c r="D51" s="197"/>
      <c r="E51" s="86"/>
      <c r="F51" s="197"/>
      <c r="G51" s="197"/>
      <c r="H51" s="55"/>
      <c r="I51" s="197"/>
      <c r="J51" s="55"/>
      <c r="K51" s="55"/>
      <c r="L51" s="55"/>
      <c r="M51" s="61"/>
      <c r="N51" s="193"/>
      <c r="O51" s="197"/>
      <c r="P51" s="197"/>
      <c r="Q51" s="193"/>
      <c r="R51" s="63"/>
      <c r="S51" s="63"/>
      <c r="T51" s="63"/>
      <c r="U51" s="60"/>
      <c r="V51" s="63"/>
      <c r="W51" s="60"/>
      <c r="X51" s="60"/>
      <c r="Y51" s="60"/>
      <c r="Z51" s="60"/>
      <c r="AA51" s="64"/>
    </row>
    <row r="52" spans="1:27" s="90" customFormat="1" ht="15" customHeight="1" thickBot="1" x14ac:dyDescent="0.3">
      <c r="A52" s="242" t="s">
        <v>52</v>
      </c>
      <c r="B52" s="243"/>
      <c r="C52" s="243"/>
      <c r="D52" s="243"/>
      <c r="E52" s="243"/>
      <c r="F52" s="243"/>
      <c r="G52" s="244"/>
      <c r="H52" s="100">
        <f>SUM(H8:H51)</f>
        <v>0</v>
      </c>
      <c r="I52" s="101"/>
      <c r="J52" s="102">
        <f t="shared" ref="J52:Q52" si="7">SUM(J8:J51)</f>
        <v>0</v>
      </c>
      <c r="K52" s="102">
        <f t="shared" si="7"/>
        <v>0</v>
      </c>
      <c r="L52" s="102">
        <f t="shared" si="7"/>
        <v>0</v>
      </c>
      <c r="M52" s="102">
        <f t="shared" si="7"/>
        <v>0</v>
      </c>
      <c r="N52" s="102">
        <f t="shared" si="7"/>
        <v>0</v>
      </c>
      <c r="O52" s="103">
        <f t="shared" si="7"/>
        <v>0</v>
      </c>
      <c r="P52" s="103">
        <f t="shared" si="7"/>
        <v>0</v>
      </c>
      <c r="Q52" s="102">
        <f t="shared" si="7"/>
        <v>0</v>
      </c>
      <c r="R52" s="102"/>
      <c r="S52" s="102">
        <f>SUM(S8:S51)</f>
        <v>0</v>
      </c>
      <c r="T52" s="102"/>
      <c r="U52" s="102">
        <f>SUM(U8:U51)</f>
        <v>0</v>
      </c>
      <c r="V52" s="102"/>
      <c r="W52" s="102">
        <f>SUM(W8:W51)</f>
        <v>0</v>
      </c>
      <c r="X52" s="102"/>
      <c r="Y52" s="102">
        <f>SUM(Y8:Y51)</f>
        <v>0</v>
      </c>
      <c r="Z52" s="192"/>
      <c r="AA52" s="104">
        <f>SUM(AA8:AA51)</f>
        <v>0</v>
      </c>
    </row>
    <row r="53" spans="1:27" ht="15" thickBot="1" x14ac:dyDescent="0.3"/>
    <row r="54" spans="1:27" ht="15" x14ac:dyDescent="0.25">
      <c r="B54" s="206" t="s">
        <v>48</v>
      </c>
      <c r="C54" s="45"/>
      <c r="D54" s="46"/>
      <c r="E54" s="47"/>
    </row>
    <row r="55" spans="1:27" s="5" customFormat="1" ht="14.25" customHeight="1" x14ac:dyDescent="0.25">
      <c r="A55" s="4"/>
      <c r="B55" s="48"/>
      <c r="C55" s="26"/>
      <c r="E55" s="49"/>
    </row>
    <row r="56" spans="1:27" s="5" customFormat="1" ht="14.25" customHeight="1" x14ac:dyDescent="0.25">
      <c r="A56" s="4"/>
      <c r="B56" s="226" t="s">
        <v>98</v>
      </c>
      <c r="C56" s="227"/>
      <c r="D56" s="119"/>
      <c r="E56" s="49"/>
    </row>
    <row r="57" spans="1:27" s="5" customFormat="1" ht="14.25" customHeight="1" x14ac:dyDescent="0.25">
      <c r="A57" s="4"/>
      <c r="B57" s="48"/>
      <c r="C57" s="1"/>
      <c r="E57" s="49"/>
    </row>
    <row r="58" spans="1:27" s="5" customFormat="1" ht="14.25" customHeight="1" x14ac:dyDescent="0.25">
      <c r="A58" s="4"/>
      <c r="B58" s="228" t="s">
        <v>100</v>
      </c>
      <c r="C58" s="229"/>
      <c r="D58" s="229"/>
      <c r="E58" s="230"/>
      <c r="T58" s="26"/>
    </row>
    <row r="59" spans="1:27" s="5" customFormat="1" ht="14.25" customHeight="1" x14ac:dyDescent="0.25">
      <c r="A59" s="4"/>
      <c r="B59" s="207"/>
      <c r="C59" s="84"/>
      <c r="D59" s="84"/>
      <c r="E59" s="85"/>
    </row>
    <row r="60" spans="1:27" s="5" customFormat="1" x14ac:dyDescent="0.25">
      <c r="A60" s="4"/>
      <c r="B60" s="228" t="s">
        <v>40</v>
      </c>
      <c r="C60" s="229"/>
      <c r="D60" s="229"/>
      <c r="E60" s="230"/>
    </row>
    <row r="61" spans="1:27" s="5" customFormat="1" ht="14.25" customHeight="1" x14ac:dyDescent="0.25">
      <c r="A61" s="4"/>
      <c r="B61" s="48"/>
      <c r="C61" s="84"/>
      <c r="D61" s="84"/>
      <c r="E61" s="85"/>
    </row>
    <row r="62" spans="1:27" s="5" customFormat="1" ht="14.25" customHeight="1" x14ac:dyDescent="0.25">
      <c r="A62" s="4"/>
      <c r="B62" s="228" t="s">
        <v>60</v>
      </c>
      <c r="C62" s="229"/>
      <c r="D62" s="229"/>
      <c r="E62" s="230"/>
    </row>
    <row r="63" spans="1:27" s="5" customFormat="1" x14ac:dyDescent="0.25">
      <c r="A63" s="4"/>
      <c r="B63" s="48"/>
      <c r="C63" s="84"/>
      <c r="D63" s="84"/>
      <c r="E63" s="85"/>
    </row>
    <row r="64" spans="1:27" s="5" customFormat="1" x14ac:dyDescent="0.25">
      <c r="A64" s="4"/>
      <c r="B64" s="228" t="s">
        <v>99</v>
      </c>
      <c r="C64" s="229"/>
      <c r="D64" s="229"/>
      <c r="E64" s="230"/>
    </row>
    <row r="65" spans="1:5" x14ac:dyDescent="0.25">
      <c r="A65" s="1"/>
      <c r="B65" s="207"/>
      <c r="C65" s="84"/>
      <c r="E65" s="50"/>
    </row>
    <row r="66" spans="1:5" ht="14.25" customHeight="1" x14ac:dyDescent="0.25">
      <c r="A66" s="1"/>
      <c r="B66" s="237" t="s">
        <v>59</v>
      </c>
      <c r="C66" s="238"/>
      <c r="D66" s="238"/>
      <c r="E66" s="239"/>
    </row>
    <row r="67" spans="1:5" x14ac:dyDescent="0.25">
      <c r="A67" s="1"/>
      <c r="B67" s="48"/>
      <c r="C67" s="1"/>
      <c r="E67" s="50"/>
    </row>
    <row r="68" spans="1:5" ht="14.25" customHeight="1" x14ac:dyDescent="0.25">
      <c r="A68" s="1"/>
      <c r="B68" s="228" t="s">
        <v>77</v>
      </c>
      <c r="C68" s="229"/>
      <c r="D68" s="229"/>
      <c r="E68" s="230"/>
    </row>
    <row r="69" spans="1:5" x14ac:dyDescent="0.25">
      <c r="A69" s="1"/>
      <c r="B69" s="207"/>
      <c r="C69" s="84"/>
      <c r="E69" s="50"/>
    </row>
    <row r="70" spans="1:5" ht="14.25" customHeight="1" x14ac:dyDescent="0.25">
      <c r="A70" s="1"/>
      <c r="B70" s="228" t="s">
        <v>58</v>
      </c>
      <c r="C70" s="229"/>
      <c r="D70" s="229"/>
      <c r="E70" s="230"/>
    </row>
    <row r="71" spans="1:5" ht="15" customHeight="1" thickBot="1" x14ac:dyDescent="0.3">
      <c r="A71" s="1"/>
      <c r="B71" s="198"/>
      <c r="C71" s="67"/>
      <c r="D71" s="67"/>
      <c r="E71" s="68"/>
    </row>
    <row r="122" spans="7:7" x14ac:dyDescent="0.25">
      <c r="G122" s="1" t="s">
        <v>18</v>
      </c>
    </row>
    <row r="123" spans="7:7" x14ac:dyDescent="0.25">
      <c r="G123" s="1" t="s">
        <v>19</v>
      </c>
    </row>
  </sheetData>
  <sheetProtection selectLockedCells="1"/>
  <mergeCells count="35">
    <mergeCell ref="AA5:AA6"/>
    <mergeCell ref="A52:G52"/>
    <mergeCell ref="M5:M6"/>
    <mergeCell ref="N5:N6"/>
    <mergeCell ref="O5:O6"/>
    <mergeCell ref="P5:P6"/>
    <mergeCell ref="Q5:Q6"/>
    <mergeCell ref="H5:H6"/>
    <mergeCell ref="I5:I6"/>
    <mergeCell ref="S5:S6"/>
    <mergeCell ref="U5:U6"/>
    <mergeCell ref="T5:T6"/>
    <mergeCell ref="X5:X6"/>
    <mergeCell ref="Y5:Y6"/>
    <mergeCell ref="V5:V6"/>
    <mergeCell ref="Z5:Z6"/>
    <mergeCell ref="B56:C56"/>
    <mergeCell ref="B68:E68"/>
    <mergeCell ref="B70:E70"/>
    <mergeCell ref="A5:A6"/>
    <mergeCell ref="B5:B6"/>
    <mergeCell ref="C5:C6"/>
    <mergeCell ref="D5:D6"/>
    <mergeCell ref="E5:E6"/>
    <mergeCell ref="B64:E64"/>
    <mergeCell ref="B66:E66"/>
    <mergeCell ref="B58:E58"/>
    <mergeCell ref="B60:E60"/>
    <mergeCell ref="B62:E62"/>
    <mergeCell ref="W5:W6"/>
    <mergeCell ref="A1:C1"/>
    <mergeCell ref="F5:F6"/>
    <mergeCell ref="G5:G6"/>
    <mergeCell ref="J5:L5"/>
    <mergeCell ref="R5:R6"/>
  </mergeCells>
  <conditionalFormatting sqref="Q8">
    <cfRule type="expression" dxfId="26" priority="43">
      <formula>ISERROR($Q$8)</formula>
    </cfRule>
  </conditionalFormatting>
  <conditionalFormatting sqref="Q10">
    <cfRule type="expression" dxfId="25" priority="35">
      <formula>ISERROR($Q$8)</formula>
    </cfRule>
  </conditionalFormatting>
  <conditionalFormatting sqref="Q12">
    <cfRule type="expression" dxfId="24" priority="34">
      <formula>ISERROR($Q$8)</formula>
    </cfRule>
  </conditionalFormatting>
  <conditionalFormatting sqref="Q16">
    <cfRule type="expression" dxfId="23" priority="19">
      <formula>ISERROR($Q$8)</formula>
    </cfRule>
  </conditionalFormatting>
  <conditionalFormatting sqref="Q18">
    <cfRule type="expression" dxfId="22" priority="18">
      <formula>ISERROR($Q$8)</formula>
    </cfRule>
  </conditionalFormatting>
  <conditionalFormatting sqref="Q20">
    <cfRule type="expression" dxfId="21" priority="17">
      <formula>ISERROR($Q$8)</formula>
    </cfRule>
  </conditionalFormatting>
  <conditionalFormatting sqref="Q22">
    <cfRule type="expression" dxfId="20" priority="16">
      <formula>ISERROR($Q$8)</formula>
    </cfRule>
  </conditionalFormatting>
  <conditionalFormatting sqref="Q24">
    <cfRule type="expression" dxfId="19" priority="15">
      <formula>ISERROR($Q$8)</formula>
    </cfRule>
  </conditionalFormatting>
  <conditionalFormatting sqref="Q26">
    <cfRule type="expression" dxfId="18" priority="14">
      <formula>ISERROR($Q$8)</formula>
    </cfRule>
  </conditionalFormatting>
  <conditionalFormatting sqref="Q28">
    <cfRule type="expression" dxfId="17" priority="13">
      <formula>ISERROR($Q$8)</formula>
    </cfRule>
  </conditionalFormatting>
  <conditionalFormatting sqref="Q30">
    <cfRule type="expression" dxfId="16" priority="12">
      <formula>ISERROR($Q$8)</formula>
    </cfRule>
  </conditionalFormatting>
  <conditionalFormatting sqref="Q36">
    <cfRule type="expression" dxfId="15" priority="11">
      <formula>ISERROR($Q$8)</formula>
    </cfRule>
  </conditionalFormatting>
  <conditionalFormatting sqref="Q38">
    <cfRule type="expression" dxfId="14" priority="10">
      <formula>ISERROR($Q$8)</formula>
    </cfRule>
  </conditionalFormatting>
  <conditionalFormatting sqref="Q40">
    <cfRule type="expression" dxfId="13" priority="9">
      <formula>ISERROR($Q$8)</formula>
    </cfRule>
  </conditionalFormatting>
  <conditionalFormatting sqref="Q42">
    <cfRule type="expression" dxfId="12" priority="8">
      <formula>ISERROR($Q$8)</formula>
    </cfRule>
  </conditionalFormatting>
  <conditionalFormatting sqref="Q44">
    <cfRule type="expression" dxfId="11" priority="7">
      <formula>ISERROR($Q$8)</formula>
    </cfRule>
  </conditionalFormatting>
  <conditionalFormatting sqref="Q46">
    <cfRule type="expression" dxfId="10" priority="6">
      <formula>ISERROR($Q$8)</formula>
    </cfRule>
  </conditionalFormatting>
  <conditionalFormatting sqref="Q48">
    <cfRule type="expression" dxfId="9" priority="5">
      <formula>ISERROR($Q$8)</formula>
    </cfRule>
  </conditionalFormatting>
  <conditionalFormatting sqref="Q50">
    <cfRule type="expression" dxfId="8" priority="4">
      <formula>ISERROR($Q$8)</formula>
    </cfRule>
  </conditionalFormatting>
  <conditionalFormatting sqref="Q14">
    <cfRule type="expression" dxfId="7" priority="3">
      <formula>ISERROR($Q$8)</formula>
    </cfRule>
  </conditionalFormatting>
  <conditionalFormatting sqref="Q32">
    <cfRule type="expression" dxfId="6" priority="2">
      <formula>ISERROR($Q$8)</formula>
    </cfRule>
  </conditionalFormatting>
  <conditionalFormatting sqref="Q34">
    <cfRule type="expression" dxfId="5" priority="1">
      <formula>ISERROR($Q$8)</formula>
    </cfRule>
  </conditionalFormatting>
  <dataValidations count="2">
    <dataValidation type="list" allowBlank="1" showInputMessage="1" showErrorMessage="1" sqref="F7:F51 I7:I52">
      <formula1>$F$2:$F$3</formula1>
    </dataValidation>
    <dataValidation type="list" allowBlank="1" showInputMessage="1" showErrorMessage="1" sqref="G7:G51">
      <formula1>$G$2:$G$3</formula1>
    </dataValidation>
  </dataValidations>
  <pageMargins left="0.70866141732283472" right="0.70866141732283472" top="0.74803149606299213" bottom="0.74803149606299213" header="0.31496062992125984" footer="0.31496062992125984"/>
  <pageSetup paperSize="8" scale="33" orientation="landscape" r:id="rId1"/>
  <headerFooter>
    <oddHeader>&amp;C&amp;F</oddHeader>
    <oddFooter>&amp;L&amp;A&amp;R&amp;D</oddFoot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7"/>
  <sheetViews>
    <sheetView tabSelected="1" zoomScale="70" zoomScaleNormal="70" workbookViewId="0">
      <selection activeCell="B8" sqref="B8"/>
    </sheetView>
  </sheetViews>
  <sheetFormatPr defaultColWidth="9.140625" defaultRowHeight="14.25" x14ac:dyDescent="0.25"/>
  <cols>
    <col min="1" max="1" width="9.140625" style="2"/>
    <col min="2" max="2" width="92.42578125" style="7" bestFit="1" customWidth="1"/>
    <col min="3" max="3" width="50.7109375" style="7" customWidth="1"/>
    <col min="4" max="6" width="15.7109375" style="1" customWidth="1"/>
    <col min="7" max="7" width="22.7109375" style="1" customWidth="1"/>
    <col min="8" max="12" width="15.7109375" style="1" customWidth="1"/>
    <col min="13" max="14" width="20.7109375" style="1" customWidth="1"/>
    <col min="15" max="16" width="15.7109375" style="1" customWidth="1"/>
    <col min="17" max="17" width="17.7109375" style="1" bestFit="1" customWidth="1"/>
    <col min="18" max="27" width="15.7109375" style="1" customWidth="1"/>
    <col min="28" max="16384" width="9.140625" style="1"/>
  </cols>
  <sheetData>
    <row r="1" spans="1:27" ht="20.100000000000001" customHeight="1" x14ac:dyDescent="0.25">
      <c r="A1" s="222" t="str">
        <f>'Staff Rates Table '!A1:C1</f>
        <v>Staff Rates Table</v>
      </c>
      <c r="B1" s="222"/>
      <c r="C1" s="222"/>
      <c r="D1" s="140"/>
      <c r="E1" s="141"/>
      <c r="F1" s="141"/>
      <c r="G1" s="222"/>
      <c r="H1" s="222"/>
      <c r="I1" s="210"/>
      <c r="J1" s="161"/>
      <c r="K1" s="161"/>
      <c r="L1" s="161"/>
      <c r="M1" s="161"/>
      <c r="N1" s="161"/>
      <c r="O1" s="161"/>
      <c r="P1" s="161"/>
      <c r="Q1" s="161"/>
      <c r="R1" s="161"/>
      <c r="S1" s="161"/>
      <c r="T1" s="161"/>
      <c r="U1" s="143"/>
      <c r="V1" s="143"/>
      <c r="W1" s="143"/>
      <c r="X1" s="143"/>
      <c r="Y1" s="143"/>
      <c r="Z1" s="143"/>
      <c r="AA1" s="143"/>
    </row>
    <row r="2" spans="1:27" ht="20.100000000000001" customHeight="1" x14ac:dyDescent="0.25">
      <c r="A2" s="142"/>
      <c r="B2" s="142"/>
      <c r="C2" s="142"/>
      <c r="D2" s="142"/>
      <c r="E2" s="144" t="s">
        <v>15</v>
      </c>
      <c r="F2" s="144"/>
      <c r="G2" s="160"/>
      <c r="H2" s="160"/>
      <c r="I2" s="160"/>
      <c r="J2" s="161"/>
      <c r="K2" s="161"/>
      <c r="L2" s="161"/>
      <c r="M2" s="161"/>
      <c r="N2" s="161"/>
      <c r="O2" s="161"/>
      <c r="P2" s="161"/>
      <c r="Q2" s="161"/>
      <c r="R2" s="161"/>
      <c r="S2" s="161"/>
      <c r="T2" s="161"/>
      <c r="U2" s="143"/>
      <c r="V2" s="143"/>
      <c r="W2" s="143"/>
      <c r="X2" s="143"/>
      <c r="Y2" s="143"/>
      <c r="Z2" s="143"/>
      <c r="AA2" s="143"/>
    </row>
    <row r="3" spans="1:27" ht="20.100000000000001" customHeight="1" x14ac:dyDescent="0.25">
      <c r="A3" s="145"/>
      <c r="B3" s="145"/>
      <c r="C3" s="145"/>
      <c r="D3" s="145"/>
      <c r="E3" s="144" t="s">
        <v>0</v>
      </c>
      <c r="F3" s="144"/>
      <c r="G3" s="160"/>
      <c r="H3" s="160"/>
      <c r="I3" s="160"/>
      <c r="J3" s="161"/>
      <c r="K3" s="161"/>
      <c r="L3" s="161"/>
      <c r="M3" s="161"/>
      <c r="N3" s="161"/>
      <c r="O3" s="161"/>
      <c r="P3" s="161"/>
      <c r="Q3" s="161"/>
      <c r="R3" s="161"/>
      <c r="S3" s="161"/>
      <c r="T3" s="161"/>
      <c r="U3" s="143"/>
      <c r="V3" s="143"/>
      <c r="W3" s="143"/>
      <c r="X3" s="143"/>
      <c r="Y3" s="143"/>
      <c r="Z3" s="143"/>
      <c r="AA3" s="143"/>
    </row>
    <row r="4" spans="1:27" ht="15" thickBot="1" x14ac:dyDescent="0.25">
      <c r="A4" s="8"/>
      <c r="B4" s="52"/>
      <c r="C4" s="52"/>
      <c r="D4" s="52"/>
      <c r="E4" s="9"/>
      <c r="F4" s="9"/>
      <c r="G4" s="162"/>
      <c r="H4" s="162"/>
      <c r="I4" s="162"/>
      <c r="J4" s="163"/>
      <c r="K4" s="163"/>
      <c r="L4" s="163"/>
      <c r="M4" s="163"/>
      <c r="N4" s="163"/>
      <c r="O4" s="163"/>
      <c r="P4" s="163"/>
      <c r="Q4" s="163"/>
      <c r="R4" s="163"/>
      <c r="S4" s="163"/>
      <c r="T4" s="163"/>
    </row>
    <row r="5" spans="1:27" ht="55.5" customHeight="1" x14ac:dyDescent="0.25">
      <c r="A5" s="231" t="s">
        <v>14</v>
      </c>
      <c r="B5" s="233" t="s">
        <v>93</v>
      </c>
      <c r="C5" s="235" t="s">
        <v>96</v>
      </c>
      <c r="D5" s="223" t="s">
        <v>97</v>
      </c>
      <c r="E5" s="223" t="s">
        <v>64</v>
      </c>
      <c r="F5" s="223" t="s">
        <v>109</v>
      </c>
      <c r="G5" s="223" t="s">
        <v>108</v>
      </c>
      <c r="H5" s="223" t="s">
        <v>61</v>
      </c>
      <c r="I5" s="247" t="s">
        <v>92</v>
      </c>
      <c r="J5" s="225" t="s">
        <v>17</v>
      </c>
      <c r="K5" s="225"/>
      <c r="L5" s="225"/>
      <c r="M5" s="220" t="s">
        <v>50</v>
      </c>
      <c r="N5" s="220" t="s">
        <v>51</v>
      </c>
      <c r="O5" s="223" t="s">
        <v>41</v>
      </c>
      <c r="P5" s="223" t="s">
        <v>42</v>
      </c>
      <c r="Q5" s="220" t="s">
        <v>10</v>
      </c>
      <c r="R5" s="223" t="s">
        <v>72</v>
      </c>
      <c r="S5" s="245" t="s">
        <v>69</v>
      </c>
      <c r="T5" s="247" t="s">
        <v>76</v>
      </c>
      <c r="U5" s="245" t="s">
        <v>75</v>
      </c>
      <c r="V5" s="245" t="s">
        <v>82</v>
      </c>
      <c r="W5" s="220" t="s">
        <v>39</v>
      </c>
      <c r="X5" s="245" t="s">
        <v>78</v>
      </c>
      <c r="Y5" s="245" t="s">
        <v>79</v>
      </c>
      <c r="Z5" s="245" t="s">
        <v>80</v>
      </c>
      <c r="AA5" s="240" t="s">
        <v>43</v>
      </c>
    </row>
    <row r="6" spans="1:27" ht="42.75" x14ac:dyDescent="0.25">
      <c r="A6" s="232"/>
      <c r="B6" s="234"/>
      <c r="C6" s="236"/>
      <c r="D6" s="224"/>
      <c r="E6" s="224"/>
      <c r="F6" s="224"/>
      <c r="G6" s="224"/>
      <c r="H6" s="224"/>
      <c r="I6" s="248"/>
      <c r="J6" s="154" t="s">
        <v>9</v>
      </c>
      <c r="K6" s="157" t="s">
        <v>20</v>
      </c>
      <c r="L6" s="157" t="s">
        <v>73</v>
      </c>
      <c r="M6" s="221"/>
      <c r="N6" s="221"/>
      <c r="O6" s="224"/>
      <c r="P6" s="224"/>
      <c r="Q6" s="221"/>
      <c r="R6" s="224"/>
      <c r="S6" s="246"/>
      <c r="T6" s="248"/>
      <c r="U6" s="246"/>
      <c r="V6" s="246"/>
      <c r="W6" s="221"/>
      <c r="X6" s="246"/>
      <c r="Y6" s="246"/>
      <c r="Z6" s="246"/>
      <c r="AA6" s="241"/>
    </row>
    <row r="7" spans="1:27" x14ac:dyDescent="0.25">
      <c r="A7" s="53"/>
      <c r="B7" s="89"/>
      <c r="C7" s="86"/>
      <c r="D7" s="155"/>
      <c r="E7" s="156"/>
      <c r="F7" s="188"/>
      <c r="G7" s="55"/>
      <c r="H7" s="155"/>
      <c r="I7" s="211"/>
      <c r="J7" s="60"/>
      <c r="K7" s="60"/>
      <c r="L7" s="60"/>
      <c r="M7" s="61"/>
      <c r="N7" s="60"/>
      <c r="O7" s="62"/>
      <c r="P7" s="62"/>
      <c r="Q7" s="60"/>
      <c r="R7" s="63"/>
      <c r="S7" s="63"/>
      <c r="T7" s="63"/>
      <c r="U7" s="60"/>
      <c r="V7" s="60"/>
      <c r="W7" s="60"/>
      <c r="X7" s="60"/>
      <c r="Y7" s="60"/>
      <c r="Z7" s="190"/>
      <c r="AA7" s="64"/>
    </row>
    <row r="8" spans="1:27" ht="15.95" customHeight="1" x14ac:dyDescent="0.25">
      <c r="A8" s="53">
        <v>1</v>
      </c>
      <c r="B8" s="212" t="s">
        <v>84</v>
      </c>
      <c r="C8" s="87"/>
      <c r="D8" s="56"/>
      <c r="E8" s="56"/>
      <c r="F8" s="56"/>
      <c r="G8" s="57"/>
      <c r="H8" s="56"/>
      <c r="I8" s="56"/>
      <c r="J8" s="200"/>
      <c r="K8" s="200"/>
      <c r="L8" s="65"/>
      <c r="M8" s="61">
        <f>IF(E8="Y",0,(J8+K8+L8))</f>
        <v>0</v>
      </c>
      <c r="N8" s="61">
        <f>IF(E8="Y",0,IF(F8="S",G8+M8,G8))</f>
        <v>0</v>
      </c>
      <c r="O8" s="56"/>
      <c r="P8" s="56"/>
      <c r="Q8" s="60">
        <f>IFERROR(IF(E8="Y",0,IF(F8="A",G8,N8/P8)),0)</f>
        <v>0</v>
      </c>
      <c r="R8" s="196"/>
      <c r="S8" s="158">
        <f>IF(F8="S",SUM(R8*Q8),0)</f>
        <v>0</v>
      </c>
      <c r="T8" s="196"/>
      <c r="U8" s="60">
        <f>IF(F8="S",SUM(T$8*Q8),0)</f>
        <v>0</v>
      </c>
      <c r="V8" s="196"/>
      <c r="W8" s="60">
        <f>IF(F8="S",(Q8+S8+U8),(Q8+S8+U8)+(Q8*V8))</f>
        <v>0</v>
      </c>
      <c r="X8" s="195"/>
      <c r="Y8" s="60">
        <f>IF(F8="S",Q8*X$8,0)</f>
        <v>0</v>
      </c>
      <c r="Z8" s="195"/>
      <c r="AA8" s="64">
        <f>IF((F8="S"),(W8+Y8),((W8+Y8)+(Q8*Z8)))</f>
        <v>0</v>
      </c>
    </row>
    <row r="9" spans="1:27" ht="15.95" customHeight="1" x14ac:dyDescent="0.25">
      <c r="A9" s="53"/>
      <c r="B9" s="86"/>
      <c r="C9" s="86"/>
      <c r="D9" s="155"/>
      <c r="E9" s="197"/>
      <c r="F9" s="197"/>
      <c r="G9" s="55"/>
      <c r="H9" s="197"/>
      <c r="I9" s="211"/>
      <c r="J9" s="63"/>
      <c r="K9" s="63"/>
      <c r="L9" s="55"/>
      <c r="M9" s="61"/>
      <c r="N9" s="61"/>
      <c r="O9" s="197"/>
      <c r="P9" s="197"/>
      <c r="Q9" s="193"/>
      <c r="R9" s="159"/>
      <c r="S9" s="159"/>
      <c r="T9" s="159"/>
      <c r="U9" s="60"/>
      <c r="V9" s="159"/>
      <c r="W9" s="60"/>
      <c r="X9" s="60"/>
      <c r="Y9" s="60"/>
      <c r="Z9" s="60"/>
      <c r="AA9" s="64"/>
    </row>
    <row r="10" spans="1:27" ht="15.95" customHeight="1" x14ac:dyDescent="0.25">
      <c r="A10" s="53">
        <v>2</v>
      </c>
      <c r="B10" s="212" t="s">
        <v>85</v>
      </c>
      <c r="C10" s="87"/>
      <c r="D10" s="56"/>
      <c r="E10" s="56"/>
      <c r="F10" s="56"/>
      <c r="G10" s="57"/>
      <c r="H10" s="56"/>
      <c r="I10" s="56"/>
      <c r="J10" s="200"/>
      <c r="K10" s="200"/>
      <c r="L10" s="65"/>
      <c r="M10" s="61">
        <f>IF(E10="Y",0,(J10+K10+L10))</f>
        <v>0</v>
      </c>
      <c r="N10" s="61">
        <f>IF(E10="Y",0,IF(F10="S",G10+M10,G10))</f>
        <v>0</v>
      </c>
      <c r="O10" s="56"/>
      <c r="P10" s="56"/>
      <c r="Q10" s="60">
        <f>IFERROR(IF(E10="Y",0,IF(F10="A",G10,N10/P10)),0)</f>
        <v>0</v>
      </c>
      <c r="R10" s="196"/>
      <c r="S10" s="158">
        <f>IF(F10="S",SUM(R10*Q10),0)</f>
        <v>0</v>
      </c>
      <c r="T10" s="196"/>
      <c r="U10" s="60">
        <f>IF(F10="S",SUM(T$8*Q10),0)</f>
        <v>0</v>
      </c>
      <c r="V10" s="196"/>
      <c r="W10" s="60">
        <f>IF(F10="S",(Q10+S10+U10),(Q10+S10+U10)+(Q10*V10))</f>
        <v>0</v>
      </c>
      <c r="X10" s="195"/>
      <c r="Y10" s="60">
        <f>IF(F10="S",Q10*X$8,0)</f>
        <v>0</v>
      </c>
      <c r="Z10" s="195"/>
      <c r="AA10" s="64">
        <f>IF((F10="S"),(W10+Y10),((W10+Y10)+(Q10*Z10)))</f>
        <v>0</v>
      </c>
    </row>
    <row r="11" spans="1:27" ht="15.95" customHeight="1" x14ac:dyDescent="0.25">
      <c r="A11" s="53"/>
      <c r="B11" s="86"/>
      <c r="C11" s="86"/>
      <c r="D11" s="155"/>
      <c r="E11" s="197"/>
      <c r="F11" s="197"/>
      <c r="G11" s="55"/>
      <c r="H11" s="197"/>
      <c r="I11" s="211"/>
      <c r="J11" s="63"/>
      <c r="K11" s="63"/>
      <c r="L11" s="55"/>
      <c r="M11" s="61"/>
      <c r="N11" s="61"/>
      <c r="O11" s="197"/>
      <c r="P11" s="197"/>
      <c r="Q11" s="193"/>
      <c r="R11" s="159"/>
      <c r="S11" s="159"/>
      <c r="T11" s="159"/>
      <c r="U11" s="60"/>
      <c r="V11" s="159"/>
      <c r="W11" s="60"/>
      <c r="X11" s="60"/>
      <c r="Y11" s="60"/>
      <c r="Z11" s="60"/>
      <c r="AA11" s="64"/>
    </row>
    <row r="12" spans="1:27" ht="15.95" customHeight="1" x14ac:dyDescent="0.25">
      <c r="A12" s="53">
        <v>3</v>
      </c>
      <c r="B12" s="212" t="s">
        <v>86</v>
      </c>
      <c r="C12" s="87"/>
      <c r="D12" s="56"/>
      <c r="E12" s="56"/>
      <c r="F12" s="56"/>
      <c r="G12" s="57"/>
      <c r="H12" s="56"/>
      <c r="I12" s="56"/>
      <c r="J12" s="200"/>
      <c r="K12" s="200"/>
      <c r="L12" s="65"/>
      <c r="M12" s="61">
        <f>IF(E12="Y",0,(J12+K12+L12))</f>
        <v>0</v>
      </c>
      <c r="N12" s="61">
        <f>IF(E12="Y",0,IF(F12="S",G12+M12,G12))</f>
        <v>0</v>
      </c>
      <c r="O12" s="56"/>
      <c r="P12" s="56"/>
      <c r="Q12" s="60">
        <f>IFERROR(IF(E12="Y",0,IF(F12="A",G12,N12/P12)),0)</f>
        <v>0</v>
      </c>
      <c r="R12" s="196"/>
      <c r="S12" s="158">
        <f>IF(F12="S",SUM(R12*Q12),0)</f>
        <v>0</v>
      </c>
      <c r="T12" s="196"/>
      <c r="U12" s="60">
        <f>IF(F12="S",SUM(T$8*Q12),0)</f>
        <v>0</v>
      </c>
      <c r="V12" s="196"/>
      <c r="W12" s="60">
        <f>IF(F12="S",(Q12+S12+U12),(Q12+S12+U12)+(Q12*V12))</f>
        <v>0</v>
      </c>
      <c r="X12" s="195"/>
      <c r="Y12" s="60">
        <f>IF(F12="S",Q12*X$8,0)</f>
        <v>0</v>
      </c>
      <c r="Z12" s="195"/>
      <c r="AA12" s="64">
        <f>IF((F12="S"),(W12+Y12),((W12+Y12)+(Q12*Z12)))</f>
        <v>0</v>
      </c>
    </row>
    <row r="13" spans="1:27" ht="15.95" customHeight="1" x14ac:dyDescent="0.25">
      <c r="A13" s="53"/>
      <c r="B13" s="86"/>
      <c r="C13" s="86"/>
      <c r="D13" s="155"/>
      <c r="E13" s="197"/>
      <c r="F13" s="197"/>
      <c r="G13" s="55"/>
      <c r="H13" s="197"/>
      <c r="I13" s="211"/>
      <c r="J13" s="63"/>
      <c r="K13" s="63"/>
      <c r="L13" s="55"/>
      <c r="M13" s="61"/>
      <c r="N13" s="61"/>
      <c r="O13" s="197"/>
      <c r="P13" s="197"/>
      <c r="Q13" s="193"/>
      <c r="R13" s="159"/>
      <c r="S13" s="159"/>
      <c r="T13" s="159"/>
      <c r="U13" s="60"/>
      <c r="V13" s="159"/>
      <c r="W13" s="60"/>
      <c r="X13" s="60"/>
      <c r="Y13" s="60"/>
      <c r="Z13" s="60"/>
      <c r="AA13" s="64"/>
    </row>
    <row r="14" spans="1:27" ht="15.95" customHeight="1" x14ac:dyDescent="0.25">
      <c r="A14" s="53">
        <v>4</v>
      </c>
      <c r="B14" s="212" t="s">
        <v>87</v>
      </c>
      <c r="C14" s="87"/>
      <c r="D14" s="56"/>
      <c r="E14" s="56"/>
      <c r="F14" s="56"/>
      <c r="G14" s="57"/>
      <c r="H14" s="56"/>
      <c r="I14" s="56"/>
      <c r="J14" s="200"/>
      <c r="K14" s="200"/>
      <c r="L14" s="65"/>
      <c r="M14" s="61">
        <f>IF(E14="Y",0,(J14+K14+L14))</f>
        <v>0</v>
      </c>
      <c r="N14" s="61">
        <f>IF(E14="Y",0,IF(F14="S",G14+M14,G14))</f>
        <v>0</v>
      </c>
      <c r="O14" s="56"/>
      <c r="P14" s="56"/>
      <c r="Q14" s="60">
        <f>IFERROR(IF(E14="Y",0,IF(F14="A",G14,N14/P14)),0)</f>
        <v>0</v>
      </c>
      <c r="R14" s="196"/>
      <c r="S14" s="158">
        <f>IF(F14="S",SUM(R14*Q14),0)</f>
        <v>0</v>
      </c>
      <c r="T14" s="196"/>
      <c r="U14" s="60">
        <f>IF(F14="S",SUM(T$8*Q14),0)</f>
        <v>0</v>
      </c>
      <c r="V14" s="196"/>
      <c r="W14" s="60">
        <f>IF(F14="S",(Q14+S14+U14),(Q14+S14+U14)+(Q14*V14))</f>
        <v>0</v>
      </c>
      <c r="X14" s="195"/>
      <c r="Y14" s="60">
        <f>IF(F14="S",Q14*X$8,0)</f>
        <v>0</v>
      </c>
      <c r="Z14" s="195"/>
      <c r="AA14" s="64">
        <f>IF((F14="S"),(W14+Y14),((W14+Y14)+(Q14*Z14)))</f>
        <v>0</v>
      </c>
    </row>
    <row r="15" spans="1:27" ht="15.95" customHeight="1" x14ac:dyDescent="0.25">
      <c r="A15" s="53"/>
      <c r="B15" s="86"/>
      <c r="C15" s="86"/>
      <c r="D15" s="155"/>
      <c r="E15" s="197"/>
      <c r="F15" s="197"/>
      <c r="G15" s="55"/>
      <c r="H15" s="197"/>
      <c r="I15" s="211"/>
      <c r="J15" s="63"/>
      <c r="K15" s="63"/>
      <c r="L15" s="55"/>
      <c r="M15" s="61"/>
      <c r="N15" s="61"/>
      <c r="O15" s="197"/>
      <c r="P15" s="197"/>
      <c r="Q15" s="193"/>
      <c r="R15" s="159"/>
      <c r="S15" s="159"/>
      <c r="T15" s="159"/>
      <c r="U15" s="60"/>
      <c r="V15" s="159"/>
      <c r="W15" s="60"/>
      <c r="X15" s="60"/>
      <c r="Y15" s="60"/>
      <c r="Z15" s="60"/>
      <c r="AA15" s="64"/>
    </row>
    <row r="16" spans="1:27" ht="15.95" customHeight="1" x14ac:dyDescent="0.25">
      <c r="A16" s="53">
        <v>5</v>
      </c>
      <c r="B16" s="212" t="s">
        <v>88</v>
      </c>
      <c r="C16" s="87"/>
      <c r="D16" s="56"/>
      <c r="E16" s="56"/>
      <c r="F16" s="56"/>
      <c r="G16" s="57"/>
      <c r="H16" s="56"/>
      <c r="I16" s="56"/>
      <c r="J16" s="200"/>
      <c r="K16" s="200"/>
      <c r="L16" s="65"/>
      <c r="M16" s="61">
        <f>IF(E16="Y",0,(J16+K16+L16))</f>
        <v>0</v>
      </c>
      <c r="N16" s="61">
        <f>IF(E16="Y",0,IF(F16="S",G16+M16,G16))</f>
        <v>0</v>
      </c>
      <c r="O16" s="56"/>
      <c r="P16" s="56"/>
      <c r="Q16" s="60">
        <f>IFERROR(IF(E16="Y",0,IF(F16="A",G16,N16/P16)),0)</f>
        <v>0</v>
      </c>
      <c r="R16" s="196"/>
      <c r="S16" s="158">
        <f>IF(F16="S",SUM(R16*Q16),0)</f>
        <v>0</v>
      </c>
      <c r="T16" s="196"/>
      <c r="U16" s="60">
        <f>IF(F16="S",SUM(T$8*Q16),0)</f>
        <v>0</v>
      </c>
      <c r="V16" s="196"/>
      <c r="W16" s="60">
        <f>IF(F16="S",(Q16+S16+U16),(Q16+S16+U16)+(Q16*V16))</f>
        <v>0</v>
      </c>
      <c r="X16" s="195"/>
      <c r="Y16" s="60">
        <f>IF(F16="S",Q16*X$8,0)</f>
        <v>0</v>
      </c>
      <c r="Z16" s="195"/>
      <c r="AA16" s="64">
        <f>IF((F16="S"),(W16+Y16),((W16+Y16)+(Q16*Z16)))</f>
        <v>0</v>
      </c>
    </row>
    <row r="17" spans="1:27" ht="15.95" customHeight="1" x14ac:dyDescent="0.25">
      <c r="A17" s="53"/>
      <c r="B17" s="88"/>
      <c r="C17" s="86"/>
      <c r="D17" s="155"/>
      <c r="E17" s="197"/>
      <c r="F17" s="197"/>
      <c r="G17" s="55"/>
      <c r="H17" s="197"/>
      <c r="I17" s="211"/>
      <c r="J17" s="63"/>
      <c r="K17" s="63"/>
      <c r="L17" s="55"/>
      <c r="M17" s="61"/>
      <c r="N17" s="61"/>
      <c r="O17" s="197"/>
      <c r="P17" s="197"/>
      <c r="Q17" s="193"/>
      <c r="R17" s="159"/>
      <c r="S17" s="159"/>
      <c r="T17" s="159"/>
      <c r="U17" s="60"/>
      <c r="V17" s="159"/>
      <c r="W17" s="60"/>
      <c r="X17" s="60"/>
      <c r="Y17" s="60"/>
      <c r="Z17" s="60"/>
      <c r="AA17" s="64"/>
    </row>
    <row r="18" spans="1:27" ht="15.95" customHeight="1" x14ac:dyDescent="0.25">
      <c r="A18" s="53">
        <v>6</v>
      </c>
      <c r="B18" s="212" t="s">
        <v>89</v>
      </c>
      <c r="C18" s="87"/>
      <c r="D18" s="56"/>
      <c r="E18" s="56"/>
      <c r="F18" s="56"/>
      <c r="G18" s="57"/>
      <c r="H18" s="56"/>
      <c r="I18" s="56"/>
      <c r="J18" s="200"/>
      <c r="K18" s="200"/>
      <c r="L18" s="65"/>
      <c r="M18" s="61">
        <f>IF(E18="Y",0,(J18+K18+L18))</f>
        <v>0</v>
      </c>
      <c r="N18" s="61">
        <f>IF(E18="Y",0,IF(F18="S",G18+M18,G18))</f>
        <v>0</v>
      </c>
      <c r="O18" s="56"/>
      <c r="P18" s="56"/>
      <c r="Q18" s="60">
        <f>IFERROR(IF(E18="Y",0,IF(F18="A",G18,N18/P18)),0)</f>
        <v>0</v>
      </c>
      <c r="R18" s="196"/>
      <c r="S18" s="158">
        <f>IF(F18="S",SUM(R18*Q18),0)</f>
        <v>0</v>
      </c>
      <c r="T18" s="196"/>
      <c r="U18" s="60">
        <f>IF(F18="S",SUM(T$8*Q18),0)</f>
        <v>0</v>
      </c>
      <c r="V18" s="196"/>
      <c r="W18" s="60">
        <f>IF(F18="S",(Q18+S18+U18),(Q18+S18+U18)+(Q18*V18))</f>
        <v>0</v>
      </c>
      <c r="X18" s="195"/>
      <c r="Y18" s="60">
        <f>IF(F18="S",Q18*X$8,0)</f>
        <v>0</v>
      </c>
      <c r="Z18" s="195"/>
      <c r="AA18" s="64">
        <f>IF((F18="S"),(W18+Y18),((W18+Y18)+(Q18*Z18)))</f>
        <v>0</v>
      </c>
    </row>
    <row r="19" spans="1:27" ht="15.95" customHeight="1" x14ac:dyDescent="0.25">
      <c r="A19" s="53"/>
      <c r="B19" s="88"/>
      <c r="C19" s="86"/>
      <c r="D19" s="155"/>
      <c r="E19" s="197"/>
      <c r="F19" s="197"/>
      <c r="G19" s="55"/>
      <c r="H19" s="197"/>
      <c r="I19" s="211"/>
      <c r="J19" s="63"/>
      <c r="K19" s="63"/>
      <c r="L19" s="55"/>
      <c r="M19" s="61"/>
      <c r="N19" s="61"/>
      <c r="O19" s="197"/>
      <c r="P19" s="197"/>
      <c r="Q19" s="193"/>
      <c r="R19" s="159"/>
      <c r="S19" s="159"/>
      <c r="T19" s="159"/>
      <c r="U19" s="60"/>
      <c r="V19" s="159"/>
      <c r="W19" s="60"/>
      <c r="X19" s="60"/>
      <c r="Y19" s="60"/>
      <c r="Z19" s="60"/>
      <c r="AA19" s="64"/>
    </row>
    <row r="20" spans="1:27" ht="15.95" customHeight="1" x14ac:dyDescent="0.25">
      <c r="A20" s="53">
        <v>7</v>
      </c>
      <c r="B20" s="212" t="s">
        <v>90</v>
      </c>
      <c r="C20" s="87"/>
      <c r="D20" s="56"/>
      <c r="E20" s="56"/>
      <c r="F20" s="56"/>
      <c r="G20" s="57"/>
      <c r="H20" s="56"/>
      <c r="I20" s="56"/>
      <c r="J20" s="200"/>
      <c r="K20" s="200"/>
      <c r="L20" s="65"/>
      <c r="M20" s="61">
        <f>IF(E20="Y",0,(J20+K20+L20))</f>
        <v>0</v>
      </c>
      <c r="N20" s="61">
        <f>IF(E20="Y",0,IF(F20="S",G20+M20,G20))</f>
        <v>0</v>
      </c>
      <c r="O20" s="56"/>
      <c r="P20" s="56"/>
      <c r="Q20" s="60">
        <f>IFERROR(IF(E20="Y",0,IF(F20="A",G20,N20/P20)),0)</f>
        <v>0</v>
      </c>
      <c r="R20" s="196"/>
      <c r="S20" s="158">
        <f>IF(F20="S",SUM(R20*Q20),0)</f>
        <v>0</v>
      </c>
      <c r="T20" s="196"/>
      <c r="U20" s="60">
        <f>IF(F20="S",SUM(T$8*Q20),0)</f>
        <v>0</v>
      </c>
      <c r="V20" s="196"/>
      <c r="W20" s="60">
        <f>IF(F20="S",(Q20+S20+U20),(Q20+S20+U20)+(Q20*V20))</f>
        <v>0</v>
      </c>
      <c r="X20" s="195"/>
      <c r="Y20" s="60">
        <f>IF(F20="S",Q20*X$8,0)</f>
        <v>0</v>
      </c>
      <c r="Z20" s="195"/>
      <c r="AA20" s="64">
        <f>IF((F20="S"),(W20+Y20),((W20+Y20)+(Q20*Z20)))</f>
        <v>0</v>
      </c>
    </row>
    <row r="21" spans="1:27" ht="15.95" customHeight="1" x14ac:dyDescent="0.25">
      <c r="A21" s="53"/>
      <c r="B21" s="88"/>
      <c r="C21" s="86"/>
      <c r="D21" s="194"/>
      <c r="E21" s="194"/>
      <c r="F21" s="194"/>
      <c r="G21" s="55"/>
      <c r="H21" s="194"/>
      <c r="I21" s="211"/>
      <c r="J21" s="55"/>
      <c r="K21" s="55"/>
      <c r="L21" s="55"/>
      <c r="M21" s="61"/>
      <c r="N21" s="61"/>
      <c r="O21" s="194"/>
      <c r="P21" s="194"/>
      <c r="Q21" s="193"/>
      <c r="R21" s="159"/>
      <c r="S21" s="159"/>
      <c r="T21" s="159"/>
      <c r="U21" s="60"/>
      <c r="V21" s="159"/>
      <c r="W21" s="60"/>
      <c r="X21" s="60"/>
      <c r="Y21" s="60"/>
      <c r="Z21" s="60"/>
      <c r="AA21" s="64"/>
    </row>
    <row r="22" spans="1:27" ht="15.95" customHeight="1" x14ac:dyDescent="0.25">
      <c r="A22" s="53">
        <v>8</v>
      </c>
      <c r="B22" s="212" t="s">
        <v>91</v>
      </c>
      <c r="C22" s="87"/>
      <c r="D22" s="56"/>
      <c r="E22" s="56"/>
      <c r="F22" s="56"/>
      <c r="G22" s="57"/>
      <c r="H22" s="56"/>
      <c r="I22" s="56"/>
      <c r="J22" s="65"/>
      <c r="K22" s="65"/>
      <c r="L22" s="65"/>
      <c r="M22" s="61">
        <f>IF(E22="Y",0,(J22+K22+L22))</f>
        <v>0</v>
      </c>
      <c r="N22" s="61">
        <f>IF(E22="Y",0,IF(F22="S",G22+M22,G22))</f>
        <v>0</v>
      </c>
      <c r="O22" s="56"/>
      <c r="P22" s="56"/>
      <c r="Q22" s="60">
        <f>IFERROR(IF(E22="Y",0,IF(F22="A",G22,N22/P22)),0)</f>
        <v>0</v>
      </c>
      <c r="R22" s="196"/>
      <c r="S22" s="158">
        <f>IF(F22="S",SUM(R22*Q22),0)</f>
        <v>0</v>
      </c>
      <c r="T22" s="196"/>
      <c r="U22" s="60">
        <f>IF(F22="S",SUM(T$8*Q22),0)</f>
        <v>0</v>
      </c>
      <c r="V22" s="196"/>
      <c r="W22" s="60">
        <f>IF(F22="S",(Q22+S22+U22),(Q22+S22+U22)+(Q22*V22))</f>
        <v>0</v>
      </c>
      <c r="X22" s="195"/>
      <c r="Y22" s="60">
        <f>IF(F22="S",Q22*X$8,0)</f>
        <v>0</v>
      </c>
      <c r="Z22" s="195"/>
      <c r="AA22" s="64">
        <f>IF((F22="S"),(W22+Y22),((W22+Y22)+(Q22*Z22)))</f>
        <v>0</v>
      </c>
    </row>
    <row r="23" spans="1:27" ht="15.95" customHeight="1" x14ac:dyDescent="0.25">
      <c r="A23" s="53"/>
      <c r="B23" s="86"/>
      <c r="C23" s="86"/>
      <c r="D23" s="194"/>
      <c r="E23" s="194"/>
      <c r="F23" s="194"/>
      <c r="G23" s="55"/>
      <c r="H23" s="194"/>
      <c r="I23" s="211"/>
      <c r="J23" s="55"/>
      <c r="K23" s="55"/>
      <c r="L23" s="55"/>
      <c r="M23" s="61"/>
      <c r="N23" s="61"/>
      <c r="O23" s="194"/>
      <c r="P23" s="194"/>
      <c r="Q23" s="193"/>
      <c r="R23" s="159"/>
      <c r="S23" s="159"/>
      <c r="T23" s="159"/>
      <c r="U23" s="60"/>
      <c r="V23" s="159"/>
      <c r="W23" s="60"/>
      <c r="X23" s="60"/>
      <c r="Y23" s="60"/>
      <c r="Z23" s="60"/>
      <c r="AA23" s="64"/>
    </row>
    <row r="24" spans="1:27" ht="15.95" customHeight="1" x14ac:dyDescent="0.25">
      <c r="A24" s="53">
        <v>9</v>
      </c>
      <c r="B24" s="219" t="s">
        <v>111</v>
      </c>
      <c r="C24" s="87"/>
      <c r="D24" s="56"/>
      <c r="E24" s="56"/>
      <c r="F24" s="56"/>
      <c r="G24" s="57"/>
      <c r="H24" s="56"/>
      <c r="I24" s="56"/>
      <c r="J24" s="65"/>
      <c r="K24" s="65"/>
      <c r="L24" s="65"/>
      <c r="M24" s="61">
        <f>IF(E24="Y",0,(J24+K24+L24))</f>
        <v>0</v>
      </c>
      <c r="N24" s="61">
        <f>IF(E24="Y",0,IF(F24="S",G24+M24,G24))</f>
        <v>0</v>
      </c>
      <c r="O24" s="56"/>
      <c r="P24" s="56"/>
      <c r="Q24" s="60">
        <f>IFERROR(IF(E24="Y",0,IF(F24="A",G24,N24/P24)),0)</f>
        <v>0</v>
      </c>
      <c r="R24" s="196"/>
      <c r="S24" s="158">
        <f>IF(F24="S",SUM(R24*Q24),0)</f>
        <v>0</v>
      </c>
      <c r="T24" s="196"/>
      <c r="U24" s="60">
        <f>IF(F24="S",SUM(T$8*Q24),0)</f>
        <v>0</v>
      </c>
      <c r="V24" s="196"/>
      <c r="W24" s="60">
        <f>IF(F24="S",(Q24+S24+U24),(Q24+S24+U24)+(Q24*V24))</f>
        <v>0</v>
      </c>
      <c r="X24" s="195"/>
      <c r="Y24" s="60">
        <f>IF(F24="S",Q24*X$8,0)</f>
        <v>0</v>
      </c>
      <c r="Z24" s="195"/>
      <c r="AA24" s="64">
        <f>IF((F24="S"),(W24+Y24),((W24+Y24)+(Q24*Z24)))</f>
        <v>0</v>
      </c>
    </row>
    <row r="25" spans="1:27" ht="15.95" customHeight="1" x14ac:dyDescent="0.25">
      <c r="A25" s="53"/>
      <c r="B25" s="86"/>
      <c r="C25" s="86"/>
      <c r="D25" s="194"/>
      <c r="E25" s="194"/>
      <c r="F25" s="194"/>
      <c r="G25" s="55"/>
      <c r="H25" s="194"/>
      <c r="I25" s="211"/>
      <c r="J25" s="55"/>
      <c r="K25" s="55"/>
      <c r="L25" s="55"/>
      <c r="M25" s="61"/>
      <c r="N25" s="61"/>
      <c r="O25" s="194"/>
      <c r="P25" s="194"/>
      <c r="Q25" s="193"/>
      <c r="R25" s="159"/>
      <c r="S25" s="159"/>
      <c r="T25" s="159"/>
      <c r="U25" s="60"/>
      <c r="V25" s="159"/>
      <c r="W25" s="60"/>
      <c r="X25" s="60"/>
      <c r="Y25" s="60"/>
      <c r="Z25" s="60"/>
      <c r="AA25" s="64"/>
    </row>
    <row r="26" spans="1:27" ht="15.95" customHeight="1" x14ac:dyDescent="0.25">
      <c r="A26" s="53">
        <v>10</v>
      </c>
      <c r="B26" s="219" t="s">
        <v>112</v>
      </c>
      <c r="C26" s="87"/>
      <c r="D26" s="56"/>
      <c r="E26" s="56"/>
      <c r="F26" s="56"/>
      <c r="G26" s="57"/>
      <c r="H26" s="56"/>
      <c r="I26" s="56"/>
      <c r="J26" s="65"/>
      <c r="K26" s="65"/>
      <c r="L26" s="65"/>
      <c r="M26" s="61">
        <f>IF(E26="Y",0,(J26+K26+L26))</f>
        <v>0</v>
      </c>
      <c r="N26" s="61">
        <f>IF(E26="Y",0,IF(F26="S",G26+M26,G26))</f>
        <v>0</v>
      </c>
      <c r="O26" s="56"/>
      <c r="P26" s="56"/>
      <c r="Q26" s="60">
        <f>IFERROR(IF(E26="Y",0,IF(F26="A",G26,N26/P26)),0)</f>
        <v>0</v>
      </c>
      <c r="R26" s="196"/>
      <c r="S26" s="158">
        <f>IF(F26="S",SUM(R26*Q26),0)</f>
        <v>0</v>
      </c>
      <c r="T26" s="196"/>
      <c r="U26" s="60">
        <f>IF(F26="S",SUM(T$8*Q26),0)</f>
        <v>0</v>
      </c>
      <c r="V26" s="196"/>
      <c r="W26" s="60">
        <f>IF(F26="S",(Q26+S26+U26),(Q26+S26+U26)+(Q26*V26))</f>
        <v>0</v>
      </c>
      <c r="X26" s="195"/>
      <c r="Y26" s="60">
        <f>IF(F26="S",Q26*X$8,0)</f>
        <v>0</v>
      </c>
      <c r="Z26" s="195"/>
      <c r="AA26" s="64">
        <f>IF((F26="S"),(W26+Y26),((W26+Y26)+(Q26*Z26)))</f>
        <v>0</v>
      </c>
    </row>
    <row r="27" spans="1:27" ht="15.95" customHeight="1" x14ac:dyDescent="0.25">
      <c r="A27" s="53"/>
      <c r="B27" s="86"/>
      <c r="C27" s="86"/>
      <c r="D27" s="194"/>
      <c r="E27" s="194"/>
      <c r="F27" s="194"/>
      <c r="G27" s="55"/>
      <c r="H27" s="194"/>
      <c r="I27" s="211"/>
      <c r="J27" s="55"/>
      <c r="K27" s="55"/>
      <c r="L27" s="55"/>
      <c r="M27" s="61"/>
      <c r="N27" s="61"/>
      <c r="O27" s="194"/>
      <c r="P27" s="194"/>
      <c r="Q27" s="193"/>
      <c r="R27" s="159"/>
      <c r="S27" s="159"/>
      <c r="T27" s="159"/>
      <c r="U27" s="60"/>
      <c r="V27" s="159"/>
      <c r="W27" s="60"/>
      <c r="X27" s="60"/>
      <c r="Y27" s="60"/>
      <c r="Z27" s="60"/>
      <c r="AA27" s="64"/>
    </row>
    <row r="28" spans="1:27" ht="15.95" customHeight="1" x14ac:dyDescent="0.25">
      <c r="A28" s="53">
        <v>11</v>
      </c>
      <c r="B28" s="219" t="s">
        <v>113</v>
      </c>
      <c r="C28" s="87"/>
      <c r="D28" s="56"/>
      <c r="E28" s="56"/>
      <c r="F28" s="56"/>
      <c r="G28" s="57"/>
      <c r="H28" s="56"/>
      <c r="I28" s="56"/>
      <c r="J28" s="65"/>
      <c r="K28" s="65"/>
      <c r="L28" s="65"/>
      <c r="M28" s="61">
        <f>IF(E28="Y",0,(J28+K28+L28))</f>
        <v>0</v>
      </c>
      <c r="N28" s="61">
        <f>IF(E28="Y",0,IF(F28="S",G28+M28,G28))</f>
        <v>0</v>
      </c>
      <c r="O28" s="56"/>
      <c r="P28" s="56"/>
      <c r="Q28" s="60">
        <f>IFERROR(IF(E28="Y",0,IF(F28="A",G28,N28/P28)),0)</f>
        <v>0</v>
      </c>
      <c r="R28" s="196"/>
      <c r="S28" s="158">
        <f>IF(F28="S",SUM(R28*Q28),0)</f>
        <v>0</v>
      </c>
      <c r="T28" s="196"/>
      <c r="U28" s="60">
        <f>IF(F28="S",SUM(T$8*Q28),0)</f>
        <v>0</v>
      </c>
      <c r="V28" s="196"/>
      <c r="W28" s="60">
        <f>IF(F28="S",(Q28+S28+U28),(Q28+S28+U28)+(Q28*V28))</f>
        <v>0</v>
      </c>
      <c r="X28" s="195"/>
      <c r="Y28" s="60">
        <f>IF(F28="S",Q28*X$8,0)</f>
        <v>0</v>
      </c>
      <c r="Z28" s="195"/>
      <c r="AA28" s="64">
        <f>IF((F28="S"),(W28+Y28),((W28+Y28)+(Q28*Z28)))</f>
        <v>0</v>
      </c>
    </row>
    <row r="29" spans="1:27" ht="15.95" customHeight="1" x14ac:dyDescent="0.25">
      <c r="A29" s="53"/>
      <c r="B29" s="86"/>
      <c r="C29" s="86"/>
      <c r="D29" s="194"/>
      <c r="E29" s="194"/>
      <c r="F29" s="194"/>
      <c r="G29" s="55"/>
      <c r="H29" s="194"/>
      <c r="I29" s="211"/>
      <c r="J29" s="55"/>
      <c r="K29" s="55"/>
      <c r="L29" s="55"/>
      <c r="M29" s="61"/>
      <c r="N29" s="61"/>
      <c r="O29" s="194"/>
      <c r="P29" s="194"/>
      <c r="Q29" s="193"/>
      <c r="R29" s="159"/>
      <c r="S29" s="159"/>
      <c r="T29" s="159"/>
      <c r="U29" s="60"/>
      <c r="V29" s="159"/>
      <c r="W29" s="60"/>
      <c r="X29" s="60"/>
      <c r="Y29" s="60"/>
      <c r="Z29" s="60"/>
      <c r="AA29" s="64"/>
    </row>
    <row r="30" spans="1:27" ht="15.95" customHeight="1" x14ac:dyDescent="0.25">
      <c r="A30" s="53"/>
      <c r="B30" s="89"/>
      <c r="C30" s="87"/>
      <c r="D30" s="56"/>
      <c r="E30" s="56"/>
      <c r="F30" s="56"/>
      <c r="G30" s="57"/>
      <c r="H30" s="56"/>
      <c r="I30" s="56"/>
      <c r="J30" s="65"/>
      <c r="K30" s="65"/>
      <c r="L30" s="65"/>
      <c r="M30" s="61">
        <f>IF(E30="Y",0,(J30+K30+L30))</f>
        <v>0</v>
      </c>
      <c r="N30" s="61">
        <f>IF(E30="Y",0,IF(F30="S",G30+M30,G30))</f>
        <v>0</v>
      </c>
      <c r="O30" s="56"/>
      <c r="P30" s="56"/>
      <c r="Q30" s="60">
        <f>IFERROR(IF(E30="Y",0,IF(F30="A",G30,N30/P30)),0)</f>
        <v>0</v>
      </c>
      <c r="R30" s="196"/>
      <c r="S30" s="158">
        <f>IF(F30="S",SUM(R30*Q30),0)</f>
        <v>0</v>
      </c>
      <c r="T30" s="196"/>
      <c r="U30" s="60">
        <f>IF(F30="S",SUM(T$8*Q30),0)</f>
        <v>0</v>
      </c>
      <c r="V30" s="196"/>
      <c r="W30" s="60">
        <f>IF(F30="S",(Q30+S30+U30),(Q30+S30+U30)+(Q30*V30))</f>
        <v>0</v>
      </c>
      <c r="X30" s="195"/>
      <c r="Y30" s="60">
        <f>IF(F30="S",Q30*X$8,0)</f>
        <v>0</v>
      </c>
      <c r="Z30" s="195"/>
      <c r="AA30" s="64">
        <f>IF((F30="S"),(W30+Y30),((W30+Y30)+(Q30*Z30)))</f>
        <v>0</v>
      </c>
    </row>
    <row r="31" spans="1:27" ht="15.95" customHeight="1" x14ac:dyDescent="0.25">
      <c r="A31" s="53"/>
      <c r="B31" s="89"/>
      <c r="C31" s="86"/>
      <c r="D31" s="194"/>
      <c r="E31" s="194"/>
      <c r="F31" s="194"/>
      <c r="G31" s="55"/>
      <c r="H31" s="194"/>
      <c r="I31" s="211"/>
      <c r="J31" s="55"/>
      <c r="K31" s="55"/>
      <c r="L31" s="55"/>
      <c r="M31" s="61"/>
      <c r="N31" s="61"/>
      <c r="O31" s="194"/>
      <c r="P31" s="194"/>
      <c r="Q31" s="193"/>
      <c r="R31" s="159"/>
      <c r="S31" s="159"/>
      <c r="T31" s="159"/>
      <c r="U31" s="60"/>
      <c r="V31" s="159"/>
      <c r="W31" s="60"/>
      <c r="X31" s="60"/>
      <c r="Y31" s="60"/>
      <c r="Z31" s="60"/>
      <c r="AA31" s="64"/>
    </row>
    <row r="32" spans="1:27" ht="15.95" customHeight="1" x14ac:dyDescent="0.25">
      <c r="A32" s="53"/>
      <c r="B32" s="173"/>
      <c r="C32" s="87"/>
      <c r="D32" s="56"/>
      <c r="E32" s="56"/>
      <c r="F32" s="56"/>
      <c r="G32" s="57"/>
      <c r="H32" s="56"/>
      <c r="I32" s="56"/>
      <c r="J32" s="65"/>
      <c r="K32" s="65"/>
      <c r="L32" s="65"/>
      <c r="M32" s="61">
        <f>IF(E32="Y",0,(J32+K32+L32))</f>
        <v>0</v>
      </c>
      <c r="N32" s="61">
        <f>IF(E32="Y",0,IF(F32="S",G32+M32,G32))</f>
        <v>0</v>
      </c>
      <c r="O32" s="56"/>
      <c r="P32" s="56"/>
      <c r="Q32" s="60">
        <f>IFERROR(IF(E32="Y",0,IF(F32="A",G32,N32/P32)),0)</f>
        <v>0</v>
      </c>
      <c r="R32" s="196"/>
      <c r="S32" s="158">
        <f>IF(F32="S",SUM(R32*Q32),0)</f>
        <v>0</v>
      </c>
      <c r="T32" s="196"/>
      <c r="U32" s="60">
        <f>IF(F32="S",SUM(T$8*Q32),0)</f>
        <v>0</v>
      </c>
      <c r="V32" s="196"/>
      <c r="W32" s="60">
        <f>IF(F32="S",(Q32+S32+U32),(Q32+S32+U32)+(Q32*V32))</f>
        <v>0</v>
      </c>
      <c r="X32" s="195"/>
      <c r="Y32" s="60">
        <f>IF(F32="S",Q32*X$8,0)</f>
        <v>0</v>
      </c>
      <c r="Z32" s="195"/>
      <c r="AA32" s="64">
        <f>IF((F32="S"),(W32+Y32),((W32+Y32)+(Q32*Z32)))</f>
        <v>0</v>
      </c>
    </row>
    <row r="33" spans="1:27" ht="15.95" customHeight="1" x14ac:dyDescent="0.25">
      <c r="A33" s="53"/>
      <c r="B33" s="89"/>
      <c r="C33" s="86"/>
      <c r="D33" s="194"/>
      <c r="E33" s="194"/>
      <c r="F33" s="194"/>
      <c r="G33" s="55"/>
      <c r="H33" s="194"/>
      <c r="I33" s="211"/>
      <c r="J33" s="55"/>
      <c r="K33" s="55"/>
      <c r="L33" s="55"/>
      <c r="M33" s="61"/>
      <c r="N33" s="61"/>
      <c r="O33" s="194"/>
      <c r="P33" s="194"/>
      <c r="Q33" s="193"/>
      <c r="R33" s="159"/>
      <c r="S33" s="159"/>
      <c r="T33" s="159"/>
      <c r="U33" s="60"/>
      <c r="V33" s="159"/>
      <c r="W33" s="60"/>
      <c r="X33" s="60"/>
      <c r="Y33" s="60"/>
      <c r="Z33" s="60"/>
      <c r="AA33" s="64"/>
    </row>
    <row r="34" spans="1:27" ht="15.95" customHeight="1" x14ac:dyDescent="0.25">
      <c r="A34" s="53"/>
      <c r="B34" s="173"/>
      <c r="C34" s="87"/>
      <c r="D34" s="56"/>
      <c r="E34" s="56"/>
      <c r="F34" s="56"/>
      <c r="G34" s="57"/>
      <c r="H34" s="56"/>
      <c r="I34" s="56"/>
      <c r="J34" s="65"/>
      <c r="K34" s="65"/>
      <c r="L34" s="65"/>
      <c r="M34" s="61">
        <f>IF(E34="Y",0,(J34+K34+L34))</f>
        <v>0</v>
      </c>
      <c r="N34" s="61">
        <f>IF(E34="Y",0,IF(F34="S",G34+M34,G34))</f>
        <v>0</v>
      </c>
      <c r="O34" s="56"/>
      <c r="P34" s="56"/>
      <c r="Q34" s="60">
        <f>IFERROR(IF(E34="Y",0,IF(F34="A",G34,N34/P34)),0)</f>
        <v>0</v>
      </c>
      <c r="R34" s="196"/>
      <c r="S34" s="158">
        <f>IF(F34="S",SUM(R34*Q34),0)</f>
        <v>0</v>
      </c>
      <c r="T34" s="196"/>
      <c r="U34" s="60">
        <f>IF(F34="S",SUM(T$8*Q34),0)</f>
        <v>0</v>
      </c>
      <c r="V34" s="196"/>
      <c r="W34" s="60">
        <f>IF(F34="S",(Q34+S34+U34),(Q34+S34+U34)+(Q34*V34))</f>
        <v>0</v>
      </c>
      <c r="X34" s="195"/>
      <c r="Y34" s="60">
        <f>IF(F34="S",Q34*X$8,0)</f>
        <v>0</v>
      </c>
      <c r="Z34" s="195"/>
      <c r="AA34" s="64">
        <f>IF((F34="S"),(W34+Y34),((W34+Y34)+(Q34*Z34)))</f>
        <v>0</v>
      </c>
    </row>
    <row r="35" spans="1:27" ht="15.95" customHeight="1" thickBot="1" x14ac:dyDescent="0.3">
      <c r="A35" s="91"/>
      <c r="B35" s="92"/>
      <c r="C35" s="93"/>
      <c r="D35" s="94"/>
      <c r="E35" s="94"/>
      <c r="F35" s="94"/>
      <c r="G35" s="95"/>
      <c r="H35" s="96"/>
      <c r="I35" s="96"/>
      <c r="J35" s="95"/>
      <c r="K35" s="95"/>
      <c r="L35" s="95"/>
      <c r="M35" s="97"/>
      <c r="N35" s="95"/>
      <c r="O35" s="94"/>
      <c r="P35" s="94"/>
      <c r="Q35" s="95"/>
      <c r="R35" s="98"/>
      <c r="S35" s="98"/>
      <c r="T35" s="98"/>
      <c r="U35" s="95"/>
      <c r="V35" s="95"/>
      <c r="W35" s="95"/>
      <c r="X35" s="95"/>
      <c r="Y35" s="95"/>
      <c r="Z35" s="191"/>
      <c r="AA35" s="99"/>
    </row>
    <row r="36" spans="1:27" s="90" customFormat="1" ht="15" customHeight="1" thickBot="1" x14ac:dyDescent="0.3">
      <c r="A36" s="242" t="s">
        <v>52</v>
      </c>
      <c r="B36" s="243"/>
      <c r="C36" s="243"/>
      <c r="D36" s="243"/>
      <c r="E36" s="243"/>
      <c r="F36" s="189"/>
      <c r="G36" s="100">
        <f>SUM(G8:G35)</f>
        <v>0</v>
      </c>
      <c r="H36" s="101"/>
      <c r="I36" s="101"/>
      <c r="J36" s="102">
        <f>SUM(J8:J35)</f>
        <v>0</v>
      </c>
      <c r="K36" s="102">
        <f>SUM(K8:K35)</f>
        <v>0</v>
      </c>
      <c r="L36" s="102">
        <f t="shared" ref="L36:AA36" si="0">SUM(L8:L35)</f>
        <v>0</v>
      </c>
      <c r="M36" s="102">
        <f t="shared" si="0"/>
        <v>0</v>
      </c>
      <c r="N36" s="102">
        <f t="shared" si="0"/>
        <v>0</v>
      </c>
      <c r="O36" s="103">
        <f t="shared" si="0"/>
        <v>0</v>
      </c>
      <c r="P36" s="103">
        <f t="shared" si="0"/>
        <v>0</v>
      </c>
      <c r="Q36" s="102">
        <f t="shared" si="0"/>
        <v>0</v>
      </c>
      <c r="R36" s="102"/>
      <c r="S36" s="102">
        <f t="shared" si="0"/>
        <v>0</v>
      </c>
      <c r="T36" s="102"/>
      <c r="U36" s="102">
        <f t="shared" si="0"/>
        <v>0</v>
      </c>
      <c r="V36" s="102"/>
      <c r="W36" s="102">
        <f t="shared" si="0"/>
        <v>0</v>
      </c>
      <c r="X36" s="102"/>
      <c r="Y36" s="102">
        <f t="shared" si="0"/>
        <v>0</v>
      </c>
      <c r="Z36" s="192"/>
      <c r="AA36" s="104">
        <f t="shared" si="0"/>
        <v>0</v>
      </c>
    </row>
    <row r="37" spans="1:27" ht="15" thickBot="1" x14ac:dyDescent="0.3"/>
    <row r="38" spans="1:27" ht="15" x14ac:dyDescent="0.25">
      <c r="B38" s="44" t="s">
        <v>48</v>
      </c>
      <c r="C38" s="45"/>
      <c r="D38" s="47"/>
    </row>
    <row r="39" spans="1:27" s="5" customFormat="1" ht="14.25" customHeight="1" x14ac:dyDescent="0.25">
      <c r="A39" s="4"/>
      <c r="B39" s="48"/>
      <c r="C39" s="26"/>
      <c r="D39" s="49"/>
    </row>
    <row r="40" spans="1:27" s="5" customFormat="1" ht="14.25" customHeight="1" x14ac:dyDescent="0.25">
      <c r="A40" s="4"/>
      <c r="B40" s="226" t="s">
        <v>98</v>
      </c>
      <c r="C40" s="227"/>
      <c r="D40" s="186"/>
    </row>
    <row r="41" spans="1:27" s="5" customFormat="1" ht="14.25" customHeight="1" x14ac:dyDescent="0.25">
      <c r="A41" s="4"/>
      <c r="B41" s="51"/>
      <c r="C41" s="1"/>
      <c r="D41" s="49"/>
    </row>
    <row r="42" spans="1:27" s="5" customFormat="1" ht="29.25" customHeight="1" x14ac:dyDescent="0.25">
      <c r="A42" s="4"/>
      <c r="B42" s="228" t="s">
        <v>101</v>
      </c>
      <c r="C42" s="229"/>
      <c r="D42" s="230"/>
    </row>
    <row r="43" spans="1:27" s="5" customFormat="1" ht="14.25" customHeight="1" x14ac:dyDescent="0.25">
      <c r="A43" s="4"/>
      <c r="B43" s="215"/>
      <c r="C43" s="216"/>
      <c r="D43" s="217"/>
    </row>
    <row r="44" spans="1:27" s="5" customFormat="1" x14ac:dyDescent="0.25">
      <c r="A44" s="4"/>
      <c r="B44" s="228" t="s">
        <v>40</v>
      </c>
      <c r="C44" s="229"/>
      <c r="D44" s="230"/>
    </row>
    <row r="45" spans="1:27" s="5" customFormat="1" ht="14.25" customHeight="1" x14ac:dyDescent="0.25">
      <c r="A45" s="4"/>
      <c r="B45" s="48"/>
      <c r="C45" s="216"/>
      <c r="D45" s="217"/>
    </row>
    <row r="46" spans="1:27" s="5" customFormat="1" ht="14.25" customHeight="1" x14ac:dyDescent="0.25">
      <c r="A46" s="4"/>
      <c r="B46" s="228" t="s">
        <v>60</v>
      </c>
      <c r="C46" s="229"/>
      <c r="D46" s="230"/>
    </row>
    <row r="47" spans="1:27" s="5" customFormat="1" x14ac:dyDescent="0.25">
      <c r="A47" s="4"/>
      <c r="B47" s="48"/>
      <c r="C47" s="216"/>
      <c r="D47" s="217"/>
    </row>
    <row r="48" spans="1:27" s="5" customFormat="1" x14ac:dyDescent="0.25">
      <c r="A48" s="4"/>
      <c r="B48" s="228" t="s">
        <v>99</v>
      </c>
      <c r="C48" s="229"/>
      <c r="D48" s="230"/>
    </row>
    <row r="49" spans="1:4" x14ac:dyDescent="0.25">
      <c r="A49" s="1"/>
      <c r="B49" s="215"/>
      <c r="C49" s="216"/>
      <c r="D49" s="50"/>
    </row>
    <row r="50" spans="1:4" ht="14.25" customHeight="1" x14ac:dyDescent="0.25">
      <c r="A50" s="1"/>
      <c r="B50" s="237" t="s">
        <v>71</v>
      </c>
      <c r="C50" s="238"/>
      <c r="D50" s="239"/>
    </row>
    <row r="51" spans="1:4" x14ac:dyDescent="0.25">
      <c r="A51" s="1"/>
      <c r="B51" s="51"/>
      <c r="C51" s="1"/>
      <c r="D51" s="50"/>
    </row>
    <row r="52" spans="1:4" ht="14.25" customHeight="1" x14ac:dyDescent="0.25">
      <c r="A52" s="1"/>
      <c r="B52" s="228" t="s">
        <v>49</v>
      </c>
      <c r="C52" s="229"/>
      <c r="D52" s="230"/>
    </row>
    <row r="53" spans="1:4" ht="15" thickBot="1" x14ac:dyDescent="0.3">
      <c r="A53" s="1"/>
      <c r="B53" s="66"/>
      <c r="C53" s="67"/>
      <c r="D53" s="218"/>
    </row>
    <row r="86" spans="6:6" x14ac:dyDescent="0.25">
      <c r="F86" s="2" t="s">
        <v>18</v>
      </c>
    </row>
    <row r="87" spans="6:6" x14ac:dyDescent="0.25">
      <c r="F87" s="2" t="s">
        <v>19</v>
      </c>
    </row>
  </sheetData>
  <mergeCells count="35">
    <mergeCell ref="B52:D52"/>
    <mergeCell ref="W5:W6"/>
    <mergeCell ref="B40:C40"/>
    <mergeCell ref="R5:R6"/>
    <mergeCell ref="M5:M6"/>
    <mergeCell ref="N5:N6"/>
    <mergeCell ref="O5:O6"/>
    <mergeCell ref="P5:P6"/>
    <mergeCell ref="Q5:Q6"/>
    <mergeCell ref="S5:S6"/>
    <mergeCell ref="E5:E6"/>
    <mergeCell ref="G5:G6"/>
    <mergeCell ref="B5:B6"/>
    <mergeCell ref="C5:C6"/>
    <mergeCell ref="D5:D6"/>
    <mergeCell ref="B46:D46"/>
    <mergeCell ref="B48:D48"/>
    <mergeCell ref="H5:H6"/>
    <mergeCell ref="J5:L5"/>
    <mergeCell ref="B50:D50"/>
    <mergeCell ref="F5:F6"/>
    <mergeCell ref="G1:H1"/>
    <mergeCell ref="AA5:AA6"/>
    <mergeCell ref="A36:E36"/>
    <mergeCell ref="B42:D42"/>
    <mergeCell ref="B44:D44"/>
    <mergeCell ref="A1:C1"/>
    <mergeCell ref="A5:A6"/>
    <mergeCell ref="U5:U6"/>
    <mergeCell ref="T5:T6"/>
    <mergeCell ref="X5:X6"/>
    <mergeCell ref="Y5:Y6"/>
    <mergeCell ref="V5:V6"/>
    <mergeCell ref="Z5:Z6"/>
    <mergeCell ref="I5:I6"/>
  </mergeCells>
  <conditionalFormatting sqref="Q8 Q32 Q30 Q22 Q20 Q18 Q16 Q14 Q12 Q10">
    <cfRule type="expression" dxfId="4" priority="7">
      <formula>ISERROR($R$8)</formula>
    </cfRule>
  </conditionalFormatting>
  <conditionalFormatting sqref="Q34">
    <cfRule type="expression" dxfId="3" priority="4">
      <formula>ISERROR($R$8)</formula>
    </cfRule>
  </conditionalFormatting>
  <conditionalFormatting sqref="Q24">
    <cfRule type="expression" dxfId="2" priority="3">
      <formula>ISERROR($R$8)</formula>
    </cfRule>
  </conditionalFormatting>
  <conditionalFormatting sqref="Q26">
    <cfRule type="expression" dxfId="1" priority="2">
      <formula>ISERROR($R$8)</formula>
    </cfRule>
  </conditionalFormatting>
  <conditionalFormatting sqref="Q28">
    <cfRule type="expression" dxfId="0" priority="1">
      <formula>ISERROR($R$8)</formula>
    </cfRule>
  </conditionalFormatting>
  <dataValidations count="3">
    <dataValidation type="list" allowBlank="1" showInputMessage="1" showErrorMessage="1" sqref="F35 F7 H7:I36 E7:E35">
      <formula1>$E$2:$E$3</formula1>
    </dataValidation>
    <dataValidation type="list" allowBlank="1" showInputMessage="1" showErrorMessage="1" sqref="F23 F25 F27 F29 F31 F33 F21 F19 F9 F11 F13 F15 F17">
      <formula1>$G$2:$G$3</formula1>
    </dataValidation>
    <dataValidation type="list" allowBlank="1" showInputMessage="1" showErrorMessage="1" sqref="F8 F10 F12 F14 F16 F18 F20 F22 F34 F24 F26 F30 F32 F28">
      <formula1>$F$85:$F$87</formula1>
    </dataValidation>
  </dataValidations>
  <pageMargins left="0.7" right="0.7" top="0.75" bottom="0.75" header="0.3" footer="0.3"/>
  <pageSetup paperSize="8"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topLeftCell="A19" zoomScale="80" zoomScaleNormal="80" workbookViewId="0">
      <selection activeCell="B14" sqref="B14"/>
    </sheetView>
  </sheetViews>
  <sheetFormatPr defaultColWidth="9.140625" defaultRowHeight="14.25" x14ac:dyDescent="0.25"/>
  <cols>
    <col min="1" max="1" width="70.7109375" style="11" customWidth="1"/>
    <col min="2" max="3" width="10.7109375" style="11" customWidth="1"/>
    <col min="4" max="4" width="70.7109375" style="11" customWidth="1"/>
    <col min="5" max="16384" width="9.140625" style="11"/>
  </cols>
  <sheetData>
    <row r="1" spans="1:4" ht="24" customHeight="1" x14ac:dyDescent="0.25">
      <c r="A1" s="249" t="str">
        <f>'Staff Rates Table '!A1:C1</f>
        <v>Staff Rates Table</v>
      </c>
      <c r="B1" s="250"/>
      <c r="C1" s="250"/>
      <c r="D1" s="250"/>
    </row>
    <row r="2" spans="1:4" ht="19.899999999999999" customHeight="1" x14ac:dyDescent="0.25">
      <c r="A2" s="253"/>
      <c r="B2" s="254"/>
      <c r="C2" s="254"/>
      <c r="D2" s="254"/>
    </row>
    <row r="3" spans="1:4" ht="18.600000000000001" customHeight="1" thickBot="1" x14ac:dyDescent="0.3">
      <c r="A3" s="255"/>
      <c r="B3" s="256"/>
      <c r="C3" s="256"/>
      <c r="D3" s="256"/>
    </row>
    <row r="4" spans="1:4" ht="18.600000000000001" customHeight="1" thickBot="1" x14ac:dyDescent="0.3">
      <c r="A4" s="12"/>
      <c r="B4" s="12"/>
      <c r="C4" s="12"/>
      <c r="D4" s="12"/>
    </row>
    <row r="5" spans="1:4" ht="15.75" thickBot="1" x14ac:dyDescent="0.3">
      <c r="A5" s="251" t="s">
        <v>74</v>
      </c>
      <c r="B5" s="252"/>
      <c r="C5" s="12"/>
      <c r="D5" s="13" t="s">
        <v>11</v>
      </c>
    </row>
    <row r="6" spans="1:4" ht="15" thickBot="1" x14ac:dyDescent="0.3">
      <c r="A6" s="12"/>
      <c r="B6" s="12"/>
      <c r="C6" s="12"/>
      <c r="D6" s="14"/>
    </row>
    <row r="7" spans="1:4" ht="57" x14ac:dyDescent="0.25">
      <c r="A7" s="15" t="s">
        <v>5</v>
      </c>
      <c r="B7" s="16" t="s">
        <v>1</v>
      </c>
      <c r="C7" s="12"/>
      <c r="D7" s="14" t="s">
        <v>110</v>
      </c>
    </row>
    <row r="8" spans="1:4" x14ac:dyDescent="0.25">
      <c r="A8" s="23"/>
      <c r="B8" s="25"/>
      <c r="C8" s="12"/>
      <c r="D8" s="14"/>
    </row>
    <row r="9" spans="1:4" ht="28.5" x14ac:dyDescent="0.25">
      <c r="A9" s="18"/>
      <c r="B9" s="25"/>
      <c r="C9" s="12"/>
      <c r="D9" s="17" t="s">
        <v>102</v>
      </c>
    </row>
    <row r="10" spans="1:4" ht="15" x14ac:dyDescent="0.25">
      <c r="A10" s="24"/>
      <c r="B10" s="27"/>
      <c r="C10" s="82"/>
      <c r="D10" s="29"/>
    </row>
    <row r="11" spans="1:4" ht="15" x14ac:dyDescent="0.25">
      <c r="A11" s="19" t="s">
        <v>7</v>
      </c>
      <c r="B11" s="30">
        <v>0</v>
      </c>
      <c r="C11" s="28"/>
      <c r="D11" s="29" t="s">
        <v>66</v>
      </c>
    </row>
    <row r="12" spans="1:4" x14ac:dyDescent="0.25">
      <c r="A12" s="24"/>
      <c r="B12" s="83"/>
      <c r="C12" s="28"/>
      <c r="D12" s="29"/>
    </row>
    <row r="13" spans="1:4" ht="30" x14ac:dyDescent="0.25">
      <c r="A13" s="20" t="s">
        <v>45</v>
      </c>
      <c r="B13" s="30">
        <v>0.45</v>
      </c>
      <c r="C13" s="28"/>
      <c r="D13" s="29" t="s">
        <v>67</v>
      </c>
    </row>
    <row r="14" spans="1:4" x14ac:dyDescent="0.25">
      <c r="A14" s="24"/>
      <c r="B14" s="83"/>
      <c r="C14" s="28"/>
      <c r="D14" s="32"/>
    </row>
    <row r="15" spans="1:4" ht="42.75" x14ac:dyDescent="0.25">
      <c r="A15" s="19" t="s">
        <v>2</v>
      </c>
      <c r="B15" s="30">
        <v>0</v>
      </c>
      <c r="C15" s="28"/>
      <c r="D15" s="43" t="s">
        <v>44</v>
      </c>
    </row>
    <row r="16" spans="1:4" x14ac:dyDescent="0.25">
      <c r="A16" s="24"/>
      <c r="B16" s="83"/>
      <c r="C16" s="28"/>
      <c r="D16" s="29"/>
    </row>
    <row r="17" spans="1:4" ht="42.75" x14ac:dyDescent="0.25">
      <c r="A17" s="19" t="s">
        <v>6</v>
      </c>
      <c r="B17" s="33">
        <v>0</v>
      </c>
      <c r="C17" s="28"/>
      <c r="D17" s="32" t="s">
        <v>103</v>
      </c>
    </row>
    <row r="18" spans="1:4" x14ac:dyDescent="0.25">
      <c r="A18" s="24"/>
      <c r="B18" s="83"/>
      <c r="C18" s="28"/>
      <c r="D18" s="29"/>
    </row>
    <row r="19" spans="1:4" ht="43.5" customHeight="1" x14ac:dyDescent="0.25">
      <c r="A19" s="19" t="s">
        <v>4</v>
      </c>
      <c r="B19" s="33">
        <v>0</v>
      </c>
      <c r="C19" s="28"/>
      <c r="D19" s="257" t="s">
        <v>104</v>
      </c>
    </row>
    <row r="20" spans="1:4" ht="15" thickBot="1" x14ac:dyDescent="0.3">
      <c r="A20" s="24"/>
      <c r="B20" s="83"/>
      <c r="C20" s="28"/>
      <c r="D20" s="258"/>
    </row>
    <row r="21" spans="1:4" ht="28.5" customHeight="1" x14ac:dyDescent="0.25">
      <c r="A21" s="20" t="s">
        <v>8</v>
      </c>
      <c r="B21" s="33">
        <v>0</v>
      </c>
      <c r="C21" s="28"/>
      <c r="D21" s="3"/>
    </row>
    <row r="22" spans="1:4" x14ac:dyDescent="0.25">
      <c r="A22" s="24"/>
      <c r="B22" s="83"/>
      <c r="C22" s="28"/>
      <c r="D22" s="3"/>
    </row>
    <row r="23" spans="1:4" ht="28.5" customHeight="1" x14ac:dyDescent="0.25">
      <c r="A23" s="20" t="s">
        <v>3</v>
      </c>
      <c r="B23" s="33">
        <v>0</v>
      </c>
      <c r="C23" s="28"/>
      <c r="D23" s="3"/>
    </row>
    <row r="24" spans="1:4" x14ac:dyDescent="0.25">
      <c r="A24" s="24"/>
      <c r="B24" s="83"/>
      <c r="C24" s="28"/>
      <c r="D24" s="28"/>
    </row>
    <row r="25" spans="1:4" ht="28.5" customHeight="1" x14ac:dyDescent="0.25">
      <c r="A25" s="20" t="s">
        <v>21</v>
      </c>
      <c r="B25" s="33">
        <v>0</v>
      </c>
      <c r="C25" s="28"/>
      <c r="D25" s="34"/>
    </row>
    <row r="26" spans="1:4" ht="15" x14ac:dyDescent="0.25">
      <c r="A26" s="20"/>
      <c r="B26" s="27"/>
      <c r="C26" s="28"/>
      <c r="D26" s="34"/>
    </row>
    <row r="27" spans="1:4" ht="28.5" customHeight="1" x14ac:dyDescent="0.25">
      <c r="A27" s="20" t="s">
        <v>22</v>
      </c>
      <c r="B27" s="33"/>
      <c r="C27" s="28"/>
      <c r="D27" s="34"/>
    </row>
    <row r="28" spans="1:4" ht="15" x14ac:dyDescent="0.25">
      <c r="A28" s="20"/>
      <c r="B28" s="27"/>
      <c r="C28" s="28"/>
      <c r="D28" s="34"/>
    </row>
    <row r="29" spans="1:4" ht="28.5" customHeight="1" x14ac:dyDescent="0.25">
      <c r="A29" s="20" t="s">
        <v>23</v>
      </c>
      <c r="B29" s="33"/>
      <c r="C29" s="28"/>
      <c r="D29" s="34"/>
    </row>
    <row r="30" spans="1:4" x14ac:dyDescent="0.25">
      <c r="A30" s="24"/>
      <c r="B30" s="83"/>
      <c r="C30" s="28"/>
      <c r="D30" s="3"/>
    </row>
    <row r="31" spans="1:4" ht="28.5" customHeight="1" x14ac:dyDescent="0.25">
      <c r="A31" s="20" t="s">
        <v>46</v>
      </c>
      <c r="B31" s="35">
        <v>0</v>
      </c>
      <c r="C31" s="28"/>
      <c r="D31" s="3"/>
    </row>
    <row r="32" spans="1:4" x14ac:dyDescent="0.25">
      <c r="A32" s="24"/>
      <c r="B32" s="83"/>
      <c r="C32" s="28"/>
      <c r="D32" s="3"/>
    </row>
    <row r="33" spans="1:4" ht="28.5" customHeight="1" x14ac:dyDescent="0.25">
      <c r="A33" s="20" t="s">
        <v>47</v>
      </c>
      <c r="B33" s="33">
        <v>0</v>
      </c>
      <c r="C33" s="28"/>
      <c r="D33" s="3"/>
    </row>
    <row r="34" spans="1:4" ht="15" customHeight="1" x14ac:dyDescent="0.25">
      <c r="A34" s="24"/>
      <c r="B34" s="31"/>
      <c r="C34" s="28"/>
      <c r="D34" s="3"/>
    </row>
    <row r="35" spans="1:4" ht="28.5" customHeight="1" thickBot="1" x14ac:dyDescent="0.3">
      <c r="A35" s="21" t="s">
        <v>12</v>
      </c>
      <c r="B35" s="36">
        <f>SUM(B11,B13,B15,B17,B19,B21,B23,B25,B27,B29,B31,B33)</f>
        <v>0.45</v>
      </c>
      <c r="C35" s="28"/>
      <c r="D35" s="28"/>
    </row>
    <row r="36" spans="1:4" x14ac:dyDescent="0.25">
      <c r="B36" s="81"/>
      <c r="C36" s="28"/>
      <c r="D36" s="3"/>
    </row>
    <row r="37" spans="1:4" ht="15" thickBot="1" x14ac:dyDescent="0.3">
      <c r="B37" s="81"/>
      <c r="C37" s="28"/>
      <c r="D37" s="3"/>
    </row>
    <row r="38" spans="1:4" ht="28.5" customHeight="1" thickBot="1" x14ac:dyDescent="0.3">
      <c r="A38" s="22" t="s">
        <v>13</v>
      </c>
      <c r="B38" s="37">
        <v>0</v>
      </c>
      <c r="C38" s="28"/>
      <c r="D38" s="6"/>
    </row>
    <row r="39" spans="1:4" x14ac:dyDescent="0.25">
      <c r="D39" s="7"/>
    </row>
    <row r="40" spans="1:4" x14ac:dyDescent="0.25">
      <c r="D40" s="7"/>
    </row>
    <row r="41" spans="1:4" ht="14.25" customHeight="1" x14ac:dyDescent="0.25">
      <c r="D41" s="7"/>
    </row>
    <row r="42" spans="1:4" x14ac:dyDescent="0.25">
      <c r="D42" s="7"/>
    </row>
    <row r="43" spans="1:4" ht="14.25" customHeight="1" x14ac:dyDescent="0.25">
      <c r="D43" s="7"/>
    </row>
    <row r="44" spans="1:4" x14ac:dyDescent="0.25">
      <c r="D44" s="7"/>
    </row>
    <row r="45" spans="1:4" ht="14.25" customHeight="1" x14ac:dyDescent="0.25"/>
    <row r="47" spans="1:4" ht="15" customHeight="1" x14ac:dyDescent="0.25"/>
    <row r="48" spans="1:4" ht="14.25" customHeight="1" x14ac:dyDescent="0.25"/>
    <row r="50" ht="14.25" customHeight="1" x14ac:dyDescent="0.25"/>
    <row r="53" ht="15" customHeight="1" x14ac:dyDescent="0.25"/>
  </sheetData>
  <sheetProtection selectLockedCells="1"/>
  <mergeCells count="5">
    <mergeCell ref="A1:D1"/>
    <mergeCell ref="A5:B5"/>
    <mergeCell ref="A2:D2"/>
    <mergeCell ref="A3:D3"/>
    <mergeCell ref="D19:D20"/>
  </mergeCells>
  <pageMargins left="0.70866141732283472" right="0.70866141732283472" top="0.74803149606299213" bottom="0.74803149606299213" header="0.31496062992125984" footer="0.31496062992125984"/>
  <pageSetup paperSize="9" scale="54" orientation="portrait" r:id="rId1"/>
  <headerFooter>
    <oddHeader>&amp;C&amp;F</oddHeader>
    <oddFooter>&amp;L&amp;A&amp;R&amp;D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zoomScale="80" zoomScaleNormal="80" workbookViewId="0">
      <selection activeCell="A32" sqref="A32"/>
    </sheetView>
  </sheetViews>
  <sheetFormatPr defaultColWidth="9.140625" defaultRowHeight="14.25" x14ac:dyDescent="0.2"/>
  <cols>
    <col min="1" max="1" width="41.42578125" style="111" bestFit="1" customWidth="1"/>
    <col min="2" max="15" width="13.5703125" style="111" bestFit="1" customWidth="1"/>
    <col min="16" max="16384" width="9.140625" style="111"/>
  </cols>
  <sheetData>
    <row r="1" spans="1:17" ht="15.95" customHeight="1" x14ac:dyDescent="0.25">
      <c r="A1" s="110" t="str">
        <f>'Staff Rates Table '!A1:C1</f>
        <v>Staff Rates Table</v>
      </c>
    </row>
    <row r="2" spans="1:17" ht="15.95" customHeight="1" x14ac:dyDescent="0.2">
      <c r="A2" s="8"/>
    </row>
    <row r="3" spans="1:17" ht="15.95" customHeight="1" x14ac:dyDescent="0.2">
      <c r="A3" s="70" t="s">
        <v>62</v>
      </c>
      <c r="B3" s="69"/>
      <c r="C3" s="69"/>
      <c r="D3" s="69"/>
      <c r="E3" s="69"/>
      <c r="F3" s="69"/>
      <c r="G3" s="69"/>
      <c r="H3" s="69"/>
      <c r="I3" s="69"/>
      <c r="J3" s="69"/>
      <c r="K3" s="69"/>
      <c r="L3" s="69"/>
      <c r="M3" s="69"/>
      <c r="N3" s="112"/>
      <c r="O3" s="113"/>
      <c r="P3" s="114"/>
      <c r="Q3" s="114"/>
    </row>
    <row r="4" spans="1:17" ht="15.95" customHeight="1" x14ac:dyDescent="0.2">
      <c r="A4" s="71" t="s">
        <v>26</v>
      </c>
      <c r="B4" s="79">
        <v>1</v>
      </c>
      <c r="C4" s="79">
        <f t="shared" ref="C4:M4" si="0">SUM(B4)+1</f>
        <v>2</v>
      </c>
      <c r="D4" s="79">
        <f t="shared" si="0"/>
        <v>3</v>
      </c>
      <c r="E4" s="79">
        <f t="shared" si="0"/>
        <v>4</v>
      </c>
      <c r="F4" s="79">
        <f t="shared" si="0"/>
        <v>5</v>
      </c>
      <c r="G4" s="79">
        <f t="shared" si="0"/>
        <v>6</v>
      </c>
      <c r="H4" s="79">
        <f t="shared" si="0"/>
        <v>7</v>
      </c>
      <c r="I4" s="79">
        <f t="shared" si="0"/>
        <v>8</v>
      </c>
      <c r="J4" s="79">
        <f t="shared" si="0"/>
        <v>9</v>
      </c>
      <c r="K4" s="79">
        <f t="shared" si="0"/>
        <v>10</v>
      </c>
      <c r="L4" s="79">
        <f t="shared" si="0"/>
        <v>11</v>
      </c>
      <c r="M4" s="79">
        <f t="shared" si="0"/>
        <v>12</v>
      </c>
      <c r="N4" s="79">
        <f t="shared" ref="N4:O4" si="1">SUM(M4)+1</f>
        <v>13</v>
      </c>
      <c r="O4" s="80">
        <f t="shared" si="1"/>
        <v>14</v>
      </c>
      <c r="P4" s="114"/>
      <c r="Q4" s="114"/>
    </row>
    <row r="5" spans="1:17" ht="15.95" customHeight="1" x14ac:dyDescent="0.2">
      <c r="A5" s="71" t="s">
        <v>24</v>
      </c>
      <c r="B5" s="42"/>
      <c r="C5" s="42"/>
      <c r="D5" s="42"/>
      <c r="E5" s="42"/>
      <c r="F5" s="42"/>
      <c r="G5" s="42"/>
      <c r="H5" s="42"/>
      <c r="I5" s="42"/>
      <c r="J5" s="42"/>
      <c r="K5" s="42"/>
      <c r="L5" s="42"/>
      <c r="M5" s="42"/>
      <c r="N5" s="115"/>
      <c r="O5" s="116"/>
      <c r="P5" s="114"/>
      <c r="Q5" s="114"/>
    </row>
    <row r="6" spans="1:17" ht="15.95" customHeight="1" x14ac:dyDescent="0.2">
      <c r="A6" s="71" t="s">
        <v>27</v>
      </c>
      <c r="B6" s="38">
        <v>334000</v>
      </c>
      <c r="C6" s="38"/>
      <c r="D6" s="38"/>
      <c r="E6" s="38"/>
      <c r="F6" s="38"/>
      <c r="G6" s="38"/>
      <c r="H6" s="38"/>
      <c r="I6" s="38"/>
      <c r="J6" s="38"/>
      <c r="K6" s="38"/>
      <c r="L6" s="38"/>
      <c r="M6" s="38"/>
      <c r="N6" s="117"/>
      <c r="O6" s="118"/>
      <c r="P6" s="114"/>
      <c r="Q6" s="114"/>
    </row>
    <row r="7" spans="1:17" ht="15.95" customHeight="1" x14ac:dyDescent="0.2">
      <c r="A7" s="71" t="s">
        <v>25</v>
      </c>
      <c r="B7" s="38">
        <v>3456</v>
      </c>
      <c r="C7" s="38"/>
      <c r="D7" s="38"/>
      <c r="E7" s="38"/>
      <c r="F7" s="38"/>
      <c r="G7" s="38"/>
      <c r="H7" s="38"/>
      <c r="I7" s="38"/>
      <c r="J7" s="38"/>
      <c r="K7" s="38"/>
      <c r="L7" s="38"/>
      <c r="M7" s="38"/>
      <c r="N7" s="117"/>
      <c r="O7" s="118"/>
      <c r="P7" s="114"/>
      <c r="Q7" s="114"/>
    </row>
    <row r="8" spans="1:17" ht="15.95" customHeight="1" x14ac:dyDescent="0.2">
      <c r="A8" s="71" t="s">
        <v>38</v>
      </c>
      <c r="B8" s="38">
        <v>12900</v>
      </c>
      <c r="C8" s="38"/>
      <c r="D8" s="38"/>
      <c r="E8" s="38"/>
      <c r="F8" s="38"/>
      <c r="G8" s="38"/>
      <c r="H8" s="38"/>
      <c r="I8" s="38"/>
      <c r="J8" s="38"/>
      <c r="K8" s="38"/>
      <c r="L8" s="38"/>
      <c r="M8" s="38"/>
      <c r="N8" s="38"/>
      <c r="O8" s="38"/>
      <c r="P8" s="114"/>
      <c r="Q8" s="114"/>
    </row>
    <row r="9" spans="1:17" ht="15.95" customHeight="1" x14ac:dyDescent="0.2">
      <c r="A9" s="71" t="s">
        <v>28</v>
      </c>
      <c r="B9" s="38"/>
      <c r="C9" s="38"/>
      <c r="D9" s="38"/>
      <c r="E9" s="38"/>
      <c r="F9" s="38"/>
      <c r="G9" s="38"/>
      <c r="H9" s="38"/>
      <c r="I9" s="38"/>
      <c r="J9" s="38"/>
      <c r="K9" s="38"/>
      <c r="L9" s="38"/>
      <c r="M9" s="38"/>
      <c r="N9" s="38"/>
      <c r="O9" s="38"/>
      <c r="P9" s="114"/>
      <c r="Q9" s="114"/>
    </row>
    <row r="10" spans="1:17" ht="15.95" customHeight="1" x14ac:dyDescent="0.2">
      <c r="A10" s="71" t="s">
        <v>29</v>
      </c>
      <c r="B10" s="38"/>
      <c r="C10" s="38"/>
      <c r="D10" s="38"/>
      <c r="E10" s="38"/>
      <c r="F10" s="38"/>
      <c r="G10" s="38"/>
      <c r="H10" s="38"/>
      <c r="I10" s="38"/>
      <c r="J10" s="38"/>
      <c r="K10" s="38"/>
      <c r="L10" s="38"/>
      <c r="M10" s="38"/>
      <c r="N10" s="38"/>
      <c r="O10" s="38"/>
      <c r="P10" s="114"/>
      <c r="Q10" s="114"/>
    </row>
    <row r="11" spans="1:17" ht="15.95" customHeight="1" x14ac:dyDescent="0.2">
      <c r="A11" s="71" t="s">
        <v>30</v>
      </c>
      <c r="B11" s="38"/>
      <c r="C11" s="38"/>
      <c r="D11" s="38"/>
      <c r="E11" s="38"/>
      <c r="F11" s="38"/>
      <c r="G11" s="38"/>
      <c r="H11" s="38"/>
      <c r="I11" s="38"/>
      <c r="J11" s="38"/>
      <c r="K11" s="38"/>
      <c r="L11" s="38"/>
      <c r="M11" s="38"/>
      <c r="N11" s="38"/>
      <c r="O11" s="38"/>
      <c r="P11" s="114"/>
      <c r="Q11" s="114"/>
    </row>
    <row r="12" spans="1:17" ht="15.95" customHeight="1" x14ac:dyDescent="0.2">
      <c r="A12" s="71" t="s">
        <v>31</v>
      </c>
      <c r="B12" s="38"/>
      <c r="C12" s="38"/>
      <c r="D12" s="38"/>
      <c r="E12" s="38"/>
      <c r="F12" s="38"/>
      <c r="G12" s="38"/>
      <c r="H12" s="38"/>
      <c r="I12" s="38"/>
      <c r="J12" s="38"/>
      <c r="K12" s="38"/>
      <c r="L12" s="38"/>
      <c r="M12" s="38"/>
      <c r="N12" s="38"/>
      <c r="O12" s="38"/>
      <c r="P12" s="114"/>
      <c r="Q12" s="114"/>
    </row>
    <row r="13" spans="1:17" ht="15.95" customHeight="1" x14ac:dyDescent="0.2">
      <c r="A13" s="71" t="s">
        <v>32</v>
      </c>
      <c r="B13" s="38"/>
      <c r="C13" s="38"/>
      <c r="D13" s="38"/>
      <c r="E13" s="38"/>
      <c r="F13" s="38"/>
      <c r="G13" s="38"/>
      <c r="H13" s="38"/>
      <c r="I13" s="38"/>
      <c r="J13" s="38"/>
      <c r="K13" s="38"/>
      <c r="L13" s="38"/>
      <c r="M13" s="38"/>
      <c r="N13" s="117"/>
      <c r="O13" s="118"/>
      <c r="P13" s="114"/>
      <c r="Q13" s="114"/>
    </row>
    <row r="14" spans="1:17" ht="15.95" customHeight="1" x14ac:dyDescent="0.2">
      <c r="A14" s="71" t="s">
        <v>33</v>
      </c>
      <c r="B14" s="38"/>
      <c r="C14" s="38"/>
      <c r="D14" s="38"/>
      <c r="E14" s="38"/>
      <c r="F14" s="38"/>
      <c r="G14" s="38"/>
      <c r="H14" s="38"/>
      <c r="I14" s="38"/>
      <c r="J14" s="38"/>
      <c r="K14" s="38"/>
      <c r="L14" s="38"/>
      <c r="M14" s="38"/>
      <c r="N14" s="38"/>
      <c r="O14" s="39"/>
      <c r="P14" s="114"/>
      <c r="Q14" s="114"/>
    </row>
    <row r="15" spans="1:17" ht="15.95" customHeight="1" x14ac:dyDescent="0.2">
      <c r="A15" s="71" t="s">
        <v>34</v>
      </c>
      <c r="B15" s="78">
        <f>SUM(B6:B14)</f>
        <v>350356</v>
      </c>
      <c r="C15" s="78">
        <f t="shared" ref="C15:G15" si="2">SUM(C6:C14)</f>
        <v>0</v>
      </c>
      <c r="D15" s="78">
        <f t="shared" si="2"/>
        <v>0</v>
      </c>
      <c r="E15" s="78">
        <f t="shared" si="2"/>
        <v>0</v>
      </c>
      <c r="F15" s="78">
        <f t="shared" si="2"/>
        <v>0</v>
      </c>
      <c r="G15" s="78">
        <f t="shared" si="2"/>
        <v>0</v>
      </c>
      <c r="H15" s="78">
        <f t="shared" ref="H15" si="3">SUM(H6:H14)</f>
        <v>0</v>
      </c>
      <c r="I15" s="78">
        <f t="shared" ref="I15" si="4">SUM(I6:I14)</f>
        <v>0</v>
      </c>
      <c r="J15" s="78">
        <f t="shared" ref="J15" si="5">SUM(J6:J14)</f>
        <v>0</v>
      </c>
      <c r="K15" s="78">
        <f t="shared" ref="K15:L15" si="6">SUM(K6:K14)</f>
        <v>0</v>
      </c>
      <c r="L15" s="78">
        <f t="shared" si="6"/>
        <v>0</v>
      </c>
      <c r="M15" s="78">
        <f t="shared" ref="M15" si="7">SUM(M6:M14)</f>
        <v>0</v>
      </c>
      <c r="N15" s="78">
        <f t="shared" ref="N15" si="8">SUM(N6:N14)</f>
        <v>0</v>
      </c>
      <c r="O15" s="78">
        <f t="shared" ref="O15" si="9">SUM(O6:O14)</f>
        <v>0</v>
      </c>
      <c r="P15" s="114"/>
      <c r="Q15" s="114"/>
    </row>
    <row r="16" spans="1:17" ht="15.95" customHeight="1" x14ac:dyDescent="0.2">
      <c r="A16" s="71" t="s">
        <v>35</v>
      </c>
      <c r="B16" s="40"/>
      <c r="C16" s="40"/>
      <c r="D16" s="40"/>
      <c r="E16" s="38"/>
      <c r="F16" s="40"/>
      <c r="G16" s="40"/>
      <c r="H16" s="40"/>
      <c r="I16" s="40"/>
      <c r="J16" s="40"/>
      <c r="K16" s="40"/>
      <c r="L16" s="40"/>
      <c r="M16" s="40"/>
      <c r="N16" s="40"/>
      <c r="O16" s="41"/>
      <c r="P16" s="114"/>
      <c r="Q16" s="114"/>
    </row>
    <row r="17" spans="1:17" ht="15.95" customHeight="1" x14ac:dyDescent="0.2">
      <c r="A17" s="71" t="s">
        <v>36</v>
      </c>
      <c r="B17" s="76">
        <f>SUM(B15:B16)</f>
        <v>350356</v>
      </c>
      <c r="C17" s="76">
        <f t="shared" ref="C17:M17" si="10">SUM(C15:C16)</f>
        <v>0</v>
      </c>
      <c r="D17" s="76">
        <f t="shared" si="10"/>
        <v>0</v>
      </c>
      <c r="E17" s="76">
        <f t="shared" si="10"/>
        <v>0</v>
      </c>
      <c r="F17" s="76">
        <f t="shared" si="10"/>
        <v>0</v>
      </c>
      <c r="G17" s="76">
        <f t="shared" si="10"/>
        <v>0</v>
      </c>
      <c r="H17" s="76">
        <f t="shared" si="10"/>
        <v>0</v>
      </c>
      <c r="I17" s="76">
        <f t="shared" si="10"/>
        <v>0</v>
      </c>
      <c r="J17" s="76">
        <f t="shared" si="10"/>
        <v>0</v>
      </c>
      <c r="K17" s="76">
        <f t="shared" si="10"/>
        <v>0</v>
      </c>
      <c r="L17" s="76">
        <f t="shared" si="10"/>
        <v>0</v>
      </c>
      <c r="M17" s="76">
        <f t="shared" si="10"/>
        <v>0</v>
      </c>
      <c r="N17" s="76">
        <f t="shared" ref="N17" si="11">SUM(N15:N16)</f>
        <v>0</v>
      </c>
      <c r="O17" s="77">
        <f t="shared" ref="O17" si="12">SUM(O15:O16)</f>
        <v>0</v>
      </c>
      <c r="P17" s="114"/>
      <c r="Q17" s="114"/>
    </row>
    <row r="18" spans="1:17" ht="15.95" customHeight="1" x14ac:dyDescent="0.2">
      <c r="A18" s="72" t="s">
        <v>37</v>
      </c>
      <c r="B18" s="201">
        <v>345666</v>
      </c>
      <c r="C18" s="201"/>
      <c r="D18" s="201"/>
      <c r="E18" s="201"/>
      <c r="F18" s="201"/>
      <c r="G18" s="201"/>
      <c r="H18" s="201"/>
      <c r="I18" s="201"/>
      <c r="J18" s="201"/>
      <c r="K18" s="201"/>
      <c r="L18" s="201"/>
      <c r="M18" s="201"/>
      <c r="N18" s="201"/>
      <c r="O18" s="201"/>
      <c r="P18" s="114"/>
      <c r="Q18" s="114"/>
    </row>
    <row r="19" spans="1:17" ht="15.95" customHeight="1" thickBot="1" x14ac:dyDescent="0.25">
      <c r="A19" s="73" t="s">
        <v>63</v>
      </c>
      <c r="B19" s="74">
        <f>IF(B18=0,0,B17/B18)</f>
        <v>1.01356801073869</v>
      </c>
      <c r="C19" s="74">
        <f t="shared" ref="C19:M19" si="13">IF(C18=0,0,C17/C18)</f>
        <v>0</v>
      </c>
      <c r="D19" s="74">
        <f t="shared" si="13"/>
        <v>0</v>
      </c>
      <c r="E19" s="74">
        <f t="shared" si="13"/>
        <v>0</v>
      </c>
      <c r="F19" s="74">
        <f t="shared" si="13"/>
        <v>0</v>
      </c>
      <c r="G19" s="74">
        <f t="shared" si="13"/>
        <v>0</v>
      </c>
      <c r="H19" s="74">
        <f t="shared" si="13"/>
        <v>0</v>
      </c>
      <c r="I19" s="74">
        <f t="shared" si="13"/>
        <v>0</v>
      </c>
      <c r="J19" s="74">
        <f t="shared" si="13"/>
        <v>0</v>
      </c>
      <c r="K19" s="74">
        <f t="shared" si="13"/>
        <v>0</v>
      </c>
      <c r="L19" s="74">
        <f t="shared" si="13"/>
        <v>0</v>
      </c>
      <c r="M19" s="74">
        <f t="shared" si="13"/>
        <v>0</v>
      </c>
      <c r="N19" s="74">
        <f t="shared" ref="N19" si="14">IF(N18=0,0,N17/N18)</f>
        <v>0</v>
      </c>
      <c r="O19" s="75">
        <f t="shared" ref="O19" si="15">IF(O18=0,0,O17/O18)</f>
        <v>0</v>
      </c>
      <c r="P19" s="114"/>
      <c r="Q19" s="114"/>
    </row>
  </sheetData>
  <pageMargins left="0.70866141732283472" right="0.70866141732283472" top="0.74803149606299213" bottom="0.74803149606299213" header="0.31496062992125984" footer="0.31496062992125984"/>
  <pageSetup paperSize="9" scale="57" orientation="landscape" r:id="rId1"/>
  <headerFooter>
    <oddHeader>&amp;C&amp;F</oddHeader>
    <oddFooter>&amp;L&amp;A&amp;R&amp;D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60" zoomScaleNormal="60" workbookViewId="0">
      <selection activeCell="D12" sqref="D12"/>
    </sheetView>
  </sheetViews>
  <sheetFormatPr defaultRowHeight="14.25" x14ac:dyDescent="0.25"/>
  <cols>
    <col min="1" max="1" width="9.140625" style="107"/>
    <col min="2" max="2" width="49" style="105" customWidth="1"/>
    <col min="3" max="3" width="40.140625" style="105" customWidth="1"/>
    <col min="4" max="4" width="13.85546875" style="105" bestFit="1" customWidth="1"/>
    <col min="5" max="5" width="37" style="105" bestFit="1" customWidth="1"/>
    <col min="6" max="6" width="16" style="105" customWidth="1"/>
    <col min="7" max="9" width="15.140625" style="108" customWidth="1"/>
    <col min="10" max="11" width="15.140625" style="109" customWidth="1"/>
    <col min="12" max="12" width="20.7109375" style="105" customWidth="1"/>
    <col min="13" max="257" width="9.140625" style="105"/>
    <col min="258" max="258" width="40.140625" style="105" bestFit="1" customWidth="1"/>
    <col min="259" max="259" width="40.140625" style="105" customWidth="1"/>
    <col min="260" max="260" width="13.85546875" style="105" bestFit="1" customWidth="1"/>
    <col min="261" max="261" width="29.140625" style="105" bestFit="1" customWidth="1"/>
    <col min="262" max="262" width="12.140625" style="105" bestFit="1" customWidth="1"/>
    <col min="263" max="268" width="15.140625" style="105" customWidth="1"/>
    <col min="269" max="513" width="9.140625" style="105"/>
    <col min="514" max="514" width="40.140625" style="105" bestFit="1" customWidth="1"/>
    <col min="515" max="515" width="40.140625" style="105" customWidth="1"/>
    <col min="516" max="516" width="13.85546875" style="105" bestFit="1" customWidth="1"/>
    <col min="517" max="517" width="29.140625" style="105" bestFit="1" customWidth="1"/>
    <col min="518" max="518" width="12.140625" style="105" bestFit="1" customWidth="1"/>
    <col min="519" max="524" width="15.140625" style="105" customWidth="1"/>
    <col min="525" max="769" width="9.140625" style="105"/>
    <col min="770" max="770" width="40.140625" style="105" bestFit="1" customWidth="1"/>
    <col min="771" max="771" width="40.140625" style="105" customWidth="1"/>
    <col min="772" max="772" width="13.85546875" style="105" bestFit="1" customWidth="1"/>
    <col min="773" max="773" width="29.140625" style="105" bestFit="1" customWidth="1"/>
    <col min="774" max="774" width="12.140625" style="105" bestFit="1" customWidth="1"/>
    <col min="775" max="780" width="15.140625" style="105" customWidth="1"/>
    <col min="781" max="1025" width="9.140625" style="105"/>
    <col min="1026" max="1026" width="40.140625" style="105" bestFit="1" customWidth="1"/>
    <col min="1027" max="1027" width="40.140625" style="105" customWidth="1"/>
    <col min="1028" max="1028" width="13.85546875" style="105" bestFit="1" customWidth="1"/>
    <col min="1029" max="1029" width="29.140625" style="105" bestFit="1" customWidth="1"/>
    <col min="1030" max="1030" width="12.140625" style="105" bestFit="1" customWidth="1"/>
    <col min="1031" max="1036" width="15.140625" style="105" customWidth="1"/>
    <col min="1037" max="1281" width="9.140625" style="105"/>
    <col min="1282" max="1282" width="40.140625" style="105" bestFit="1" customWidth="1"/>
    <col min="1283" max="1283" width="40.140625" style="105" customWidth="1"/>
    <col min="1284" max="1284" width="13.85546875" style="105" bestFit="1" customWidth="1"/>
    <col min="1285" max="1285" width="29.140625" style="105" bestFit="1" customWidth="1"/>
    <col min="1286" max="1286" width="12.140625" style="105" bestFit="1" customWidth="1"/>
    <col min="1287" max="1292" width="15.140625" style="105" customWidth="1"/>
    <col min="1293" max="1537" width="9.140625" style="105"/>
    <col min="1538" max="1538" width="40.140625" style="105" bestFit="1" customWidth="1"/>
    <col min="1539" max="1539" width="40.140625" style="105" customWidth="1"/>
    <col min="1540" max="1540" width="13.85546875" style="105" bestFit="1" customWidth="1"/>
    <col min="1541" max="1541" width="29.140625" style="105" bestFit="1" customWidth="1"/>
    <col min="1542" max="1542" width="12.140625" style="105" bestFit="1" customWidth="1"/>
    <col min="1543" max="1548" width="15.140625" style="105" customWidth="1"/>
    <col min="1549" max="1793" width="9.140625" style="105"/>
    <col min="1794" max="1794" width="40.140625" style="105" bestFit="1" customWidth="1"/>
    <col min="1795" max="1795" width="40.140625" style="105" customWidth="1"/>
    <col min="1796" max="1796" width="13.85546875" style="105" bestFit="1" customWidth="1"/>
    <col min="1797" max="1797" width="29.140625" style="105" bestFit="1" customWidth="1"/>
    <col min="1798" max="1798" width="12.140625" style="105" bestFit="1" customWidth="1"/>
    <col min="1799" max="1804" width="15.140625" style="105" customWidth="1"/>
    <col min="1805" max="2049" width="9.140625" style="105"/>
    <col min="2050" max="2050" width="40.140625" style="105" bestFit="1" customWidth="1"/>
    <col min="2051" max="2051" width="40.140625" style="105" customWidth="1"/>
    <col min="2052" max="2052" width="13.85546875" style="105" bestFit="1" customWidth="1"/>
    <col min="2053" max="2053" width="29.140625" style="105" bestFit="1" customWidth="1"/>
    <col min="2054" max="2054" width="12.140625" style="105" bestFit="1" customWidth="1"/>
    <col min="2055" max="2060" width="15.140625" style="105" customWidth="1"/>
    <col min="2061" max="2305" width="9.140625" style="105"/>
    <col min="2306" max="2306" width="40.140625" style="105" bestFit="1" customWidth="1"/>
    <col min="2307" max="2307" width="40.140625" style="105" customWidth="1"/>
    <col min="2308" max="2308" width="13.85546875" style="105" bestFit="1" customWidth="1"/>
    <col min="2309" max="2309" width="29.140625" style="105" bestFit="1" customWidth="1"/>
    <col min="2310" max="2310" width="12.140625" style="105" bestFit="1" customWidth="1"/>
    <col min="2311" max="2316" width="15.140625" style="105" customWidth="1"/>
    <col min="2317" max="2561" width="9.140625" style="105"/>
    <col min="2562" max="2562" width="40.140625" style="105" bestFit="1" customWidth="1"/>
    <col min="2563" max="2563" width="40.140625" style="105" customWidth="1"/>
    <col min="2564" max="2564" width="13.85546875" style="105" bestFit="1" customWidth="1"/>
    <col min="2565" max="2565" width="29.140625" style="105" bestFit="1" customWidth="1"/>
    <col min="2566" max="2566" width="12.140625" style="105" bestFit="1" customWidth="1"/>
    <col min="2567" max="2572" width="15.140625" style="105" customWidth="1"/>
    <col min="2573" max="2817" width="9.140625" style="105"/>
    <col min="2818" max="2818" width="40.140625" style="105" bestFit="1" customWidth="1"/>
    <col min="2819" max="2819" width="40.140625" style="105" customWidth="1"/>
    <col min="2820" max="2820" width="13.85546875" style="105" bestFit="1" customWidth="1"/>
    <col min="2821" max="2821" width="29.140625" style="105" bestFit="1" customWidth="1"/>
    <col min="2822" max="2822" width="12.140625" style="105" bestFit="1" customWidth="1"/>
    <col min="2823" max="2828" width="15.140625" style="105" customWidth="1"/>
    <col min="2829" max="3073" width="9.140625" style="105"/>
    <col min="3074" max="3074" width="40.140625" style="105" bestFit="1" customWidth="1"/>
    <col min="3075" max="3075" width="40.140625" style="105" customWidth="1"/>
    <col min="3076" max="3076" width="13.85546875" style="105" bestFit="1" customWidth="1"/>
    <col min="3077" max="3077" width="29.140625" style="105" bestFit="1" customWidth="1"/>
    <col min="3078" max="3078" width="12.140625" style="105" bestFit="1" customWidth="1"/>
    <col min="3079" max="3084" width="15.140625" style="105" customWidth="1"/>
    <col min="3085" max="3329" width="9.140625" style="105"/>
    <col min="3330" max="3330" width="40.140625" style="105" bestFit="1" customWidth="1"/>
    <col min="3331" max="3331" width="40.140625" style="105" customWidth="1"/>
    <col min="3332" max="3332" width="13.85546875" style="105" bestFit="1" customWidth="1"/>
    <col min="3333" max="3333" width="29.140625" style="105" bestFit="1" customWidth="1"/>
    <col min="3334" max="3334" width="12.140625" style="105" bestFit="1" customWidth="1"/>
    <col min="3335" max="3340" width="15.140625" style="105" customWidth="1"/>
    <col min="3341" max="3585" width="9.140625" style="105"/>
    <col min="3586" max="3586" width="40.140625" style="105" bestFit="1" customWidth="1"/>
    <col min="3587" max="3587" width="40.140625" style="105" customWidth="1"/>
    <col min="3588" max="3588" width="13.85546875" style="105" bestFit="1" customWidth="1"/>
    <col min="3589" max="3589" width="29.140625" style="105" bestFit="1" customWidth="1"/>
    <col min="3590" max="3590" width="12.140625" style="105" bestFit="1" customWidth="1"/>
    <col min="3591" max="3596" width="15.140625" style="105" customWidth="1"/>
    <col min="3597" max="3841" width="9.140625" style="105"/>
    <col min="3842" max="3842" width="40.140625" style="105" bestFit="1" customWidth="1"/>
    <col min="3843" max="3843" width="40.140625" style="105" customWidth="1"/>
    <col min="3844" max="3844" width="13.85546875" style="105" bestFit="1" customWidth="1"/>
    <col min="3845" max="3845" width="29.140625" style="105" bestFit="1" customWidth="1"/>
    <col min="3846" max="3846" width="12.140625" style="105" bestFit="1" customWidth="1"/>
    <col min="3847" max="3852" width="15.140625" style="105" customWidth="1"/>
    <col min="3853" max="4097" width="9.140625" style="105"/>
    <col min="4098" max="4098" width="40.140625" style="105" bestFit="1" customWidth="1"/>
    <col min="4099" max="4099" width="40.140625" style="105" customWidth="1"/>
    <col min="4100" max="4100" width="13.85546875" style="105" bestFit="1" customWidth="1"/>
    <col min="4101" max="4101" width="29.140625" style="105" bestFit="1" customWidth="1"/>
    <col min="4102" max="4102" width="12.140625" style="105" bestFit="1" customWidth="1"/>
    <col min="4103" max="4108" width="15.140625" style="105" customWidth="1"/>
    <col min="4109" max="4353" width="9.140625" style="105"/>
    <col min="4354" max="4354" width="40.140625" style="105" bestFit="1" customWidth="1"/>
    <col min="4355" max="4355" width="40.140625" style="105" customWidth="1"/>
    <col min="4356" max="4356" width="13.85546875" style="105" bestFit="1" customWidth="1"/>
    <col min="4357" max="4357" width="29.140625" style="105" bestFit="1" customWidth="1"/>
    <col min="4358" max="4358" width="12.140625" style="105" bestFit="1" customWidth="1"/>
    <col min="4359" max="4364" width="15.140625" style="105" customWidth="1"/>
    <col min="4365" max="4609" width="9.140625" style="105"/>
    <col min="4610" max="4610" width="40.140625" style="105" bestFit="1" customWidth="1"/>
    <col min="4611" max="4611" width="40.140625" style="105" customWidth="1"/>
    <col min="4612" max="4612" width="13.85546875" style="105" bestFit="1" customWidth="1"/>
    <col min="4613" max="4613" width="29.140625" style="105" bestFit="1" customWidth="1"/>
    <col min="4614" max="4614" width="12.140625" style="105" bestFit="1" customWidth="1"/>
    <col min="4615" max="4620" width="15.140625" style="105" customWidth="1"/>
    <col min="4621" max="4865" width="9.140625" style="105"/>
    <col min="4866" max="4866" width="40.140625" style="105" bestFit="1" customWidth="1"/>
    <col min="4867" max="4867" width="40.140625" style="105" customWidth="1"/>
    <col min="4868" max="4868" width="13.85546875" style="105" bestFit="1" customWidth="1"/>
    <col min="4869" max="4869" width="29.140625" style="105" bestFit="1" customWidth="1"/>
    <col min="4870" max="4870" width="12.140625" style="105" bestFit="1" customWidth="1"/>
    <col min="4871" max="4876" width="15.140625" style="105" customWidth="1"/>
    <col min="4877" max="5121" width="9.140625" style="105"/>
    <col min="5122" max="5122" width="40.140625" style="105" bestFit="1" customWidth="1"/>
    <col min="5123" max="5123" width="40.140625" style="105" customWidth="1"/>
    <col min="5124" max="5124" width="13.85546875" style="105" bestFit="1" customWidth="1"/>
    <col min="5125" max="5125" width="29.140625" style="105" bestFit="1" customWidth="1"/>
    <col min="5126" max="5126" width="12.140625" style="105" bestFit="1" customWidth="1"/>
    <col min="5127" max="5132" width="15.140625" style="105" customWidth="1"/>
    <col min="5133" max="5377" width="9.140625" style="105"/>
    <col min="5378" max="5378" width="40.140625" style="105" bestFit="1" customWidth="1"/>
    <col min="5379" max="5379" width="40.140625" style="105" customWidth="1"/>
    <col min="5380" max="5380" width="13.85546875" style="105" bestFit="1" customWidth="1"/>
    <col min="5381" max="5381" width="29.140625" style="105" bestFit="1" customWidth="1"/>
    <col min="5382" max="5382" width="12.140625" style="105" bestFit="1" customWidth="1"/>
    <col min="5383" max="5388" width="15.140625" style="105" customWidth="1"/>
    <col min="5389" max="5633" width="9.140625" style="105"/>
    <col min="5634" max="5634" width="40.140625" style="105" bestFit="1" customWidth="1"/>
    <col min="5635" max="5635" width="40.140625" style="105" customWidth="1"/>
    <col min="5636" max="5636" width="13.85546875" style="105" bestFit="1" customWidth="1"/>
    <col min="5637" max="5637" width="29.140625" style="105" bestFit="1" customWidth="1"/>
    <col min="5638" max="5638" width="12.140625" style="105" bestFit="1" customWidth="1"/>
    <col min="5639" max="5644" width="15.140625" style="105" customWidth="1"/>
    <col min="5645" max="5889" width="9.140625" style="105"/>
    <col min="5890" max="5890" width="40.140625" style="105" bestFit="1" customWidth="1"/>
    <col min="5891" max="5891" width="40.140625" style="105" customWidth="1"/>
    <col min="5892" max="5892" width="13.85546875" style="105" bestFit="1" customWidth="1"/>
    <col min="5893" max="5893" width="29.140625" style="105" bestFit="1" customWidth="1"/>
    <col min="5894" max="5894" width="12.140625" style="105" bestFit="1" customWidth="1"/>
    <col min="5895" max="5900" width="15.140625" style="105" customWidth="1"/>
    <col min="5901" max="6145" width="9.140625" style="105"/>
    <col min="6146" max="6146" width="40.140625" style="105" bestFit="1" customWidth="1"/>
    <col min="6147" max="6147" width="40.140625" style="105" customWidth="1"/>
    <col min="6148" max="6148" width="13.85546875" style="105" bestFit="1" customWidth="1"/>
    <col min="6149" max="6149" width="29.140625" style="105" bestFit="1" customWidth="1"/>
    <col min="6150" max="6150" width="12.140625" style="105" bestFit="1" customWidth="1"/>
    <col min="6151" max="6156" width="15.140625" style="105" customWidth="1"/>
    <col min="6157" max="6401" width="9.140625" style="105"/>
    <col min="6402" max="6402" width="40.140625" style="105" bestFit="1" customWidth="1"/>
    <col min="6403" max="6403" width="40.140625" style="105" customWidth="1"/>
    <col min="6404" max="6404" width="13.85546875" style="105" bestFit="1" customWidth="1"/>
    <col min="6405" max="6405" width="29.140625" style="105" bestFit="1" customWidth="1"/>
    <col min="6406" max="6406" width="12.140625" style="105" bestFit="1" customWidth="1"/>
    <col min="6407" max="6412" width="15.140625" style="105" customWidth="1"/>
    <col min="6413" max="6657" width="9.140625" style="105"/>
    <col min="6658" max="6658" width="40.140625" style="105" bestFit="1" customWidth="1"/>
    <col min="6659" max="6659" width="40.140625" style="105" customWidth="1"/>
    <col min="6660" max="6660" width="13.85546875" style="105" bestFit="1" customWidth="1"/>
    <col min="6661" max="6661" width="29.140625" style="105" bestFit="1" customWidth="1"/>
    <col min="6662" max="6662" width="12.140625" style="105" bestFit="1" customWidth="1"/>
    <col min="6663" max="6668" width="15.140625" style="105" customWidth="1"/>
    <col min="6669" max="6913" width="9.140625" style="105"/>
    <col min="6914" max="6914" width="40.140625" style="105" bestFit="1" customWidth="1"/>
    <col min="6915" max="6915" width="40.140625" style="105" customWidth="1"/>
    <col min="6916" max="6916" width="13.85546875" style="105" bestFit="1" customWidth="1"/>
    <col min="6917" max="6917" width="29.140625" style="105" bestFit="1" customWidth="1"/>
    <col min="6918" max="6918" width="12.140625" style="105" bestFit="1" customWidth="1"/>
    <col min="6919" max="6924" width="15.140625" style="105" customWidth="1"/>
    <col min="6925" max="7169" width="9.140625" style="105"/>
    <col min="7170" max="7170" width="40.140625" style="105" bestFit="1" customWidth="1"/>
    <col min="7171" max="7171" width="40.140625" style="105" customWidth="1"/>
    <col min="7172" max="7172" width="13.85546875" style="105" bestFit="1" customWidth="1"/>
    <col min="7173" max="7173" width="29.140625" style="105" bestFit="1" customWidth="1"/>
    <col min="7174" max="7174" width="12.140625" style="105" bestFit="1" customWidth="1"/>
    <col min="7175" max="7180" width="15.140625" style="105" customWidth="1"/>
    <col min="7181" max="7425" width="9.140625" style="105"/>
    <col min="7426" max="7426" width="40.140625" style="105" bestFit="1" customWidth="1"/>
    <col min="7427" max="7427" width="40.140625" style="105" customWidth="1"/>
    <col min="7428" max="7428" width="13.85546875" style="105" bestFit="1" customWidth="1"/>
    <col min="7429" max="7429" width="29.140625" style="105" bestFit="1" customWidth="1"/>
    <col min="7430" max="7430" width="12.140625" style="105" bestFit="1" customWidth="1"/>
    <col min="7431" max="7436" width="15.140625" style="105" customWidth="1"/>
    <col min="7437" max="7681" width="9.140625" style="105"/>
    <col min="7682" max="7682" width="40.140625" style="105" bestFit="1" customWidth="1"/>
    <col min="7683" max="7683" width="40.140625" style="105" customWidth="1"/>
    <col min="7684" max="7684" width="13.85546875" style="105" bestFit="1" customWidth="1"/>
    <col min="7685" max="7685" width="29.140625" style="105" bestFit="1" customWidth="1"/>
    <col min="7686" max="7686" width="12.140625" style="105" bestFit="1" customWidth="1"/>
    <col min="7687" max="7692" width="15.140625" style="105" customWidth="1"/>
    <col min="7693" max="7937" width="9.140625" style="105"/>
    <col min="7938" max="7938" width="40.140625" style="105" bestFit="1" customWidth="1"/>
    <col min="7939" max="7939" width="40.140625" style="105" customWidth="1"/>
    <col min="7940" max="7940" width="13.85546875" style="105" bestFit="1" customWidth="1"/>
    <col min="7941" max="7941" width="29.140625" style="105" bestFit="1" customWidth="1"/>
    <col min="7942" max="7942" width="12.140625" style="105" bestFit="1" customWidth="1"/>
    <col min="7943" max="7948" width="15.140625" style="105" customWidth="1"/>
    <col min="7949" max="8193" width="9.140625" style="105"/>
    <col min="8194" max="8194" width="40.140625" style="105" bestFit="1" customWidth="1"/>
    <col min="8195" max="8195" width="40.140625" style="105" customWidth="1"/>
    <col min="8196" max="8196" width="13.85546875" style="105" bestFit="1" customWidth="1"/>
    <col min="8197" max="8197" width="29.140625" style="105" bestFit="1" customWidth="1"/>
    <col min="8198" max="8198" width="12.140625" style="105" bestFit="1" customWidth="1"/>
    <col min="8199" max="8204" width="15.140625" style="105" customWidth="1"/>
    <col min="8205" max="8449" width="9.140625" style="105"/>
    <col min="8450" max="8450" width="40.140625" style="105" bestFit="1" customWidth="1"/>
    <col min="8451" max="8451" width="40.140625" style="105" customWidth="1"/>
    <col min="8452" max="8452" width="13.85546875" style="105" bestFit="1" customWidth="1"/>
    <col min="8453" max="8453" width="29.140625" style="105" bestFit="1" customWidth="1"/>
    <col min="8454" max="8454" width="12.140625" style="105" bestFit="1" customWidth="1"/>
    <col min="8455" max="8460" width="15.140625" style="105" customWidth="1"/>
    <col min="8461" max="8705" width="9.140625" style="105"/>
    <col min="8706" max="8706" width="40.140625" style="105" bestFit="1" customWidth="1"/>
    <col min="8707" max="8707" width="40.140625" style="105" customWidth="1"/>
    <col min="8708" max="8708" width="13.85546875" style="105" bestFit="1" customWidth="1"/>
    <col min="8709" max="8709" width="29.140625" style="105" bestFit="1" customWidth="1"/>
    <col min="8710" max="8710" width="12.140625" style="105" bestFit="1" customWidth="1"/>
    <col min="8711" max="8716" width="15.140625" style="105" customWidth="1"/>
    <col min="8717" max="8961" width="9.140625" style="105"/>
    <col min="8962" max="8962" width="40.140625" style="105" bestFit="1" customWidth="1"/>
    <col min="8963" max="8963" width="40.140625" style="105" customWidth="1"/>
    <col min="8964" max="8964" width="13.85546875" style="105" bestFit="1" customWidth="1"/>
    <col min="8965" max="8965" width="29.140625" style="105" bestFit="1" customWidth="1"/>
    <col min="8966" max="8966" width="12.140625" style="105" bestFit="1" customWidth="1"/>
    <col min="8967" max="8972" width="15.140625" style="105" customWidth="1"/>
    <col min="8973" max="9217" width="9.140625" style="105"/>
    <col min="9218" max="9218" width="40.140625" style="105" bestFit="1" customWidth="1"/>
    <col min="9219" max="9219" width="40.140625" style="105" customWidth="1"/>
    <col min="9220" max="9220" width="13.85546875" style="105" bestFit="1" customWidth="1"/>
    <col min="9221" max="9221" width="29.140625" style="105" bestFit="1" customWidth="1"/>
    <col min="9222" max="9222" width="12.140625" style="105" bestFit="1" customWidth="1"/>
    <col min="9223" max="9228" width="15.140625" style="105" customWidth="1"/>
    <col min="9229" max="9473" width="9.140625" style="105"/>
    <col min="9474" max="9474" width="40.140625" style="105" bestFit="1" customWidth="1"/>
    <col min="9475" max="9475" width="40.140625" style="105" customWidth="1"/>
    <col min="9476" max="9476" width="13.85546875" style="105" bestFit="1" customWidth="1"/>
    <col min="9477" max="9477" width="29.140625" style="105" bestFit="1" customWidth="1"/>
    <col min="9478" max="9478" width="12.140625" style="105" bestFit="1" customWidth="1"/>
    <col min="9479" max="9484" width="15.140625" style="105" customWidth="1"/>
    <col min="9485" max="9729" width="9.140625" style="105"/>
    <col min="9730" max="9730" width="40.140625" style="105" bestFit="1" customWidth="1"/>
    <col min="9731" max="9731" width="40.140625" style="105" customWidth="1"/>
    <col min="9732" max="9732" width="13.85546875" style="105" bestFit="1" customWidth="1"/>
    <col min="9733" max="9733" width="29.140625" style="105" bestFit="1" customWidth="1"/>
    <col min="9734" max="9734" width="12.140625" style="105" bestFit="1" customWidth="1"/>
    <col min="9735" max="9740" width="15.140625" style="105" customWidth="1"/>
    <col min="9741" max="9985" width="9.140625" style="105"/>
    <col min="9986" max="9986" width="40.140625" style="105" bestFit="1" customWidth="1"/>
    <col min="9987" max="9987" width="40.140625" style="105" customWidth="1"/>
    <col min="9988" max="9988" width="13.85546875" style="105" bestFit="1" customWidth="1"/>
    <col min="9989" max="9989" width="29.140625" style="105" bestFit="1" customWidth="1"/>
    <col min="9990" max="9990" width="12.140625" style="105" bestFit="1" customWidth="1"/>
    <col min="9991" max="9996" width="15.140625" style="105" customWidth="1"/>
    <col min="9997" max="10241" width="9.140625" style="105"/>
    <col min="10242" max="10242" width="40.140625" style="105" bestFit="1" customWidth="1"/>
    <col min="10243" max="10243" width="40.140625" style="105" customWidth="1"/>
    <col min="10244" max="10244" width="13.85546875" style="105" bestFit="1" customWidth="1"/>
    <col min="10245" max="10245" width="29.140625" style="105" bestFit="1" customWidth="1"/>
    <col min="10246" max="10246" width="12.140625" style="105" bestFit="1" customWidth="1"/>
    <col min="10247" max="10252" width="15.140625" style="105" customWidth="1"/>
    <col min="10253" max="10497" width="9.140625" style="105"/>
    <col min="10498" max="10498" width="40.140625" style="105" bestFit="1" customWidth="1"/>
    <col min="10499" max="10499" width="40.140625" style="105" customWidth="1"/>
    <col min="10500" max="10500" width="13.85546875" style="105" bestFit="1" customWidth="1"/>
    <col min="10501" max="10501" width="29.140625" style="105" bestFit="1" customWidth="1"/>
    <col min="10502" max="10502" width="12.140625" style="105" bestFit="1" customWidth="1"/>
    <col min="10503" max="10508" width="15.140625" style="105" customWidth="1"/>
    <col min="10509" max="10753" width="9.140625" style="105"/>
    <col min="10754" max="10754" width="40.140625" style="105" bestFit="1" customWidth="1"/>
    <col min="10755" max="10755" width="40.140625" style="105" customWidth="1"/>
    <col min="10756" max="10756" width="13.85546875" style="105" bestFit="1" customWidth="1"/>
    <col min="10757" max="10757" width="29.140625" style="105" bestFit="1" customWidth="1"/>
    <col min="10758" max="10758" width="12.140625" style="105" bestFit="1" customWidth="1"/>
    <col min="10759" max="10764" width="15.140625" style="105" customWidth="1"/>
    <col min="10765" max="11009" width="9.140625" style="105"/>
    <col min="11010" max="11010" width="40.140625" style="105" bestFit="1" customWidth="1"/>
    <col min="11011" max="11011" width="40.140625" style="105" customWidth="1"/>
    <col min="11012" max="11012" width="13.85546875" style="105" bestFit="1" customWidth="1"/>
    <col min="11013" max="11013" width="29.140625" style="105" bestFit="1" customWidth="1"/>
    <col min="11014" max="11014" width="12.140625" style="105" bestFit="1" customWidth="1"/>
    <col min="11015" max="11020" width="15.140625" style="105" customWidth="1"/>
    <col min="11021" max="11265" width="9.140625" style="105"/>
    <col min="11266" max="11266" width="40.140625" style="105" bestFit="1" customWidth="1"/>
    <col min="11267" max="11267" width="40.140625" style="105" customWidth="1"/>
    <col min="11268" max="11268" width="13.85546875" style="105" bestFit="1" customWidth="1"/>
    <col min="11269" max="11269" width="29.140625" style="105" bestFit="1" customWidth="1"/>
    <col min="11270" max="11270" width="12.140625" style="105" bestFit="1" customWidth="1"/>
    <col min="11271" max="11276" width="15.140625" style="105" customWidth="1"/>
    <col min="11277" max="11521" width="9.140625" style="105"/>
    <col min="11522" max="11522" width="40.140625" style="105" bestFit="1" customWidth="1"/>
    <col min="11523" max="11523" width="40.140625" style="105" customWidth="1"/>
    <col min="11524" max="11524" width="13.85546875" style="105" bestFit="1" customWidth="1"/>
    <col min="11525" max="11525" width="29.140625" style="105" bestFit="1" customWidth="1"/>
    <col min="11526" max="11526" width="12.140625" style="105" bestFit="1" customWidth="1"/>
    <col min="11527" max="11532" width="15.140625" style="105" customWidth="1"/>
    <col min="11533" max="11777" width="9.140625" style="105"/>
    <col min="11778" max="11778" width="40.140625" style="105" bestFit="1" customWidth="1"/>
    <col min="11779" max="11779" width="40.140625" style="105" customWidth="1"/>
    <col min="11780" max="11780" width="13.85546875" style="105" bestFit="1" customWidth="1"/>
    <col min="11781" max="11781" width="29.140625" style="105" bestFit="1" customWidth="1"/>
    <col min="11782" max="11782" width="12.140625" style="105" bestFit="1" customWidth="1"/>
    <col min="11783" max="11788" width="15.140625" style="105" customWidth="1"/>
    <col min="11789" max="12033" width="9.140625" style="105"/>
    <col min="12034" max="12034" width="40.140625" style="105" bestFit="1" customWidth="1"/>
    <col min="12035" max="12035" width="40.140625" style="105" customWidth="1"/>
    <col min="12036" max="12036" width="13.85546875" style="105" bestFit="1" customWidth="1"/>
    <col min="12037" max="12037" width="29.140625" style="105" bestFit="1" customWidth="1"/>
    <col min="12038" max="12038" width="12.140625" style="105" bestFit="1" customWidth="1"/>
    <col min="12039" max="12044" width="15.140625" style="105" customWidth="1"/>
    <col min="12045" max="12289" width="9.140625" style="105"/>
    <col min="12290" max="12290" width="40.140625" style="105" bestFit="1" customWidth="1"/>
    <col min="12291" max="12291" width="40.140625" style="105" customWidth="1"/>
    <col min="12292" max="12292" width="13.85546875" style="105" bestFit="1" customWidth="1"/>
    <col min="12293" max="12293" width="29.140625" style="105" bestFit="1" customWidth="1"/>
    <col min="12294" max="12294" width="12.140625" style="105" bestFit="1" customWidth="1"/>
    <col min="12295" max="12300" width="15.140625" style="105" customWidth="1"/>
    <col min="12301" max="12545" width="9.140625" style="105"/>
    <col min="12546" max="12546" width="40.140625" style="105" bestFit="1" customWidth="1"/>
    <col min="12547" max="12547" width="40.140625" style="105" customWidth="1"/>
    <col min="12548" max="12548" width="13.85546875" style="105" bestFit="1" customWidth="1"/>
    <col min="12549" max="12549" width="29.140625" style="105" bestFit="1" customWidth="1"/>
    <col min="12550" max="12550" width="12.140625" style="105" bestFit="1" customWidth="1"/>
    <col min="12551" max="12556" width="15.140625" style="105" customWidth="1"/>
    <col min="12557" max="12801" width="9.140625" style="105"/>
    <col min="12802" max="12802" width="40.140625" style="105" bestFit="1" customWidth="1"/>
    <col min="12803" max="12803" width="40.140625" style="105" customWidth="1"/>
    <col min="12804" max="12804" width="13.85546875" style="105" bestFit="1" customWidth="1"/>
    <col min="12805" max="12805" width="29.140625" style="105" bestFit="1" customWidth="1"/>
    <col min="12806" max="12806" width="12.140625" style="105" bestFit="1" customWidth="1"/>
    <col min="12807" max="12812" width="15.140625" style="105" customWidth="1"/>
    <col min="12813" max="13057" width="9.140625" style="105"/>
    <col min="13058" max="13058" width="40.140625" style="105" bestFit="1" customWidth="1"/>
    <col min="13059" max="13059" width="40.140625" style="105" customWidth="1"/>
    <col min="13060" max="13060" width="13.85546875" style="105" bestFit="1" customWidth="1"/>
    <col min="13061" max="13061" width="29.140625" style="105" bestFit="1" customWidth="1"/>
    <col min="13062" max="13062" width="12.140625" style="105" bestFit="1" customWidth="1"/>
    <col min="13063" max="13068" width="15.140625" style="105" customWidth="1"/>
    <col min="13069" max="13313" width="9.140625" style="105"/>
    <col min="13314" max="13314" width="40.140625" style="105" bestFit="1" customWidth="1"/>
    <col min="13315" max="13315" width="40.140625" style="105" customWidth="1"/>
    <col min="13316" max="13316" width="13.85546875" style="105" bestFit="1" customWidth="1"/>
    <col min="13317" max="13317" width="29.140625" style="105" bestFit="1" customWidth="1"/>
    <col min="13318" max="13318" width="12.140625" style="105" bestFit="1" customWidth="1"/>
    <col min="13319" max="13324" width="15.140625" style="105" customWidth="1"/>
    <col min="13325" max="13569" width="9.140625" style="105"/>
    <col min="13570" max="13570" width="40.140625" style="105" bestFit="1" customWidth="1"/>
    <col min="13571" max="13571" width="40.140625" style="105" customWidth="1"/>
    <col min="13572" max="13572" width="13.85546875" style="105" bestFit="1" customWidth="1"/>
    <col min="13573" max="13573" width="29.140625" style="105" bestFit="1" customWidth="1"/>
    <col min="13574" max="13574" width="12.140625" style="105" bestFit="1" customWidth="1"/>
    <col min="13575" max="13580" width="15.140625" style="105" customWidth="1"/>
    <col min="13581" max="13825" width="9.140625" style="105"/>
    <col min="13826" max="13826" width="40.140625" style="105" bestFit="1" customWidth="1"/>
    <col min="13827" max="13827" width="40.140625" style="105" customWidth="1"/>
    <col min="13828" max="13828" width="13.85546875" style="105" bestFit="1" customWidth="1"/>
    <col min="13829" max="13829" width="29.140625" style="105" bestFit="1" customWidth="1"/>
    <col min="13830" max="13830" width="12.140625" style="105" bestFit="1" customWidth="1"/>
    <col min="13831" max="13836" width="15.140625" style="105" customWidth="1"/>
    <col min="13837" max="14081" width="9.140625" style="105"/>
    <col min="14082" max="14082" width="40.140625" style="105" bestFit="1" customWidth="1"/>
    <col min="14083" max="14083" width="40.140625" style="105" customWidth="1"/>
    <col min="14084" max="14084" width="13.85546875" style="105" bestFit="1" customWidth="1"/>
    <col min="14085" max="14085" width="29.140625" style="105" bestFit="1" customWidth="1"/>
    <col min="14086" max="14086" width="12.140625" style="105" bestFit="1" customWidth="1"/>
    <col min="14087" max="14092" width="15.140625" style="105" customWidth="1"/>
    <col min="14093" max="14337" width="9.140625" style="105"/>
    <col min="14338" max="14338" width="40.140625" style="105" bestFit="1" customWidth="1"/>
    <col min="14339" max="14339" width="40.140625" style="105" customWidth="1"/>
    <col min="14340" max="14340" width="13.85546875" style="105" bestFit="1" customWidth="1"/>
    <col min="14341" max="14341" width="29.140625" style="105" bestFit="1" customWidth="1"/>
    <col min="14342" max="14342" width="12.140625" style="105" bestFit="1" customWidth="1"/>
    <col min="14343" max="14348" width="15.140625" style="105" customWidth="1"/>
    <col min="14349" max="14593" width="9.140625" style="105"/>
    <col min="14594" max="14594" width="40.140625" style="105" bestFit="1" customWidth="1"/>
    <col min="14595" max="14595" width="40.140625" style="105" customWidth="1"/>
    <col min="14596" max="14596" width="13.85546875" style="105" bestFit="1" customWidth="1"/>
    <col min="14597" max="14597" width="29.140625" style="105" bestFit="1" customWidth="1"/>
    <col min="14598" max="14598" width="12.140625" style="105" bestFit="1" customWidth="1"/>
    <col min="14599" max="14604" width="15.140625" style="105" customWidth="1"/>
    <col min="14605" max="14849" width="9.140625" style="105"/>
    <col min="14850" max="14850" width="40.140625" style="105" bestFit="1" customWidth="1"/>
    <col min="14851" max="14851" width="40.140625" style="105" customWidth="1"/>
    <col min="14852" max="14852" width="13.85546875" style="105" bestFit="1" customWidth="1"/>
    <col min="14853" max="14853" width="29.140625" style="105" bestFit="1" customWidth="1"/>
    <col min="14854" max="14854" width="12.140625" style="105" bestFit="1" customWidth="1"/>
    <col min="14855" max="14860" width="15.140625" style="105" customWidth="1"/>
    <col min="14861" max="15105" width="9.140625" style="105"/>
    <col min="15106" max="15106" width="40.140625" style="105" bestFit="1" customWidth="1"/>
    <col min="15107" max="15107" width="40.140625" style="105" customWidth="1"/>
    <col min="15108" max="15108" width="13.85546875" style="105" bestFit="1" customWidth="1"/>
    <col min="15109" max="15109" width="29.140625" style="105" bestFit="1" customWidth="1"/>
    <col min="15110" max="15110" width="12.140625" style="105" bestFit="1" customWidth="1"/>
    <col min="15111" max="15116" width="15.140625" style="105" customWidth="1"/>
    <col min="15117" max="15361" width="9.140625" style="105"/>
    <col min="15362" max="15362" width="40.140625" style="105" bestFit="1" customWidth="1"/>
    <col min="15363" max="15363" width="40.140625" style="105" customWidth="1"/>
    <col min="15364" max="15364" width="13.85546875" style="105" bestFit="1" customWidth="1"/>
    <col min="15365" max="15365" width="29.140625" style="105" bestFit="1" customWidth="1"/>
    <col min="15366" max="15366" width="12.140625" style="105" bestFit="1" customWidth="1"/>
    <col min="15367" max="15372" width="15.140625" style="105" customWidth="1"/>
    <col min="15373" max="15617" width="9.140625" style="105"/>
    <col min="15618" max="15618" width="40.140625" style="105" bestFit="1" customWidth="1"/>
    <col min="15619" max="15619" width="40.140625" style="105" customWidth="1"/>
    <col min="15620" max="15620" width="13.85546875" style="105" bestFit="1" customWidth="1"/>
    <col min="15621" max="15621" width="29.140625" style="105" bestFit="1" customWidth="1"/>
    <col min="15622" max="15622" width="12.140625" style="105" bestFit="1" customWidth="1"/>
    <col min="15623" max="15628" width="15.140625" style="105" customWidth="1"/>
    <col min="15629" max="15873" width="9.140625" style="105"/>
    <col min="15874" max="15874" width="40.140625" style="105" bestFit="1" customWidth="1"/>
    <col min="15875" max="15875" width="40.140625" style="105" customWidth="1"/>
    <col min="15876" max="15876" width="13.85546875" style="105" bestFit="1" customWidth="1"/>
    <col min="15877" max="15877" width="29.140625" style="105" bestFit="1" customWidth="1"/>
    <col min="15878" max="15878" width="12.140625" style="105" bestFit="1" customWidth="1"/>
    <col min="15879" max="15884" width="15.140625" style="105" customWidth="1"/>
    <col min="15885" max="16129" width="9.140625" style="105"/>
    <col min="16130" max="16130" width="40.140625" style="105" bestFit="1" customWidth="1"/>
    <col min="16131" max="16131" width="40.140625" style="105" customWidth="1"/>
    <col min="16132" max="16132" width="13.85546875" style="105" bestFit="1" customWidth="1"/>
    <col min="16133" max="16133" width="29.140625" style="105" bestFit="1" customWidth="1"/>
    <col min="16134" max="16134" width="12.140625" style="105" bestFit="1" customWidth="1"/>
    <col min="16135" max="16140" width="15.140625" style="105" customWidth="1"/>
    <col min="16141" max="16384" width="9.140625" style="105"/>
  </cols>
  <sheetData>
    <row r="1" spans="1:12" ht="15.95" customHeight="1" thickBot="1" x14ac:dyDescent="0.3">
      <c r="A1" s="267"/>
      <c r="B1" s="267"/>
      <c r="C1" s="267"/>
      <c r="D1" s="267"/>
      <c r="E1" s="267"/>
      <c r="F1" s="267"/>
      <c r="G1" s="267"/>
      <c r="H1" s="267"/>
      <c r="I1" s="267"/>
      <c r="J1" s="267"/>
      <c r="K1" s="267"/>
      <c r="L1" s="268"/>
    </row>
    <row r="2" spans="1:12" s="106" customFormat="1" ht="15.95" customHeight="1" x14ac:dyDescent="0.25">
      <c r="A2" s="269" t="s">
        <v>53</v>
      </c>
      <c r="B2" s="271" t="s">
        <v>93</v>
      </c>
      <c r="C2" s="271" t="s">
        <v>105</v>
      </c>
      <c r="D2" s="273" t="s">
        <v>106</v>
      </c>
      <c r="E2" s="273" t="s">
        <v>95</v>
      </c>
      <c r="F2" s="275" t="s">
        <v>65</v>
      </c>
      <c r="G2" s="278" t="s">
        <v>54</v>
      </c>
      <c r="H2" s="278"/>
      <c r="I2" s="278"/>
      <c r="J2" s="278"/>
      <c r="K2" s="278"/>
      <c r="L2" s="279" t="s">
        <v>55</v>
      </c>
    </row>
    <row r="3" spans="1:12" ht="30" x14ac:dyDescent="0.25">
      <c r="A3" s="270"/>
      <c r="B3" s="272"/>
      <c r="C3" s="272"/>
      <c r="D3" s="272"/>
      <c r="E3" s="274"/>
      <c r="F3" s="276"/>
      <c r="G3" s="174" t="s">
        <v>70</v>
      </c>
      <c r="H3" s="175"/>
      <c r="I3" s="175"/>
      <c r="J3" s="175"/>
      <c r="K3" s="120" t="s">
        <v>56</v>
      </c>
      <c r="L3" s="280"/>
    </row>
    <row r="4" spans="1:12" s="106" customFormat="1" ht="15.95" customHeight="1" x14ac:dyDescent="0.25">
      <c r="A4" s="270"/>
      <c r="B4" s="272"/>
      <c r="C4" s="272"/>
      <c r="D4" s="272"/>
      <c r="E4" s="274"/>
      <c r="F4" s="277"/>
      <c r="G4" s="176" t="s">
        <v>57</v>
      </c>
      <c r="H4" s="177" t="s">
        <v>57</v>
      </c>
      <c r="I4" s="177" t="s">
        <v>57</v>
      </c>
      <c r="J4" s="177" t="s">
        <v>57</v>
      </c>
      <c r="K4" s="121" t="s">
        <v>57</v>
      </c>
      <c r="L4" s="280"/>
    </row>
    <row r="5" spans="1:12" s="106" customFormat="1" ht="15.95" customHeight="1" x14ac:dyDescent="0.25">
      <c r="A5" s="166">
        <v>1</v>
      </c>
      <c r="B5" s="168" t="str">
        <f>'Highways England Role Rates'!B8</f>
        <v>Programme Manager (SFIA 7 Equivalent)</v>
      </c>
      <c r="C5" s="167">
        <f>'Highways England Role Rates'!C8</f>
        <v>0</v>
      </c>
      <c r="D5" s="199">
        <f>'Highways England Role Rates'!D8</f>
        <v>0</v>
      </c>
      <c r="E5" s="165">
        <f>'Highways England Role Rates'!AA8</f>
        <v>0</v>
      </c>
      <c r="F5" s="164">
        <f>'Highways England Role Rates'!E8</f>
        <v>0</v>
      </c>
      <c r="G5" s="178">
        <v>15</v>
      </c>
      <c r="H5" s="179"/>
      <c r="I5" s="177"/>
      <c r="J5" s="177"/>
      <c r="K5" s="124">
        <f t="shared" ref="K5:K19" si="0">SUM(G5:J5)</f>
        <v>15</v>
      </c>
      <c r="L5" s="125">
        <f>SUMIF(F5,"N",G5)*E5</f>
        <v>0</v>
      </c>
    </row>
    <row r="6" spans="1:12" ht="30.75" customHeight="1" x14ac:dyDescent="0.25">
      <c r="A6" s="166">
        <v>2</v>
      </c>
      <c r="B6" s="169" t="str">
        <f>'Highways England Role Rates'!B10</f>
        <v>Project Manager (SFIA 6 Equivalent)</v>
      </c>
      <c r="C6" s="167">
        <f>'Highways England Role Rates'!C10</f>
        <v>0</v>
      </c>
      <c r="D6" s="199">
        <f>'Highways England Role Rates'!D10</f>
        <v>0</v>
      </c>
      <c r="E6" s="135">
        <f>'Highways England Role Rates'!AA10</f>
        <v>0</v>
      </c>
      <c r="F6" s="185">
        <f>'Highways England Role Rates'!E10</f>
        <v>0</v>
      </c>
      <c r="G6" s="178">
        <v>222</v>
      </c>
      <c r="H6" s="180"/>
      <c r="I6" s="181"/>
      <c r="J6" s="181"/>
      <c r="K6" s="124">
        <f t="shared" si="0"/>
        <v>222</v>
      </c>
      <c r="L6" s="125">
        <f>SUMIF(F6,"N",G6)*E6</f>
        <v>0</v>
      </c>
    </row>
    <row r="7" spans="1:12" ht="31.5" customHeight="1" x14ac:dyDescent="0.25">
      <c r="A7" s="166">
        <v>3</v>
      </c>
      <c r="B7" s="169" t="str">
        <f>'Highways England Role Rates'!B12</f>
        <v>Project Manager (SFIA 5 Equivalent)</v>
      </c>
      <c r="C7" s="167">
        <f>'Highways England Role Rates'!C12</f>
        <v>0</v>
      </c>
      <c r="D7" s="199">
        <f>'Highways England Role Rates'!D12</f>
        <v>0</v>
      </c>
      <c r="E7" s="135">
        <f>'Highways England Role Rates'!AA12</f>
        <v>0</v>
      </c>
      <c r="F7" s="185">
        <f>'Highways England Role Rates'!E12</f>
        <v>0</v>
      </c>
      <c r="G7" s="178">
        <v>222</v>
      </c>
      <c r="H7" s="180"/>
      <c r="I7" s="181"/>
      <c r="J7" s="181"/>
      <c r="K7" s="124">
        <f t="shared" si="0"/>
        <v>222</v>
      </c>
      <c r="L7" s="125">
        <f t="shared" ref="L7:L19" si="1">SUMIF(F7,"N",G7)*E7</f>
        <v>0</v>
      </c>
    </row>
    <row r="8" spans="1:12" ht="30" customHeight="1" x14ac:dyDescent="0.25">
      <c r="A8" s="166">
        <v>4</v>
      </c>
      <c r="B8" s="169" t="str">
        <f>'Highways England Role Rates'!B14</f>
        <v>Business Analyst (SFIA 6 Equivalent)</v>
      </c>
      <c r="C8" s="167">
        <f>'Highways England Role Rates'!C14</f>
        <v>0</v>
      </c>
      <c r="D8" s="199">
        <f>'Highways England Role Rates'!D14</f>
        <v>0</v>
      </c>
      <c r="E8" s="135">
        <f>'Highways England Role Rates'!AA14</f>
        <v>0</v>
      </c>
      <c r="F8" s="185">
        <f>'Highways England Role Rates'!E14</f>
        <v>0</v>
      </c>
      <c r="G8" s="178">
        <v>148</v>
      </c>
      <c r="H8" s="182"/>
      <c r="I8" s="183"/>
      <c r="J8" s="183"/>
      <c r="K8" s="124">
        <f t="shared" si="0"/>
        <v>148</v>
      </c>
      <c r="L8" s="125">
        <f t="shared" si="1"/>
        <v>0</v>
      </c>
    </row>
    <row r="9" spans="1:12" ht="31.5" customHeight="1" x14ac:dyDescent="0.25">
      <c r="A9" s="166">
        <v>5</v>
      </c>
      <c r="B9" s="169" t="str">
        <f>'Highways England Role Rates'!B16</f>
        <v>Business Analyst (SFIA 5 Equivalent)</v>
      </c>
      <c r="C9" s="167">
        <f>'Highways England Role Rates'!C16</f>
        <v>0</v>
      </c>
      <c r="D9" s="199">
        <f>'Highways England Role Rates'!D16</f>
        <v>0</v>
      </c>
      <c r="E9" s="135">
        <f>'Highways England Role Rates'!AA16</f>
        <v>0</v>
      </c>
      <c r="F9" s="185">
        <f>'Highways England Role Rates'!E16</f>
        <v>0</v>
      </c>
      <c r="G9" s="178">
        <v>296</v>
      </c>
      <c r="H9" s="180"/>
      <c r="I9" s="183"/>
      <c r="J9" s="183"/>
      <c r="K9" s="124">
        <f t="shared" si="0"/>
        <v>296</v>
      </c>
      <c r="L9" s="125">
        <f t="shared" si="1"/>
        <v>0</v>
      </c>
    </row>
    <row r="10" spans="1:12" ht="33" customHeight="1" x14ac:dyDescent="0.25">
      <c r="A10" s="166">
        <v>6</v>
      </c>
      <c r="B10" s="169" t="str">
        <f>'Highways England Role Rates'!B18</f>
        <v>Commercial/Procurement Specialist (SFIA 6 Equivalent)</v>
      </c>
      <c r="C10" s="167">
        <f>'Highways England Role Rates'!C18</f>
        <v>0</v>
      </c>
      <c r="D10" s="199">
        <f>'Highways England Role Rates'!D18</f>
        <v>0</v>
      </c>
      <c r="E10" s="135">
        <f>'Highways England Role Rates'!AA18</f>
        <v>0</v>
      </c>
      <c r="F10" s="185">
        <f>'Highways England Role Rates'!E18</f>
        <v>0</v>
      </c>
      <c r="G10" s="178">
        <v>148</v>
      </c>
      <c r="H10" s="182"/>
      <c r="I10" s="183"/>
      <c r="J10" s="183"/>
      <c r="K10" s="124">
        <f t="shared" si="0"/>
        <v>148</v>
      </c>
      <c r="L10" s="125">
        <f t="shared" si="1"/>
        <v>0</v>
      </c>
    </row>
    <row r="11" spans="1:12" ht="30.75" customHeight="1" x14ac:dyDescent="0.25">
      <c r="A11" s="166">
        <v>7</v>
      </c>
      <c r="B11" s="169" t="str">
        <f>'Highways England Role Rates'!B20</f>
        <v>Highways/Technical Specialist (SFIA 6 Equivalent)</v>
      </c>
      <c r="C11" s="167">
        <f>'Highways England Role Rates'!C20</f>
        <v>0</v>
      </c>
      <c r="D11" s="199">
        <f>'Highways England Role Rates'!D20</f>
        <v>0</v>
      </c>
      <c r="E11" s="135">
        <f>'Highways England Role Rates'!AA20</f>
        <v>0</v>
      </c>
      <c r="F11" s="185">
        <f>'Highways England Role Rates'!E20</f>
        <v>0</v>
      </c>
      <c r="G11" s="178">
        <v>148</v>
      </c>
      <c r="H11" s="182"/>
      <c r="I11" s="181"/>
      <c r="J11" s="183"/>
      <c r="K11" s="124">
        <f t="shared" si="0"/>
        <v>148</v>
      </c>
      <c r="L11" s="125">
        <f t="shared" si="1"/>
        <v>0</v>
      </c>
    </row>
    <row r="12" spans="1:12" ht="15.95" customHeight="1" x14ac:dyDescent="0.25">
      <c r="A12" s="122">
        <v>8</v>
      </c>
      <c r="B12" s="214" t="str">
        <f>'Highways England Role Rates'!B22</f>
        <v>Highways/Technical Specialist (SFIA 5 Equivalent)</v>
      </c>
      <c r="C12" s="133">
        <f>'Highways England Role Rates'!C22</f>
        <v>0</v>
      </c>
      <c r="D12" s="199">
        <f>'Highways England Role Rates'!D22</f>
        <v>0</v>
      </c>
      <c r="E12" s="135">
        <f>'Highways England Role Rates'!AA22</f>
        <v>0</v>
      </c>
      <c r="F12" s="185">
        <f>'Highways England Role Rates'!E22</f>
        <v>0</v>
      </c>
      <c r="G12" s="213">
        <v>74</v>
      </c>
      <c r="H12" s="182"/>
      <c r="I12" s="181"/>
      <c r="J12" s="183"/>
      <c r="K12" s="124">
        <f t="shared" si="0"/>
        <v>74</v>
      </c>
      <c r="L12" s="125">
        <f t="shared" si="1"/>
        <v>0</v>
      </c>
    </row>
    <row r="13" spans="1:12" ht="15.95" customHeight="1" x14ac:dyDescent="0.25">
      <c r="A13" s="122">
        <v>9</v>
      </c>
      <c r="B13" s="214" t="str">
        <f>'Highways England Role Rates'!B24</f>
        <v>Project Manager (SFIA 4 Equivalent)</v>
      </c>
      <c r="C13" s="133">
        <f>'Highways England Role Rates'!C24</f>
        <v>0</v>
      </c>
      <c r="D13" s="199">
        <f>'Highways England Role Rates'!D24</f>
        <v>0</v>
      </c>
      <c r="E13" s="135">
        <f>'Highways England Role Rates'!AA24</f>
        <v>0</v>
      </c>
      <c r="F13" s="185">
        <f>'Highways England Role Rates'!E24</f>
        <v>0</v>
      </c>
      <c r="G13" s="178">
        <v>148</v>
      </c>
      <c r="H13" s="182"/>
      <c r="I13" s="181"/>
      <c r="J13" s="183"/>
      <c r="K13" s="124">
        <f t="shared" ref="K13:K15" si="2">SUM(G13:J13)</f>
        <v>148</v>
      </c>
      <c r="L13" s="125">
        <f t="shared" ref="L13:L15" si="3">SUMIF(F13,"N",G13)*E13</f>
        <v>0</v>
      </c>
    </row>
    <row r="14" spans="1:12" ht="15.95" customHeight="1" x14ac:dyDescent="0.25">
      <c r="A14" s="122">
        <v>10</v>
      </c>
      <c r="B14" s="214" t="str">
        <f>'Highways England Role Rates'!B26</f>
        <v>Project Manager (SFIA 3 Equivalent)</v>
      </c>
      <c r="C14" s="133">
        <f>'Highways England Role Rates'!C26</f>
        <v>0</v>
      </c>
      <c r="D14" s="199">
        <f>'Highways England Role Rates'!D26</f>
        <v>0</v>
      </c>
      <c r="E14" s="135">
        <f>'Highways England Role Rates'!AA26</f>
        <v>0</v>
      </c>
      <c r="F14" s="185">
        <f>'Highways England Role Rates'!E26</f>
        <v>0</v>
      </c>
      <c r="G14" s="178">
        <v>148</v>
      </c>
      <c r="H14" s="182"/>
      <c r="I14" s="181"/>
      <c r="J14" s="183"/>
      <c r="K14" s="124">
        <f t="shared" si="2"/>
        <v>148</v>
      </c>
      <c r="L14" s="125">
        <f t="shared" si="3"/>
        <v>0</v>
      </c>
    </row>
    <row r="15" spans="1:12" ht="15.95" customHeight="1" x14ac:dyDescent="0.25">
      <c r="A15" s="122">
        <v>11</v>
      </c>
      <c r="B15" s="214" t="str">
        <f>'Highways England Role Rates'!B28</f>
        <v>Project Support (SFIA 2 Equivalent)</v>
      </c>
      <c r="C15" s="133">
        <f>'Highways England Role Rates'!C28</f>
        <v>0</v>
      </c>
      <c r="D15" s="199">
        <f>'Highways England Role Rates'!D28</f>
        <v>0</v>
      </c>
      <c r="E15" s="135">
        <f>'Highways England Role Rates'!AA28</f>
        <v>0</v>
      </c>
      <c r="F15" s="185">
        <f>'Highways England Role Rates'!E28</f>
        <v>0</v>
      </c>
      <c r="G15" s="178">
        <v>148</v>
      </c>
      <c r="H15" s="182"/>
      <c r="I15" s="181"/>
      <c r="J15" s="183"/>
      <c r="K15" s="124">
        <f t="shared" si="2"/>
        <v>148</v>
      </c>
      <c r="L15" s="125">
        <f t="shared" si="3"/>
        <v>0</v>
      </c>
    </row>
    <row r="16" spans="1:12" ht="15.95" customHeight="1" x14ac:dyDescent="0.25">
      <c r="A16" s="122">
        <v>12</v>
      </c>
      <c r="B16" s="123"/>
      <c r="C16" s="133"/>
      <c r="D16" s="134"/>
      <c r="E16" s="136"/>
      <c r="F16" s="136"/>
      <c r="G16" s="181"/>
      <c r="H16" s="181"/>
      <c r="I16" s="181"/>
      <c r="J16" s="181"/>
      <c r="K16" s="124">
        <f t="shared" si="0"/>
        <v>0</v>
      </c>
      <c r="L16" s="125">
        <f t="shared" si="1"/>
        <v>0</v>
      </c>
    </row>
    <row r="17" spans="1:12" ht="15.95" customHeight="1" x14ac:dyDescent="0.25">
      <c r="A17" s="122">
        <v>13</v>
      </c>
      <c r="B17" s="123"/>
      <c r="C17" s="133"/>
      <c r="D17" s="134"/>
      <c r="E17" s="136"/>
      <c r="F17" s="136"/>
      <c r="G17" s="181"/>
      <c r="H17" s="181"/>
      <c r="I17" s="181"/>
      <c r="J17" s="181"/>
      <c r="K17" s="124">
        <f t="shared" si="0"/>
        <v>0</v>
      </c>
      <c r="L17" s="125">
        <f t="shared" si="1"/>
        <v>0</v>
      </c>
    </row>
    <row r="18" spans="1:12" ht="15.95" customHeight="1" x14ac:dyDescent="0.25">
      <c r="A18" s="126">
        <v>14</v>
      </c>
      <c r="B18" s="123"/>
      <c r="C18" s="137"/>
      <c r="D18" s="138"/>
      <c r="E18" s="136"/>
      <c r="F18" s="136"/>
      <c r="G18" s="181"/>
      <c r="H18" s="181"/>
      <c r="I18" s="181"/>
      <c r="J18" s="181"/>
      <c r="K18" s="124">
        <f t="shared" si="0"/>
        <v>0</v>
      </c>
      <c r="L18" s="125">
        <f t="shared" si="1"/>
        <v>0</v>
      </c>
    </row>
    <row r="19" spans="1:12" ht="15.95" customHeight="1" thickBot="1" x14ac:dyDescent="0.3">
      <c r="A19" s="170"/>
      <c r="B19" s="127"/>
      <c r="C19" s="171"/>
      <c r="D19" s="171"/>
      <c r="E19" s="139"/>
      <c r="F19" s="139"/>
      <c r="G19" s="172"/>
      <c r="H19" s="172"/>
      <c r="I19" s="172"/>
      <c r="J19" s="172"/>
      <c r="K19" s="128">
        <f t="shared" si="0"/>
        <v>0</v>
      </c>
      <c r="L19" s="125">
        <f t="shared" si="1"/>
        <v>0</v>
      </c>
    </row>
    <row r="20" spans="1:12" s="106" customFormat="1" ht="15.95" customHeight="1" thickBot="1" x14ac:dyDescent="0.3">
      <c r="A20" s="264" t="s">
        <v>52</v>
      </c>
      <c r="B20" s="265"/>
      <c r="C20" s="265"/>
      <c r="D20" s="266"/>
      <c r="E20" s="132">
        <f>SUM(E6:E19)</f>
        <v>0</v>
      </c>
      <c r="F20" s="184"/>
      <c r="G20" s="131">
        <f>SUM(G5:G19)</f>
        <v>1717</v>
      </c>
      <c r="H20" s="129">
        <f t="shared" ref="H20:J20" si="4">SUM(H6:H19)</f>
        <v>0</v>
      </c>
      <c r="I20" s="129">
        <f t="shared" si="4"/>
        <v>0</v>
      </c>
      <c r="J20" s="129">
        <f t="shared" si="4"/>
        <v>0</v>
      </c>
      <c r="K20" s="129">
        <f>SUM(K5:K19)</f>
        <v>1717</v>
      </c>
      <c r="L20" s="130">
        <f>SUM(L5:L15)</f>
        <v>0</v>
      </c>
    </row>
    <row r="21" spans="1:12" ht="15" thickBot="1" x14ac:dyDescent="0.3"/>
    <row r="22" spans="1:12" ht="15" x14ac:dyDescent="0.25">
      <c r="B22" s="146" t="s">
        <v>48</v>
      </c>
      <c r="C22" s="147"/>
      <c r="D22" s="147"/>
      <c r="E22" s="147"/>
      <c r="F22" s="147"/>
      <c r="G22" s="148"/>
      <c r="H22" s="148"/>
      <c r="I22" s="148"/>
      <c r="J22" s="152"/>
    </row>
    <row r="23" spans="1:12" x14ac:dyDescent="0.25">
      <c r="B23" s="259" t="s">
        <v>98</v>
      </c>
      <c r="C23" s="260"/>
      <c r="D23" s="151"/>
      <c r="E23" s="150"/>
      <c r="F23" s="150"/>
      <c r="G23" s="149"/>
      <c r="H23" s="149"/>
      <c r="I23" s="149"/>
      <c r="J23" s="153"/>
    </row>
    <row r="24" spans="1:12" ht="7.5" customHeight="1" thickBot="1" x14ac:dyDescent="0.3">
      <c r="B24" s="261"/>
      <c r="C24" s="262"/>
      <c r="D24" s="262"/>
      <c r="E24" s="262"/>
      <c r="F24" s="262"/>
      <c r="G24" s="262"/>
      <c r="H24" s="262"/>
      <c r="I24" s="262"/>
      <c r="J24" s="263"/>
    </row>
    <row r="27" spans="1:12" ht="42.75" x14ac:dyDescent="0.25">
      <c r="B27" s="28" t="s">
        <v>65</v>
      </c>
    </row>
  </sheetData>
  <mergeCells count="12">
    <mergeCell ref="B23:C23"/>
    <mergeCell ref="B24:J24"/>
    <mergeCell ref="A20:D20"/>
    <mergeCell ref="A1:L1"/>
    <mergeCell ref="A2:A4"/>
    <mergeCell ref="B2:B4"/>
    <mergeCell ref="C2:C4"/>
    <mergeCell ref="D2:D4"/>
    <mergeCell ref="E2:E4"/>
    <mergeCell ref="F2:F4"/>
    <mergeCell ref="G2:K2"/>
    <mergeCell ref="L2:L4"/>
  </mergeCells>
  <dataValidations count="2">
    <dataValidation type="list" allowBlank="1" showInputMessage="1" showErrorMessage="1" sqref="L65538 WVT983042 WLX983042 WCB983042 VSF983042 VIJ983042 UYN983042 UOR983042 UEV983042 TUZ983042 TLD983042 TBH983042 SRL983042 SHP983042 RXT983042 RNX983042 REB983042 QUF983042 QKJ983042 QAN983042 PQR983042 PGV983042 OWZ983042 OND983042 ODH983042 NTL983042 NJP983042 MZT983042 MPX983042 MGB983042 LWF983042 LMJ983042 LCN983042 KSR983042 KIV983042 JYZ983042 JPD983042 JFH983042 IVL983042 ILP983042 IBT983042 HRX983042 HIB983042 GYF983042 GOJ983042 GEN983042 FUR983042 FKV983042 FAZ983042 ERD983042 EHH983042 DXL983042 DNP983042 DDT983042 CTX983042 CKB983042 CAF983042 BQJ983042 BGN983042 AWR983042 AMV983042 ACZ983042 TD983042 JH983042 L983042 WVT917506 WLX917506 WCB917506 VSF917506 VIJ917506 UYN917506 UOR917506 UEV917506 TUZ917506 TLD917506 TBH917506 SRL917506 SHP917506 RXT917506 RNX917506 REB917506 QUF917506 QKJ917506 QAN917506 PQR917506 PGV917506 OWZ917506 OND917506 ODH917506 NTL917506 NJP917506 MZT917506 MPX917506 MGB917506 LWF917506 LMJ917506 LCN917506 KSR917506 KIV917506 JYZ917506 JPD917506 JFH917506 IVL917506 ILP917506 IBT917506 HRX917506 HIB917506 GYF917506 GOJ917506 GEN917506 FUR917506 FKV917506 FAZ917506 ERD917506 EHH917506 DXL917506 DNP917506 DDT917506 CTX917506 CKB917506 CAF917506 BQJ917506 BGN917506 AWR917506 AMV917506 ACZ917506 TD917506 JH917506 L917506 WVT851970 WLX851970 WCB851970 VSF851970 VIJ851970 UYN851970 UOR851970 UEV851970 TUZ851970 TLD851970 TBH851970 SRL851970 SHP851970 RXT851970 RNX851970 REB851970 QUF851970 QKJ851970 QAN851970 PQR851970 PGV851970 OWZ851970 OND851970 ODH851970 NTL851970 NJP851970 MZT851970 MPX851970 MGB851970 LWF851970 LMJ851970 LCN851970 KSR851970 KIV851970 JYZ851970 JPD851970 JFH851970 IVL851970 ILP851970 IBT851970 HRX851970 HIB851970 GYF851970 GOJ851970 GEN851970 FUR851970 FKV851970 FAZ851970 ERD851970 EHH851970 DXL851970 DNP851970 DDT851970 CTX851970 CKB851970 CAF851970 BQJ851970 BGN851970 AWR851970 AMV851970 ACZ851970 TD851970 JH851970 L851970 WVT786434 WLX786434 WCB786434 VSF786434 VIJ786434 UYN786434 UOR786434 UEV786434 TUZ786434 TLD786434 TBH786434 SRL786434 SHP786434 RXT786434 RNX786434 REB786434 QUF786434 QKJ786434 QAN786434 PQR786434 PGV786434 OWZ786434 OND786434 ODH786434 NTL786434 NJP786434 MZT786434 MPX786434 MGB786434 LWF786434 LMJ786434 LCN786434 KSR786434 KIV786434 JYZ786434 JPD786434 JFH786434 IVL786434 ILP786434 IBT786434 HRX786434 HIB786434 GYF786434 GOJ786434 GEN786434 FUR786434 FKV786434 FAZ786434 ERD786434 EHH786434 DXL786434 DNP786434 DDT786434 CTX786434 CKB786434 CAF786434 BQJ786434 BGN786434 AWR786434 AMV786434 ACZ786434 TD786434 JH786434 L786434 WVT720898 WLX720898 WCB720898 VSF720898 VIJ720898 UYN720898 UOR720898 UEV720898 TUZ720898 TLD720898 TBH720898 SRL720898 SHP720898 RXT720898 RNX720898 REB720898 QUF720898 QKJ720898 QAN720898 PQR720898 PGV720898 OWZ720898 OND720898 ODH720898 NTL720898 NJP720898 MZT720898 MPX720898 MGB720898 LWF720898 LMJ720898 LCN720898 KSR720898 KIV720898 JYZ720898 JPD720898 JFH720898 IVL720898 ILP720898 IBT720898 HRX720898 HIB720898 GYF720898 GOJ720898 GEN720898 FUR720898 FKV720898 FAZ720898 ERD720898 EHH720898 DXL720898 DNP720898 DDT720898 CTX720898 CKB720898 CAF720898 BQJ720898 BGN720898 AWR720898 AMV720898 ACZ720898 TD720898 JH720898 L720898 WVT655362 WLX655362 WCB655362 VSF655362 VIJ655362 UYN655362 UOR655362 UEV655362 TUZ655362 TLD655362 TBH655362 SRL655362 SHP655362 RXT655362 RNX655362 REB655362 QUF655362 QKJ655362 QAN655362 PQR655362 PGV655362 OWZ655362 OND655362 ODH655362 NTL655362 NJP655362 MZT655362 MPX655362 MGB655362 LWF655362 LMJ655362 LCN655362 KSR655362 KIV655362 JYZ655362 JPD655362 JFH655362 IVL655362 ILP655362 IBT655362 HRX655362 HIB655362 GYF655362 GOJ655362 GEN655362 FUR655362 FKV655362 FAZ655362 ERD655362 EHH655362 DXL655362 DNP655362 DDT655362 CTX655362 CKB655362 CAF655362 BQJ655362 BGN655362 AWR655362 AMV655362 ACZ655362 TD655362 JH655362 L655362 WVT589826 WLX589826 WCB589826 VSF589826 VIJ589826 UYN589826 UOR589826 UEV589826 TUZ589826 TLD589826 TBH589826 SRL589826 SHP589826 RXT589826 RNX589826 REB589826 QUF589826 QKJ589826 QAN589826 PQR589826 PGV589826 OWZ589826 OND589826 ODH589826 NTL589826 NJP589826 MZT589826 MPX589826 MGB589826 LWF589826 LMJ589826 LCN589826 KSR589826 KIV589826 JYZ589826 JPD589826 JFH589826 IVL589826 ILP589826 IBT589826 HRX589826 HIB589826 GYF589826 GOJ589826 GEN589826 FUR589826 FKV589826 FAZ589826 ERD589826 EHH589826 DXL589826 DNP589826 DDT589826 CTX589826 CKB589826 CAF589826 BQJ589826 BGN589826 AWR589826 AMV589826 ACZ589826 TD589826 JH589826 L589826 WVT524290 WLX524290 WCB524290 VSF524290 VIJ524290 UYN524290 UOR524290 UEV524290 TUZ524290 TLD524290 TBH524290 SRL524290 SHP524290 RXT524290 RNX524290 REB524290 QUF524290 QKJ524290 QAN524290 PQR524290 PGV524290 OWZ524290 OND524290 ODH524290 NTL524290 NJP524290 MZT524290 MPX524290 MGB524290 LWF524290 LMJ524290 LCN524290 KSR524290 KIV524290 JYZ524290 JPD524290 JFH524290 IVL524290 ILP524290 IBT524290 HRX524290 HIB524290 GYF524290 GOJ524290 GEN524290 FUR524290 FKV524290 FAZ524290 ERD524290 EHH524290 DXL524290 DNP524290 DDT524290 CTX524290 CKB524290 CAF524290 BQJ524290 BGN524290 AWR524290 AMV524290 ACZ524290 TD524290 JH524290 L524290 WVT458754 WLX458754 WCB458754 VSF458754 VIJ458754 UYN458754 UOR458754 UEV458754 TUZ458754 TLD458754 TBH458754 SRL458754 SHP458754 RXT458754 RNX458754 REB458754 QUF458754 QKJ458754 QAN458754 PQR458754 PGV458754 OWZ458754 OND458754 ODH458754 NTL458754 NJP458754 MZT458754 MPX458754 MGB458754 LWF458754 LMJ458754 LCN458754 KSR458754 KIV458754 JYZ458754 JPD458754 JFH458754 IVL458754 ILP458754 IBT458754 HRX458754 HIB458754 GYF458754 GOJ458754 GEN458754 FUR458754 FKV458754 FAZ458754 ERD458754 EHH458754 DXL458754 DNP458754 DDT458754 CTX458754 CKB458754 CAF458754 BQJ458754 BGN458754 AWR458754 AMV458754 ACZ458754 TD458754 JH458754 L458754 WVT393218 WLX393218 WCB393218 VSF393218 VIJ393218 UYN393218 UOR393218 UEV393218 TUZ393218 TLD393218 TBH393218 SRL393218 SHP393218 RXT393218 RNX393218 REB393218 QUF393218 QKJ393218 QAN393218 PQR393218 PGV393218 OWZ393218 OND393218 ODH393218 NTL393218 NJP393218 MZT393218 MPX393218 MGB393218 LWF393218 LMJ393218 LCN393218 KSR393218 KIV393218 JYZ393218 JPD393218 JFH393218 IVL393218 ILP393218 IBT393218 HRX393218 HIB393218 GYF393218 GOJ393218 GEN393218 FUR393218 FKV393218 FAZ393218 ERD393218 EHH393218 DXL393218 DNP393218 DDT393218 CTX393218 CKB393218 CAF393218 BQJ393218 BGN393218 AWR393218 AMV393218 ACZ393218 TD393218 JH393218 L393218 WVT327682 WLX327682 WCB327682 VSF327682 VIJ327682 UYN327682 UOR327682 UEV327682 TUZ327682 TLD327682 TBH327682 SRL327682 SHP327682 RXT327682 RNX327682 REB327682 QUF327682 QKJ327682 QAN327682 PQR327682 PGV327682 OWZ327682 OND327682 ODH327682 NTL327682 NJP327682 MZT327682 MPX327682 MGB327682 LWF327682 LMJ327682 LCN327682 KSR327682 KIV327682 JYZ327682 JPD327682 JFH327682 IVL327682 ILP327682 IBT327682 HRX327682 HIB327682 GYF327682 GOJ327682 GEN327682 FUR327682 FKV327682 FAZ327682 ERD327682 EHH327682 DXL327682 DNP327682 DDT327682 CTX327682 CKB327682 CAF327682 BQJ327682 BGN327682 AWR327682 AMV327682 ACZ327682 TD327682 JH327682 L327682 WVT262146 WLX262146 WCB262146 VSF262146 VIJ262146 UYN262146 UOR262146 UEV262146 TUZ262146 TLD262146 TBH262146 SRL262146 SHP262146 RXT262146 RNX262146 REB262146 QUF262146 QKJ262146 QAN262146 PQR262146 PGV262146 OWZ262146 OND262146 ODH262146 NTL262146 NJP262146 MZT262146 MPX262146 MGB262146 LWF262146 LMJ262146 LCN262146 KSR262146 KIV262146 JYZ262146 JPD262146 JFH262146 IVL262146 ILP262146 IBT262146 HRX262146 HIB262146 GYF262146 GOJ262146 GEN262146 FUR262146 FKV262146 FAZ262146 ERD262146 EHH262146 DXL262146 DNP262146 DDT262146 CTX262146 CKB262146 CAF262146 BQJ262146 BGN262146 AWR262146 AMV262146 ACZ262146 TD262146 JH262146 L262146 WVT196610 WLX196610 WCB196610 VSF196610 VIJ196610 UYN196610 UOR196610 UEV196610 TUZ196610 TLD196610 TBH196610 SRL196610 SHP196610 RXT196610 RNX196610 REB196610 QUF196610 QKJ196610 QAN196610 PQR196610 PGV196610 OWZ196610 OND196610 ODH196610 NTL196610 NJP196610 MZT196610 MPX196610 MGB196610 LWF196610 LMJ196610 LCN196610 KSR196610 KIV196610 JYZ196610 JPD196610 JFH196610 IVL196610 ILP196610 IBT196610 HRX196610 HIB196610 GYF196610 GOJ196610 GEN196610 FUR196610 FKV196610 FAZ196610 ERD196610 EHH196610 DXL196610 DNP196610 DDT196610 CTX196610 CKB196610 CAF196610 BQJ196610 BGN196610 AWR196610 AMV196610 ACZ196610 TD196610 JH196610 L196610 WVT131074 WLX131074 WCB131074 VSF131074 VIJ131074 UYN131074 UOR131074 UEV131074 TUZ131074 TLD131074 TBH131074 SRL131074 SHP131074 RXT131074 RNX131074 REB131074 QUF131074 QKJ131074 QAN131074 PQR131074 PGV131074 OWZ131074 OND131074 ODH131074 NTL131074 NJP131074 MZT131074 MPX131074 MGB131074 LWF131074 LMJ131074 LCN131074 KSR131074 KIV131074 JYZ131074 JPD131074 JFH131074 IVL131074 ILP131074 IBT131074 HRX131074 HIB131074 GYF131074 GOJ131074 GEN131074 FUR131074 FKV131074 FAZ131074 ERD131074 EHH131074 DXL131074 DNP131074 DDT131074 CTX131074 CKB131074 CAF131074 BQJ131074 BGN131074 AWR131074 AMV131074 ACZ131074 TD131074 JH131074 L131074 WVT65538 WLX65538 WCB65538 VSF65538 VIJ65538 UYN65538 UOR65538 UEV65538 TUZ65538 TLD65538 TBH65538 SRL65538 SHP65538 RXT65538 RNX65538 REB65538 QUF65538 QKJ65538 QAN65538 PQR65538 PGV65538 OWZ65538 OND65538 ODH65538 NTL65538 NJP65538 MZT65538 MPX65538 MGB65538 LWF65538 LMJ65538 LCN65538 KSR65538 KIV65538 JYZ65538 JPD65538 JFH65538 IVL65538 ILP65538 IBT65538 HRX65538 HIB65538 GYF65538 GOJ65538 GEN65538 FUR65538 FKV65538 FAZ65538 ERD65538 EHH65538 DXL65538 DNP65538 DDT65538 CTX65538 CKB65538 CAF65538 BQJ65538 BGN65538 AWR65538 AMV65538 ACZ65538 TD65538 JH65538">
      <formula1>#REF!</formula1>
    </dataValidation>
    <dataValidation type="list" allowBlank="1" showInputMessage="1" showErrorMessage="1" sqref="WVN983023:WVN983036 WLR983023:WLR983036 WBV983023:WBV983036 VRZ983023:VRZ983036 VID983023:VID983036 UYH983023:UYH983036 UOL983023:UOL983036 UEP983023:UEP983036 TUT983023:TUT983036 TKX983023:TKX983036 TBB983023:TBB983036 SRF983023:SRF983036 SHJ983023:SHJ983036 RXN983023:RXN983036 RNR983023:RNR983036 RDV983023:RDV983036 QTZ983023:QTZ983036 QKD983023:QKD983036 QAH983023:QAH983036 PQL983023:PQL983036 PGP983023:PGP983036 OWT983023:OWT983036 OMX983023:OMX983036 ODB983023:ODB983036 NTF983023:NTF983036 NJJ983023:NJJ983036 MZN983023:MZN983036 MPR983023:MPR983036 MFV983023:MFV983036 LVZ983023:LVZ983036 LMD983023:LMD983036 LCH983023:LCH983036 KSL983023:KSL983036 KIP983023:KIP983036 JYT983023:JYT983036 JOX983023:JOX983036 JFB983023:JFB983036 IVF983023:IVF983036 ILJ983023:ILJ983036 IBN983023:IBN983036 HRR983023:HRR983036 HHV983023:HHV983036 GXZ983023:GXZ983036 GOD983023:GOD983036 GEH983023:GEH983036 FUL983023:FUL983036 FKP983023:FKP983036 FAT983023:FAT983036 EQX983023:EQX983036 EHB983023:EHB983036 DXF983023:DXF983036 DNJ983023:DNJ983036 DDN983023:DDN983036 CTR983023:CTR983036 CJV983023:CJV983036 BZZ983023:BZZ983036 BQD983023:BQD983036 BGH983023:BGH983036 AWL983023:AWL983036 AMP983023:AMP983036 ACT983023:ACT983036 SX983023:SX983036 JB983023:JB983036 WVN917487:WVN917500 WLR917487:WLR917500 WBV917487:WBV917500 VRZ917487:VRZ917500 VID917487:VID917500 UYH917487:UYH917500 UOL917487:UOL917500 UEP917487:UEP917500 TUT917487:TUT917500 TKX917487:TKX917500 TBB917487:TBB917500 SRF917487:SRF917500 SHJ917487:SHJ917500 RXN917487:RXN917500 RNR917487:RNR917500 RDV917487:RDV917500 QTZ917487:QTZ917500 QKD917487:QKD917500 QAH917487:QAH917500 PQL917487:PQL917500 PGP917487:PGP917500 OWT917487:OWT917500 OMX917487:OMX917500 ODB917487:ODB917500 NTF917487:NTF917500 NJJ917487:NJJ917500 MZN917487:MZN917500 MPR917487:MPR917500 MFV917487:MFV917500 LVZ917487:LVZ917500 LMD917487:LMD917500 LCH917487:LCH917500 KSL917487:KSL917500 KIP917487:KIP917500 JYT917487:JYT917500 JOX917487:JOX917500 JFB917487:JFB917500 IVF917487:IVF917500 ILJ917487:ILJ917500 IBN917487:IBN917500 HRR917487:HRR917500 HHV917487:HHV917500 GXZ917487:GXZ917500 GOD917487:GOD917500 GEH917487:GEH917500 FUL917487:FUL917500 FKP917487:FKP917500 FAT917487:FAT917500 EQX917487:EQX917500 EHB917487:EHB917500 DXF917487:DXF917500 DNJ917487:DNJ917500 DDN917487:DDN917500 CTR917487:CTR917500 CJV917487:CJV917500 BZZ917487:BZZ917500 BQD917487:BQD917500 BGH917487:BGH917500 AWL917487:AWL917500 AMP917487:AMP917500 ACT917487:ACT917500 SX917487:SX917500 JB917487:JB917500 WVN851951:WVN851964 WLR851951:WLR851964 WBV851951:WBV851964 VRZ851951:VRZ851964 VID851951:VID851964 UYH851951:UYH851964 UOL851951:UOL851964 UEP851951:UEP851964 TUT851951:TUT851964 TKX851951:TKX851964 TBB851951:TBB851964 SRF851951:SRF851964 SHJ851951:SHJ851964 RXN851951:RXN851964 RNR851951:RNR851964 RDV851951:RDV851964 QTZ851951:QTZ851964 QKD851951:QKD851964 QAH851951:QAH851964 PQL851951:PQL851964 PGP851951:PGP851964 OWT851951:OWT851964 OMX851951:OMX851964 ODB851951:ODB851964 NTF851951:NTF851964 NJJ851951:NJJ851964 MZN851951:MZN851964 MPR851951:MPR851964 MFV851951:MFV851964 LVZ851951:LVZ851964 LMD851951:LMD851964 LCH851951:LCH851964 KSL851951:KSL851964 KIP851951:KIP851964 JYT851951:JYT851964 JOX851951:JOX851964 JFB851951:JFB851964 IVF851951:IVF851964 ILJ851951:ILJ851964 IBN851951:IBN851964 HRR851951:HRR851964 HHV851951:HHV851964 GXZ851951:GXZ851964 GOD851951:GOD851964 GEH851951:GEH851964 FUL851951:FUL851964 FKP851951:FKP851964 FAT851951:FAT851964 EQX851951:EQX851964 EHB851951:EHB851964 DXF851951:DXF851964 DNJ851951:DNJ851964 DDN851951:DDN851964 CTR851951:CTR851964 CJV851951:CJV851964 BZZ851951:BZZ851964 BQD851951:BQD851964 BGH851951:BGH851964 AWL851951:AWL851964 AMP851951:AMP851964 ACT851951:ACT851964 SX851951:SX851964 JB851951:JB851964 WVN786415:WVN786428 WLR786415:WLR786428 WBV786415:WBV786428 VRZ786415:VRZ786428 VID786415:VID786428 UYH786415:UYH786428 UOL786415:UOL786428 UEP786415:UEP786428 TUT786415:TUT786428 TKX786415:TKX786428 TBB786415:TBB786428 SRF786415:SRF786428 SHJ786415:SHJ786428 RXN786415:RXN786428 RNR786415:RNR786428 RDV786415:RDV786428 QTZ786415:QTZ786428 QKD786415:QKD786428 QAH786415:QAH786428 PQL786415:PQL786428 PGP786415:PGP786428 OWT786415:OWT786428 OMX786415:OMX786428 ODB786415:ODB786428 NTF786415:NTF786428 NJJ786415:NJJ786428 MZN786415:MZN786428 MPR786415:MPR786428 MFV786415:MFV786428 LVZ786415:LVZ786428 LMD786415:LMD786428 LCH786415:LCH786428 KSL786415:KSL786428 KIP786415:KIP786428 JYT786415:JYT786428 JOX786415:JOX786428 JFB786415:JFB786428 IVF786415:IVF786428 ILJ786415:ILJ786428 IBN786415:IBN786428 HRR786415:HRR786428 HHV786415:HHV786428 GXZ786415:GXZ786428 GOD786415:GOD786428 GEH786415:GEH786428 FUL786415:FUL786428 FKP786415:FKP786428 FAT786415:FAT786428 EQX786415:EQX786428 EHB786415:EHB786428 DXF786415:DXF786428 DNJ786415:DNJ786428 DDN786415:DDN786428 CTR786415:CTR786428 CJV786415:CJV786428 BZZ786415:BZZ786428 BQD786415:BQD786428 BGH786415:BGH786428 AWL786415:AWL786428 AMP786415:AMP786428 ACT786415:ACT786428 SX786415:SX786428 JB786415:JB786428 WVN720879:WVN720892 WLR720879:WLR720892 WBV720879:WBV720892 VRZ720879:VRZ720892 VID720879:VID720892 UYH720879:UYH720892 UOL720879:UOL720892 UEP720879:UEP720892 TUT720879:TUT720892 TKX720879:TKX720892 TBB720879:TBB720892 SRF720879:SRF720892 SHJ720879:SHJ720892 RXN720879:RXN720892 RNR720879:RNR720892 RDV720879:RDV720892 QTZ720879:QTZ720892 QKD720879:QKD720892 QAH720879:QAH720892 PQL720879:PQL720892 PGP720879:PGP720892 OWT720879:OWT720892 OMX720879:OMX720892 ODB720879:ODB720892 NTF720879:NTF720892 NJJ720879:NJJ720892 MZN720879:MZN720892 MPR720879:MPR720892 MFV720879:MFV720892 LVZ720879:LVZ720892 LMD720879:LMD720892 LCH720879:LCH720892 KSL720879:KSL720892 KIP720879:KIP720892 JYT720879:JYT720892 JOX720879:JOX720892 JFB720879:JFB720892 IVF720879:IVF720892 ILJ720879:ILJ720892 IBN720879:IBN720892 HRR720879:HRR720892 HHV720879:HHV720892 GXZ720879:GXZ720892 GOD720879:GOD720892 GEH720879:GEH720892 FUL720879:FUL720892 FKP720879:FKP720892 FAT720879:FAT720892 EQX720879:EQX720892 EHB720879:EHB720892 DXF720879:DXF720892 DNJ720879:DNJ720892 DDN720879:DDN720892 CTR720879:CTR720892 CJV720879:CJV720892 BZZ720879:BZZ720892 BQD720879:BQD720892 BGH720879:BGH720892 AWL720879:AWL720892 AMP720879:AMP720892 ACT720879:ACT720892 SX720879:SX720892 JB720879:JB720892 WVN655343:WVN655356 WLR655343:WLR655356 WBV655343:WBV655356 VRZ655343:VRZ655356 VID655343:VID655356 UYH655343:UYH655356 UOL655343:UOL655356 UEP655343:UEP655356 TUT655343:TUT655356 TKX655343:TKX655356 TBB655343:TBB655356 SRF655343:SRF655356 SHJ655343:SHJ655356 RXN655343:RXN655356 RNR655343:RNR655356 RDV655343:RDV655356 QTZ655343:QTZ655356 QKD655343:QKD655356 QAH655343:QAH655356 PQL655343:PQL655356 PGP655343:PGP655356 OWT655343:OWT655356 OMX655343:OMX655356 ODB655343:ODB655356 NTF655343:NTF655356 NJJ655343:NJJ655356 MZN655343:MZN655356 MPR655343:MPR655356 MFV655343:MFV655356 LVZ655343:LVZ655356 LMD655343:LMD655356 LCH655343:LCH655356 KSL655343:KSL655356 KIP655343:KIP655356 JYT655343:JYT655356 JOX655343:JOX655356 JFB655343:JFB655356 IVF655343:IVF655356 ILJ655343:ILJ655356 IBN655343:IBN655356 HRR655343:HRR655356 HHV655343:HHV655356 GXZ655343:GXZ655356 GOD655343:GOD655356 GEH655343:GEH655356 FUL655343:FUL655356 FKP655343:FKP655356 FAT655343:FAT655356 EQX655343:EQX655356 EHB655343:EHB655356 DXF655343:DXF655356 DNJ655343:DNJ655356 DDN655343:DDN655356 CTR655343:CTR655356 CJV655343:CJV655356 BZZ655343:BZZ655356 BQD655343:BQD655356 BGH655343:BGH655356 AWL655343:AWL655356 AMP655343:AMP655356 ACT655343:ACT655356 SX655343:SX655356 JB655343:JB655356 WVN589807:WVN589820 WLR589807:WLR589820 WBV589807:WBV589820 VRZ589807:VRZ589820 VID589807:VID589820 UYH589807:UYH589820 UOL589807:UOL589820 UEP589807:UEP589820 TUT589807:TUT589820 TKX589807:TKX589820 TBB589807:TBB589820 SRF589807:SRF589820 SHJ589807:SHJ589820 RXN589807:RXN589820 RNR589807:RNR589820 RDV589807:RDV589820 QTZ589807:QTZ589820 QKD589807:QKD589820 QAH589807:QAH589820 PQL589807:PQL589820 PGP589807:PGP589820 OWT589807:OWT589820 OMX589807:OMX589820 ODB589807:ODB589820 NTF589807:NTF589820 NJJ589807:NJJ589820 MZN589807:MZN589820 MPR589807:MPR589820 MFV589807:MFV589820 LVZ589807:LVZ589820 LMD589807:LMD589820 LCH589807:LCH589820 KSL589807:KSL589820 KIP589807:KIP589820 JYT589807:JYT589820 JOX589807:JOX589820 JFB589807:JFB589820 IVF589807:IVF589820 ILJ589807:ILJ589820 IBN589807:IBN589820 HRR589807:HRR589820 HHV589807:HHV589820 GXZ589807:GXZ589820 GOD589807:GOD589820 GEH589807:GEH589820 FUL589807:FUL589820 FKP589807:FKP589820 FAT589807:FAT589820 EQX589807:EQX589820 EHB589807:EHB589820 DXF589807:DXF589820 DNJ589807:DNJ589820 DDN589807:DDN589820 CTR589807:CTR589820 CJV589807:CJV589820 BZZ589807:BZZ589820 BQD589807:BQD589820 BGH589807:BGH589820 AWL589807:AWL589820 AMP589807:AMP589820 ACT589807:ACT589820 SX589807:SX589820 JB589807:JB589820 WVN524271:WVN524284 WLR524271:WLR524284 WBV524271:WBV524284 VRZ524271:VRZ524284 VID524271:VID524284 UYH524271:UYH524284 UOL524271:UOL524284 UEP524271:UEP524284 TUT524271:TUT524284 TKX524271:TKX524284 TBB524271:TBB524284 SRF524271:SRF524284 SHJ524271:SHJ524284 RXN524271:RXN524284 RNR524271:RNR524284 RDV524271:RDV524284 QTZ524271:QTZ524284 QKD524271:QKD524284 QAH524271:QAH524284 PQL524271:PQL524284 PGP524271:PGP524284 OWT524271:OWT524284 OMX524271:OMX524284 ODB524271:ODB524284 NTF524271:NTF524284 NJJ524271:NJJ524284 MZN524271:MZN524284 MPR524271:MPR524284 MFV524271:MFV524284 LVZ524271:LVZ524284 LMD524271:LMD524284 LCH524271:LCH524284 KSL524271:KSL524284 KIP524271:KIP524284 JYT524271:JYT524284 JOX524271:JOX524284 JFB524271:JFB524284 IVF524271:IVF524284 ILJ524271:ILJ524284 IBN524271:IBN524284 HRR524271:HRR524284 HHV524271:HHV524284 GXZ524271:GXZ524284 GOD524271:GOD524284 GEH524271:GEH524284 FUL524271:FUL524284 FKP524271:FKP524284 FAT524271:FAT524284 EQX524271:EQX524284 EHB524271:EHB524284 DXF524271:DXF524284 DNJ524271:DNJ524284 DDN524271:DDN524284 CTR524271:CTR524284 CJV524271:CJV524284 BZZ524271:BZZ524284 BQD524271:BQD524284 BGH524271:BGH524284 AWL524271:AWL524284 AMP524271:AMP524284 ACT524271:ACT524284 SX524271:SX524284 JB524271:JB524284 WVN458735:WVN458748 WLR458735:WLR458748 WBV458735:WBV458748 VRZ458735:VRZ458748 VID458735:VID458748 UYH458735:UYH458748 UOL458735:UOL458748 UEP458735:UEP458748 TUT458735:TUT458748 TKX458735:TKX458748 TBB458735:TBB458748 SRF458735:SRF458748 SHJ458735:SHJ458748 RXN458735:RXN458748 RNR458735:RNR458748 RDV458735:RDV458748 QTZ458735:QTZ458748 QKD458735:QKD458748 QAH458735:QAH458748 PQL458735:PQL458748 PGP458735:PGP458748 OWT458735:OWT458748 OMX458735:OMX458748 ODB458735:ODB458748 NTF458735:NTF458748 NJJ458735:NJJ458748 MZN458735:MZN458748 MPR458735:MPR458748 MFV458735:MFV458748 LVZ458735:LVZ458748 LMD458735:LMD458748 LCH458735:LCH458748 KSL458735:KSL458748 KIP458735:KIP458748 JYT458735:JYT458748 JOX458735:JOX458748 JFB458735:JFB458748 IVF458735:IVF458748 ILJ458735:ILJ458748 IBN458735:IBN458748 HRR458735:HRR458748 HHV458735:HHV458748 GXZ458735:GXZ458748 GOD458735:GOD458748 GEH458735:GEH458748 FUL458735:FUL458748 FKP458735:FKP458748 FAT458735:FAT458748 EQX458735:EQX458748 EHB458735:EHB458748 DXF458735:DXF458748 DNJ458735:DNJ458748 DDN458735:DDN458748 CTR458735:CTR458748 CJV458735:CJV458748 BZZ458735:BZZ458748 BQD458735:BQD458748 BGH458735:BGH458748 AWL458735:AWL458748 AMP458735:AMP458748 ACT458735:ACT458748 SX458735:SX458748 JB458735:JB458748 WVN393199:WVN393212 WLR393199:WLR393212 WBV393199:WBV393212 VRZ393199:VRZ393212 VID393199:VID393212 UYH393199:UYH393212 UOL393199:UOL393212 UEP393199:UEP393212 TUT393199:TUT393212 TKX393199:TKX393212 TBB393199:TBB393212 SRF393199:SRF393212 SHJ393199:SHJ393212 RXN393199:RXN393212 RNR393199:RNR393212 RDV393199:RDV393212 QTZ393199:QTZ393212 QKD393199:QKD393212 QAH393199:QAH393212 PQL393199:PQL393212 PGP393199:PGP393212 OWT393199:OWT393212 OMX393199:OMX393212 ODB393199:ODB393212 NTF393199:NTF393212 NJJ393199:NJJ393212 MZN393199:MZN393212 MPR393199:MPR393212 MFV393199:MFV393212 LVZ393199:LVZ393212 LMD393199:LMD393212 LCH393199:LCH393212 KSL393199:KSL393212 KIP393199:KIP393212 JYT393199:JYT393212 JOX393199:JOX393212 JFB393199:JFB393212 IVF393199:IVF393212 ILJ393199:ILJ393212 IBN393199:IBN393212 HRR393199:HRR393212 HHV393199:HHV393212 GXZ393199:GXZ393212 GOD393199:GOD393212 GEH393199:GEH393212 FUL393199:FUL393212 FKP393199:FKP393212 FAT393199:FAT393212 EQX393199:EQX393212 EHB393199:EHB393212 DXF393199:DXF393212 DNJ393199:DNJ393212 DDN393199:DDN393212 CTR393199:CTR393212 CJV393199:CJV393212 BZZ393199:BZZ393212 BQD393199:BQD393212 BGH393199:BGH393212 AWL393199:AWL393212 AMP393199:AMP393212 ACT393199:ACT393212 SX393199:SX393212 JB393199:JB393212 WVN327663:WVN327676 WLR327663:WLR327676 WBV327663:WBV327676 VRZ327663:VRZ327676 VID327663:VID327676 UYH327663:UYH327676 UOL327663:UOL327676 UEP327663:UEP327676 TUT327663:TUT327676 TKX327663:TKX327676 TBB327663:TBB327676 SRF327663:SRF327676 SHJ327663:SHJ327676 RXN327663:RXN327676 RNR327663:RNR327676 RDV327663:RDV327676 QTZ327663:QTZ327676 QKD327663:QKD327676 QAH327663:QAH327676 PQL327663:PQL327676 PGP327663:PGP327676 OWT327663:OWT327676 OMX327663:OMX327676 ODB327663:ODB327676 NTF327663:NTF327676 NJJ327663:NJJ327676 MZN327663:MZN327676 MPR327663:MPR327676 MFV327663:MFV327676 LVZ327663:LVZ327676 LMD327663:LMD327676 LCH327663:LCH327676 KSL327663:KSL327676 KIP327663:KIP327676 JYT327663:JYT327676 JOX327663:JOX327676 JFB327663:JFB327676 IVF327663:IVF327676 ILJ327663:ILJ327676 IBN327663:IBN327676 HRR327663:HRR327676 HHV327663:HHV327676 GXZ327663:GXZ327676 GOD327663:GOD327676 GEH327663:GEH327676 FUL327663:FUL327676 FKP327663:FKP327676 FAT327663:FAT327676 EQX327663:EQX327676 EHB327663:EHB327676 DXF327663:DXF327676 DNJ327663:DNJ327676 DDN327663:DDN327676 CTR327663:CTR327676 CJV327663:CJV327676 BZZ327663:BZZ327676 BQD327663:BQD327676 BGH327663:BGH327676 AWL327663:AWL327676 AMP327663:AMP327676 ACT327663:ACT327676 SX327663:SX327676 JB327663:JB327676 WVN262127:WVN262140 WLR262127:WLR262140 WBV262127:WBV262140 VRZ262127:VRZ262140 VID262127:VID262140 UYH262127:UYH262140 UOL262127:UOL262140 UEP262127:UEP262140 TUT262127:TUT262140 TKX262127:TKX262140 TBB262127:TBB262140 SRF262127:SRF262140 SHJ262127:SHJ262140 RXN262127:RXN262140 RNR262127:RNR262140 RDV262127:RDV262140 QTZ262127:QTZ262140 QKD262127:QKD262140 QAH262127:QAH262140 PQL262127:PQL262140 PGP262127:PGP262140 OWT262127:OWT262140 OMX262127:OMX262140 ODB262127:ODB262140 NTF262127:NTF262140 NJJ262127:NJJ262140 MZN262127:MZN262140 MPR262127:MPR262140 MFV262127:MFV262140 LVZ262127:LVZ262140 LMD262127:LMD262140 LCH262127:LCH262140 KSL262127:KSL262140 KIP262127:KIP262140 JYT262127:JYT262140 JOX262127:JOX262140 JFB262127:JFB262140 IVF262127:IVF262140 ILJ262127:ILJ262140 IBN262127:IBN262140 HRR262127:HRR262140 HHV262127:HHV262140 GXZ262127:GXZ262140 GOD262127:GOD262140 GEH262127:GEH262140 FUL262127:FUL262140 FKP262127:FKP262140 FAT262127:FAT262140 EQX262127:EQX262140 EHB262127:EHB262140 DXF262127:DXF262140 DNJ262127:DNJ262140 DDN262127:DDN262140 CTR262127:CTR262140 CJV262127:CJV262140 BZZ262127:BZZ262140 BQD262127:BQD262140 BGH262127:BGH262140 AWL262127:AWL262140 AMP262127:AMP262140 ACT262127:ACT262140 SX262127:SX262140 JB262127:JB262140 WVN196591:WVN196604 WLR196591:WLR196604 WBV196591:WBV196604 VRZ196591:VRZ196604 VID196591:VID196604 UYH196591:UYH196604 UOL196591:UOL196604 UEP196591:UEP196604 TUT196591:TUT196604 TKX196591:TKX196604 TBB196591:TBB196604 SRF196591:SRF196604 SHJ196591:SHJ196604 RXN196591:RXN196604 RNR196591:RNR196604 RDV196591:RDV196604 QTZ196591:QTZ196604 QKD196591:QKD196604 QAH196591:QAH196604 PQL196591:PQL196604 PGP196591:PGP196604 OWT196591:OWT196604 OMX196591:OMX196604 ODB196591:ODB196604 NTF196591:NTF196604 NJJ196591:NJJ196604 MZN196591:MZN196604 MPR196591:MPR196604 MFV196591:MFV196604 LVZ196591:LVZ196604 LMD196591:LMD196604 LCH196591:LCH196604 KSL196591:KSL196604 KIP196591:KIP196604 JYT196591:JYT196604 JOX196591:JOX196604 JFB196591:JFB196604 IVF196591:IVF196604 ILJ196591:ILJ196604 IBN196591:IBN196604 HRR196591:HRR196604 HHV196591:HHV196604 GXZ196591:GXZ196604 GOD196591:GOD196604 GEH196591:GEH196604 FUL196591:FUL196604 FKP196591:FKP196604 FAT196591:FAT196604 EQX196591:EQX196604 EHB196591:EHB196604 DXF196591:DXF196604 DNJ196591:DNJ196604 DDN196591:DDN196604 CTR196591:CTR196604 CJV196591:CJV196604 BZZ196591:BZZ196604 BQD196591:BQD196604 BGH196591:BGH196604 AWL196591:AWL196604 AMP196591:AMP196604 ACT196591:ACT196604 SX196591:SX196604 JB196591:JB196604 WVN131055:WVN131068 WLR131055:WLR131068 WBV131055:WBV131068 VRZ131055:VRZ131068 VID131055:VID131068 UYH131055:UYH131068 UOL131055:UOL131068 UEP131055:UEP131068 TUT131055:TUT131068 TKX131055:TKX131068 TBB131055:TBB131068 SRF131055:SRF131068 SHJ131055:SHJ131068 RXN131055:RXN131068 RNR131055:RNR131068 RDV131055:RDV131068 QTZ131055:QTZ131068 QKD131055:QKD131068 QAH131055:QAH131068 PQL131055:PQL131068 PGP131055:PGP131068 OWT131055:OWT131068 OMX131055:OMX131068 ODB131055:ODB131068 NTF131055:NTF131068 NJJ131055:NJJ131068 MZN131055:MZN131068 MPR131055:MPR131068 MFV131055:MFV131068 LVZ131055:LVZ131068 LMD131055:LMD131068 LCH131055:LCH131068 KSL131055:KSL131068 KIP131055:KIP131068 JYT131055:JYT131068 JOX131055:JOX131068 JFB131055:JFB131068 IVF131055:IVF131068 ILJ131055:ILJ131068 IBN131055:IBN131068 HRR131055:HRR131068 HHV131055:HHV131068 GXZ131055:GXZ131068 GOD131055:GOD131068 GEH131055:GEH131068 FUL131055:FUL131068 FKP131055:FKP131068 FAT131055:FAT131068 EQX131055:EQX131068 EHB131055:EHB131068 DXF131055:DXF131068 DNJ131055:DNJ131068 DDN131055:DDN131068 CTR131055:CTR131068 CJV131055:CJV131068 BZZ131055:BZZ131068 BQD131055:BQD131068 BGH131055:BGH131068 AWL131055:AWL131068 AMP131055:AMP131068 ACT131055:ACT131068 SX131055:SX131068 JB131055:JB131068 WVN65519:WVN65532 WLR65519:WLR65532 WBV65519:WBV65532 VRZ65519:VRZ65532 VID65519:VID65532 UYH65519:UYH65532 UOL65519:UOL65532 UEP65519:UEP65532 TUT65519:TUT65532 TKX65519:TKX65532 TBB65519:TBB65532 SRF65519:SRF65532 SHJ65519:SHJ65532 RXN65519:RXN65532 RNR65519:RNR65532 RDV65519:RDV65532 QTZ65519:QTZ65532 QKD65519:QKD65532 QAH65519:QAH65532 PQL65519:PQL65532 PGP65519:PGP65532 OWT65519:OWT65532 OMX65519:OMX65532 ODB65519:ODB65532 NTF65519:NTF65532 NJJ65519:NJJ65532 MZN65519:MZN65532 MPR65519:MPR65532 MFV65519:MFV65532 LVZ65519:LVZ65532 LMD65519:LMD65532 LCH65519:LCH65532 KSL65519:KSL65532 KIP65519:KIP65532 JYT65519:JYT65532 JOX65519:JOX65532 JFB65519:JFB65532 IVF65519:IVF65532 ILJ65519:ILJ65532 IBN65519:IBN65532 HRR65519:HRR65532 HHV65519:HHV65532 GXZ65519:GXZ65532 GOD65519:GOD65532 GEH65519:GEH65532 FUL65519:FUL65532 FKP65519:FKP65532 FAT65519:FAT65532 EQX65519:EQX65532 EHB65519:EHB65532 DXF65519:DXF65532 DNJ65519:DNJ65532 DDN65519:DDN65532 CTR65519:CTR65532 CJV65519:CJV65532 BZZ65519:BZZ65532 BQD65519:BQD65532 BGH65519:BGH65532 AWL65519:AWL65532 AMP65519:AMP65532 ACT65519:ACT65532 SX65519:SX65532 JB65519:JB65532 WVN6:WVN19 WLR6:WLR19 WBV6:WBV19 VRZ6:VRZ19 VID6:VID19 UYH6:UYH19 UOL6:UOL19 UEP6:UEP19 TUT6:TUT19 TKX6:TKX19 TBB6:TBB19 SRF6:SRF19 SHJ6:SHJ19 RXN6:RXN19 RNR6:RNR19 RDV6:RDV19 QTZ6:QTZ19 QKD6:QKD19 QAH6:QAH19 PQL6:PQL19 PGP6:PGP19 OWT6:OWT19 OMX6:OMX19 ODB6:ODB19 NTF6:NTF19 NJJ6:NJJ19 MZN6:MZN19 MPR6:MPR19 MFV6:MFV19 LVZ6:LVZ19 LMD6:LMD19 LCH6:LCH19 KSL6:KSL19 KIP6:KIP19 JYT6:JYT19 JOX6:JOX19 JFB6:JFB19 IVF6:IVF19 ILJ6:ILJ19 IBN6:IBN19 HRR6:HRR19 HHV6:HHV19 GXZ6:GXZ19 GOD6:GOD19 GEH6:GEH19 FUL6:FUL19 FKP6:FKP19 FAT6:FAT19 EQX6:EQX19 EHB6:EHB19 DXF6:DXF19 DNJ6:DNJ19 DDN6:DDN19 CTR6:CTR19 CJV6:CJV19 BZZ6:BZZ19 BQD6:BQD19 BGH6:BGH19 AWL6:AWL19 AMP6:AMP19 ACT6:ACT19 SX6:SX19 JB6:JB19">
      <formula1>#REF!</formula1>
    </dataValidation>
  </dataValidations>
  <pageMargins left="0.70866141732283472" right="0.70866141732283472" top="0.74803149606299213" bottom="0.74803149606299213" header="0.31496062992125984" footer="0.31496062992125984"/>
  <pageSetup paperSize="9" scale="50" orientation="landscape" r:id="rId1"/>
  <headerFooter>
    <oddHeader>&amp;C&amp;F</oddHeader>
    <oddFooter>&amp;L&amp;A&amp;R&amp;D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00939938A09D4DAD37E189FCE231BF" ma:contentTypeVersion="0" ma:contentTypeDescription="Create a new document." ma:contentTypeScope="" ma:versionID="9e020ecd2e4c1e8a0b228d719f8e4b1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13A923-DE6F-419C-95D0-AA7FE5419F61}">
  <ds:schemaRefs>
    <ds:schemaRef ds:uri="http://schemas.microsoft.com/sharepoint/v3/contenttype/forms"/>
  </ds:schemaRefs>
</ds:datastoreItem>
</file>

<file path=customXml/itemProps2.xml><?xml version="1.0" encoding="utf-8"?>
<ds:datastoreItem xmlns:ds="http://schemas.openxmlformats.org/officeDocument/2006/customXml" ds:itemID="{32DE8211-2EBD-4795-9575-58B565C9A3CE}">
  <ds:schemaRefs>
    <ds:schemaRef ds:uri="http://schemas.openxmlformats.org/package/2006/metadata/core-properties"/>
    <ds:schemaRef ds:uri="http://purl.org/dc/elements/1.1/"/>
    <ds:schemaRef ds:uri="http://schemas.microsoft.com/office/2006/metadata/properties"/>
    <ds:schemaRef ds:uri="http://purl.org/dc/dcmitype/"/>
    <ds:schemaRef ds:uri="http://schemas.microsoft.com/office/infopath/2007/PartnerControls"/>
    <ds:schemaRef ds:uri="http://purl.org/dc/term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CEF71318-EDD1-4403-8AEB-07A4D67D6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Staff Rates Table </vt:lpstr>
      <vt:lpstr>Highways England Role Rates</vt:lpstr>
      <vt:lpstr>Suppliers Overheads &amp; Profit</vt:lpstr>
      <vt:lpstr>Office Overheads</vt:lpstr>
      <vt:lpstr>Assessed amount</vt:lpstr>
    </vt:vector>
  </TitlesOfParts>
  <Company>Turner &amp; Townsend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Brown</dc:creator>
  <cp:lastModifiedBy>Bayliss, Matthew</cp:lastModifiedBy>
  <cp:lastPrinted>2017-06-20T08:03:11Z</cp:lastPrinted>
  <dcterms:created xsi:type="dcterms:W3CDTF">2013-10-04T07:31:26Z</dcterms:created>
  <dcterms:modified xsi:type="dcterms:W3CDTF">2017-09-07T08:38:26Z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0x0101008900939938A09D4DAD37E189FCE231BF</vt:lpwstr>
  </property>
</Properties>
</file>