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mark.pepperell\Documents\Templates\Playbook\"/>
    </mc:Choice>
  </mc:AlternateContent>
  <workbookProtection workbookAlgorithmName="SHA-512" workbookHashValue="hNMNx463UfPaPoerfIOu88uDxr7BZIJsh8HtDt0wHArjTYxRsugG5zRsJGcDfHxXKgo4q+hMgbH50rPkgLlpAA==" workbookSaltValue="5MZoSg8hpJHa+CZzzVlsDA==" workbookSpinCount="100000" lockStructure="1"/>
  <bookViews>
    <workbookView xWindow="0" yWindow="0" windowWidth="23040" windowHeight="9108"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Guarantor'!$D$14:$H$180</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Assmt'!$C$10:$R$27</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'1.1a Lead Financial Input'!$H$26</definedName>
  </definedNames>
  <calcPr calcId="152511"/>
</workbook>
</file>

<file path=xl/calcChain.xml><?xml version="1.0" encoding="utf-8"?>
<calcChain xmlns="http://schemas.openxmlformats.org/spreadsheetml/2006/main">
  <c r="X18" i="27"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G173" i="40" l="1"/>
  <c r="J24" i="41" s="1"/>
  <c r="F173" i="40"/>
  <c r="I24" i="41" s="1"/>
  <c r="E173" i="40"/>
  <c r="H24" i="41" s="1"/>
  <c r="G173" i="27"/>
  <c r="F173" i="27"/>
  <c r="E173" i="27"/>
  <c r="H64" i="48" l="1"/>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Y28" i="27" s="1"/>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L28" i="27"/>
  <c r="T28" i="27"/>
  <c r="T34" i="27" s="1"/>
  <c r="T43" i="27" s="1"/>
  <c r="T47" i="27" s="1"/>
  <c r="T50" i="27" s="1"/>
  <c r="U28" i="27"/>
  <c r="U34" i="27" s="1"/>
  <c r="U43" i="27" s="1"/>
  <c r="U47" i="27" s="1"/>
  <c r="U50" i="27" s="1"/>
  <c r="V28" i="27"/>
  <c r="Z28" i="27"/>
  <c r="O29" i="27"/>
  <c r="P29" i="27"/>
  <c r="Q29" i="27"/>
  <c r="Y29" i="27"/>
  <c r="Z29" i="27"/>
  <c r="Z34" i="27" s="1"/>
  <c r="Z43" i="27" s="1"/>
  <c r="Z47" i="27" s="1"/>
  <c r="Z50" i="27" s="1"/>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K34" i="27"/>
  <c r="K43" i="27" s="1"/>
  <c r="K47" i="27" s="1"/>
  <c r="K50" i="27" s="1"/>
  <c r="L34" i="27"/>
  <c r="L43" i="27" s="1"/>
  <c r="L47" i="27" s="1"/>
  <c r="L50" i="27" s="1"/>
  <c r="V34" i="27"/>
  <c r="O36" i="27"/>
  <c r="P36" i="27"/>
  <c r="Q36" i="27"/>
  <c r="Y36" i="27"/>
  <c r="Z36" i="27"/>
  <c r="AA36" i="27"/>
  <c r="O37" i="27"/>
  <c r="P37" i="27"/>
  <c r="P173" i="27" s="1"/>
  <c r="Q37" i="27"/>
  <c r="Q173" i="27" s="1"/>
  <c r="Y37" i="27"/>
  <c r="Z37" i="27"/>
  <c r="AA37" i="27"/>
  <c r="AA173" i="27" s="1"/>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AA61" i="27" s="1"/>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Y91" i="27" s="1"/>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V113" i="27" s="1"/>
  <c r="O93" i="27"/>
  <c r="P93" i="27"/>
  <c r="Q93" i="27"/>
  <c r="Y93" i="27"/>
  <c r="Z93" i="27"/>
  <c r="AA93" i="27"/>
  <c r="O94" i="27"/>
  <c r="P94" i="27"/>
  <c r="Q94" i="27"/>
  <c r="Y94" i="27"/>
  <c r="Z94" i="27"/>
  <c r="Z109" i="27" s="1"/>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G109" i="27"/>
  <c r="J109" i="27"/>
  <c r="K109" i="27"/>
  <c r="L109" i="27"/>
  <c r="L111" i="27" s="1"/>
  <c r="T109" i="27"/>
  <c r="T111" i="27" s="1"/>
  <c r="U109" i="27"/>
  <c r="U111" i="27" s="1"/>
  <c r="V109" i="27"/>
  <c r="F111" i="27"/>
  <c r="G111" i="27"/>
  <c r="T113" i="27"/>
  <c r="O115" i="27"/>
  <c r="P115" i="27"/>
  <c r="Q115" i="27"/>
  <c r="Y115" i="27"/>
  <c r="Y129" i="27" s="1"/>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O151" i="27" s="1"/>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E136" i="27" s="1"/>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F136" i="27" s="1"/>
  <c r="G134" i="27"/>
  <c r="G136" i="27" s="1"/>
  <c r="J134" i="27"/>
  <c r="J136" i="27" s="1"/>
  <c r="K134" i="27"/>
  <c r="L134" i="27"/>
  <c r="L136" i="27" s="1"/>
  <c r="T134" i="27"/>
  <c r="T136" i="27" s="1"/>
  <c r="U134" i="27"/>
  <c r="U136" i="27" s="1"/>
  <c r="V134" i="27"/>
  <c r="V136" i="27" s="1"/>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O147" i="27" s="1"/>
  <c r="P145" i="27"/>
  <c r="Q145" i="27"/>
  <c r="Y145" i="27"/>
  <c r="Y147" i="27" s="1"/>
  <c r="Z145" i="27"/>
  <c r="AA145" i="27"/>
  <c r="O146" i="27"/>
  <c r="P146" i="27"/>
  <c r="Q146" i="27"/>
  <c r="Y146" i="27"/>
  <c r="Z146" i="27"/>
  <c r="AA146" i="27"/>
  <c r="AA147" i="27" s="1"/>
  <c r="E147" i="27"/>
  <c r="F147" i="27"/>
  <c r="G147" i="27"/>
  <c r="J147" i="27"/>
  <c r="K147" i="27"/>
  <c r="L147" i="27"/>
  <c r="P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I90" i="48" l="1"/>
  <c r="H90" i="48"/>
  <c r="K136" i="27"/>
  <c r="AA129" i="27"/>
  <c r="AA136" i="27" s="1"/>
  <c r="O91" i="27"/>
  <c r="Z91" i="27"/>
  <c r="Z111" i="27" s="1"/>
  <c r="F142" i="27"/>
  <c r="Y73" i="27"/>
  <c r="Q151" i="27"/>
  <c r="Y151" i="27"/>
  <c r="Z147" i="27"/>
  <c r="Q147" i="27"/>
  <c r="T142" i="27"/>
  <c r="O134" i="27"/>
  <c r="Q134" i="27"/>
  <c r="Z134" i="27"/>
  <c r="Z129" i="27"/>
  <c r="Q129" i="27"/>
  <c r="Q136" i="27" s="1"/>
  <c r="Y109" i="27"/>
  <c r="P109" i="27"/>
  <c r="AA109" i="27"/>
  <c r="J113" i="27"/>
  <c r="P91" i="27"/>
  <c r="P111" i="27" s="1"/>
  <c r="AA91" i="27"/>
  <c r="V142" i="27"/>
  <c r="Y34" i="27"/>
  <c r="Y43" i="27" s="1"/>
  <c r="Y47" i="27" s="1"/>
  <c r="Y50" i="27" s="1"/>
  <c r="Z151" i="27"/>
  <c r="O129" i="27"/>
  <c r="P134" i="27"/>
  <c r="Y134" i="27"/>
  <c r="Y136" i="27" s="1"/>
  <c r="E111" i="27"/>
  <c r="Q109" i="27"/>
  <c r="O109" i="27"/>
  <c r="Q91" i="27"/>
  <c r="Q111" i="27" s="1"/>
  <c r="U113" i="27"/>
  <c r="J142" i="27"/>
  <c r="AA73" i="27"/>
  <c r="Q61" i="27"/>
  <c r="Q113" i="27" s="1"/>
  <c r="Z61" i="27"/>
  <c r="Z173" i="27"/>
  <c r="O173" i="27"/>
  <c r="AA28" i="27"/>
  <c r="AA34" i="27" s="1"/>
  <c r="AA43" i="27" s="1"/>
  <c r="AA47" i="27" s="1"/>
  <c r="AA50" i="27" s="1"/>
  <c r="P28" i="27"/>
  <c r="P34" i="27" s="1"/>
  <c r="P43" i="27" s="1"/>
  <c r="P47" i="27" s="1"/>
  <c r="G113" i="27"/>
  <c r="Z73" i="27"/>
  <c r="O73" i="27"/>
  <c r="O142" i="27" s="1"/>
  <c r="Q73" i="27"/>
  <c r="L142" i="27"/>
  <c r="P61" i="27"/>
  <c r="Y61" i="27"/>
  <c r="Y142" i="27" s="1"/>
  <c r="Y173" i="27"/>
  <c r="Q34" i="27"/>
  <c r="Q43" i="27" s="1"/>
  <c r="Q47" i="27" s="1"/>
  <c r="Q50" i="27" s="1"/>
  <c r="O34" i="27"/>
  <c r="O43" i="27" s="1"/>
  <c r="O47" i="27" s="1"/>
  <c r="O50" i="27" s="1"/>
  <c r="P73" i="27"/>
  <c r="P113" i="27" s="1"/>
  <c r="F113" i="27"/>
  <c r="E142" i="27"/>
  <c r="P50" i="27"/>
  <c r="P129" i="27"/>
  <c r="P136" i="27" s="1"/>
  <c r="K142" i="27"/>
  <c r="O113" i="27"/>
  <c r="Q142" i="27"/>
  <c r="Z136" i="27"/>
  <c r="O111" i="27"/>
  <c r="AA113" i="27"/>
  <c r="Y111" i="27"/>
  <c r="Y144" i="27"/>
  <c r="U142" i="27"/>
  <c r="G142" i="27"/>
  <c r="E113" i="27"/>
  <c r="L113" i="27"/>
  <c r="K111" i="27"/>
  <c r="P151" i="27"/>
  <c r="AA142" i="27"/>
  <c r="K113" i="27"/>
  <c r="V111" i="27"/>
  <c r="J111" i="27"/>
  <c r="AA151" i="27"/>
  <c r="Z144" i="27"/>
  <c r="B8" i="61"/>
  <c r="I25" i="58" s="1"/>
  <c r="A8" i="61"/>
  <c r="H25" i="58" s="1"/>
  <c r="C6" i="61"/>
  <c r="C4" i="61"/>
  <c r="C3" i="61"/>
  <c r="C2" i="61"/>
  <c r="Z113" i="27" l="1"/>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F90" i="48" s="1"/>
  <c r="E76" i="48"/>
  <c r="L64" i="48"/>
  <c r="K64" i="48"/>
  <c r="F64" i="48"/>
  <c r="E64" i="48"/>
  <c r="L38" i="48"/>
  <c r="K38" i="48"/>
  <c r="I38" i="48"/>
  <c r="H38" i="48"/>
  <c r="F38" i="48"/>
  <c r="E38" i="48"/>
  <c r="L32" i="48"/>
  <c r="K32" i="48"/>
  <c r="I32" i="48"/>
  <c r="H32" i="48"/>
  <c r="F32" i="48"/>
  <c r="E32" i="48"/>
  <c r="K39" i="48" l="1"/>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D3" i="40"/>
  <c r="C3" i="36"/>
  <c r="C3" i="3"/>
  <c r="C3" i="37"/>
  <c r="C3" i="38"/>
  <c r="C3" i="41"/>
  <c r="D3" i="47"/>
  <c r="C3" i="57"/>
  <c r="A104" i="27" l="1"/>
  <c r="A127" i="27"/>
  <c r="F157" i="27"/>
  <c r="G157" i="40" l="1"/>
  <c r="F157" i="40"/>
  <c r="G157" i="27"/>
  <c r="G169" i="27" s="1"/>
  <c r="F169" i="27"/>
  <c r="F169" i="40" l="1"/>
  <c r="I20" i="41" s="1"/>
  <c r="F20" i="41"/>
  <c r="G169" i="40"/>
  <c r="J20" i="41" s="1"/>
  <c r="G20" i="41"/>
  <c r="C6" i="58"/>
  <c r="C6" i="26"/>
  <c r="C6" i="35"/>
  <c r="D6" i="27"/>
  <c r="D7" i="48"/>
  <c r="D6" i="40"/>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39" i="26" l="1"/>
  <c r="H14" i="41" l="1"/>
  <c r="H10" i="41"/>
  <c r="G152" i="40"/>
  <c r="G156" i="40" s="1"/>
  <c r="F152" i="40"/>
  <c r="F156" i="40" s="1"/>
  <c r="E152" i="40"/>
  <c r="G168" i="40" l="1"/>
  <c r="J19" i="41" s="1"/>
  <c r="G19" i="41"/>
  <c r="F168" i="40"/>
  <c r="I19" i="41" s="1"/>
  <c r="F19" i="41"/>
  <c r="E157" i="40"/>
  <c r="E20" i="41" s="1"/>
  <c r="J23" i="35"/>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G151" i="40"/>
  <c r="F151" i="40"/>
  <c r="E151" i="40"/>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B138" i="48"/>
  <c r="AB150" i="48" s="1"/>
  <c r="AC139" i="48"/>
  <c r="AA139" i="48"/>
  <c r="AC138" i="48"/>
  <c r="AC150" i="48" s="1"/>
  <c r="AA138" i="48"/>
  <c r="AA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E169" i="40"/>
  <c r="H20" i="41" s="1"/>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7" i="48" l="1"/>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8" i="40"/>
  <c r="H18" i="58" s="1"/>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G129" i="40" l="1"/>
  <c r="F129" i="40"/>
  <c r="E129" i="40"/>
  <c r="Z163" i="27" l="1"/>
  <c r="Z175" i="27" s="1"/>
  <c r="Q163" i="27"/>
  <c r="Q175" i="27" s="1"/>
  <c r="P163" i="27"/>
  <c r="P175" i="27" s="1"/>
  <c r="O163" i="27"/>
  <c r="O175" i="27" s="1"/>
  <c r="G163" i="27"/>
  <c r="G175" i="27" s="1"/>
  <c r="F163" i="27"/>
  <c r="F175" i="27" s="1"/>
  <c r="G134" i="40"/>
  <c r="G163" i="40" s="1"/>
  <c r="F134" i="40"/>
  <c r="F163" i="40" s="1"/>
  <c r="E134" i="40"/>
  <c r="E163" i="40" s="1"/>
  <c r="G91" i="40"/>
  <c r="G164" i="40" s="1"/>
  <c r="F91" i="40"/>
  <c r="F164" i="40" s="1"/>
  <c r="E91" i="40"/>
  <c r="E164" i="40" s="1"/>
  <c r="G164" i="27"/>
  <c r="G176" i="27" s="1"/>
  <c r="F164" i="27"/>
  <c r="F176" i="27" s="1"/>
  <c r="G73" i="40"/>
  <c r="F73" i="40"/>
  <c r="E73" i="40"/>
  <c r="G61" i="40"/>
  <c r="F61" i="40"/>
  <c r="E61" i="40"/>
  <c r="F175" i="40" l="1"/>
  <c r="I26" i="41" s="1"/>
  <c r="F26" i="41"/>
  <c r="G175" i="40"/>
  <c r="J26" i="41" s="1"/>
  <c r="G26" i="41"/>
  <c r="E176" i="40"/>
  <c r="H27" i="41" s="1"/>
  <c r="E27" i="41"/>
  <c r="F176" i="40"/>
  <c r="I27" i="41" s="1"/>
  <c r="F27" i="41"/>
  <c r="G176" i="40"/>
  <c r="J27" i="41" s="1"/>
  <c r="G27" i="41"/>
  <c r="E175" i="40"/>
  <c r="H26" i="41" s="1"/>
  <c r="E26" i="41"/>
  <c r="E164" i="27"/>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E156" i="40" l="1"/>
  <c r="E168" i="40" l="1"/>
  <c r="H19" i="41" s="1"/>
  <c r="E19" i="41"/>
  <c r="F19" i="37"/>
  <c r="G19" i="37"/>
  <c r="F19" i="38"/>
  <c r="E19" i="38"/>
  <c r="G19" i="38"/>
  <c r="E156" i="27" l="1"/>
  <c r="E19" i="3" l="1"/>
  <c r="E168" i="27"/>
  <c r="H19" i="3" s="1"/>
  <c r="E19" i="37" l="1"/>
  <c r="G19" i="3"/>
  <c r="E158" i="27" l="1"/>
  <c r="H21" i="3" l="1"/>
  <c r="E21" i="3"/>
  <c r="E163" i="27"/>
  <c r="H12" i="41"/>
  <c r="H13" i="41"/>
  <c r="H11" i="41"/>
  <c r="H12" i="38"/>
  <c r="H13" i="38"/>
  <c r="H11" i="38"/>
  <c r="H12" i="37"/>
  <c r="H13" i="37"/>
  <c r="H11" i="37"/>
  <c r="G147" i="40"/>
  <c r="G158" i="40" s="1"/>
  <c r="G21" i="41" s="1"/>
  <c r="F147" i="40"/>
  <c r="F158" i="40" s="1"/>
  <c r="F21" i="41" s="1"/>
  <c r="E147" i="40"/>
  <c r="E158" i="40" s="1"/>
  <c r="E21" i="41" s="1"/>
  <c r="G144" i="40"/>
  <c r="F144" i="40"/>
  <c r="E144" i="40"/>
  <c r="G109" i="40"/>
  <c r="F109" i="40"/>
  <c r="E109" i="40"/>
  <c r="G55" i="40"/>
  <c r="F55" i="40"/>
  <c r="E55" i="40"/>
  <c r="G28" i="40"/>
  <c r="G34" i="40" s="1"/>
  <c r="F28" i="40"/>
  <c r="F34" i="40" s="1"/>
  <c r="E28" i="40"/>
  <c r="E34" i="40" s="1"/>
  <c r="AA158" i="27"/>
  <c r="AA170" i="27" s="1"/>
  <c r="Z158" i="27"/>
  <c r="Z170" i="27" s="1"/>
  <c r="Y158" i="27"/>
  <c r="Y170" i="27" s="1"/>
  <c r="Q158" i="27"/>
  <c r="Q170" i="27" s="1"/>
  <c r="P158" i="27"/>
  <c r="P170" i="27" s="1"/>
  <c r="F158" i="27"/>
  <c r="G158" i="27"/>
  <c r="O158" i="27" l="1"/>
  <c r="O170" i="27" s="1"/>
  <c r="H21" i="37" s="1"/>
  <c r="E161" i="40"/>
  <c r="E24" i="41" s="1"/>
  <c r="E160" i="40"/>
  <c r="F161" i="40"/>
  <c r="F24" i="41" s="1"/>
  <c r="F160" i="40"/>
  <c r="F159" i="40"/>
  <c r="G161" i="40"/>
  <c r="G24" i="41" s="1"/>
  <c r="G160" i="40"/>
  <c r="G159" i="40"/>
  <c r="E162" i="40"/>
  <c r="E25" i="41" s="1"/>
  <c r="E142" i="40"/>
  <c r="F162" i="40"/>
  <c r="F25" i="41" s="1"/>
  <c r="F142" i="40"/>
  <c r="G162" i="40"/>
  <c r="G25" i="41" s="1"/>
  <c r="G142" i="40"/>
  <c r="E170" i="40"/>
  <c r="H21" i="41" s="1"/>
  <c r="F170" i="40"/>
  <c r="I21" i="41" s="1"/>
  <c r="G170" i="40"/>
  <c r="J21" i="41" s="1"/>
  <c r="E159" i="40"/>
  <c r="J21" i="3"/>
  <c r="I21" i="3"/>
  <c r="J21" i="37"/>
  <c r="G21" i="37"/>
  <c r="E21" i="38"/>
  <c r="E21" i="37"/>
  <c r="F21" i="38"/>
  <c r="F21" i="37"/>
  <c r="G21" i="38"/>
  <c r="E26" i="3"/>
  <c r="E175" i="27"/>
  <c r="F43" i="40"/>
  <c r="F47" i="40" s="1"/>
  <c r="F50" i="40" s="1"/>
  <c r="E43" i="40"/>
  <c r="E47" i="40" s="1"/>
  <c r="E50" i="40" s="1"/>
  <c r="G43" i="40"/>
  <c r="G47" i="40" s="1"/>
  <c r="G50" i="40" s="1"/>
  <c r="F21" i="3"/>
  <c r="G21" i="3"/>
  <c r="G136" i="40"/>
  <c r="E136" i="40"/>
  <c r="F136" i="40"/>
  <c r="F111" i="40"/>
  <c r="E113" i="40"/>
  <c r="G111" i="40"/>
  <c r="G113" i="40"/>
  <c r="F113" i="40"/>
  <c r="E111" i="40"/>
  <c r="B142" i="40" l="1"/>
  <c r="G172" i="40"/>
  <c r="J23" i="41" s="1"/>
  <c r="G23" i="41"/>
  <c r="E171" i="40"/>
  <c r="H22" i="41" s="1"/>
  <c r="E22" i="41"/>
  <c r="E172" i="40"/>
  <c r="H23" i="41" s="1"/>
  <c r="E23" i="41"/>
  <c r="F171" i="40"/>
  <c r="I22" i="41" s="1"/>
  <c r="F22" i="41"/>
  <c r="G171" i="40"/>
  <c r="J22" i="41" s="1"/>
  <c r="G22" i="41"/>
  <c r="F172" i="40"/>
  <c r="I23" i="41" s="1"/>
  <c r="F23" i="41"/>
  <c r="E174" i="40"/>
  <c r="H25" i="41" s="1"/>
  <c r="G174" i="40"/>
  <c r="J25" i="41" s="1"/>
  <c r="F174" i="40"/>
  <c r="I25" i="41" s="1"/>
  <c r="J21" i="38"/>
  <c r="H21" i="38"/>
  <c r="I21" i="37"/>
  <c r="I21" i="38"/>
  <c r="B8" i="40"/>
  <c r="I18" i="58" s="1"/>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71" i="27"/>
  <c r="Q160" i="27"/>
  <c r="G23" i="37" s="1"/>
  <c r="E160" i="27"/>
  <c r="E172" i="27" s="1"/>
  <c r="P160" i="27"/>
  <c r="P172" i="27" s="1"/>
  <c r="I23" i="37" s="1"/>
  <c r="G160" i="27"/>
  <c r="G172" i="27" s="1"/>
  <c r="J23" i="3" s="1"/>
  <c r="G171" i="27"/>
  <c r="O160" i="27"/>
  <c r="O172" i="27" s="1"/>
  <c r="H23" i="37" s="1"/>
  <c r="Z159" i="27"/>
  <c r="Z171" i="27" s="1"/>
  <c r="Y159" i="27"/>
  <c r="Y171" i="27" s="1"/>
  <c r="Q159" i="27"/>
  <c r="Q171" i="27" s="1"/>
  <c r="P159" i="27"/>
  <c r="P171" i="27" s="1"/>
  <c r="I22" i="37" s="1"/>
  <c r="AA159" i="27"/>
  <c r="AA171" i="27" s="1"/>
  <c r="J22" i="38" s="1"/>
  <c r="O159" i="27"/>
  <c r="O171" i="27" s="1"/>
  <c r="E157" i="27"/>
  <c r="E171" i="27"/>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47" l="1"/>
  <c r="C5" i="57"/>
  <c r="D6" i="48"/>
  <c r="C5" i="36"/>
  <c r="C5" i="3"/>
  <c r="C5" i="35"/>
  <c r="C5" i="41"/>
  <c r="C5" i="26"/>
  <c r="D5" i="40"/>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text>
        <r>
          <rPr>
            <sz val="9"/>
            <color indexed="81"/>
            <rFont val="Tahoma"/>
            <family val="2"/>
          </rPr>
          <t>Please note adjusting this line item will not pro-rate the ratios below.</t>
        </r>
      </text>
    </comment>
    <comment ref="F22" authorId="1" shapeId="0">
      <text>
        <r>
          <rPr>
            <sz val="9"/>
            <color rgb="FF000000"/>
            <rFont val="Tahoma"/>
            <family val="2"/>
          </rPr>
          <t>Please note adjusting this line item will not pro-rate the ratios below.</t>
        </r>
      </text>
    </comment>
    <comment ref="G22" authorId="1" shapeId="0">
      <text>
        <r>
          <rPr>
            <sz val="9"/>
            <color indexed="81"/>
            <rFont val="Tahoma"/>
            <family val="2"/>
          </rPr>
          <t>Please note adjusting this line item will not pro-rate the ratios below.</t>
        </r>
      </text>
    </comment>
    <comment ref="D23" authorId="0" shapeId="0">
      <text>
        <r>
          <rPr>
            <sz val="9"/>
            <color indexed="81"/>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text>
        <r>
          <rPr>
            <sz val="9"/>
            <color rgb="FF000000"/>
            <rFont val="Tahoma"/>
            <family val="2"/>
          </rPr>
          <t>Must enter all liabilities as a positive</t>
        </r>
      </text>
    </comment>
    <comment ref="D138" authorId="0" shapeId="0">
      <text>
        <r>
          <rPr>
            <sz val="9"/>
            <color indexed="81"/>
            <rFont val="Tahoma"/>
            <family val="2"/>
          </rPr>
          <t>Enter as positive value</t>
        </r>
      </text>
    </comment>
    <comment ref="D146" authorId="0" shapeId="0">
      <text>
        <r>
          <rPr>
            <b/>
            <sz val="9"/>
            <color indexed="81"/>
            <rFont val="Tahoma"/>
            <family val="2"/>
          </rPr>
          <t>Enter figure as a negative</t>
        </r>
        <r>
          <rPr>
            <sz val="9"/>
            <color indexed="81"/>
            <rFont val="Tahoma"/>
            <family val="2"/>
          </rPr>
          <t xml:space="preserve">
</t>
        </r>
      </text>
    </comment>
    <comment ref="D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<sst xmlns="http://schemas.openxmlformats.org/spreadsheetml/2006/main" count="1954" uniqueCount="477">
  <si>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</si>
  <si>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</si>
  <si>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</si>
  <si>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</si>
  <si>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</si>
  <si>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</si>
  <si>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</si>
  <si>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</si>
  <si>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</si>
  <si>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</si>
  <si>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</si>
  <si>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</si>
  <si>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</si>
  <si>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</si>
  <si>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</si>
  <si>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</si>
  <si>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</si>
  <si>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</si>
  <si>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</si>
  <si>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</si>
  <si>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</si>
  <si>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</si>
  <si>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</si>
  <si>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</si>
  <si>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</si>
  <si>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</si>
  <si>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</si>
  <si>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</si>
  <si>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</si>
  <si>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</si>
  <si>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</si>
  <si>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</si>
  <si>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</si>
  <si>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</si>
  <si>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</si>
  <si>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</si>
  <si>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</si>
  <si>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</si>
  <si>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</si>
  <si>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</si>
  <si>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</si>
  <si>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</si>
  <si>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</si>
  <si>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</si>
  <si>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</si>
  <si>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</si>
  <si>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</si>
  <si>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</si>
  <si>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</si>
  <si>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</si>
  <si>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</si>
  <si>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</si>
  <si>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</si>
  <si>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</si>
  <si>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</si>
  <si>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</si>
  <si>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</si>
  <si>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</si>
  <si>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</si>
  <si>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</si>
  <si>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</si>
  <si>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</si>
  <si>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</si>
  <si>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</si>
  <si>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</si>
  <si>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</si>
  <si>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</si>
  <si>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</si>
  <si>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</si>
  <si>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</si>
  <si>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</si>
  <si>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</si>
  <si>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</si>
  <si>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</si>
  <si>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</si>
  <si>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</si>
  <si>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</si>
  <si>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</si>
  <si>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</si>
  <si>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</si>
  <si>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</si>
  <si>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</si>
  <si>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</si>
  <si>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</si>
  <si>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</si>
  <si>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</si>
  <si>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</si>
  <si>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</si>
  <si>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</si>
  <si>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</si>
  <si>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</si>
  <si>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</si>
  <si>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</si>
  <si>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</si>
  <si>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</si>
  <si>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</si>
  <si>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</si>
  <si>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</si>
  <si>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</si>
  <si>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</si>
  <si>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</si>
  <si>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</si>
  <si>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</si>
  <si>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</si>
  <si>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</si>
  <si>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</si>
  <si>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</si>
  <si>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</si>
  <si>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</si>
  <si>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</si>
  <si>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</si>
  <si>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</si>
  <si>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</si>
  <si>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</si>
  <si>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</si>
  <si>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</si>
  <si>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</si>
  <si>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</si>
  <si>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</si>
  <si>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</si>
  <si>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</si>
  <si>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</si>
  <si>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</si>
  <si>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</si>
  <si>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</si>
  <si>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</si>
  <si>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</si>
  <si>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</si>
  <si>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</si>
  <si>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</si>
  <si>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</si>
  <si>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</si>
  <si>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</si>
  <si>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</si>
  <si>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</si>
  <si>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</si>
  <si>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</si>
  <si>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</si>
  <si>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</si>
  <si>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</si>
  <si>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</si>
  <si>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</si>
  <si>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</si>
  <si>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</si>
  <si>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</si>
  <si>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</si>
  <si>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</si>
  <si>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</si>
  <si>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</si>
  <si>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</si>
  <si>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</si>
  <si>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</si>
  <si>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</si>
  <si>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</si>
  <si>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</si>
  <si>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</si>
  <si>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</si>
  <si>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</si>
  <si>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</si>
  <si>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</si>
  <si>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</si>
  <si>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</si>
  <si>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</si>
  <si>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</si>
  <si>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</si>
  <si>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</si>
  <si>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</si>
  <si>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</si>
  <si>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</si>
  <si>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</si>
  <si>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</si>
  <si>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</si>
  <si>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</si>
  <si>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</si>
  <si>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</si>
  <si>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</si>
  <si>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</si>
  <si>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</si>
  <si>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</si>
  <si>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</si>
  <si>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</si>
  <si>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</si>
  <si>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</si>
  <si>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</si>
  <si>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</si>
  <si>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</si>
  <si>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</si>
  <si>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</si>
  <si>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</si>
  <si>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</si>
  <si>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</si>
  <si>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</si>
  <si>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</si>
  <si>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</si>
  <si>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</si>
  <si>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</si>
  <si>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</si>
  <si>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</si>
  <si>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</si>
  <si>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</si>
  <si>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</si>
  <si>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</si>
  <si>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</si>
  <si>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</si>
  <si>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</si>
  <si>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</si>
  <si>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</si>
  <si>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</si>
  <si>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</si>
  <si>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</si>
  <si>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</si>
  <si>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</si>
  <si>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</si>
  <si>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</si>
  <si>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</si>
  <si>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</si>
  <si>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</si>
  <si>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</si>
  <si>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</si>
  <si>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</si>
  <si>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</si>
  <si>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</si>
  <si>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</si>
  <si>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</si>
  <si>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</si>
  <si>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</si>
  <si>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</si>
  <si>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</si>
  <si>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</si>
  <si>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</si>
  <si>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</si>
  <si>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</si>
  <si>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</si>
  <si>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</si>
  <si>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</si>
  <si>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</si>
  <si>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</si>
  <si>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</si>
  <si>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</si>
  <si>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</si>
  <si>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</si>
  <si>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</si>
  <si>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</si>
  <si>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</si>
  <si>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</si>
  <si>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</si>
  <si>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</si>
  <si>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</si>
  <si>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</si>
  <si>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</si>
  <si>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</si>
  <si>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</si>
  <si>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</si>
  <si>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</si>
  <si>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</si>
  <si>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</si>
  <si>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</si>
  <si>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</si>
  <si>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</si>
  <si>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</si>
  <si>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</si>
  <si>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</si>
  <si>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</si>
  <si>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</si>
  <si>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</si>
  <si>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</si>
  <si>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</si>
  <si>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</si>
  <si>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</si>
  <si>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</si>
  <si>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</si>
  <si>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</si>
  <si>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</si>
  <si>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</si>
  <si>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</si>
  <si>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</si>
  <si>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</si>
  <si>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</si>
  <si>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</si>
  <si>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</si>
  <si>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</si>
  <si>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</si>
  <si>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</si>
  <si>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</si>
  <si>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</si>
  <si>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</si>
  <si>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</si>
  <si>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</si>
  <si>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</si>
  <si>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</si>
  <si>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</si>
  <si>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</si>
  <si>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</si>
  <si>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</si>
  <si>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</si>
  <si>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</si>
  <si>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</si>
  <si>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</si>
  <si>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</si>
  <si>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</si>
  <si>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</si>
  <si>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</si>
  <si>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</si>
  <si>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</si>
  <si>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</si>
  <si>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</si>
  <si>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</si>
  <si>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</si>
  <si>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</si>
  <si>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</si>
  <si>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</si>
  <si>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</si>
  <si>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</si>
  <si>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</si>
  <si>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</si>
  <si>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</si>
  <si>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</si>
  <si>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</si>
  <si>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</si>
  <si>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</si>
  <si>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</si>
  <si>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</si>
  <si>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</si>
  <si>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</si>
  <si>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</si>
  <si>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</si>
  <si>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</si>
  <si>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</si>
  <si>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</si>
  <si>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</si>
  <si>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</si>
  <si>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</si>
  <si>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</si>
  <si>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</si>
  <si>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</si>
  <si>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</si>
  <si>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</si>
  <si>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</si>
  <si>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</si>
  <si>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</si>
  <si>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</si>
  <si>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</si>
  <si>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</si>
  <si>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</si>
  <si>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</si>
  <si>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</si>
  <si>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</si>
  <si>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</si>
  <si>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</si>
  <si>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</si>
  <si>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</si>
  <si>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</si>
  <si>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</si>
  <si>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</si>
  <si>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</si>
  <si>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</si>
  <si>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</si>
  <si>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</si>
  <si>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</si>
  <si>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</si>
  <si>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</si>
  <si>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</si>
  <si>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</si>
  <si>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</si>
  <si>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</si>
  <si>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</si>
  <si>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</si>
  <si>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</si>
  <si>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</si>
  <si>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</si>
  <si>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</si>
  <si>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</si>
  <si>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</si>
  <si>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</si>
  <si>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</si>
  <si>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</si>
  <si>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</si>
  <si>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</si>
  <si>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</si>
  <si>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</si>
  <si>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</si>
  <si>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</si>
  <si>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</si>
  <si>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</si>
  <si>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</si>
  <si>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</si>
  <si>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</si>
  <si>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</si>
  <si>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</si>
  <si>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</si>
  <si>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</si>
  <si>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</si>
  <si>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</si>
  <si>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</si>
  <si>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</si>
  <si>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</si>
  <si>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</si>
  <si>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</si>
  <si>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</si>
  <si>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</si>
  <si>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</si>
  <si>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</si>
  <si>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</si>
  <si>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</si>
  <si>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</si>
  <si>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</si>
  <si>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</si>
  <si>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</si>
  <si>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</si>
  <si>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</si>
  <si>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</si>
  <si>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</si>
  <si>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</si>
  <si>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</si>
  <si>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</si>
  <si>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</si>
  <si>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</si>
  <si>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</si>
  <si>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</si>
  <si>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</si>
  <si>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</si>
  <si>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</si>
  <si>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</si>
  <si>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</si>
  <si>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</si>
  <si>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</si>
  <si>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</si>
  <si>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</si>
  <si>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</si>
  <si>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</si>
  <si>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</si>
  <si>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</si>
  <si>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</si>
  <si>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</si>
  <si>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</si>
  <si>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</si>
  <si>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</si>
  <si>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</si>
  <si>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</si>
  <si>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</si>
  <si>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</si>
  <si>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</si>
  <si>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</si>
  <si>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</si>
  <si>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</si>
  <si>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</si>
  <si>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</si>
  <si>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</si>
  <si>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</si>
  <si>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</si>
  <si>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</si>
  <si>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</si>
  <si>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</si>
  <si>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</si>
  <si>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</si>
  <si>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</si>
  <si>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</si>
  <si>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</si>
  <si>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</si>
  <si>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</si>
  <si>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</si>
  <si>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</si>
  <si>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</si>
  <si>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</si>
  <si>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</si>
  <si>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</si>
  <si>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</si>
  <si>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</si>
  <si>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</si>
  <si>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</si>
  <si>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</si>
  <si>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</si>
  <si>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</si>
  <si>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</si>
  <si>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1557.13L4</t>
  </si>
  <si>
    <t>G-Cloud Lot 4</t>
  </si>
  <si>
    <t>RM1557.13L4 Financial Viability Risk Assessment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</si>
</sst>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6">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58" fillId="0" borderId="13" xfId="37" applyFont="1" applyAlignment="1">
      <alignment horizontal="center" vertical="center"/>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xf numFmtId="170" fontId="37" fillId="9" borderId="37" xfId="22" applyFont="1" applyBorder="1" applyAlignment="1" applyProtection="1">
      <alignment horizontal="center" vertical="center"/>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1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745238288"/>
        <c:axId val="745236656"/>
      </c:barChart>
      <c:catAx>
        <c:axId val="745238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236656"/>
        <c:crosses val="autoZero"/>
        <c:auto val="1"/>
        <c:lblAlgn val="ctr"/>
        <c:lblOffset val="100"/>
        <c:noMultiLvlLbl val="0"/>
      </c:catAx>
      <c:valAx>
        <c:axId val="74523665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238288"/>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sheetProtection algorithmName="SHA-512" hashValue="c2WDzTd7dz3C6ISBLmz/3sfgLyGep/I+WQrrdRCNZ97dsB54ujZVlFV0x+ATC7clT6RcmfkVEIbzXEclDzkwVg==" saltValue="nGG6m3+c2lrCXSuYOvpEsg==" spinCount="100000" content="1" objects="1"/>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87435" cy="6069106"/>
    <xdr:graphicFrame macro="">
      <xdr:nvGraphicFramePr>
        <xdr:cNvPr id="2" name="Chart 1">
          <a:extLst>
            <a:ext uri="{FF2B5EF4-FFF2-40B4-BE49-F238E27FC236}">
              <a16:creationId xmlns="" xmlns:a16="http://schemas.microsoft.com/office/drawing/2014/main" id="{9344D2C0-555E-4847-BC6B-5157C7C1AB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xmlns="" xmlns:lc="http://schemas.openxmlformats.org/drawingml/2006/lockedCanvas"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CCS </a:t>
          </a:r>
          <a:fld id="{AC6DDCBD-E6F9-4632-9517-FFC63A513F34}" type="TxLink">
            <a:rPr lang="en-US" sz="3200" b="0" i="0" u="none" strike="noStrike">
              <a:solidFill>
                <a:schemeClr val="bg1"/>
              </a:solidFill>
              <a:effectLst/>
              <a:latin typeface="Arial"/>
              <a:cs typeface="Arial"/>
            </a:rPr>
            <a:pPr rtl="0"/>
            <a:t>Financial Viability Risk Assessment Template</a:t>
          </a:fld>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cdr:cNvGrpSpPr/>
      </cdr:nvGrpSpPr>
      <cdr:grpSpPr>
        <a:xfrm xmlns:a="http://schemas.openxmlformats.org/drawingml/2006/main">
          <a:off x="122501" y="5794175"/>
          <a:ext cx="3820480" cy="252233"/>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 xmlns:a16="http://schemas.microsoft.com/office/drawing/2014/main" id="{DC0E4E8A-B1F7-4AC1-8A7A-319591DC88F7}"/>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 xmlns:a16="http://schemas.microsoft.com/office/drawing/2014/main" id="{7CF6EEC2-497A-4E87-8A41-90410692CF56}"/>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 xmlns:a16="http://schemas.microsoft.com/office/drawing/2014/main" id="{BBB4FC73-ECAD-4115-91C9-154879D440AA}"/>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 xmlns:a16="http://schemas.microsoft.com/office/drawing/2014/main" id="{A60816D4-5008-4E06-B323-E267F2A6A1B3}"/>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 xmlns:a16="http://schemas.microsoft.com/office/drawing/2014/main" id="{D082336F-F168-481E-9674-965D1D75FE53}"/>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 xmlns:a16="http://schemas.microsoft.com/office/drawing/2014/main" id="{B0AF5728-3A29-49F5-9D11-8D12F76FC199}"/>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 xmlns:a16="http://schemas.microsoft.com/office/drawing/2014/main" id="{FAE85A4C-F5BC-4FFA-B61A-A6096881F6D4}"/>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 xmlns:a16="http://schemas.microsoft.com/office/drawing/2014/main" id="{CC047EBC-72F7-430A-A9D6-09DE06D0DEF8}"/>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 xmlns:a16="http://schemas.microsoft.com/office/drawing/2014/main" id="{E6BE32E5-37B5-4DE1-88F2-F1788C185525}"/>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 xmlns:a16="http://schemas.microsoft.com/office/drawing/2014/main" id="{8243E143-DB4E-45C6-8B6A-481E107FF794}"/>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 xmlns:a16="http://schemas.microsoft.com/office/drawing/2014/main" id="{9F3E57D2-C8F7-43F2-A31E-C839ADC18A7B}"/>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 xmlns:a16="http://schemas.microsoft.com/office/drawing/2014/main" id="{63A5FC2B-4A61-441E-A55F-F1E59CE9741F}"/>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 xmlns:a16="http://schemas.microsoft.com/office/drawing/2014/main" id="{C621C808-B892-41F8-9636-9E03544799B3}"/>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 xmlns:a16="http://schemas.microsoft.com/office/drawing/2014/main" id="{C1A4801D-9F72-4A7D-AADB-692CCB632216}"/>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 xmlns:a16="http://schemas.microsoft.com/office/drawing/2014/main" id="{AE6ECD97-1909-4634-B090-2158D26AFE32}"/>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 xmlns:a16="http://schemas.microsoft.com/office/drawing/2014/main" id="{C7223FA9-E591-4064-8A1A-57B3B05D5AB4}"/>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 xmlns:a16="http://schemas.microsoft.com/office/drawing/2014/main" id="{DB5B72D9-C12A-434A-8704-FFA68B192367}"/>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 xmlns:a16="http://schemas.microsoft.com/office/drawing/2014/main" id="{2B596180-1F1A-4EB6-B475-F9A276685613}"/>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 xmlns:a16="http://schemas.microsoft.com/office/drawing/2014/main" id="{536F481A-2F69-4C38-9703-8882D2CB82A3}"/>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 xmlns:a16="http://schemas.microsoft.com/office/drawing/2014/main" id="{0D94A046-CF11-4F4E-B605-6EF63E16020C}"/>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 xmlns:a16="http://schemas.microsoft.com/office/drawing/2014/main" id="{22D55C61-5B72-4AD5-AC89-88B3047B4A1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 xmlns:a16="http://schemas.microsoft.com/office/drawing/2014/main" id="{1BDE3CF9-BB6E-4D86-A164-4520178B0E65}"/>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 xmlns:a16="http://schemas.microsoft.com/office/drawing/2014/main" id="{CB2DA09B-8EE4-44A3-9BBE-02F2C4C52F9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 xmlns:a16="http://schemas.microsoft.com/office/drawing/2014/main" id="{07C0F38F-B9E5-45E5-BB13-043D88628AE5}"/>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 xmlns:a16="http://schemas.microsoft.com/office/drawing/2014/main" id="{2655395A-D34B-074A-908F-ECA2B8E586D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 xmlns:a16="http://schemas.microsoft.com/office/drawing/2014/main" id="{107E81EB-593F-494C-AC0E-EC2934E53BDE}"/>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 xmlns:a16="http://schemas.microsoft.com/office/drawing/2014/main" id="{F5E45923-A093-4911-8641-D57898A2F914}"/>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 xmlns:a16="http://schemas.microsoft.com/office/drawing/2014/main" id="{00000000-0008-0000-10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 xmlns:a16="http://schemas.microsoft.com/office/drawing/2014/main" id="{CC003930-2DA9-4772-B43B-1417A11E040D}"/>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 xmlns:a16="http://schemas.microsoft.com/office/drawing/2014/main" id="{994004BE-DF73-4AC4-A76A-1915A76D808B}"/>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 xmlns:a16="http://schemas.microsoft.com/office/drawing/2014/main" id="{D68EE7BA-5941-487F-A4CB-AFEE33711445}"/>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 xmlns:a16="http://schemas.microsoft.com/office/drawing/2014/main" id="{5A9B6C2A-11F5-4EB8-9A56-16F759D79788}"/>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 xmlns:a16="http://schemas.microsoft.com/office/drawing/2014/main" id="{9942B07F-0F83-4792-ABFD-B72B5AFDAFFD}"/>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 xmlns:a16="http://schemas.microsoft.com/office/drawing/2014/main" id="{4793BF12-757C-4FC5-AA65-6A0F544C4889}"/>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 xmlns:a16="http://schemas.microsoft.com/office/drawing/2014/main" id="{27C23A48-784A-4CB5-AB1F-9B37932F63B4}"/>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 xmlns:a16="http://schemas.microsoft.com/office/drawing/2014/main" id="{12BB1B21-A836-4E8F-AAF7-9243C9FEBD13}"/>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29" sqref="G29"/>
    </sheetView>
  </sheetViews>
  <sheetFormatPr defaultColWidth="0" defaultRowHeight="11.55" customHeight="1" zeroHeight="1" x14ac:dyDescent="0.2"/>
  <cols>
    <col min="1" max="2" width="5.75" customWidth="1"/>
    <col min="3" max="3" width="2.25" bestFit="1" customWidth="1"/>
    <col min="4" max="4" width="3" customWidth="1"/>
    <col min="5" max="5" width="33.25" customWidth="1"/>
    <col min="6" max="6" width="4.75" customWidth="1"/>
    <col min="7" max="7" width="114.875" customWidth="1"/>
    <col min="8" max="8" width="6.25" bestFit="1" customWidth="1"/>
    <col min="9" max="9" width="9.25" bestFit="1" customWidth="1"/>
    <col min="10" max="11" width="9.25" customWidth="1"/>
    <col min="12" max="16384" width="9.25" hidden="1"/>
  </cols>
  <sheetData>
    <row r="1" spans="1:11" ht="12" x14ac:dyDescent="0.25">
      <c r="A1" s="109"/>
      <c r="B1" s="109"/>
      <c r="C1" s="110"/>
      <c r="D1" s="109"/>
      <c r="E1" s="109"/>
      <c r="F1" s="109"/>
      <c r="G1" s="109"/>
      <c r="H1" s="109"/>
      <c r="I1" s="109"/>
      <c r="J1" s="109"/>
      <c r="K1" s="109"/>
    </row>
    <row r="2" spans="1:11" ht="13.2" x14ac:dyDescent="0.2">
      <c r="A2" s="109"/>
      <c r="B2" s="109"/>
      <c r="C2" s="111" t="str">
        <f>cstProjectName</f>
        <v>RM1557.13L4 Financial Viability Risk Assessment Template</v>
      </c>
      <c r="D2" s="109"/>
      <c r="E2" s="109"/>
      <c r="F2" s="109"/>
      <c r="G2" s="109"/>
      <c r="H2" s="109"/>
      <c r="I2" s="109"/>
      <c r="J2" s="109"/>
      <c r="K2" s="109"/>
    </row>
    <row r="3" spans="1:11" ht="13.2" x14ac:dyDescent="0.2">
      <c r="A3" s="109"/>
      <c r="B3" s="109"/>
      <c r="C3" s="112" t="str">
        <f ca="1">MID(CELL("filename",A1),FIND("]",CELL("filename",A1))+1,256)&amp;" Sheet"</f>
        <v>Contents Sheet</v>
      </c>
      <c r="D3" s="109"/>
      <c r="E3" s="109"/>
      <c r="F3" s="109"/>
      <c r="G3" s="109"/>
      <c r="H3" s="109"/>
      <c r="I3" s="109"/>
      <c r="J3" s="109"/>
      <c r="K3" s="109"/>
    </row>
    <row r="4" spans="1:11" ht="12" x14ac:dyDescent="0.25">
      <c r="A4" s="109"/>
      <c r="B4" s="109"/>
      <c r="C4" s="110" t="str">
        <f>IF(ISBLANK(cstProtectiveMarking),"",cstProtectiveMarking)</f>
        <v>OFFICIAL</v>
      </c>
      <c r="D4" s="109"/>
      <c r="E4" s="109"/>
      <c r="F4" s="109"/>
      <c r="G4" s="109"/>
      <c r="H4" s="109"/>
      <c r="I4" s="109"/>
      <c r="J4" s="109"/>
      <c r="K4" s="109"/>
    </row>
    <row r="5" spans="1:11" ht="12" x14ac:dyDescent="0.25">
      <c r="A5" s="109"/>
      <c r="B5" s="109"/>
      <c r="C5" s="243" t="str">
        <f>HYPERLINK("#'Contents'!A1",sysChkWord)</f>
        <v>All Checks OK</v>
      </c>
      <c r="D5" s="243"/>
      <c r="E5" s="243"/>
      <c r="F5" s="109"/>
      <c r="G5" s="109"/>
      <c r="H5" s="109"/>
      <c r="I5" s="109"/>
      <c r="J5" s="109"/>
      <c r="K5" s="109"/>
    </row>
    <row r="6" spans="1:11" ht="13.2" x14ac:dyDescent="0.25">
      <c r="A6" s="109"/>
      <c r="B6" s="114"/>
      <c r="C6" s="242" t="str">
        <f>HYPERLINK("#'Contents'!A1","Click for Contents")</f>
        <v>Click for Contents</v>
      </c>
      <c r="D6" s="242"/>
      <c r="E6" s="242"/>
      <c r="F6" s="113"/>
      <c r="G6" s="109"/>
      <c r="H6" s="109"/>
      <c r="I6" s="109"/>
      <c r="J6" s="109"/>
      <c r="K6" s="109"/>
    </row>
    <row r="7" spans="1:11" ht="11.4" x14ac:dyDescent="0.2">
      <c r="A7" s="109"/>
      <c r="B7" s="109"/>
      <c r="C7" s="109"/>
      <c r="D7" s="109"/>
      <c r="E7" s="109"/>
      <c r="F7" s="109"/>
      <c r="G7" s="109"/>
      <c r="H7" s="109"/>
      <c r="I7" s="109"/>
      <c r="J7" s="109"/>
      <c r="K7" s="109"/>
    </row>
    <row r="8" spans="1:11" ht="12" x14ac:dyDescent="0.2">
      <c r="A8" s="83">
        <f>SUM(A9:A71)</f>
        <v>0</v>
      </c>
      <c r="B8" s="115">
        <f>SUM(B9:B71)</f>
        <v>0</v>
      </c>
      <c r="C8" s="116"/>
      <c r="D8" s="116"/>
      <c r="E8" s="116"/>
      <c r="F8" s="116"/>
      <c r="G8" s="116"/>
      <c r="H8" s="116"/>
      <c r="I8" s="109"/>
      <c r="J8" s="109"/>
      <c r="K8" s="109"/>
    </row>
    <row r="9" spans="1:11" ht="11.4" x14ac:dyDescent="0.2">
      <c r="A9" s="27"/>
      <c r="B9" s="27"/>
      <c r="C9" s="27"/>
      <c r="D9" s="27"/>
      <c r="E9" s="27"/>
      <c r="F9" s="27"/>
      <c r="G9" s="27"/>
      <c r="H9" s="27"/>
      <c r="I9" s="27"/>
      <c r="J9" s="27"/>
    </row>
    <row r="10" spans="1:11" ht="15.6" x14ac:dyDescent="0.3">
      <c r="A10" s="117"/>
      <c r="B10" s="117"/>
      <c r="C10" s="117"/>
      <c r="D10" s="117" t="s">
        <v>284</v>
      </c>
      <c r="E10" s="117"/>
      <c r="F10" s="117"/>
      <c r="G10" s="117"/>
      <c r="H10" s="117"/>
      <c r="I10" s="117"/>
      <c r="J10" s="117"/>
    </row>
    <row r="11" spans="1:11" ht="11.4" x14ac:dyDescent="0.2">
      <c r="A11" s="91"/>
      <c r="B11" s="91"/>
      <c r="C11" s="91"/>
      <c r="D11" s="91"/>
      <c r="E11" s="91"/>
      <c r="F11" s="91"/>
      <c r="G11" s="91"/>
      <c r="H11" s="91"/>
      <c r="I11" s="91"/>
    </row>
    <row r="12" spans="1:11" ht="12" x14ac:dyDescent="0.25">
      <c r="A12" s="91"/>
      <c r="B12" s="91"/>
      <c r="C12" s="91"/>
      <c r="D12" s="91"/>
      <c r="E12" s="118" t="s">
        <v>285</v>
      </c>
      <c r="F12" s="118" t="s">
        <v>286</v>
      </c>
      <c r="G12" s="118" t="s">
        <v>287</v>
      </c>
      <c r="H12" s="119" t="s">
        <v>152</v>
      </c>
      <c r="I12" s="119" t="s">
        <v>153</v>
      </c>
    </row>
    <row r="13" spans="1:11" ht="11.4" x14ac:dyDescent="0.2">
      <c r="A13" s="91"/>
      <c r="B13" s="91"/>
      <c r="C13" s="91"/>
      <c r="D13" s="91"/>
      <c r="E13" s="91" t="s">
        <v>284</v>
      </c>
      <c r="F13" s="120" t="s">
        <v>286</v>
      </c>
      <c r="G13" s="91" t="s">
        <v>310</v>
      </c>
      <c r="H13" s="121">
        <f>A8</f>
        <v>0</v>
      </c>
      <c r="I13" s="121">
        <f>B8</f>
        <v>0</v>
      </c>
    </row>
    <row r="14" spans="1:11" ht="11.4" x14ac:dyDescent="0.2">
      <c r="A14" s="91"/>
      <c r="B14" s="91"/>
      <c r="C14" s="91"/>
      <c r="D14" s="91"/>
      <c r="E14" s="91" t="s">
        <v>365</v>
      </c>
      <c r="F14" s="120" t="s">
        <v>286</v>
      </c>
      <c r="G14" s="91" t="s">
        <v>366</v>
      </c>
      <c r="H14" s="121">
        <f>'Bidder Instructions'!A8</f>
        <v>0</v>
      </c>
      <c r="I14" s="121">
        <f>'Bidder Instructions'!B8</f>
        <v>0</v>
      </c>
    </row>
    <row r="15" spans="1:11" ht="11.4" x14ac:dyDescent="0.2">
      <c r="A15" s="91"/>
      <c r="B15" s="91"/>
      <c r="C15" s="91"/>
      <c r="D15" s="91"/>
      <c r="E15" s="93" t="s">
        <v>468</v>
      </c>
      <c r="F15" s="120" t="s">
        <v>286</v>
      </c>
      <c r="G15" s="93" t="s">
        <v>395</v>
      </c>
      <c r="H15" s="121">
        <f>'RAG Thresholds'!A8</f>
        <v>0</v>
      </c>
      <c r="I15" s="121">
        <f>'RAG Thresholds'!B8</f>
        <v>0</v>
      </c>
    </row>
    <row r="16" spans="1:11" ht="11.4" x14ac:dyDescent="0.2">
      <c r="A16" s="91"/>
      <c r="B16" s="91"/>
      <c r="C16" s="91"/>
      <c r="D16" s="91"/>
      <c r="E16" s="91" t="s">
        <v>158</v>
      </c>
      <c r="F16" s="120" t="s">
        <v>286</v>
      </c>
      <c r="G16" s="93" t="s">
        <v>415</v>
      </c>
      <c r="H16" s="121">
        <f>'1.1a Lead Financial Input'!A8</f>
        <v>0</v>
      </c>
      <c r="I16" s="121">
        <f>'1.1a Lead Financial Input'!B8</f>
        <v>0</v>
      </c>
    </row>
    <row r="17" spans="1:10" ht="11.4" x14ac:dyDescent="0.2">
      <c r="A17" s="91"/>
      <c r="B17" s="91"/>
      <c r="C17" s="91"/>
      <c r="D17" s="91"/>
      <c r="E17" s="91" t="s">
        <v>159</v>
      </c>
      <c r="F17" s="120" t="s">
        <v>286</v>
      </c>
      <c r="G17" s="93" t="s">
        <v>431</v>
      </c>
      <c r="H17" s="121">
        <f>'1.1b Lead Financial Input'!A8</f>
        <v>0</v>
      </c>
      <c r="I17" s="121">
        <f>'1.1b Lead Financial Input'!B8</f>
        <v>0</v>
      </c>
    </row>
    <row r="18" spans="1:10" ht="11.4" x14ac:dyDescent="0.2">
      <c r="A18" s="91"/>
      <c r="B18" s="91"/>
      <c r="C18" s="91"/>
      <c r="D18" s="91"/>
      <c r="E18" s="93" t="s">
        <v>447</v>
      </c>
      <c r="F18" s="120" t="s">
        <v>286</v>
      </c>
      <c r="G18" s="93" t="s">
        <v>460</v>
      </c>
      <c r="H18" s="121">
        <f>'1.2a Alternative Guarantor'!A8</f>
        <v>0</v>
      </c>
      <c r="I18" s="121">
        <f>'1.2a Alternative Guarantor'!B8</f>
        <v>0</v>
      </c>
    </row>
    <row r="19" spans="1:10" ht="11.4" x14ac:dyDescent="0.2">
      <c r="A19" s="91"/>
      <c r="B19" s="91"/>
      <c r="C19" s="91"/>
      <c r="D19" s="91"/>
      <c r="E19" s="91" t="s">
        <v>290</v>
      </c>
      <c r="F19" s="120" t="s">
        <v>286</v>
      </c>
      <c r="G19" s="93" t="s">
        <v>396</v>
      </c>
      <c r="H19" s="121">
        <f>'2.1 Lead Ancillary Input '!A8</f>
        <v>0</v>
      </c>
      <c r="I19" s="121">
        <f>'2.1 Lead Ancillary Input '!B8</f>
        <v>0</v>
      </c>
    </row>
    <row r="20" spans="1:10" ht="11.4" x14ac:dyDescent="0.2">
      <c r="A20" s="91"/>
      <c r="B20" s="91"/>
      <c r="C20" s="91"/>
      <c r="D20" s="91"/>
      <c r="E20" s="91" t="s">
        <v>367</v>
      </c>
      <c r="F20" s="120" t="s">
        <v>286</v>
      </c>
      <c r="G20" s="93" t="s">
        <v>432</v>
      </c>
      <c r="H20" s="121">
        <f>'3.1 Lead Bidder Assessment'!A8</f>
        <v>0</v>
      </c>
      <c r="I20" s="121">
        <f>'3.1 Lead Bidder Assessment'!B8</f>
        <v>0</v>
      </c>
    </row>
    <row r="21" spans="1:10" ht="11.4" x14ac:dyDescent="0.2">
      <c r="A21" s="91"/>
      <c r="B21" s="91"/>
      <c r="C21" s="91"/>
      <c r="D21" s="91"/>
      <c r="E21" s="91" t="s">
        <v>291</v>
      </c>
      <c r="F21" s="120" t="s">
        <v>286</v>
      </c>
      <c r="G21" s="93" t="s">
        <v>433</v>
      </c>
      <c r="H21" s="121">
        <f>'3.2 Immediate Parent Assmt'!A8</f>
        <v>0</v>
      </c>
      <c r="I21" s="121">
        <f>'3.2 Immediate Parent Assmt'!B8</f>
        <v>0</v>
      </c>
    </row>
    <row r="22" spans="1:10" ht="11.4" x14ac:dyDescent="0.2">
      <c r="A22" s="91"/>
      <c r="B22" s="91"/>
      <c r="C22" s="91"/>
      <c r="D22" s="91"/>
      <c r="E22" s="91" t="s">
        <v>292</v>
      </c>
      <c r="F22" s="120" t="s">
        <v>286</v>
      </c>
      <c r="G22" s="93" t="s">
        <v>434</v>
      </c>
      <c r="H22" s="121">
        <f>'3.3 Ultimate Parent Assmt'!A8</f>
        <v>0</v>
      </c>
      <c r="I22" s="121">
        <f>'3.3 Ultimate Parent Assmt'!B8</f>
        <v>0</v>
      </c>
    </row>
    <row r="23" spans="1:10" ht="11.4" x14ac:dyDescent="0.2">
      <c r="A23" s="91"/>
      <c r="B23" s="91"/>
      <c r="C23" s="91"/>
      <c r="D23" s="91"/>
      <c r="E23" s="93" t="s">
        <v>448</v>
      </c>
      <c r="F23" s="120" t="s">
        <v>286</v>
      </c>
      <c r="G23" s="93" t="s">
        <v>435</v>
      </c>
      <c r="H23" s="121">
        <f>'3.4 Alt Guarantor Assmt'!A8</f>
        <v>0</v>
      </c>
      <c r="I23" s="121">
        <f>'3.4 Alt Guarantor Assmt'!B8</f>
        <v>0</v>
      </c>
    </row>
    <row r="24" spans="1:10" ht="11.4" x14ac:dyDescent="0.2">
      <c r="A24" s="91"/>
      <c r="B24" s="91"/>
      <c r="C24" s="91"/>
      <c r="D24" s="91"/>
      <c r="E24" s="91" t="s">
        <v>293</v>
      </c>
      <c r="F24" s="120" t="s">
        <v>286</v>
      </c>
      <c r="G24" s="93" t="s">
        <v>311</v>
      </c>
      <c r="H24" s="121">
        <f>'Metric Definitions'!A8</f>
        <v>0</v>
      </c>
      <c r="I24" s="121">
        <f>'Metric Definitions'!B8</f>
        <v>0</v>
      </c>
    </row>
    <row r="25" spans="1:10" s="219" customFormat="1" ht="11.4" hidden="1" x14ac:dyDescent="0.2">
      <c r="A25" s="91"/>
      <c r="B25" s="91"/>
      <c r="C25" s="91"/>
      <c r="D25" s="91"/>
      <c r="E25" s="93" t="s">
        <v>412</v>
      </c>
      <c r="F25" s="120" t="s">
        <v>286</v>
      </c>
      <c r="G25" s="93" t="s">
        <v>417</v>
      </c>
      <c r="H25" s="121">
        <f>Setup!A8</f>
        <v>0</v>
      </c>
      <c r="I25" s="121">
        <f>Setup!B8</f>
        <v>0</v>
      </c>
    </row>
    <row r="26" spans="1:10" ht="11.4" hidden="1" x14ac:dyDescent="0.2">
      <c r="A26" s="91"/>
      <c r="B26" s="91"/>
      <c r="C26" s="91"/>
      <c r="D26" s="91"/>
      <c r="E26" s="91" t="s">
        <v>288</v>
      </c>
      <c r="F26" s="120" t="s">
        <v>286</v>
      </c>
      <c r="G26" s="93" t="s">
        <v>418</v>
      </c>
      <c r="H26" s="121">
        <f>SysConfig!A8</f>
        <v>0</v>
      </c>
      <c r="I26" s="121">
        <f>SysConfig!B8</f>
        <v>0</v>
      </c>
    </row>
    <row r="27" spans="1:10" ht="12" hidden="1" x14ac:dyDescent="0.2">
      <c r="A27" s="91"/>
      <c r="B27" s="91"/>
      <c r="C27" s="91"/>
      <c r="D27" s="91"/>
      <c r="E27" s="122" t="s">
        <v>282</v>
      </c>
      <c r="F27" s="123"/>
      <c r="G27" s="123"/>
      <c r="H27" s="123"/>
      <c r="I27" s="123"/>
    </row>
    <row r="28" spans="1:10" ht="11.4" x14ac:dyDescent="0.2">
      <c r="A28" s="91"/>
      <c r="B28" s="91"/>
      <c r="C28" s="91"/>
      <c r="D28" s="91"/>
      <c r="E28" s="91"/>
      <c r="F28" s="91"/>
      <c r="G28" s="91"/>
      <c r="H28" s="91"/>
      <c r="I28" s="91"/>
    </row>
    <row r="29" spans="1:10" ht="12" x14ac:dyDescent="0.2">
      <c r="A29" s="91"/>
      <c r="B29" s="91"/>
      <c r="C29" s="91"/>
      <c r="D29" s="91"/>
      <c r="E29" s="124" t="s">
        <v>289</v>
      </c>
      <c r="F29" s="91"/>
      <c r="G29" s="125"/>
      <c r="H29" s="121">
        <f>IFERROR(SUM(H12:H27),1)</f>
        <v>0</v>
      </c>
      <c r="I29" s="98">
        <f>IFERROR(SUM(I12:I27),1)</f>
        <v>0</v>
      </c>
    </row>
    <row r="30" spans="1:10" ht="11.4" x14ac:dyDescent="0.2">
      <c r="A30" s="91"/>
      <c r="B30" s="91"/>
      <c r="C30" s="91"/>
      <c r="D30" s="91"/>
      <c r="E30" s="91"/>
      <c r="F30" s="91"/>
      <c r="G30" s="91"/>
      <c r="H30" s="91"/>
      <c r="I30" s="91"/>
    </row>
    <row r="31" spans="1:10" ht="15.6" hidden="1" x14ac:dyDescent="0.3">
      <c r="A31" s="117"/>
      <c r="B31" s="117"/>
      <c r="C31" s="117"/>
      <c r="D31" s="117" t="s">
        <v>309</v>
      </c>
      <c r="E31" s="117"/>
      <c r="F31" s="117"/>
      <c r="G31" s="117"/>
      <c r="H31" s="117"/>
      <c r="I31" s="117"/>
      <c r="J31" s="117"/>
    </row>
    <row r="32" spans="1:10" ht="11.4" hidden="1" x14ac:dyDescent="0.2">
      <c r="A32" s="91"/>
      <c r="B32" s="91"/>
      <c r="C32" s="91"/>
      <c r="D32" s="91"/>
      <c r="E32" s="91"/>
      <c r="F32" s="91"/>
      <c r="G32" s="91"/>
      <c r="H32" s="91"/>
      <c r="I32" s="91"/>
      <c r="J32" s="91"/>
    </row>
    <row r="33" spans="1:10" s="27" customFormat="1" ht="11.4" hidden="1" x14ac:dyDescent="0.2">
      <c r="A33" s="91"/>
      <c r="B33" s="91"/>
      <c r="C33" s="91"/>
      <c r="D33" s="91"/>
      <c r="E33" s="93" t="s">
        <v>397</v>
      </c>
      <c r="F33" s="91"/>
      <c r="G33" s="91"/>
      <c r="H33" s="91"/>
      <c r="I33" s="91"/>
      <c r="J33" s="91"/>
    </row>
    <row r="34" spans="1:10" ht="11.4" hidden="1" x14ac:dyDescent="0.2">
      <c r="A34" s="91"/>
      <c r="B34" s="91"/>
      <c r="C34" s="91"/>
      <c r="D34" s="91"/>
      <c r="E34" s="93"/>
      <c r="F34" s="91"/>
      <c r="G34" s="91"/>
      <c r="H34" s="91"/>
      <c r="I34" s="91"/>
      <c r="J34" s="91"/>
    </row>
    <row r="35" spans="1:10" s="27" customFormat="1" ht="11.4" hidden="1" x14ac:dyDescent="0.2">
      <c r="A35" s="91"/>
      <c r="B35" s="91"/>
      <c r="C35" s="91"/>
      <c r="D35" s="91"/>
      <c r="E35" s="93"/>
      <c r="F35" s="91"/>
      <c r="G35" s="91"/>
      <c r="H35" s="91"/>
      <c r="I35" s="91"/>
      <c r="J35" s="91"/>
    </row>
    <row r="36" spans="1:10" s="27" customFormat="1" ht="11.4" hidden="1" x14ac:dyDescent="0.2">
      <c r="A36" s="91"/>
      <c r="B36" s="91"/>
      <c r="C36" s="91"/>
      <c r="D36" s="91"/>
      <c r="E36" s="93"/>
      <c r="F36" s="91"/>
      <c r="G36" s="91"/>
      <c r="H36" s="91"/>
      <c r="I36" s="91"/>
      <c r="J36" s="91"/>
    </row>
    <row r="37" spans="1:10" ht="11.4" hidden="1" x14ac:dyDescent="0.2">
      <c r="A37" s="91"/>
      <c r="B37" s="91"/>
      <c r="C37" s="91"/>
      <c r="D37" s="91"/>
      <c r="E37" s="91"/>
      <c r="F37" s="91"/>
      <c r="G37" s="91"/>
      <c r="H37" s="91"/>
      <c r="I37" s="91"/>
      <c r="J37" s="91"/>
    </row>
    <row r="38" spans="1:10" ht="11.4" hidden="1" x14ac:dyDescent="0.2">
      <c r="A38" s="91"/>
      <c r="B38" s="91"/>
      <c r="C38" s="91"/>
      <c r="D38" s="91"/>
      <c r="E38" s="91"/>
      <c r="F38" s="91"/>
      <c r="G38" s="91"/>
      <c r="H38" s="91"/>
      <c r="I38" s="91"/>
      <c r="J38" s="91"/>
    </row>
    <row r="39" spans="1:10" ht="11.4" hidden="1" x14ac:dyDescent="0.2">
      <c r="A39" s="27"/>
      <c r="B39" s="91"/>
      <c r="C39" s="91"/>
      <c r="D39" s="91"/>
      <c r="E39" s="91"/>
      <c r="F39" s="91"/>
      <c r="G39" s="91"/>
      <c r="H39" s="91"/>
      <c r="I39" s="91"/>
      <c r="J39" s="91"/>
    </row>
    <row r="40" spans="1:10" ht="11.4" hidden="1" x14ac:dyDescent="0.2">
      <c r="A40" s="91"/>
      <c r="B40" s="91"/>
      <c r="C40" s="91"/>
      <c r="D40" s="91"/>
      <c r="E40" s="91"/>
      <c r="F40" s="91"/>
      <c r="G40" s="91"/>
      <c r="H40" s="91"/>
      <c r="I40" s="91"/>
      <c r="J40" s="91"/>
    </row>
    <row r="41" spans="1:10" ht="12" hidden="1" x14ac:dyDescent="0.2">
      <c r="A41" s="91"/>
      <c r="B41" s="91"/>
      <c r="C41" s="91"/>
      <c r="D41" s="91"/>
      <c r="E41" s="91"/>
      <c r="F41" s="91"/>
      <c r="G41" s="91"/>
      <c r="H41" s="91"/>
      <c r="I41" s="91"/>
      <c r="J41" s="145"/>
    </row>
    <row r="42" spans="1:10" ht="11.4" hidden="1" x14ac:dyDescent="0.2">
      <c r="A42" s="91"/>
      <c r="B42" s="91"/>
      <c r="C42" s="91"/>
      <c r="D42" s="91"/>
      <c r="E42" s="91"/>
      <c r="F42" s="91"/>
      <c r="G42" s="91"/>
      <c r="H42" s="91"/>
      <c r="I42" s="91"/>
      <c r="J42" s="91"/>
    </row>
    <row r="43" spans="1:10" ht="11.4" hidden="1" x14ac:dyDescent="0.2">
      <c r="A43" s="91"/>
      <c r="B43" s="91"/>
      <c r="C43" s="91"/>
      <c r="D43" s="91"/>
      <c r="E43" s="91"/>
      <c r="F43" s="91"/>
      <c r="G43" s="91"/>
      <c r="H43" s="91"/>
      <c r="I43" s="91"/>
      <c r="J43" s="91"/>
    </row>
    <row r="44" spans="1:10" ht="11.4" hidden="1" x14ac:dyDescent="0.2">
      <c r="A44" s="91"/>
      <c r="B44" s="91"/>
      <c r="C44" s="91"/>
      <c r="D44" s="91"/>
      <c r="E44" s="91"/>
      <c r="F44" s="91"/>
      <c r="G44" s="91"/>
      <c r="H44" s="91"/>
      <c r="I44" s="91"/>
      <c r="J44" s="91"/>
    </row>
    <row r="45" spans="1:10" ht="11.4" hidden="1" x14ac:dyDescent="0.2">
      <c r="A45" s="91"/>
      <c r="B45" s="91"/>
      <c r="C45" s="91"/>
      <c r="D45" s="91"/>
      <c r="E45" s="91"/>
      <c r="F45" s="91"/>
      <c r="G45" s="91"/>
      <c r="H45" s="91"/>
      <c r="I45" s="91"/>
      <c r="J45" s="91"/>
    </row>
    <row r="46" spans="1:10" ht="11.4" hidden="1" x14ac:dyDescent="0.2">
      <c r="A46" s="91"/>
      <c r="B46" s="91"/>
      <c r="C46" s="91"/>
      <c r="D46" s="91"/>
      <c r="E46" s="91"/>
      <c r="F46" s="91"/>
      <c r="G46" s="91"/>
      <c r="H46" s="91"/>
      <c r="I46" s="91"/>
      <c r="J46" s="91"/>
    </row>
    <row r="47" spans="1:10" ht="11.4" hidden="1" x14ac:dyDescent="0.2">
      <c r="A47" s="91"/>
      <c r="B47" s="91"/>
      <c r="C47" s="91"/>
      <c r="D47" s="91"/>
      <c r="E47" s="91"/>
      <c r="F47" s="91"/>
      <c r="G47" s="91"/>
      <c r="H47" s="91"/>
      <c r="I47" s="91"/>
      <c r="J47" s="91"/>
    </row>
    <row r="48" spans="1:10" ht="11.4" hidden="1" x14ac:dyDescent="0.2">
      <c r="A48" s="91"/>
      <c r="B48" s="91"/>
      <c r="C48" s="91"/>
      <c r="D48" s="91"/>
      <c r="E48" s="91"/>
      <c r="F48" s="91"/>
      <c r="G48" s="91"/>
      <c r="H48" s="91"/>
      <c r="I48" s="91"/>
      <c r="J48" s="91"/>
    </row>
    <row r="49" spans="1:10" ht="11.4" hidden="1" x14ac:dyDescent="0.2">
      <c r="A49" s="91"/>
      <c r="B49" s="91"/>
      <c r="C49" s="91"/>
      <c r="D49" s="91"/>
      <c r="E49" s="91"/>
      <c r="F49" s="91"/>
      <c r="G49" s="91"/>
      <c r="H49" s="91"/>
      <c r="I49" s="91"/>
      <c r="J49" s="91"/>
    </row>
    <row r="50" spans="1:10" ht="11.4" hidden="1" x14ac:dyDescent="0.2">
      <c r="A50" s="91"/>
      <c r="B50" s="91"/>
      <c r="C50" s="91"/>
      <c r="D50" s="91"/>
      <c r="E50" s="91"/>
      <c r="F50" s="91"/>
      <c r="G50" s="91"/>
      <c r="H50" s="91"/>
      <c r="I50" s="91"/>
      <c r="J50" s="91"/>
    </row>
    <row r="51" spans="1:10" ht="11.4" hidden="1" x14ac:dyDescent="0.2">
      <c r="A51" s="91"/>
      <c r="B51" s="91"/>
      <c r="C51" s="91"/>
      <c r="D51" s="91"/>
      <c r="E51" s="91"/>
      <c r="F51" s="91"/>
      <c r="G51" s="91"/>
      <c r="H51" s="91"/>
      <c r="I51" s="91"/>
      <c r="J51" s="91"/>
    </row>
    <row r="52" spans="1:10" ht="11.4" hidden="1" x14ac:dyDescent="0.2">
      <c r="A52" s="91"/>
      <c r="B52" s="91"/>
      <c r="C52" s="91"/>
      <c r="D52" s="91"/>
      <c r="E52" s="91"/>
      <c r="F52" s="91"/>
      <c r="G52" s="91"/>
      <c r="H52" s="91"/>
      <c r="I52" s="91"/>
      <c r="J52" s="91"/>
    </row>
    <row r="53" spans="1:10" ht="11.4" hidden="1" x14ac:dyDescent="0.2">
      <c r="A53" s="91"/>
      <c r="B53" s="91"/>
      <c r="C53" s="91"/>
      <c r="D53" s="91"/>
      <c r="E53" s="91"/>
      <c r="F53" s="91"/>
      <c r="G53" s="91"/>
      <c r="H53" s="91"/>
      <c r="I53" s="91"/>
      <c r="J53" s="91"/>
    </row>
    <row r="54" spans="1:10" ht="11.4" hidden="1" x14ac:dyDescent="0.2">
      <c r="A54" s="91"/>
      <c r="B54" s="91"/>
      <c r="C54" s="91"/>
      <c r="D54" s="91"/>
      <c r="E54" s="91"/>
      <c r="F54" s="91"/>
      <c r="G54" s="91"/>
      <c r="H54" s="91"/>
      <c r="I54" s="91"/>
      <c r="J54" s="91"/>
    </row>
    <row r="55" spans="1:10" ht="11.4" hidden="1" x14ac:dyDescent="0.2">
      <c r="A55" s="91"/>
      <c r="B55" s="91"/>
      <c r="C55" s="91"/>
      <c r="D55" s="91"/>
      <c r="E55" s="91"/>
      <c r="F55" s="91"/>
      <c r="G55" s="91"/>
      <c r="H55" s="91"/>
      <c r="I55" s="91"/>
      <c r="J55" s="91"/>
    </row>
    <row r="56" spans="1:10" ht="11.4" hidden="1" x14ac:dyDescent="0.2">
      <c r="A56" s="91"/>
      <c r="B56" s="91"/>
      <c r="C56" s="91"/>
      <c r="D56" s="91"/>
      <c r="E56" s="91"/>
      <c r="F56" s="91"/>
      <c r="G56" s="91"/>
      <c r="H56" s="91"/>
      <c r="I56" s="91"/>
      <c r="J56" s="91"/>
    </row>
    <row r="57" spans="1:10" ht="11.4" hidden="1" x14ac:dyDescent="0.2">
      <c r="A57" s="91"/>
      <c r="B57" s="91"/>
      <c r="C57" s="91"/>
      <c r="D57" s="91"/>
      <c r="E57" s="91"/>
      <c r="F57" s="91"/>
      <c r="G57" s="91"/>
      <c r="H57" s="91"/>
      <c r="I57" s="91"/>
      <c r="J57" s="91"/>
    </row>
    <row r="58" spans="1:10" ht="11.4" hidden="1" x14ac:dyDescent="0.2">
      <c r="A58" s="91"/>
      <c r="B58" s="91"/>
      <c r="C58" s="91"/>
      <c r="D58" s="91"/>
      <c r="E58" s="91"/>
      <c r="F58" s="91"/>
      <c r="G58" s="91"/>
      <c r="H58" s="91"/>
      <c r="I58" s="91"/>
      <c r="J58" s="91"/>
    </row>
    <row r="59" spans="1:10" ht="11.4" hidden="1" x14ac:dyDescent="0.2">
      <c r="A59" s="91"/>
      <c r="B59" s="91"/>
      <c r="C59" s="91"/>
      <c r="D59" s="91"/>
      <c r="E59" s="91"/>
      <c r="F59" s="91"/>
      <c r="G59" s="91"/>
      <c r="H59" s="91"/>
      <c r="I59" s="91"/>
      <c r="J59" s="91"/>
    </row>
    <row r="60" spans="1:10" ht="11.4" hidden="1" x14ac:dyDescent="0.2">
      <c r="A60" s="91"/>
      <c r="B60" s="91"/>
      <c r="C60" s="91"/>
      <c r="D60" s="91"/>
      <c r="E60" s="91"/>
      <c r="F60" s="91"/>
      <c r="G60" s="91"/>
      <c r="H60" s="91"/>
      <c r="I60" s="91"/>
      <c r="J60" s="91"/>
    </row>
    <row r="61" spans="1:10" ht="11.4" hidden="1" x14ac:dyDescent="0.2">
      <c r="A61" s="91"/>
      <c r="B61" s="91"/>
      <c r="C61" s="91"/>
      <c r="D61" s="91"/>
      <c r="E61" s="91"/>
      <c r="F61" s="91"/>
      <c r="G61" s="91"/>
      <c r="H61" s="91"/>
      <c r="I61" s="91"/>
      <c r="J61" s="91"/>
    </row>
    <row r="62" spans="1:10" ht="11.4" hidden="1" x14ac:dyDescent="0.2">
      <c r="A62" s="91"/>
      <c r="B62" s="91"/>
      <c r="C62" s="91"/>
      <c r="D62" s="91"/>
      <c r="E62" s="91"/>
      <c r="F62" s="91"/>
      <c r="G62" s="91"/>
      <c r="H62" s="91"/>
      <c r="I62" s="91"/>
      <c r="J62" s="91"/>
    </row>
    <row r="63" spans="1:10" ht="11.4" hidden="1" x14ac:dyDescent="0.2">
      <c r="A63" s="91"/>
      <c r="B63" s="91"/>
      <c r="C63" s="91"/>
      <c r="D63" s="91"/>
      <c r="E63" s="91"/>
      <c r="F63" s="91"/>
      <c r="G63" s="91"/>
      <c r="H63" s="91"/>
      <c r="I63" s="91"/>
      <c r="J63" s="91"/>
    </row>
    <row r="64" spans="1:10" s="27" customFormat="1" ht="11.4" hidden="1" x14ac:dyDescent="0.2">
      <c r="A64" s="91"/>
      <c r="B64" s="91"/>
      <c r="C64" s="91"/>
      <c r="D64" s="91"/>
      <c r="E64" s="91"/>
      <c r="F64" s="91"/>
      <c r="G64" s="91"/>
      <c r="H64" s="91"/>
      <c r="I64" s="91"/>
      <c r="J64" s="91"/>
    </row>
    <row r="65" spans="1:11" s="27" customFormat="1" ht="11.4" hidden="1" x14ac:dyDescent="0.2">
      <c r="A65" s="91"/>
      <c r="B65" s="91"/>
      <c r="C65" s="91"/>
      <c r="D65" s="91"/>
      <c r="E65" s="91"/>
      <c r="F65" s="91"/>
      <c r="G65" s="91"/>
      <c r="H65" s="91"/>
      <c r="I65" s="91"/>
      <c r="J65" s="91"/>
    </row>
    <row r="66" spans="1:11" ht="11.4" hidden="1" x14ac:dyDescent="0.2">
      <c r="A66" s="91"/>
      <c r="B66" s="91"/>
      <c r="C66" s="91"/>
      <c r="D66" s="91"/>
      <c r="E66" s="91"/>
      <c r="F66" s="91"/>
      <c r="G66" s="91"/>
      <c r="H66" s="91"/>
      <c r="I66" s="91"/>
      <c r="J66" s="91"/>
    </row>
    <row r="67" spans="1:11" ht="11.4" hidden="1" x14ac:dyDescent="0.2">
      <c r="A67" s="91"/>
      <c r="B67" s="91"/>
      <c r="C67" s="91"/>
      <c r="D67" s="91"/>
      <c r="E67" s="91"/>
      <c r="F67" s="91"/>
      <c r="G67" s="91"/>
      <c r="H67" s="91"/>
      <c r="I67" s="91"/>
      <c r="J67" s="91"/>
    </row>
    <row r="68" spans="1:11" ht="11.4" hidden="1" x14ac:dyDescent="0.2">
      <c r="A68" s="91"/>
      <c r="B68" s="91"/>
      <c r="C68" s="91"/>
      <c r="D68" s="91"/>
      <c r="E68" s="91"/>
      <c r="F68" s="91"/>
      <c r="G68" s="91"/>
      <c r="H68" s="91"/>
      <c r="I68" s="91"/>
      <c r="J68" s="91"/>
    </row>
    <row r="69" spans="1:11" ht="11.4" hidden="1" x14ac:dyDescent="0.2">
      <c r="A69" s="91"/>
      <c r="B69" s="91"/>
      <c r="C69" s="91"/>
      <c r="D69" s="91"/>
      <c r="E69" s="91"/>
      <c r="F69" s="91"/>
      <c r="G69" s="91"/>
      <c r="H69" s="91"/>
      <c r="I69" s="91"/>
      <c r="J69" s="91"/>
    </row>
    <row r="70" spans="1:11" s="27" customFormat="1" ht="11.4" x14ac:dyDescent="0.2">
      <c r="A70" s="91"/>
      <c r="B70" s="91"/>
      <c r="C70" s="91"/>
      <c r="D70" s="91"/>
      <c r="E70" s="91"/>
      <c r="F70" s="91"/>
      <c r="G70" s="91"/>
      <c r="H70" s="91"/>
      <c r="I70" s="91"/>
      <c r="J70" s="91"/>
    </row>
    <row r="71" spans="1:11" ht="15.6" hidden="1" x14ac:dyDescent="0.3">
      <c r="A71" s="117"/>
      <c r="B71" s="117"/>
      <c r="C71" s="117"/>
      <c r="D71" s="117" t="s">
        <v>283</v>
      </c>
      <c r="E71" s="117"/>
      <c r="F71" s="117"/>
      <c r="G71" s="117"/>
      <c r="H71" s="117"/>
      <c r="I71" s="117"/>
      <c r="J71" s="117"/>
      <c r="K71" s="117"/>
    </row>
    <row r="72" spans="1:11" ht="11.55" hidden="1" customHeight="1" x14ac:dyDescent="0.2"/>
    <row r="73" spans="1:11" ht="11.55" hidden="1" customHeight="1" x14ac:dyDescent="0.2"/>
    <row r="74" spans="1:11" ht="11.55" hidden="1" customHeight="1" x14ac:dyDescent="0.2"/>
    <row r="75" spans="1:11" ht="11.55" hidden="1" customHeight="1" x14ac:dyDescent="0.2"/>
    <row r="76" spans="1:11" ht="11.55" hidden="1" customHeight="1" x14ac:dyDescent="0.2"/>
    <row r="77" spans="1:11" ht="11.55" hidden="1" customHeight="1" x14ac:dyDescent="0.2"/>
    <row r="78" spans="1:11" ht="11.55" hidden="1" customHeight="1" x14ac:dyDescent="0.2"/>
    <row r="79" spans="1:11" ht="11.55" hidden="1" customHeight="1" x14ac:dyDescent="0.2"/>
    <row r="80" spans="1:11" ht="11.55" hidden="1" customHeight="1" x14ac:dyDescent="0.2"/>
    <row r="81" ht="11.55" hidden="1" customHeight="1" x14ac:dyDescent="0.2"/>
    <row r="82" ht="11.55" hidden="1" customHeight="1" x14ac:dyDescent="0.2"/>
    <row r="83" ht="11.55" hidden="1" customHeight="1" x14ac:dyDescent="0.2"/>
    <row r="84" ht="11.55" hidden="1" customHeight="1" x14ac:dyDescent="0.2"/>
    <row r="85" ht="11.55" hidden="1" customHeight="1" x14ac:dyDescent="0.2"/>
    <row r="86" ht="11.55" hidden="1" customHeight="1" x14ac:dyDescent="0.2"/>
    <row r="87" ht="11.55" hidden="1" customHeight="1" x14ac:dyDescent="0.2"/>
    <row r="88" ht="11.55" hidden="1" customHeight="1" x14ac:dyDescent="0.2"/>
    <row r="89" ht="11.55" hidden="1" customHeight="1" x14ac:dyDescent="0.2"/>
    <row r="90" ht="11.55" hidden="1" customHeight="1" x14ac:dyDescent="0.2"/>
    <row r="91" ht="11.55" hidden="1" customHeight="1" x14ac:dyDescent="0.2"/>
    <row r="92" ht="11.55" hidden="1" customHeight="1" x14ac:dyDescent="0.2"/>
    <row r="93" ht="11.55" hidden="1" customHeight="1" x14ac:dyDescent="0.2"/>
    <row r="94" ht="11.55" hidden="1" customHeight="1" x14ac:dyDescent="0.2"/>
    <row r="95" ht="11.55" hidden="1" customHeight="1" x14ac:dyDescent="0.2"/>
    <row r="96" ht="11.55" hidden="1" customHeight="1" x14ac:dyDescent="0.2"/>
    <row r="97" ht="11.55" hidden="1" customHeight="1" x14ac:dyDescent="0.2"/>
    <row r="98" ht="11.55" hidden="1" customHeight="1" x14ac:dyDescent="0.2"/>
    <row r="99" ht="11.55" hidden="1" customHeight="1" x14ac:dyDescent="0.2"/>
    <row r="100" ht="11.55" hidden="1" customHeight="1" x14ac:dyDescent="0.2"/>
    <row r="101" ht="11.55" hidden="1" customHeight="1" x14ac:dyDescent="0.2"/>
    <row r="102" ht="11.55" hidden="1" customHeight="1" x14ac:dyDescent="0.2"/>
    <row r="103" ht="11.55" hidden="1" customHeight="1" x14ac:dyDescent="0.2"/>
  </sheetData>
  <sheetProtection algorithmName="SHA-512" hashValue="69DSEm2R4UypsvxA8pGSQXZercQkR5WTx78GBYC94tNUsSjRuHhjfl3MHaOGPrL2tZ3HdgGua7cQnEzQ9mL0MA==" saltValue="o46z/tSvT0kW4nrLk05REA==" spinCount="100000" sheet="1" objects="1" scenarios="1"/>
  <mergeCells count="2">
    <mergeCell ref="C6:E6"/>
    <mergeCell ref="C5:E5"/>
  </mergeCells>
  <conditionalFormatting sqref="C5">
    <cfRule type="expression" dxfId="410" priority="1">
      <formula>IF(AND(sysChk=0,sysWarn=0),1,0)</formula>
    </cfRule>
    <cfRule type="expression" dxfId="409" priority="2">
      <formula>IF(AND(sysChk=0,sysWarn&lt;&gt;0),1,0)</formula>
    </cfRule>
    <cfRule type="expression" dxfId="408"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5" customHeight="1" zeroHeight="1" x14ac:dyDescent="0.2"/>
  <cols>
    <col min="1" max="2" width="4.75" customWidth="1"/>
    <col min="3" max="3" width="31.75" customWidth="1"/>
    <col min="4" max="4" width="64.75" customWidth="1"/>
    <col min="5" max="10" width="18.2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RM1557.13L4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2" t="str">
        <f>HYPERLINK("#'Contents'!A1","Click for Contents")</f>
        <v>Click for Contents</v>
      </c>
      <c r="D6" s="242"/>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SUM(A10:A35)</f>
        <v>0</v>
      </c>
      <c r="B8" s="83">
        <f>SUM(B10:B35)</f>
        <v>0</v>
      </c>
      <c r="C8" s="116"/>
      <c r="D8" s="116"/>
      <c r="E8" s="116"/>
      <c r="F8" s="116"/>
      <c r="G8" s="116"/>
      <c r="H8" s="116"/>
      <c r="I8" s="116"/>
      <c r="J8" s="116"/>
      <c r="K8" s="116"/>
      <c r="L8" s="116"/>
      <c r="M8" s="116"/>
      <c r="N8" s="116"/>
      <c r="O8" s="116"/>
      <c r="P8" s="116"/>
      <c r="Q8" s="116"/>
      <c r="R8" s="116"/>
      <c r="S8" s="116"/>
    </row>
    <row r="9" spans="1:19" ht="11.4" x14ac:dyDescent="0.2">
      <c r="A9" s="80"/>
      <c r="B9" s="80"/>
      <c r="C9" s="80"/>
      <c r="D9" s="80"/>
      <c r="E9" s="80"/>
      <c r="F9" s="80"/>
      <c r="G9" s="80"/>
      <c r="H9" s="80"/>
      <c r="I9" s="80"/>
      <c r="J9" s="80"/>
      <c r="K9" s="80"/>
      <c r="L9" s="80"/>
      <c r="M9" s="80"/>
      <c r="N9" s="80"/>
      <c r="O9" s="80"/>
      <c r="P9" s="80"/>
      <c r="Q9" s="80"/>
      <c r="R9" s="80"/>
    </row>
    <row r="10" spans="1:19" ht="15.6" x14ac:dyDescent="0.25">
      <c r="A10" s="3"/>
      <c r="B10" s="3"/>
      <c r="C10" s="278" t="s">
        <v>1</v>
      </c>
      <c r="D10" s="278"/>
      <c r="E10" s="278"/>
      <c r="F10" s="278"/>
      <c r="G10" s="279"/>
      <c r="H10" s="296" t="str">
        <f>CHOOSE('Bidder Instructions'!$E$39,'1.1b Lead Financial Input'!AP$18,'1.1a Lead Financial Input'!X$18)</f>
        <v>Ultimate Parent Name</v>
      </c>
      <c r="I10" s="296"/>
      <c r="J10" s="296"/>
      <c r="K10" s="296"/>
      <c r="L10" s="296"/>
      <c r="M10" s="296"/>
      <c r="N10" s="296"/>
      <c r="O10" s="296"/>
      <c r="P10" s="296"/>
      <c r="Q10" s="296"/>
      <c r="R10" s="296"/>
    </row>
    <row r="11" spans="1:19" ht="15.6" x14ac:dyDescent="0.25">
      <c r="A11" s="3"/>
      <c r="B11" s="3"/>
      <c r="C11" s="278" t="s">
        <v>0</v>
      </c>
      <c r="D11" s="278"/>
      <c r="E11" s="278"/>
      <c r="F11" s="278"/>
      <c r="G11" s="279"/>
      <c r="H11" s="296">
        <f>'2.1 Lead Ancillary Input '!D60</f>
        <v>0</v>
      </c>
      <c r="I11" s="296"/>
      <c r="J11" s="296"/>
      <c r="K11" s="296"/>
      <c r="L11" s="296"/>
      <c r="M11" s="296"/>
      <c r="N11" s="296"/>
      <c r="O11" s="296"/>
      <c r="P11" s="296"/>
      <c r="Q11" s="296"/>
      <c r="R11" s="296"/>
    </row>
    <row r="12" spans="1:19" ht="15.6" x14ac:dyDescent="0.25">
      <c r="A12" s="3"/>
      <c r="B12" s="3"/>
      <c r="C12" s="278" t="s">
        <v>46</v>
      </c>
      <c r="D12" s="278"/>
      <c r="E12" s="278"/>
      <c r="F12" s="278"/>
      <c r="G12" s="279"/>
      <c r="H12" s="296">
        <f>'2.1 Lead Ancillary Input '!D61</f>
        <v>0</v>
      </c>
      <c r="I12" s="296"/>
      <c r="J12" s="296"/>
      <c r="K12" s="296"/>
      <c r="L12" s="296"/>
      <c r="M12" s="296"/>
      <c r="N12" s="296"/>
      <c r="O12" s="296"/>
      <c r="P12" s="296"/>
      <c r="Q12" s="296"/>
      <c r="R12" s="296"/>
    </row>
    <row r="13" spans="1:19" ht="15.6" x14ac:dyDescent="0.25">
      <c r="A13" s="3"/>
      <c r="B13" s="3"/>
      <c r="C13" s="278" t="s">
        <v>47</v>
      </c>
      <c r="D13" s="278"/>
      <c r="E13" s="278"/>
      <c r="F13" s="278"/>
      <c r="G13" s="279"/>
      <c r="H13" s="296">
        <f>'2.1 Lead Ancillary Input '!D62</f>
        <v>0</v>
      </c>
      <c r="I13" s="296"/>
      <c r="J13" s="296"/>
      <c r="K13" s="296"/>
      <c r="L13" s="296"/>
      <c r="M13" s="296"/>
      <c r="N13" s="296"/>
      <c r="O13" s="296"/>
      <c r="P13" s="296"/>
      <c r="Q13" s="296"/>
      <c r="R13" s="296"/>
    </row>
    <row r="14" spans="1:19" ht="15.6" x14ac:dyDescent="0.25">
      <c r="A14" s="3"/>
      <c r="B14" s="3"/>
      <c r="C14" s="278" t="s">
        <v>64</v>
      </c>
      <c r="D14" s="278"/>
      <c r="E14" s="278"/>
      <c r="F14" s="278"/>
      <c r="G14" s="279"/>
      <c r="H14" s="299" t="str">
        <f>CHOOSE('Bidder Instructions'!$E$39,'1.1b Lead Financial Input'!AS$21,'1.1a Lead Financial Input'!AA$21)</f>
        <v>31/XX/20XX</v>
      </c>
      <c r="I14" s="299"/>
      <c r="J14" s="299"/>
      <c r="K14" s="299"/>
      <c r="L14" s="299"/>
      <c r="M14" s="299"/>
      <c r="N14" s="299"/>
      <c r="O14" s="299"/>
      <c r="P14" s="299"/>
      <c r="Q14" s="299"/>
      <c r="R14" s="299"/>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186" t="s">
        <v>3</v>
      </c>
      <c r="D18" s="186"/>
      <c r="E18" s="7" t="s">
        <v>58</v>
      </c>
      <c r="F18" s="7"/>
      <c r="G18" s="7" t="s">
        <v>57</v>
      </c>
      <c r="H18" s="155" t="s">
        <v>59</v>
      </c>
      <c r="I18" s="155"/>
      <c r="J18" s="155" t="s">
        <v>60</v>
      </c>
      <c r="K18" s="155" t="s">
        <v>61</v>
      </c>
      <c r="L18" s="155"/>
      <c r="M18" s="155" t="s">
        <v>62</v>
      </c>
      <c r="N18" s="297" t="s">
        <v>400</v>
      </c>
      <c r="O18" s="297"/>
      <c r="P18" s="297"/>
      <c r="Q18" s="297"/>
      <c r="R18" s="297"/>
    </row>
    <row r="19" spans="1:18" ht="141" customHeight="1" x14ac:dyDescent="0.25">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298"/>
      <c r="O19" s="298"/>
      <c r="P19" s="298"/>
      <c r="Q19" s="298"/>
      <c r="R19" s="298"/>
    </row>
    <row r="20" spans="1:18" ht="141" customHeight="1" x14ac:dyDescent="0.2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298"/>
      <c r="O20" s="298"/>
      <c r="P20" s="298"/>
      <c r="Q20" s="298"/>
      <c r="R20" s="298"/>
    </row>
    <row r="21" spans="1:18" ht="141" customHeight="1" x14ac:dyDescent="0.2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298"/>
      <c r="O21" s="298"/>
      <c r="P21" s="298"/>
      <c r="Q21" s="298"/>
      <c r="R21" s="298"/>
    </row>
    <row r="22" spans="1:18" ht="141" customHeight="1" x14ac:dyDescent="0.2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298"/>
      <c r="O22" s="298"/>
      <c r="P22" s="298"/>
      <c r="Q22" s="298"/>
      <c r="R22" s="298"/>
    </row>
    <row r="23" spans="1:18" ht="141" customHeight="1" x14ac:dyDescent="0.2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4"/>
      <c r="O23" s="294"/>
      <c r="P23" s="294"/>
      <c r="Q23" s="294"/>
      <c r="R23" s="295"/>
    </row>
    <row r="24" spans="1:18" ht="141" customHeight="1" x14ac:dyDescent="0.2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4"/>
      <c r="O24" s="294"/>
      <c r="P24" s="294"/>
      <c r="Q24" s="294"/>
      <c r="R24" s="295"/>
    </row>
    <row r="25" spans="1:18" ht="141" customHeight="1" x14ac:dyDescent="0.2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4"/>
      <c r="O25" s="294"/>
      <c r="P25" s="294"/>
      <c r="Q25" s="294"/>
      <c r="R25" s="295"/>
    </row>
    <row r="26" spans="1:18" ht="141" customHeight="1" x14ac:dyDescent="0.2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298"/>
      <c r="O26" s="298"/>
      <c r="P26" s="298"/>
      <c r="Q26" s="298"/>
      <c r="R26" s="298"/>
    </row>
    <row r="27" spans="1:18" ht="141" customHeight="1" x14ac:dyDescent="0.2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298"/>
      <c r="O27" s="298"/>
      <c r="P27" s="298"/>
      <c r="Q27" s="298"/>
      <c r="R27" s="298"/>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90" t="s">
        <v>154</v>
      </c>
      <c r="B34" s="90"/>
      <c r="C34" s="90"/>
      <c r="D34" s="90"/>
      <c r="E34" s="90"/>
      <c r="F34" s="90"/>
      <c r="G34" s="90"/>
      <c r="H34" s="90"/>
      <c r="I34" s="90"/>
      <c r="J34" s="90"/>
      <c r="K34" s="90"/>
      <c r="L34" s="90"/>
      <c r="M34" s="90"/>
      <c r="N34" s="90"/>
      <c r="O34" s="90"/>
      <c r="P34" s="90"/>
      <c r="Q34" s="90"/>
      <c r="R34" s="90"/>
      <c r="S34" s="90"/>
    </row>
    <row r="35" spans="1:19" ht="14.55" customHeight="1" x14ac:dyDescent="0.2"/>
  </sheetData>
  <sheetProtection algorithmName="SHA-512" hashValue="BIuMoIV0eJawGg8l7qIY3UTBet+sUNGZIYxP5/0QBn9lYZCT99gwRXXGiHoFup1nsMLn/U9shDUBdWV5noHBsQ==" saltValue="T4SPx8GS91ST9YG53x/mZA==" spinCount="100000" sheet="1" objects="1" scenarios="1"/>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E20" sqref="E20"/>
    </sheetView>
  </sheetViews>
  <sheetFormatPr defaultColWidth="0" defaultRowHeight="14.55" customHeight="1" zeroHeight="1" x14ac:dyDescent="0.2"/>
  <cols>
    <col min="1" max="2" width="4.25" customWidth="1"/>
    <col min="3" max="3" width="32.75" customWidth="1"/>
    <col min="4" max="4" width="64.75" customWidth="1"/>
    <col min="5" max="10" width="18.2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RM1557.13L4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2" t="str">
        <f>HYPERLINK("#'Contents'!A1","Click for Contents")</f>
        <v>Click for Contents</v>
      </c>
      <c r="D6" s="242"/>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4.55" customHeight="1" x14ac:dyDescent="0.2">
      <c r="A9" s="27"/>
      <c r="B9" s="27"/>
      <c r="C9" s="27"/>
      <c r="D9" s="27"/>
      <c r="E9" s="27"/>
      <c r="F9" s="27"/>
      <c r="G9" s="27"/>
      <c r="H9" s="27"/>
      <c r="I9" s="27"/>
      <c r="J9" s="27"/>
      <c r="K9" s="27"/>
      <c r="L9" s="27"/>
      <c r="M9" s="27"/>
      <c r="N9" s="27"/>
      <c r="O9" s="27"/>
      <c r="P9" s="27"/>
      <c r="Q9" s="27"/>
      <c r="R9" s="27"/>
    </row>
    <row r="10" spans="1:19" ht="15.6" x14ac:dyDescent="0.25">
      <c r="A10" s="3"/>
      <c r="B10" s="3"/>
      <c r="C10" s="300" t="s">
        <v>1</v>
      </c>
      <c r="D10" s="300"/>
      <c r="E10" s="300"/>
      <c r="F10" s="300"/>
      <c r="G10" s="300"/>
      <c r="H10" s="296" t="e">
        <f>CHOOSE('Bidder Instructions'!$H$39,'1.2a Alternative Guarantor'!E$15,#REF!,"No sub-contractor selected")</f>
        <v>#VALUE!</v>
      </c>
      <c r="I10" s="296"/>
      <c r="J10" s="296"/>
      <c r="K10" s="296"/>
      <c r="L10" s="296"/>
      <c r="M10" s="296"/>
      <c r="N10" s="296"/>
      <c r="O10" s="296"/>
      <c r="P10" s="296"/>
      <c r="Q10" s="296"/>
      <c r="R10" s="296"/>
    </row>
    <row r="11" spans="1:19" ht="15.6" x14ac:dyDescent="0.25">
      <c r="A11" s="3"/>
      <c r="B11" s="3"/>
      <c r="C11" s="300" t="s">
        <v>0</v>
      </c>
      <c r="D11" s="300"/>
      <c r="E11" s="300"/>
      <c r="F11" s="300"/>
      <c r="G11" s="300"/>
      <c r="H11" s="296" t="e">
        <f>#REF!</f>
        <v>#REF!</v>
      </c>
      <c r="I11" s="296"/>
      <c r="J11" s="296"/>
      <c r="K11" s="296"/>
      <c r="L11" s="296"/>
      <c r="M11" s="296"/>
      <c r="N11" s="296"/>
      <c r="O11" s="296"/>
      <c r="P11" s="296"/>
      <c r="Q11" s="296"/>
      <c r="R11" s="296"/>
    </row>
    <row r="12" spans="1:19" ht="15.6" x14ac:dyDescent="0.25">
      <c r="A12" s="3"/>
      <c r="B12" s="3"/>
      <c r="C12" s="300" t="s">
        <v>46</v>
      </c>
      <c r="D12" s="300"/>
      <c r="E12" s="300"/>
      <c r="F12" s="300"/>
      <c r="G12" s="300"/>
      <c r="H12" s="296" t="e">
        <f>#REF!</f>
        <v>#REF!</v>
      </c>
      <c r="I12" s="296"/>
      <c r="J12" s="296"/>
      <c r="K12" s="296"/>
      <c r="L12" s="296"/>
      <c r="M12" s="296"/>
      <c r="N12" s="296"/>
      <c r="O12" s="296"/>
      <c r="P12" s="296"/>
      <c r="Q12" s="296"/>
      <c r="R12" s="296"/>
    </row>
    <row r="13" spans="1:19" ht="15.6" x14ac:dyDescent="0.25">
      <c r="A13" s="3"/>
      <c r="B13" s="3"/>
      <c r="C13" s="300" t="s">
        <v>47</v>
      </c>
      <c r="D13" s="300"/>
      <c r="E13" s="300"/>
      <c r="F13" s="300"/>
      <c r="G13" s="300"/>
      <c r="H13" s="296" t="e">
        <f>#REF!</f>
        <v>#REF!</v>
      </c>
      <c r="I13" s="296"/>
      <c r="J13" s="296"/>
      <c r="K13" s="296"/>
      <c r="L13" s="296"/>
      <c r="M13" s="296"/>
      <c r="N13" s="296"/>
      <c r="O13" s="296"/>
      <c r="P13" s="296"/>
      <c r="Q13" s="296"/>
      <c r="R13" s="296"/>
    </row>
    <row r="14" spans="1:19" ht="15.6" x14ac:dyDescent="0.25">
      <c r="A14" s="3"/>
      <c r="B14" s="3"/>
      <c r="C14" s="300" t="s">
        <v>64</v>
      </c>
      <c r="D14" s="300"/>
      <c r="E14" s="300"/>
      <c r="F14" s="300"/>
      <c r="G14" s="300"/>
      <c r="H14" s="299" t="e">
        <f>CHOOSE('Bidder Instructions'!$H$39,'1.2a Alternative Guarantor'!G$21,#REF!,"No sub-contractor selected")</f>
        <v>#VALUE!</v>
      </c>
      <c r="I14" s="299"/>
      <c r="J14" s="299"/>
      <c r="K14" s="299"/>
      <c r="L14" s="299"/>
      <c r="M14" s="299"/>
      <c r="N14" s="299"/>
      <c r="O14" s="299"/>
      <c r="P14" s="299"/>
      <c r="Q14" s="299"/>
      <c r="R14" s="299"/>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301" t="s">
        <v>3</v>
      </c>
      <c r="D18" s="301"/>
      <c r="E18" s="7" t="s">
        <v>58</v>
      </c>
      <c r="F18" s="7"/>
      <c r="G18" s="7" t="s">
        <v>57</v>
      </c>
      <c r="H18" s="155" t="s">
        <v>59</v>
      </c>
      <c r="I18" s="155"/>
      <c r="J18" s="155" t="s">
        <v>60</v>
      </c>
      <c r="K18" s="155" t="s">
        <v>61</v>
      </c>
      <c r="L18" s="155"/>
      <c r="M18" s="155" t="s">
        <v>62</v>
      </c>
      <c r="N18" s="297" t="s">
        <v>400</v>
      </c>
      <c r="O18" s="297"/>
      <c r="P18" s="297"/>
      <c r="Q18" s="297"/>
      <c r="R18" s="297"/>
    </row>
    <row r="19" spans="1:18" ht="141" customHeight="1" x14ac:dyDescent="0.25">
      <c r="A19" s="3"/>
      <c r="B19" s="3"/>
      <c r="C19" s="165">
        <v>1</v>
      </c>
      <c r="D19" s="165" t="s">
        <v>163</v>
      </c>
      <c r="E19" s="166">
        <f>'1.2a Alternative Guarantor'!E156</f>
        <v>0</v>
      </c>
      <c r="F19" s="166">
        <f>'1.2a Alternative Guarantor'!F156</f>
        <v>0</v>
      </c>
      <c r="G19" s="166">
        <f>'1.2a Alternative Guarantor'!G156</f>
        <v>0</v>
      </c>
      <c r="H19" s="223" t="str">
        <f>'1.2a Alternative Guarantor'!E168</f>
        <v>R</v>
      </c>
      <c r="I19" s="235" t="str">
        <f>'1.2a Alternative Guarantor'!F168</f>
        <v>R</v>
      </c>
      <c r="J19" s="235" t="str">
        <f>'1.2a Alternative Guarantor'!G168</f>
        <v>R</v>
      </c>
      <c r="K19" s="9"/>
      <c r="L19" s="9"/>
      <c r="M19" s="9"/>
      <c r="N19" s="298"/>
      <c r="O19" s="298"/>
      <c r="P19" s="298"/>
      <c r="Q19" s="298"/>
      <c r="R19" s="298"/>
    </row>
    <row r="20" spans="1:18" ht="141" customHeight="1" x14ac:dyDescent="0.25">
      <c r="A20" s="3"/>
      <c r="B20" s="3"/>
      <c r="C20" s="165">
        <v>2</v>
      </c>
      <c r="D20" s="165" t="s">
        <v>67</v>
      </c>
      <c r="E20" s="166">
        <f>'1.2a Alternative Guarantor'!E157</f>
        <v>0</v>
      </c>
      <c r="F20" s="166">
        <f>'1.2a Alternative Guarantor'!F157</f>
        <v>0</v>
      </c>
      <c r="G20" s="166">
        <f>'1.2a Alternative Guarantor'!G157</f>
        <v>0</v>
      </c>
      <c r="H20" s="235" t="str">
        <f>'1.2a Alternative Guarantor'!E169</f>
        <v>R</v>
      </c>
      <c r="I20" s="235" t="str">
        <f>'1.2a Alternative Guarantor'!F169</f>
        <v>R</v>
      </c>
      <c r="J20" s="235" t="str">
        <f>'1.2a Alternative Guarantor'!G169</f>
        <v>R</v>
      </c>
      <c r="K20" s="9"/>
      <c r="L20" s="9"/>
      <c r="M20" s="9"/>
      <c r="N20" s="298"/>
      <c r="O20" s="298"/>
      <c r="P20" s="298"/>
      <c r="Q20" s="298"/>
      <c r="R20" s="298"/>
    </row>
    <row r="21" spans="1:18" ht="141" customHeight="1" x14ac:dyDescent="0.25">
      <c r="A21" s="3"/>
      <c r="B21" s="3"/>
      <c r="C21" s="165" t="s">
        <v>68</v>
      </c>
      <c r="D21" s="165" t="s">
        <v>249</v>
      </c>
      <c r="E21" s="166" t="str">
        <f>'1.2a Alternative Guarantor'!E158</f>
        <v>N/A</v>
      </c>
      <c r="F21" s="166" t="str">
        <f>'1.2a Alternative Guarantor'!F158</f>
        <v>N/A</v>
      </c>
      <c r="G21" s="166" t="str">
        <f>'1.2a Alternative Guarantor'!G158</f>
        <v>N/A</v>
      </c>
      <c r="H21" s="235" t="str">
        <f>'1.2a Alternative Guarantor'!E170</f>
        <v>N/A</v>
      </c>
      <c r="I21" s="235" t="str">
        <f>'1.2a Alternative Guarantor'!F170</f>
        <v>N/A</v>
      </c>
      <c r="J21" s="235" t="str">
        <f>'1.2a Alternative Guarantor'!G170</f>
        <v>N/A</v>
      </c>
      <c r="K21" s="9"/>
      <c r="L21" s="9"/>
      <c r="M21" s="9"/>
      <c r="N21" s="298"/>
      <c r="O21" s="298"/>
      <c r="P21" s="298"/>
      <c r="Q21" s="298"/>
      <c r="R21" s="298"/>
    </row>
    <row r="22" spans="1:18" ht="141" customHeight="1" x14ac:dyDescent="0.25">
      <c r="A22" s="3"/>
      <c r="B22" s="3"/>
      <c r="C22" s="165" t="s">
        <v>71</v>
      </c>
      <c r="D22" s="165" t="s">
        <v>72</v>
      </c>
      <c r="E22" s="166" t="e">
        <f>'1.2a Alternative Guarantor'!E159</f>
        <v>#DIV/0!</v>
      </c>
      <c r="F22" s="166" t="e">
        <f>'1.2a Alternative Guarantor'!F159</f>
        <v>#DIV/0!</v>
      </c>
      <c r="G22" s="166" t="e">
        <f>'1.2a Alternative Guarantor'!G159</f>
        <v>#DIV/0!</v>
      </c>
      <c r="H22" s="235" t="e">
        <f>'1.2a Alternative Guarantor'!E171</f>
        <v>#DIV/0!</v>
      </c>
      <c r="I22" s="235" t="e">
        <f>'1.2a Alternative Guarantor'!F171</f>
        <v>#DIV/0!</v>
      </c>
      <c r="J22" s="235" t="e">
        <f>'1.2a Alternative Guarantor'!G171</f>
        <v>#DIV/0!</v>
      </c>
      <c r="K22" s="9"/>
      <c r="L22" s="9"/>
      <c r="M22" s="9"/>
      <c r="N22" s="298"/>
      <c r="O22" s="298"/>
      <c r="P22" s="298"/>
      <c r="Q22" s="298"/>
      <c r="R22" s="298"/>
    </row>
    <row r="23" spans="1:18" ht="141" customHeight="1" x14ac:dyDescent="0.25">
      <c r="A23" s="3"/>
      <c r="B23" s="3"/>
      <c r="C23" s="165">
        <v>4</v>
      </c>
      <c r="D23" s="165" t="s">
        <v>80</v>
      </c>
      <c r="E23" s="166" t="e">
        <f>'1.2a Alternative Guarantor'!E160</f>
        <v>#DIV/0!</v>
      </c>
      <c r="F23" s="166" t="e">
        <f>'1.2a Alternative Guarantor'!F160</f>
        <v>#DIV/0!</v>
      </c>
      <c r="G23" s="166" t="e">
        <f>'1.2a Alternative Guarantor'!G160</f>
        <v>#DIV/0!</v>
      </c>
      <c r="H23" s="235" t="e">
        <f>'1.2a Alternative Guarantor'!E172</f>
        <v>#DIV/0!</v>
      </c>
      <c r="I23" s="235" t="e">
        <f>'1.2a Alternative Guarantor'!F172</f>
        <v>#DIV/0!</v>
      </c>
      <c r="J23" s="235" t="e">
        <f>'1.2a Alternative Guarantor'!G172</f>
        <v>#DIV/0!</v>
      </c>
      <c r="K23" s="169"/>
      <c r="L23" s="9"/>
      <c r="M23" s="171"/>
      <c r="N23" s="294"/>
      <c r="O23" s="294"/>
      <c r="P23" s="294"/>
      <c r="Q23" s="294"/>
      <c r="R23" s="295"/>
    </row>
    <row r="24" spans="1:18" ht="141" customHeight="1" x14ac:dyDescent="0.25">
      <c r="A24" s="3"/>
      <c r="B24" s="3"/>
      <c r="C24" s="165">
        <v>5</v>
      </c>
      <c r="D24" s="165" t="s">
        <v>74</v>
      </c>
      <c r="E24" s="166" t="e">
        <f>'1.2a Alternative Guarantor'!E161</f>
        <v>#DIV/0!</v>
      </c>
      <c r="F24" s="166" t="e">
        <f>'1.2a Alternative Guarantor'!F161</f>
        <v>#DIV/0!</v>
      </c>
      <c r="G24" s="166" t="e">
        <f>'1.2a Alternative Guarantor'!G161</f>
        <v>#DIV/0!</v>
      </c>
      <c r="H24" s="235" t="str">
        <f>'1.2a Alternative Guarantor'!E173</f>
        <v>G</v>
      </c>
      <c r="I24" s="235" t="str">
        <f>'1.2a Alternative Guarantor'!F173</f>
        <v>G</v>
      </c>
      <c r="J24" s="235" t="str">
        <f>'1.2a Alternative Guarantor'!G173</f>
        <v>G</v>
      </c>
      <c r="K24" s="169"/>
      <c r="L24" s="9"/>
      <c r="M24" s="171"/>
      <c r="N24" s="294"/>
      <c r="O24" s="294"/>
      <c r="P24" s="294"/>
      <c r="Q24" s="294"/>
      <c r="R24" s="295"/>
    </row>
    <row r="25" spans="1:18" ht="141" customHeight="1" x14ac:dyDescent="0.25">
      <c r="A25" s="3"/>
      <c r="B25" s="3"/>
      <c r="C25" s="165">
        <v>6</v>
      </c>
      <c r="D25" s="165" t="s">
        <v>77</v>
      </c>
      <c r="E25" s="166" t="e">
        <f>'1.2a Alternative Guarantor'!E162</f>
        <v>#DIV/0!</v>
      </c>
      <c r="F25" s="166" t="e">
        <f>'1.2a Alternative Guarantor'!F162</f>
        <v>#DIV/0!</v>
      </c>
      <c r="G25" s="166" t="e">
        <f>'1.2a Alternative Guarantor'!G162</f>
        <v>#DIV/0!</v>
      </c>
      <c r="H25" s="235" t="e">
        <f>'1.2a Alternative Guarantor'!E174</f>
        <v>#DIV/0!</v>
      </c>
      <c r="I25" s="235" t="e">
        <f>'1.2a Alternative Guarantor'!F174</f>
        <v>#DIV/0!</v>
      </c>
      <c r="J25" s="235" t="e">
        <f>'1.2a Alternative Guarantor'!G174</f>
        <v>#DIV/0!</v>
      </c>
      <c r="K25" s="169"/>
      <c r="L25" s="9"/>
      <c r="M25" s="171"/>
      <c r="N25" s="294"/>
      <c r="O25" s="294"/>
      <c r="P25" s="294"/>
      <c r="Q25" s="294"/>
      <c r="R25" s="295"/>
    </row>
    <row r="26" spans="1:18" ht="141" customHeight="1" x14ac:dyDescent="0.25">
      <c r="A26" s="3"/>
      <c r="B26" s="3"/>
      <c r="C26" s="165">
        <v>7</v>
      </c>
      <c r="D26" s="165" t="s">
        <v>78</v>
      </c>
      <c r="E26" s="166">
        <f>'1.2a Alternative Guarantor'!E163</f>
        <v>0</v>
      </c>
      <c r="F26" s="166">
        <f>'1.2a Alternative Guarantor'!F163</f>
        <v>0</v>
      </c>
      <c r="G26" s="166">
        <f>'1.2a Alternative Guarantor'!G163</f>
        <v>0</v>
      </c>
      <c r="H26" s="235" t="str">
        <f>'1.2a Alternative Guarantor'!E175</f>
        <v>R</v>
      </c>
      <c r="I26" s="235" t="str">
        <f>'1.2a Alternative Guarantor'!F175</f>
        <v>R</v>
      </c>
      <c r="J26" s="235" t="str">
        <f>'1.2a Alternative Guarantor'!G175</f>
        <v>R</v>
      </c>
      <c r="K26" s="9"/>
      <c r="L26" s="9"/>
      <c r="M26" s="9"/>
      <c r="N26" s="298"/>
      <c r="O26" s="298"/>
      <c r="P26" s="298"/>
      <c r="Q26" s="298"/>
      <c r="R26" s="298"/>
    </row>
    <row r="27" spans="1:18" ht="141" customHeight="1" x14ac:dyDescent="0.25">
      <c r="A27" s="3"/>
      <c r="B27" s="3"/>
      <c r="C27" s="165">
        <v>8</v>
      </c>
      <c r="D27" s="165" t="s">
        <v>79</v>
      </c>
      <c r="E27" s="166" t="e">
        <f>'1.2a Alternative Guarantor'!E164</f>
        <v>#DIV/0!</v>
      </c>
      <c r="F27" s="166" t="e">
        <f>'1.2a Alternative Guarantor'!F164</f>
        <v>#DIV/0!</v>
      </c>
      <c r="G27" s="166" t="e">
        <f>'1.2a Alternative Guarantor'!G164</f>
        <v>#DIV/0!</v>
      </c>
      <c r="H27" s="235" t="e">
        <f>'1.2a Alternative Guarantor'!E176</f>
        <v>#DIV/0!</v>
      </c>
      <c r="I27" s="235" t="e">
        <f>'1.2a Alternative Guarantor'!F176</f>
        <v>#DIV/0!</v>
      </c>
      <c r="J27" s="235" t="e">
        <f>'1.2a Alternative Guarantor'!G176</f>
        <v>#DIV/0!</v>
      </c>
      <c r="K27" s="10"/>
      <c r="L27" s="10"/>
      <c r="M27" s="10"/>
      <c r="N27" s="298"/>
      <c r="O27" s="298"/>
      <c r="P27" s="298"/>
      <c r="Q27" s="298"/>
      <c r="R27" s="298"/>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117" t="s">
        <v>154</v>
      </c>
      <c r="B34" s="117"/>
      <c r="C34" s="117"/>
      <c r="D34" s="117"/>
      <c r="E34" s="117"/>
      <c r="F34" s="117"/>
      <c r="G34" s="117"/>
      <c r="H34" s="117"/>
      <c r="I34" s="117"/>
      <c r="J34" s="117"/>
      <c r="K34" s="117"/>
      <c r="L34" s="117"/>
      <c r="M34" s="117"/>
      <c r="N34" s="117"/>
      <c r="O34" s="117"/>
      <c r="P34" s="117"/>
      <c r="Q34" s="117"/>
      <c r="R34" s="117"/>
      <c r="S34" s="117"/>
    </row>
    <row r="35" spans="1:19" ht="14.55" customHeight="1" x14ac:dyDescent="0.2"/>
  </sheetData>
  <protectedRanges>
    <protectedRange sqref="N19:R27" name="Sub Supplier Assessment 1"/>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K19:M27">
    <cfRule type="expression" dxfId="17" priority="14" stopIfTrue="1">
      <formula>K19="R"</formula>
    </cfRule>
    <cfRule type="expression" dxfId="16" priority="15" stopIfTrue="1">
      <formula>K19="A"</formula>
    </cfRule>
    <cfRule type="expression" dxfId="15" priority="16" stopIfTrue="1">
      <formula>K19="G"</formula>
    </cfRule>
  </conditionalFormatting>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H19:J27">
    <cfRule type="expression" dxfId="11" priority="1" stopIfTrue="1">
      <formula>H19="R"</formula>
    </cfRule>
    <cfRule type="expression" dxfId="10" priority="2" stopIfTrue="1">
      <formula>H19="A"</formula>
    </cfRule>
    <cfRule type="expression" dxfId="9" priority="3" stopIfTrue="1">
      <formula>H19="G"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G14" sqref="G14"/>
    </sheetView>
  </sheetViews>
  <sheetFormatPr defaultColWidth="0" defaultRowHeight="14.55" customHeight="1" zeroHeight="1" x14ac:dyDescent="0.2"/>
  <cols>
    <col min="1" max="2" width="3.75" customWidth="1"/>
    <col min="3" max="3" width="1.75" customWidth="1"/>
    <col min="4" max="4" width="13" customWidth="1"/>
    <col min="5" max="6" width="20.375" customWidth="1"/>
    <col min="7" max="7" width="93.75" customWidth="1"/>
    <col min="8" max="8" width="128.75" customWidth="1"/>
    <col min="9" max="9" width="130.375" bestFit="1" customWidth="1"/>
    <col min="10" max="10" width="9.25" customWidth="1"/>
  </cols>
  <sheetData>
    <row r="1" spans="1:18" s="27" customFormat="1" ht="11.4" x14ac:dyDescent="0.2">
      <c r="A1" s="109"/>
      <c r="B1" s="109"/>
      <c r="C1" s="109"/>
      <c r="D1" s="109"/>
      <c r="E1" s="109"/>
      <c r="F1" s="109"/>
      <c r="G1" s="109"/>
      <c r="H1" s="109"/>
      <c r="I1" s="109"/>
      <c r="J1" s="109"/>
      <c r="K1"/>
      <c r="L1"/>
      <c r="M1"/>
      <c r="N1"/>
      <c r="O1"/>
      <c r="P1"/>
      <c r="Q1"/>
      <c r="R1"/>
    </row>
    <row r="2" spans="1:18" s="27" customFormat="1" ht="13.2" x14ac:dyDescent="0.2">
      <c r="A2" s="109"/>
      <c r="B2" s="109"/>
      <c r="C2" s="109"/>
      <c r="D2" s="111" t="str">
        <f>cstProjectName</f>
        <v>RM1557.13L4 Financial Viability Risk Assessment Template</v>
      </c>
      <c r="E2" s="109"/>
      <c r="F2" s="109"/>
      <c r="G2" s="109"/>
      <c r="H2" s="109"/>
      <c r="I2" s="109"/>
      <c r="J2" s="109"/>
      <c r="K2"/>
      <c r="L2"/>
      <c r="M2"/>
      <c r="N2"/>
      <c r="O2"/>
      <c r="P2"/>
      <c r="Q2"/>
      <c r="R2"/>
    </row>
    <row r="3" spans="1:18" s="27" customFormat="1" ht="13.2" x14ac:dyDescent="0.2">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2"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2" x14ac:dyDescent="0.25">
      <c r="A5" s="109"/>
      <c r="B5" s="109"/>
      <c r="C5" s="109"/>
      <c r="D5" s="113" t="str">
        <f>HYPERLINK("#'Contents'!A1",sysChkWord)</f>
        <v>All Checks OK</v>
      </c>
      <c r="E5" s="109"/>
      <c r="F5" s="109"/>
      <c r="G5" s="109"/>
      <c r="H5" s="109"/>
      <c r="I5" s="109"/>
      <c r="J5" s="109"/>
      <c r="K5"/>
      <c r="L5"/>
      <c r="M5"/>
      <c r="N5"/>
      <c r="O5"/>
      <c r="P5"/>
      <c r="Q5"/>
      <c r="R5"/>
    </row>
    <row r="6" spans="1:18" s="27" customFormat="1" ht="13.2" x14ac:dyDescent="0.25">
      <c r="A6" s="109"/>
      <c r="B6" s="114"/>
      <c r="C6" s="240"/>
      <c r="D6" s="240" t="str">
        <f>HYPERLINK("#'Contents'!A1","Click for Contents")</f>
        <v>Click for Contents</v>
      </c>
      <c r="E6" s="113"/>
      <c r="F6" s="113"/>
      <c r="G6" s="113"/>
      <c r="H6" s="113"/>
      <c r="I6" s="113"/>
      <c r="J6" s="113"/>
      <c r="K6"/>
      <c r="L6"/>
      <c r="M6"/>
      <c r="N6"/>
      <c r="O6"/>
      <c r="P6"/>
      <c r="Q6"/>
      <c r="R6"/>
    </row>
    <row r="7" spans="1:18" s="27" customFormat="1" ht="11.4" x14ac:dyDescent="0.2">
      <c r="A7" s="109"/>
      <c r="B7" s="109"/>
      <c r="C7" s="109"/>
      <c r="D7" s="109"/>
      <c r="E7" s="109"/>
      <c r="F7" s="109"/>
      <c r="G7" s="109"/>
      <c r="H7" s="109"/>
      <c r="I7" s="109"/>
      <c r="J7" s="109"/>
      <c r="K7"/>
      <c r="L7"/>
      <c r="M7"/>
      <c r="N7"/>
      <c r="O7"/>
      <c r="P7"/>
      <c r="Q7"/>
      <c r="R7"/>
    </row>
    <row r="8" spans="1:18" s="27" customFormat="1" ht="12" x14ac:dyDescent="0.2">
      <c r="A8" s="83">
        <f>SUM(A9:A31)</f>
        <v>0</v>
      </c>
      <c r="B8" s="83">
        <f>SUM(B9:B31)</f>
        <v>0</v>
      </c>
      <c r="C8" s="116"/>
      <c r="D8" s="116"/>
      <c r="E8" s="116"/>
      <c r="F8" s="116"/>
      <c r="G8" s="116"/>
      <c r="H8" s="116"/>
      <c r="I8" s="116"/>
      <c r="J8" s="116"/>
      <c r="K8"/>
      <c r="L8"/>
      <c r="M8"/>
      <c r="N8"/>
      <c r="O8"/>
      <c r="P8"/>
      <c r="Q8"/>
      <c r="R8"/>
    </row>
    <row r="9" spans="1:18" s="27" customFormat="1" ht="11.4" x14ac:dyDescent="0.2">
      <c r="J9"/>
      <c r="K9"/>
      <c r="L9"/>
      <c r="M9"/>
      <c r="N9"/>
      <c r="O9"/>
      <c r="P9"/>
      <c r="Q9"/>
      <c r="R9"/>
    </row>
    <row r="10" spans="1:18" ht="34.049999999999997" customHeight="1" x14ac:dyDescent="0.2">
      <c r="A10" s="27"/>
      <c r="B10" s="27"/>
      <c r="C10" s="27"/>
      <c r="E10" s="177" t="s">
        <v>388</v>
      </c>
      <c r="F10" s="179"/>
      <c r="G10" s="179"/>
      <c r="H10" s="176"/>
      <c r="I10" s="77"/>
    </row>
    <row r="11" spans="1:18" ht="15.6" x14ac:dyDescent="0.2">
      <c r="A11" s="27"/>
      <c r="B11" s="27"/>
      <c r="C11" s="27"/>
      <c r="E11" s="177" t="s">
        <v>391</v>
      </c>
      <c r="F11" s="176"/>
      <c r="G11" s="176"/>
      <c r="H11" s="178" t="s">
        <v>286</v>
      </c>
      <c r="I11" s="77"/>
    </row>
    <row r="12" spans="1:18" ht="15" x14ac:dyDescent="0.2">
      <c r="A12" s="27"/>
      <c r="B12" s="27"/>
      <c r="C12" s="27"/>
      <c r="D12" s="27"/>
      <c r="E12" s="187"/>
      <c r="F12" s="52"/>
      <c r="G12" s="52"/>
      <c r="H12" s="52"/>
      <c r="I12" s="52"/>
    </row>
    <row r="13" spans="1:18" s="27" customFormat="1" ht="15" x14ac:dyDescent="0.2">
      <c r="E13" s="187"/>
      <c r="F13" s="52"/>
      <c r="G13" s="52"/>
      <c r="H13" s="52"/>
      <c r="I13" s="52"/>
      <c r="J13"/>
      <c r="K13"/>
      <c r="L13"/>
      <c r="M13"/>
      <c r="N13"/>
      <c r="O13"/>
      <c r="P13"/>
      <c r="Q13"/>
      <c r="R13"/>
    </row>
    <row r="14" spans="1:18" s="27" customFormat="1" ht="15.6" x14ac:dyDescent="0.2">
      <c r="E14" s="177" t="s">
        <v>392</v>
      </c>
      <c r="F14" s="52"/>
      <c r="G14" s="52"/>
      <c r="H14" s="52"/>
      <c r="I14" s="52"/>
      <c r="J14"/>
      <c r="K14"/>
      <c r="L14"/>
      <c r="M14"/>
      <c r="N14"/>
      <c r="O14"/>
      <c r="P14"/>
      <c r="Q14"/>
      <c r="R14"/>
    </row>
    <row r="15" spans="1:18" s="27" customFormat="1" ht="11.4" x14ac:dyDescent="0.2">
      <c r="E15" s="52"/>
      <c r="F15" s="52"/>
      <c r="G15" s="52"/>
      <c r="H15" s="52"/>
      <c r="I15" s="52"/>
      <c r="J15"/>
      <c r="K15"/>
      <c r="L15"/>
      <c r="M15"/>
      <c r="N15"/>
      <c r="O15"/>
      <c r="P15"/>
      <c r="Q15"/>
      <c r="R15"/>
    </row>
    <row r="16" spans="1:18" s="27" customFormat="1" ht="11.4" x14ac:dyDescent="0.2">
      <c r="E16" s="52"/>
      <c r="F16" s="52"/>
      <c r="G16" s="52"/>
      <c r="H16" s="52"/>
      <c r="I16" s="52"/>
      <c r="J16"/>
      <c r="K16"/>
      <c r="L16"/>
      <c r="M16"/>
      <c r="N16"/>
      <c r="O16"/>
      <c r="P16"/>
      <c r="Q16"/>
      <c r="R16"/>
    </row>
    <row r="17" spans="1:16383" s="27" customFormat="1" ht="11.4" x14ac:dyDescent="0.2">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6" x14ac:dyDescent="0.3">
      <c r="A18" s="27"/>
      <c r="B18" s="27"/>
      <c r="C18" s="27"/>
      <c r="D18" s="27"/>
      <c r="E18" s="117"/>
      <c r="F18" s="117"/>
      <c r="G18" s="117"/>
      <c r="H18" s="302" t="s">
        <v>161</v>
      </c>
      <c r="I18" s="302"/>
    </row>
    <row r="19" spans="1:16383" ht="15.6" x14ac:dyDescent="0.3">
      <c r="A19" s="27"/>
      <c r="B19" s="27"/>
      <c r="C19" s="27"/>
      <c r="E19" s="117" t="s">
        <v>168</v>
      </c>
      <c r="F19" s="117" t="s">
        <v>162</v>
      </c>
      <c r="G19" s="117" t="s">
        <v>301</v>
      </c>
      <c r="H19" s="172" t="s">
        <v>420</v>
      </c>
      <c r="I19" s="172" t="s">
        <v>375</v>
      </c>
    </row>
    <row r="20" spans="1:16383" ht="124.95" customHeight="1" x14ac:dyDescent="0.2">
      <c r="A20" s="27"/>
      <c r="B20" s="27"/>
      <c r="C20" s="27"/>
      <c r="E20" s="173">
        <v>1</v>
      </c>
      <c r="F20" s="174" t="s">
        <v>163</v>
      </c>
      <c r="G20" s="174"/>
      <c r="H20" s="175" t="s">
        <v>355</v>
      </c>
      <c r="I20" s="175" t="s">
        <v>303</v>
      </c>
    </row>
    <row r="21" spans="1:16383" ht="124.95" customHeight="1" x14ac:dyDescent="0.2">
      <c r="A21" s="27"/>
      <c r="B21" s="27"/>
      <c r="C21" s="27"/>
      <c r="E21" s="173">
        <v>2</v>
      </c>
      <c r="F21" s="174" t="s">
        <v>67</v>
      </c>
      <c r="G21" s="174"/>
      <c r="H21" s="175" t="s">
        <v>377</v>
      </c>
      <c r="I21" s="175" t="s">
        <v>302</v>
      </c>
    </row>
    <row r="22" spans="1:16383" ht="321.45" customHeight="1" x14ac:dyDescent="0.2">
      <c r="A22" s="27"/>
      <c r="B22" s="27"/>
      <c r="C22" s="27"/>
      <c r="E22" s="173" t="s">
        <v>164</v>
      </c>
      <c r="F22" s="174" t="s">
        <v>249</v>
      </c>
      <c r="G22" s="174"/>
      <c r="H22" s="175" t="s">
        <v>354</v>
      </c>
      <c r="I22" s="175" t="s">
        <v>337</v>
      </c>
    </row>
    <row r="23" spans="1:16383" ht="362.55" customHeight="1" x14ac:dyDescent="0.2">
      <c r="A23" s="27"/>
      <c r="B23" s="27"/>
      <c r="C23" s="27"/>
      <c r="E23" s="173" t="s">
        <v>165</v>
      </c>
      <c r="F23" s="174" t="s">
        <v>76</v>
      </c>
      <c r="G23" s="174"/>
      <c r="H23" s="175" t="s">
        <v>378</v>
      </c>
      <c r="I23" s="175" t="s">
        <v>338</v>
      </c>
    </row>
    <row r="24" spans="1:16383" ht="360" x14ac:dyDescent="0.2">
      <c r="A24" s="27"/>
      <c r="B24" s="27"/>
      <c r="C24" s="27"/>
      <c r="E24" s="173">
        <v>4</v>
      </c>
      <c r="F24" s="174" t="s">
        <v>80</v>
      </c>
      <c r="G24" s="174"/>
      <c r="H24" s="175" t="s">
        <v>379</v>
      </c>
      <c r="I24" s="175" t="s">
        <v>356</v>
      </c>
    </row>
    <row r="25" spans="1:16383" ht="142.94999999999999" customHeight="1" x14ac:dyDescent="0.2">
      <c r="A25" s="27"/>
      <c r="B25" s="27"/>
      <c r="C25" s="27"/>
      <c r="E25" s="173">
        <v>5</v>
      </c>
      <c r="F25" s="174" t="s">
        <v>74</v>
      </c>
      <c r="G25" s="174"/>
      <c r="H25" s="175" t="s">
        <v>380</v>
      </c>
      <c r="I25" s="175" t="s">
        <v>357</v>
      </c>
    </row>
    <row r="26" spans="1:16383" ht="124.95" customHeight="1" x14ac:dyDescent="0.2">
      <c r="A26" s="27"/>
      <c r="B26" s="27"/>
      <c r="C26" s="27"/>
      <c r="E26" s="173">
        <v>6</v>
      </c>
      <c r="F26" s="174" t="s">
        <v>77</v>
      </c>
      <c r="G26" s="174"/>
      <c r="H26" s="175" t="s">
        <v>304</v>
      </c>
      <c r="I26" s="175" t="s">
        <v>304</v>
      </c>
    </row>
    <row r="27" spans="1:16383" ht="125.55" customHeight="1" x14ac:dyDescent="0.2">
      <c r="A27" s="27"/>
      <c r="B27" s="27"/>
      <c r="C27" s="27"/>
      <c r="E27" s="173">
        <v>7</v>
      </c>
      <c r="F27" s="174" t="s">
        <v>78</v>
      </c>
      <c r="G27" s="174"/>
      <c r="H27" s="175" t="s">
        <v>167</v>
      </c>
      <c r="I27" s="175" t="s">
        <v>166</v>
      </c>
    </row>
    <row r="28" spans="1:16383" ht="370.5" customHeight="1" x14ac:dyDescent="0.2">
      <c r="A28" s="27"/>
      <c r="B28" s="27"/>
      <c r="C28" s="27"/>
      <c r="E28" s="173">
        <v>8</v>
      </c>
      <c r="F28" s="174" t="s">
        <v>79</v>
      </c>
      <c r="G28" s="174"/>
      <c r="H28" s="175" t="s">
        <v>306</v>
      </c>
      <c r="I28" s="175" t="s">
        <v>307</v>
      </c>
    </row>
    <row r="29" spans="1:16383" ht="14.55" customHeight="1" x14ac:dyDescent="0.2"/>
    <row r="30" spans="1:16383" ht="14.55" customHeight="1" x14ac:dyDescent="0.2"/>
    <row r="31" spans="1:16383" s="27" customFormat="1" ht="15.6" x14ac:dyDescent="0.3">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5" customHeight="1" x14ac:dyDescent="0.2"/>
  </sheetData>
  <sheetProtection algorithmName="SHA-512" hashValue="B59qyr5NTwKChp5tzzQhRdd7dnhiynNQMDKSDko/BLmYokbSxdZzLucQ4/kP96Bi08rBz+kFg3InRUOdTK66BQ==" saltValue="l90awtrEnAwMPfQQU/lnHg=="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
  <cols>
    <col min="1" max="2" width="5.375" style="80" customWidth="1"/>
    <col min="3" max="16384" width="8.75" style="80" hidden="1"/>
  </cols>
  <sheetData>
    <row r="1" ht="11.4" hidden="1" x14ac:dyDescent="0.2"/>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4" zeroHeight="1" x14ac:dyDescent="0.2"/>
  <cols>
    <col min="1" max="2" width="5.375" style="219" customWidth="1"/>
    <col min="3" max="3" width="2" style="219" customWidth="1"/>
    <col min="4" max="4" width="20.375" style="219" customWidth="1"/>
    <col min="5" max="5" width="32.25" style="219" customWidth="1"/>
    <col min="6" max="6" width="48.625" style="219" customWidth="1"/>
    <col min="7" max="7" width="77.25" style="219" bestFit="1" customWidth="1"/>
    <col min="8" max="8" width="9.25" style="219" customWidth="1"/>
    <col min="9" max="16384" width="9.25" style="219" hidden="1"/>
  </cols>
  <sheetData>
    <row r="1" spans="1:8" x14ac:dyDescent="0.2">
      <c r="A1" s="81"/>
      <c r="B1" s="81"/>
      <c r="C1" s="81"/>
      <c r="D1" s="81"/>
      <c r="E1" s="81"/>
      <c r="F1" s="83"/>
      <c r="G1" s="83"/>
      <c r="H1" s="83"/>
    </row>
    <row r="2" spans="1:8" ht="13.2" x14ac:dyDescent="0.2">
      <c r="A2" s="81"/>
      <c r="B2" s="81"/>
      <c r="C2" s="84" t="str">
        <f>cstProjectName</f>
        <v>RM1557.13L4 Financial Viability Risk Assessment Template</v>
      </c>
      <c r="D2" s="81"/>
      <c r="E2" s="81"/>
      <c r="F2" s="81"/>
      <c r="G2" s="81"/>
      <c r="H2" s="81"/>
    </row>
    <row r="3" spans="1:8" ht="13.2" x14ac:dyDescent="0.2">
      <c r="A3" s="81"/>
      <c r="B3" s="81"/>
      <c r="C3" s="85" t="str">
        <f ca="1">MID(CELL("filename",A1),FIND("]",CELL("filename",A1))+1,256)&amp;" Sheet"</f>
        <v>Setup Sheet</v>
      </c>
      <c r="D3" s="81"/>
      <c r="E3" s="81"/>
      <c r="F3" s="81"/>
      <c r="G3" s="81"/>
      <c r="H3" s="81"/>
    </row>
    <row r="4" spans="1:8" ht="12" x14ac:dyDescent="0.25">
      <c r="A4" s="81"/>
      <c r="B4" s="81"/>
      <c r="C4" s="82" t="str">
        <f>IF(ISBLANK(cstProtectiveMarking),"",cstProtectiveMarking)</f>
        <v>OFFICIAL</v>
      </c>
      <c r="D4" s="81"/>
      <c r="E4" s="81"/>
      <c r="F4" s="81"/>
      <c r="G4" s="81"/>
      <c r="H4" s="81"/>
    </row>
    <row r="5" spans="1:8" ht="12" x14ac:dyDescent="0.25">
      <c r="A5" s="81"/>
      <c r="B5" s="81"/>
      <c r="C5" s="86" t="str">
        <f>HYPERLINK("#'Contents'!A1",sysChkWord)</f>
        <v>All Checks OK</v>
      </c>
      <c r="D5" s="86"/>
      <c r="E5" s="81"/>
      <c r="F5" s="81"/>
      <c r="G5" s="81"/>
      <c r="H5" s="81"/>
    </row>
    <row r="6" spans="1:8" ht="13.2" x14ac:dyDescent="0.25">
      <c r="A6" s="81"/>
      <c r="B6" s="87"/>
      <c r="C6" s="242" t="str">
        <f>HYPERLINK("#'Contents'!A1","Click for Contents")</f>
        <v>Click for Contents</v>
      </c>
      <c r="D6" s="242"/>
      <c r="E6" s="86"/>
      <c r="F6" s="86"/>
      <c r="G6" s="81"/>
      <c r="H6" s="81"/>
    </row>
    <row r="7" spans="1:8" x14ac:dyDescent="0.2">
      <c r="A7" s="81"/>
      <c r="B7" s="81"/>
      <c r="C7" s="81"/>
      <c r="D7" s="81"/>
      <c r="E7" s="81"/>
      <c r="F7" s="81"/>
      <c r="G7" s="81"/>
      <c r="H7" s="81"/>
    </row>
    <row r="8" spans="1:8" ht="12" x14ac:dyDescent="0.2">
      <c r="A8" s="83">
        <f>SUM(A9:A28)</f>
        <v>0</v>
      </c>
      <c r="B8" s="88">
        <f>SUM(B9:B28)</f>
        <v>0</v>
      </c>
      <c r="C8" s="89"/>
      <c r="D8" s="89"/>
      <c r="E8" s="89"/>
      <c r="F8" s="89"/>
      <c r="G8" s="89"/>
      <c r="H8" s="89"/>
    </row>
    <row r="9" spans="1:8" x14ac:dyDescent="0.2">
      <c r="A9" s="80"/>
      <c r="B9" s="80"/>
      <c r="C9" s="80"/>
      <c r="D9" s="80"/>
      <c r="E9" s="80"/>
      <c r="F9" s="233" t="s">
        <v>100</v>
      </c>
      <c r="G9" s="80"/>
    </row>
    <row r="10" spans="1:8" x14ac:dyDescent="0.2">
      <c r="A10" s="80"/>
      <c r="B10" s="80"/>
      <c r="C10" s="80"/>
      <c r="D10" s="80"/>
      <c r="E10" s="80"/>
      <c r="F10" s="80"/>
      <c r="G10" s="80"/>
    </row>
    <row r="11" spans="1:8" ht="15.6" x14ac:dyDescent="0.3">
      <c r="A11" s="90"/>
      <c r="B11" s="90"/>
      <c r="C11" s="90"/>
      <c r="D11" s="90" t="s">
        <v>393</v>
      </c>
      <c r="E11" s="90"/>
      <c r="F11" s="90"/>
      <c r="G11" s="90"/>
    </row>
    <row r="12" spans="1:8" x14ac:dyDescent="0.2">
      <c r="A12" s="80"/>
      <c r="B12" s="80"/>
      <c r="C12" s="80"/>
      <c r="D12" s="80"/>
      <c r="E12" s="80"/>
      <c r="F12" s="80"/>
      <c r="G12" s="80"/>
    </row>
    <row r="13" spans="1:8" ht="15" x14ac:dyDescent="0.25">
      <c r="A13" s="80"/>
      <c r="B13" s="80"/>
      <c r="C13" s="80"/>
      <c r="D13" s="303" t="s">
        <v>404</v>
      </c>
      <c r="E13" s="303"/>
      <c r="F13" s="303"/>
      <c r="G13" s="303"/>
    </row>
    <row r="14" spans="1:8" x14ac:dyDescent="0.2">
      <c r="A14" s="80"/>
      <c r="B14" s="80"/>
      <c r="C14" s="80"/>
      <c r="D14" s="80"/>
      <c r="E14" s="80"/>
      <c r="F14" s="80"/>
      <c r="G14" s="80"/>
    </row>
    <row r="15" spans="1:8" ht="15.6" x14ac:dyDescent="0.3">
      <c r="A15" s="90"/>
      <c r="B15" s="90"/>
      <c r="C15" s="90"/>
      <c r="D15" s="90" t="s">
        <v>251</v>
      </c>
      <c r="E15" s="90"/>
      <c r="F15" s="90"/>
      <c r="G15" s="90"/>
      <c r="H15"/>
    </row>
    <row r="16" spans="1:8" x14ac:dyDescent="0.2">
      <c r="A16" s="80"/>
      <c r="B16" s="80"/>
      <c r="C16" s="80"/>
      <c r="D16" s="80"/>
      <c r="E16" s="80"/>
      <c r="F16" s="80"/>
      <c r="G16" s="80"/>
      <c r="H16"/>
    </row>
    <row r="17" spans="1:8" x14ac:dyDescent="0.2">
      <c r="A17" s="80"/>
      <c r="B17" s="80"/>
      <c r="C17" s="80"/>
      <c r="D17" s="80"/>
      <c r="E17" s="91" t="s">
        <v>341</v>
      </c>
      <c r="F17" s="205" t="s">
        <v>476</v>
      </c>
      <c r="G17" s="97" t="s">
        <v>340</v>
      </c>
      <c r="H17"/>
    </row>
    <row r="18" spans="1:8" x14ac:dyDescent="0.2">
      <c r="A18" s="80"/>
      <c r="B18" s="80"/>
      <c r="C18" s="80"/>
      <c r="D18" s="80"/>
      <c r="E18" s="93" t="s">
        <v>252</v>
      </c>
      <c r="F18" s="206" t="s">
        <v>465</v>
      </c>
      <c r="G18" s="97" t="s">
        <v>394</v>
      </c>
      <c r="H18"/>
    </row>
    <row r="19" spans="1:8" x14ac:dyDescent="0.2">
      <c r="A19" s="80"/>
      <c r="B19" s="80"/>
      <c r="C19" s="80"/>
      <c r="D19" s="80"/>
      <c r="E19" s="93" t="s">
        <v>322</v>
      </c>
      <c r="F19" s="207" t="s">
        <v>466</v>
      </c>
      <c r="G19" s="125" t="s">
        <v>440</v>
      </c>
      <c r="H19"/>
    </row>
    <row r="20" spans="1:8" x14ac:dyDescent="0.2">
      <c r="A20" s="80"/>
      <c r="B20" s="80"/>
      <c r="C20" s="80"/>
      <c r="D20" s="80"/>
      <c r="E20" s="93" t="s">
        <v>253</v>
      </c>
      <c r="F20" s="208"/>
      <c r="G20" s="125" t="s">
        <v>441</v>
      </c>
      <c r="H20"/>
    </row>
    <row r="21" spans="1:8" x14ac:dyDescent="0.2">
      <c r="A21" s="80"/>
      <c r="B21" s="80"/>
      <c r="C21" s="80"/>
      <c r="D21" s="80"/>
      <c r="E21" s="91" t="s">
        <v>323</v>
      </c>
      <c r="F21" s="207" t="s">
        <v>467</v>
      </c>
      <c r="G21" s="125" t="s">
        <v>442</v>
      </c>
      <c r="H21"/>
    </row>
    <row r="22" spans="1:8" x14ac:dyDescent="0.2">
      <c r="A22" s="80"/>
      <c r="B22" s="80"/>
      <c r="C22" s="80"/>
      <c r="D22" s="80"/>
      <c r="E22" s="93" t="s">
        <v>254</v>
      </c>
      <c r="F22" s="205" t="s">
        <v>255</v>
      </c>
      <c r="G22" s="125" t="s">
        <v>364</v>
      </c>
      <c r="H22"/>
    </row>
    <row r="23" spans="1:8" x14ac:dyDescent="0.2">
      <c r="A23" s="80"/>
      <c r="B23" s="80"/>
      <c r="C23" s="80"/>
      <c r="D23" s="80"/>
      <c r="E23" s="80"/>
      <c r="F23" s="209" t="s">
        <v>401</v>
      </c>
      <c r="G23" s="92"/>
      <c r="H23"/>
    </row>
    <row r="24" spans="1:8" ht="15.6" x14ac:dyDescent="0.3">
      <c r="A24" s="90"/>
      <c r="B24" s="90"/>
      <c r="C24" s="90"/>
      <c r="D24" s="90" t="s">
        <v>256</v>
      </c>
      <c r="E24" s="90"/>
      <c r="F24" s="90"/>
      <c r="G24" s="90"/>
      <c r="H24"/>
    </row>
    <row r="25" spans="1:8" x14ac:dyDescent="0.2">
      <c r="A25" s="80"/>
      <c r="B25" s="80"/>
      <c r="C25" s="80"/>
      <c r="D25" s="80"/>
      <c r="E25" s="91"/>
      <c r="F25" s="80"/>
      <c r="G25" s="80"/>
      <c r="H25"/>
    </row>
    <row r="26" spans="1:8" x14ac:dyDescent="0.2">
      <c r="A26" s="80"/>
      <c r="B26" s="80"/>
      <c r="C26" s="80"/>
      <c r="D26" s="80"/>
      <c r="E26" s="93" t="s">
        <v>324</v>
      </c>
      <c r="F26" s="229">
        <v>44287</v>
      </c>
      <c r="G26" s="97" t="s">
        <v>342</v>
      </c>
      <c r="H26"/>
    </row>
    <row r="27" spans="1:8" x14ac:dyDescent="0.2">
      <c r="A27" s="80"/>
      <c r="B27" s="80"/>
      <c r="C27" s="80"/>
      <c r="D27" s="80"/>
      <c r="E27" s="91"/>
      <c r="F27" s="91"/>
      <c r="G27" s="80"/>
      <c r="H27"/>
    </row>
    <row r="28" spans="1:8" ht="15.6" x14ac:dyDescent="0.3">
      <c r="A28" s="90"/>
      <c r="B28" s="90"/>
      <c r="C28" s="90"/>
      <c r="D28" s="90" t="s">
        <v>283</v>
      </c>
      <c r="E28" s="90"/>
      <c r="F28" s="90"/>
      <c r="G28" s="90"/>
      <c r="H28" s="90"/>
    </row>
    <row r="29" spans="1:8" ht="11.55" customHeight="1" x14ac:dyDescent="0.2"/>
    <row r="30" spans="1:8" ht="11.55" hidden="1" customHeight="1" x14ac:dyDescent="0.2"/>
    <row r="31" spans="1:8" ht="11.55" hidden="1" customHeight="1" x14ac:dyDescent="0.2"/>
    <row r="32" spans="1:8" ht="11.55" hidden="1" customHeight="1" x14ac:dyDescent="0.2"/>
    <row r="33" ht="11.55" hidden="1" customHeight="1" x14ac:dyDescent="0.2"/>
    <row r="34" ht="11.55" hidden="1" customHeight="1" x14ac:dyDescent="0.2"/>
    <row r="35" ht="11.55" hidden="1" customHeight="1" x14ac:dyDescent="0.2"/>
    <row r="36" ht="11.55" hidden="1" customHeight="1" x14ac:dyDescent="0.2"/>
    <row r="37" ht="11.55" hidden="1" customHeight="1" x14ac:dyDescent="0.2"/>
    <row r="38" ht="11.55" hidden="1" customHeight="1" x14ac:dyDescent="0.2"/>
    <row r="39" ht="11.55" hidden="1" customHeight="1" x14ac:dyDescent="0.2"/>
    <row r="40" ht="11.55" hidden="1" customHeight="1" x14ac:dyDescent="0.2"/>
    <row r="41" ht="11.55" hidden="1" customHeight="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5" customHeight="1" zeroHeight="1" outlineLevelRow="1" x14ac:dyDescent="0.2"/>
  <cols>
    <col min="1" max="2" width="5.375" customWidth="1"/>
    <col min="3" max="3" width="2" customWidth="1"/>
    <col min="4" max="4" width="20.375" customWidth="1"/>
    <col min="5" max="5" width="32.25" customWidth="1"/>
    <col min="6" max="6" width="48.625" customWidth="1"/>
    <col min="7" max="7" width="77.25" bestFit="1" customWidth="1"/>
    <col min="8" max="8" width="9.25" customWidth="1"/>
    <col min="9" max="16384" width="9.25" hidden="1"/>
  </cols>
  <sheetData>
    <row r="1" spans="1:8" ht="12" x14ac:dyDescent="0.25">
      <c r="A1" s="81"/>
      <c r="B1" s="81"/>
      <c r="C1" s="82" t="s">
        <v>413</v>
      </c>
      <c r="D1" s="81"/>
      <c r="E1" s="81"/>
      <c r="F1" s="83"/>
      <c r="G1" s="83"/>
      <c r="H1" s="83"/>
    </row>
    <row r="2" spans="1:8" ht="13.2" x14ac:dyDescent="0.2">
      <c r="A2" s="81"/>
      <c r="B2" s="81"/>
      <c r="C2" s="84" t="str">
        <f>cstProjectName</f>
        <v>RM1557.13L4 Financial Viability Risk Assessment Template</v>
      </c>
      <c r="D2" s="81"/>
      <c r="E2" s="81"/>
      <c r="F2" s="81"/>
      <c r="G2" s="81"/>
      <c r="H2" s="81"/>
    </row>
    <row r="3" spans="1:8" ht="13.2" x14ac:dyDescent="0.2">
      <c r="A3" s="81"/>
      <c r="B3" s="81"/>
      <c r="C3" s="85" t="str">
        <f ca="1">MID(CELL("filename",A1),FIND("]",CELL("filename",A1))+1,256)&amp;" Sheet"</f>
        <v>SysConfig Sheet</v>
      </c>
      <c r="D3" s="81"/>
      <c r="E3" s="81"/>
      <c r="F3" s="81"/>
      <c r="G3" s="81"/>
      <c r="H3" s="81"/>
    </row>
    <row r="4" spans="1:8" ht="12" x14ac:dyDescent="0.25">
      <c r="A4" s="81"/>
      <c r="B4" s="81"/>
      <c r="C4" s="82" t="str">
        <f>IF(ISBLANK(cstProtectiveMarking),"",cstProtectiveMarking)</f>
        <v>OFFICIAL</v>
      </c>
      <c r="D4" s="81"/>
      <c r="E4" s="81"/>
      <c r="F4" s="81"/>
      <c r="G4" s="81"/>
      <c r="H4" s="81"/>
    </row>
    <row r="5" spans="1:8" ht="12" x14ac:dyDescent="0.25">
      <c r="A5" s="81"/>
      <c r="B5" s="81"/>
      <c r="C5" s="86" t="str">
        <f>HYPERLINK("#'Contents'!A1",sysChkWord)</f>
        <v>All Checks OK</v>
      </c>
      <c r="D5" s="86"/>
      <c r="E5" s="81"/>
      <c r="F5" s="81"/>
      <c r="G5" s="81"/>
      <c r="H5" s="81"/>
    </row>
    <row r="6" spans="1:8" ht="13.2" x14ac:dyDescent="0.25">
      <c r="A6" s="81"/>
      <c r="B6" s="87"/>
      <c r="C6" s="242" t="str">
        <f>HYPERLINK("#'Contents'!A1","Click for Contents")</f>
        <v>Click for Contents</v>
      </c>
      <c r="D6" s="242"/>
      <c r="E6" s="86"/>
      <c r="F6" s="86"/>
      <c r="G6" s="81"/>
      <c r="H6" s="81"/>
    </row>
    <row r="7" spans="1:8" ht="11.4" x14ac:dyDescent="0.2">
      <c r="A7" s="81"/>
      <c r="B7" s="81"/>
      <c r="C7" s="81"/>
      <c r="D7" s="81"/>
      <c r="E7" s="81"/>
      <c r="F7" s="81"/>
      <c r="G7" s="81"/>
      <c r="H7" s="81"/>
    </row>
    <row r="8" spans="1:8" ht="12" x14ac:dyDescent="0.2">
      <c r="A8" s="83">
        <f>SUM(A9:A76)</f>
        <v>0</v>
      </c>
      <c r="B8" s="88">
        <f>SUM(B9:B76)</f>
        <v>0</v>
      </c>
      <c r="C8" s="89"/>
      <c r="D8" s="89"/>
      <c r="E8" s="89"/>
      <c r="F8" s="89"/>
      <c r="G8" s="89"/>
      <c r="H8" s="89"/>
    </row>
    <row r="9" spans="1:8" ht="11.4" x14ac:dyDescent="0.2">
      <c r="A9" s="80"/>
      <c r="B9" s="80"/>
      <c r="C9" s="80"/>
      <c r="D9" s="80"/>
      <c r="E9" s="80"/>
      <c r="F9" s="80"/>
      <c r="G9" s="80"/>
    </row>
    <row r="10" spans="1:8" s="27" customFormat="1" ht="11.4" x14ac:dyDescent="0.2">
      <c r="A10" s="80"/>
      <c r="B10" s="80"/>
      <c r="C10" s="80"/>
      <c r="D10" s="80"/>
      <c r="E10" s="80"/>
      <c r="F10" s="80"/>
      <c r="G10" s="80"/>
    </row>
    <row r="11" spans="1:8" s="27" customFormat="1" ht="15.6" x14ac:dyDescent="0.3">
      <c r="A11" s="90"/>
      <c r="B11" s="90"/>
      <c r="C11" s="90"/>
      <c r="D11" s="90" t="s">
        <v>393</v>
      </c>
      <c r="E11" s="90"/>
      <c r="F11" s="90"/>
      <c r="G11" s="90"/>
    </row>
    <row r="12" spans="1:8" s="27" customFormat="1" ht="11.4" x14ac:dyDescent="0.2">
      <c r="A12" s="80"/>
      <c r="B12" s="80"/>
      <c r="C12" s="80"/>
      <c r="D12" s="80"/>
      <c r="E12" s="80"/>
      <c r="F12" s="80"/>
      <c r="G12" s="80"/>
    </row>
    <row r="13" spans="1:8" s="27" customFormat="1" ht="39" customHeight="1" x14ac:dyDescent="0.25">
      <c r="A13" s="80"/>
      <c r="B13" s="80"/>
      <c r="C13" s="80"/>
      <c r="D13" s="304" t="s">
        <v>414</v>
      </c>
      <c r="E13" s="304"/>
      <c r="F13" s="304"/>
      <c r="G13" s="304"/>
    </row>
    <row r="14" spans="1:8" s="27" customFormat="1" ht="11.4" x14ac:dyDescent="0.2">
      <c r="A14" s="80"/>
      <c r="B14" s="80"/>
      <c r="C14" s="80"/>
      <c r="D14" s="80"/>
      <c r="E14" s="80"/>
      <c r="F14" s="80"/>
      <c r="G14" s="80"/>
    </row>
    <row r="15" spans="1:8" ht="15.6" x14ac:dyDescent="0.3">
      <c r="A15" s="90"/>
      <c r="B15" s="90"/>
      <c r="C15" s="90"/>
      <c r="D15" s="90" t="s">
        <v>405</v>
      </c>
      <c r="E15" s="90"/>
      <c r="F15" s="90"/>
      <c r="G15" s="90"/>
    </row>
    <row r="16" spans="1:8" ht="11.4" x14ac:dyDescent="0.2">
      <c r="A16" s="80"/>
      <c r="B16" s="80"/>
      <c r="C16" s="80"/>
      <c r="D16" s="80"/>
      <c r="E16" s="80"/>
      <c r="F16" s="97" t="s">
        <v>314</v>
      </c>
      <c r="G16" s="80"/>
    </row>
    <row r="17" spans="1:7" ht="11.4" x14ac:dyDescent="0.2">
      <c r="A17" s="80"/>
      <c r="B17" s="80"/>
      <c r="C17" s="80"/>
      <c r="D17" s="80"/>
      <c r="E17" s="80"/>
      <c r="F17" s="80"/>
      <c r="G17" s="80"/>
    </row>
    <row r="18" spans="1:7" ht="15.6" x14ac:dyDescent="0.3">
      <c r="A18" s="90"/>
      <c r="B18" s="90"/>
      <c r="C18" s="90"/>
      <c r="D18" s="90" t="s">
        <v>406</v>
      </c>
      <c r="E18" s="90"/>
      <c r="F18" s="90"/>
      <c r="G18" s="90"/>
    </row>
    <row r="19" spans="1:7" ht="11.4" outlineLevel="1" x14ac:dyDescent="0.2">
      <c r="A19" s="80"/>
      <c r="B19" s="80"/>
      <c r="C19" s="80"/>
      <c r="D19" s="80"/>
      <c r="E19" s="80"/>
      <c r="F19" s="80"/>
      <c r="G19" s="80"/>
    </row>
    <row r="20" spans="1:7" ht="11.4" outlineLevel="1" x14ac:dyDescent="0.2">
      <c r="A20" s="80"/>
      <c r="B20" s="80"/>
      <c r="C20" s="80"/>
      <c r="D20" s="80"/>
      <c r="E20" s="80"/>
      <c r="F20" s="207" t="s">
        <v>105</v>
      </c>
      <c r="G20" s="80"/>
    </row>
    <row r="21" spans="1:7" ht="11.4" outlineLevel="1" x14ac:dyDescent="0.2">
      <c r="A21" s="80"/>
      <c r="B21" s="80"/>
      <c r="C21" s="80"/>
      <c r="D21" s="80"/>
      <c r="E21" s="80"/>
      <c r="F21" s="207" t="s">
        <v>106</v>
      </c>
      <c r="G21" s="80"/>
    </row>
    <row r="22" spans="1:7" ht="11.4" outlineLevel="1" x14ac:dyDescent="0.2">
      <c r="A22" s="80"/>
      <c r="B22" s="80"/>
      <c r="C22" s="80"/>
      <c r="D22" s="80"/>
      <c r="E22" s="80"/>
      <c r="F22" s="207" t="s">
        <v>101</v>
      </c>
      <c r="G22" s="80"/>
    </row>
    <row r="23" spans="1:7" ht="11.4" outlineLevel="1" x14ac:dyDescent="0.2">
      <c r="A23" s="80"/>
      <c r="B23" s="80"/>
      <c r="C23" s="80"/>
      <c r="D23" s="80"/>
      <c r="E23" s="80"/>
      <c r="F23" s="207" t="s">
        <v>102</v>
      </c>
      <c r="G23" s="80"/>
    </row>
    <row r="24" spans="1:7" ht="11.4" outlineLevel="1" x14ac:dyDescent="0.2">
      <c r="A24" s="80"/>
      <c r="B24" s="80"/>
      <c r="C24" s="80"/>
      <c r="D24" s="80"/>
      <c r="E24" s="80"/>
      <c r="F24" s="207" t="s">
        <v>103</v>
      </c>
      <c r="G24" s="80"/>
    </row>
    <row r="25" spans="1:7" ht="11.4" outlineLevel="1" x14ac:dyDescent="0.2">
      <c r="A25" s="80"/>
      <c r="B25" s="80"/>
      <c r="C25" s="80"/>
      <c r="D25" s="80"/>
      <c r="E25" s="80"/>
      <c r="F25" s="207" t="s">
        <v>443</v>
      </c>
      <c r="G25" s="80"/>
    </row>
    <row r="26" spans="1:7" ht="11.4" outlineLevel="1" x14ac:dyDescent="0.2">
      <c r="A26" s="80"/>
      <c r="B26" s="80"/>
      <c r="C26" s="80"/>
      <c r="D26" s="80"/>
      <c r="E26" s="80"/>
      <c r="F26" s="207" t="s">
        <v>104</v>
      </c>
      <c r="G26" s="80"/>
    </row>
    <row r="27" spans="1:7" ht="11.4" outlineLevel="1" x14ac:dyDescent="0.2">
      <c r="A27" s="80"/>
      <c r="B27" s="80"/>
      <c r="C27" s="80"/>
      <c r="D27" s="80"/>
      <c r="E27" s="80"/>
      <c r="F27" s="207" t="s">
        <v>48</v>
      </c>
      <c r="G27" s="80"/>
    </row>
    <row r="28" spans="1:7" ht="11.4" x14ac:dyDescent="0.2">
      <c r="A28" s="80"/>
      <c r="B28" s="80"/>
      <c r="C28" s="80"/>
      <c r="D28" s="80"/>
      <c r="E28" s="80"/>
      <c r="F28" s="125" t="s">
        <v>402</v>
      </c>
      <c r="G28" s="80"/>
    </row>
    <row r="29" spans="1:7" ht="15.6" x14ac:dyDescent="0.3">
      <c r="A29" s="90"/>
      <c r="B29" s="90"/>
      <c r="C29" s="90"/>
      <c r="D29" s="90" t="s">
        <v>407</v>
      </c>
      <c r="E29" s="90"/>
      <c r="F29" s="90"/>
      <c r="G29" s="90"/>
    </row>
    <row r="30" spans="1:7" ht="11.4" outlineLevel="1" x14ac:dyDescent="0.2">
      <c r="A30" s="80"/>
      <c r="B30" s="80"/>
      <c r="C30" s="80"/>
      <c r="D30" s="80"/>
      <c r="E30" s="80"/>
      <c r="F30" s="80"/>
      <c r="G30" s="80"/>
    </row>
    <row r="31" spans="1:7" ht="13.2" outlineLevel="1" x14ac:dyDescent="0.25">
      <c r="A31" s="80"/>
      <c r="B31" s="80"/>
      <c r="C31" s="80"/>
      <c r="D31" s="61"/>
      <c r="E31" s="126" t="s">
        <v>369</v>
      </c>
      <c r="F31" s="61"/>
      <c r="G31" s="80"/>
    </row>
    <row r="32" spans="1:7" ht="12" outlineLevel="1" x14ac:dyDescent="0.25">
      <c r="A32" s="80"/>
      <c r="B32" s="80"/>
      <c r="C32" s="80"/>
      <c r="D32" s="61"/>
      <c r="E32" s="61"/>
      <c r="F32" s="207" t="s">
        <v>372</v>
      </c>
      <c r="G32" s="80"/>
    </row>
    <row r="33" spans="1:7" ht="12" outlineLevel="1" x14ac:dyDescent="0.25">
      <c r="A33" s="80"/>
      <c r="B33" s="80"/>
      <c r="C33" s="80"/>
      <c r="D33" s="61"/>
      <c r="E33" s="61"/>
      <c r="F33" s="207" t="s">
        <v>419</v>
      </c>
      <c r="G33" s="80"/>
    </row>
    <row r="34" spans="1:7" ht="12" outlineLevel="1" x14ac:dyDescent="0.25">
      <c r="A34" s="80"/>
      <c r="B34" s="80"/>
      <c r="C34" s="80"/>
      <c r="D34" s="61"/>
      <c r="E34" s="61"/>
      <c r="F34" s="125" t="s">
        <v>403</v>
      </c>
      <c r="G34" s="80"/>
    </row>
    <row r="35" spans="1:7" ht="11.4" x14ac:dyDescent="0.2">
      <c r="A35" s="80"/>
      <c r="B35" s="80"/>
      <c r="C35" s="80"/>
      <c r="D35" s="80"/>
      <c r="E35" s="80"/>
      <c r="G35" s="80"/>
    </row>
    <row r="36" spans="1:7" ht="15.6" x14ac:dyDescent="0.3">
      <c r="A36" s="90"/>
      <c r="B36" s="90"/>
      <c r="C36" s="90"/>
      <c r="D36" s="90" t="s">
        <v>408</v>
      </c>
      <c r="E36" s="90"/>
      <c r="F36" s="90"/>
      <c r="G36" s="90"/>
    </row>
    <row r="37" spans="1:7" ht="11.4" outlineLevel="1" x14ac:dyDescent="0.2">
      <c r="A37" s="80"/>
      <c r="B37" s="80"/>
      <c r="C37" s="80"/>
      <c r="D37" s="80"/>
      <c r="E37" s="80"/>
      <c r="F37" s="80"/>
      <c r="G37" s="80"/>
    </row>
    <row r="38" spans="1:7" ht="11.4" outlineLevel="1" x14ac:dyDescent="0.2">
      <c r="A38" s="80"/>
      <c r="B38" s="80"/>
      <c r="C38" s="80"/>
      <c r="D38" s="80"/>
      <c r="E38" s="80"/>
      <c r="F38" s="207" t="s">
        <v>140</v>
      </c>
      <c r="G38" s="80"/>
    </row>
    <row r="39" spans="1:7" ht="11.4" outlineLevel="1" x14ac:dyDescent="0.2">
      <c r="A39" s="80"/>
      <c r="B39" s="80"/>
      <c r="C39" s="80"/>
      <c r="D39" s="80"/>
      <c r="E39" s="80"/>
      <c r="F39" s="207" t="s">
        <v>141</v>
      </c>
      <c r="G39" s="80"/>
    </row>
    <row r="40" spans="1:7" ht="11.4" x14ac:dyDescent="0.2">
      <c r="A40" s="80"/>
      <c r="B40" s="80"/>
      <c r="C40" s="80"/>
      <c r="D40" s="80"/>
      <c r="E40" s="80"/>
      <c r="F40" s="125" t="s">
        <v>402</v>
      </c>
      <c r="G40" s="80"/>
    </row>
    <row r="41" spans="1:7" ht="15.6" x14ac:dyDescent="0.3">
      <c r="A41" s="90"/>
      <c r="B41" s="90"/>
      <c r="C41" s="90"/>
      <c r="D41" s="90" t="s">
        <v>409</v>
      </c>
      <c r="E41" s="90"/>
      <c r="F41" s="90"/>
      <c r="G41" s="90"/>
    </row>
    <row r="42" spans="1:7" ht="11.4" x14ac:dyDescent="0.2">
      <c r="A42" s="80"/>
      <c r="B42" s="80"/>
      <c r="C42" s="80"/>
      <c r="D42" s="80"/>
      <c r="E42" s="80"/>
      <c r="F42" s="80"/>
      <c r="G42" s="80"/>
    </row>
    <row r="43" spans="1:7" s="27" customFormat="1" ht="13.8" thickBot="1" x14ac:dyDescent="0.25">
      <c r="A43" s="80"/>
      <c r="B43" s="80"/>
      <c r="C43" s="80"/>
      <c r="D43" s="80"/>
      <c r="E43" s="129" t="s">
        <v>345</v>
      </c>
      <c r="F43" s="129" t="s">
        <v>344</v>
      </c>
      <c r="G43" s="80"/>
    </row>
    <row r="44" spans="1:7" ht="11.4" x14ac:dyDescent="0.2">
      <c r="A44" s="80"/>
      <c r="B44" s="80"/>
      <c r="C44" s="80"/>
      <c r="D44" s="80"/>
      <c r="E44" s="91" t="s">
        <v>257</v>
      </c>
      <c r="F44" s="127">
        <v>1000</v>
      </c>
      <c r="G44" s="97" t="s">
        <v>343</v>
      </c>
    </row>
    <row r="45" spans="1:7" ht="11.4" x14ac:dyDescent="0.2">
      <c r="A45" s="80"/>
      <c r="B45" s="80"/>
      <c r="C45" s="80"/>
      <c r="D45" s="80"/>
      <c r="E45" s="91" t="s">
        <v>258</v>
      </c>
      <c r="F45" s="127">
        <v>1000000</v>
      </c>
      <c r="G45" s="97" t="s">
        <v>343</v>
      </c>
    </row>
    <row r="46" spans="1:7" ht="11.4" x14ac:dyDescent="0.2">
      <c r="A46" s="80"/>
      <c r="B46" s="80"/>
      <c r="C46" s="80"/>
      <c r="D46" s="80"/>
      <c r="E46" s="91" t="s">
        <v>259</v>
      </c>
      <c r="F46" s="127">
        <v>7</v>
      </c>
      <c r="G46" s="97" t="s">
        <v>346</v>
      </c>
    </row>
    <row r="47" spans="1:7" ht="11.4" x14ac:dyDescent="0.2">
      <c r="A47" s="80"/>
      <c r="B47" s="80"/>
      <c r="C47" s="80"/>
      <c r="D47" s="80"/>
      <c r="E47" s="91" t="s">
        <v>260</v>
      </c>
      <c r="F47" s="127">
        <v>52</v>
      </c>
      <c r="G47" s="97" t="s">
        <v>347</v>
      </c>
    </row>
    <row r="48" spans="1:7" ht="11.4" x14ac:dyDescent="0.2">
      <c r="A48" s="80"/>
      <c r="B48" s="80"/>
      <c r="C48" s="80"/>
      <c r="D48" s="80"/>
      <c r="E48" s="91" t="s">
        <v>261</v>
      </c>
      <c r="F48" s="127">
        <v>3</v>
      </c>
      <c r="G48" s="97" t="s">
        <v>348</v>
      </c>
    </row>
    <row r="49" spans="1:7" ht="11.4" x14ac:dyDescent="0.2">
      <c r="A49" s="80"/>
      <c r="B49" s="80"/>
      <c r="C49" s="80"/>
      <c r="D49" s="80"/>
      <c r="E49" s="91" t="s">
        <v>262</v>
      </c>
      <c r="F49" s="127">
        <v>12</v>
      </c>
      <c r="G49" s="97" t="s">
        <v>349</v>
      </c>
    </row>
    <row r="50" spans="1:7" ht="11.4" x14ac:dyDescent="0.2">
      <c r="A50" s="80"/>
      <c r="B50" s="80"/>
      <c r="C50" s="80"/>
      <c r="D50" s="80"/>
      <c r="E50" s="91" t="s">
        <v>294</v>
      </c>
      <c r="F50" s="127">
        <v>365</v>
      </c>
      <c r="G50" s="97" t="s">
        <v>350</v>
      </c>
    </row>
    <row r="51" spans="1:7" ht="11.4" x14ac:dyDescent="0.2">
      <c r="A51" s="80"/>
      <c r="B51" s="80"/>
      <c r="C51" s="80"/>
      <c r="D51" s="80"/>
      <c r="E51" s="80"/>
      <c r="F51" s="125" t="s">
        <v>370</v>
      </c>
      <c r="G51" s="80"/>
    </row>
    <row r="52" spans="1:7" ht="15.6" x14ac:dyDescent="0.3">
      <c r="A52" s="90"/>
      <c r="B52" s="90"/>
      <c r="C52" s="90"/>
      <c r="D52" s="90" t="s">
        <v>410</v>
      </c>
      <c r="E52" s="90"/>
      <c r="F52" s="90"/>
      <c r="G52" s="90"/>
    </row>
    <row r="53" spans="1:7" ht="11.4" x14ac:dyDescent="0.2">
      <c r="A53" s="80"/>
      <c r="B53" s="80"/>
      <c r="C53" s="80"/>
      <c r="D53" s="80"/>
      <c r="E53" s="80"/>
      <c r="F53" s="80"/>
      <c r="G53" s="80"/>
    </row>
    <row r="54" spans="1:7" ht="34.200000000000003" x14ac:dyDescent="0.2">
      <c r="A54" s="80"/>
      <c r="B54" s="98">
        <f>IF(eTol="",1,0)</f>
        <v>0</v>
      </c>
      <c r="C54" s="80"/>
      <c r="D54" s="80"/>
      <c r="E54" s="93" t="s">
        <v>263</v>
      </c>
      <c r="F54" s="230">
        <v>2</v>
      </c>
      <c r="G54" s="210" t="s">
        <v>351</v>
      </c>
    </row>
    <row r="55" spans="1:7" ht="11.4" x14ac:dyDescent="0.2">
      <c r="A55" s="80"/>
      <c r="B55" s="80"/>
      <c r="C55" s="80"/>
      <c r="D55" s="80"/>
      <c r="E55" s="80"/>
      <c r="F55" s="80"/>
      <c r="G55" s="99"/>
    </row>
    <row r="56" spans="1:7" ht="11.4" x14ac:dyDescent="0.2">
      <c r="A56" s="80"/>
      <c r="B56" s="80"/>
      <c r="C56" s="80"/>
      <c r="D56" s="80"/>
      <c r="E56" s="93" t="s">
        <v>264</v>
      </c>
      <c r="F56" s="100" t="str">
        <f>IF(AND(sysChk=0,sysWarn=0),"All Checks OK",IF(sysChk&lt;&gt;0,sysChk&amp;" Error"&amp;IF(sysChk=1," ","s "),"")&amp;IF(sysWarn&lt;&gt;0,sysWarn&amp;" Warning"&amp;IF(sysWarn=1,"","s"),""))</f>
        <v>All Checks OK</v>
      </c>
      <c r="G56" s="97" t="s">
        <v>352</v>
      </c>
    </row>
    <row r="57" spans="1:7" ht="11.4" x14ac:dyDescent="0.2">
      <c r="A57" s="80"/>
      <c r="B57" s="80"/>
      <c r="C57" s="80"/>
      <c r="D57" s="80"/>
      <c r="E57" s="93"/>
      <c r="F57" s="125" t="s">
        <v>370</v>
      </c>
      <c r="G57" s="99"/>
    </row>
    <row r="58" spans="1:7" ht="15.6" x14ac:dyDescent="0.3">
      <c r="A58" s="90"/>
      <c r="B58" s="90"/>
      <c r="C58" s="90"/>
      <c r="D58" s="90" t="s">
        <v>411</v>
      </c>
      <c r="E58" s="90"/>
      <c r="F58" s="90"/>
      <c r="G58" s="90"/>
    </row>
    <row r="59" spans="1:7" ht="11.4" x14ac:dyDescent="0.2">
      <c r="A59" s="80"/>
      <c r="B59" s="80"/>
      <c r="C59" s="80"/>
      <c r="D59" s="80"/>
      <c r="E59" s="80"/>
      <c r="F59" s="80"/>
      <c r="G59" s="80"/>
    </row>
    <row r="60" spans="1:7" s="27" customFormat="1" ht="11.4" x14ac:dyDescent="0.2">
      <c r="A60" s="80"/>
      <c r="B60" s="80"/>
      <c r="C60" s="80"/>
      <c r="D60" s="80"/>
      <c r="E60" s="80" t="s">
        <v>353</v>
      </c>
      <c r="F60" s="80"/>
      <c r="G60" s="80"/>
    </row>
    <row r="61" spans="1:7" s="27" customFormat="1" ht="11.4" x14ac:dyDescent="0.2">
      <c r="A61" s="80"/>
      <c r="B61" s="80"/>
      <c r="C61" s="80"/>
      <c r="D61" s="80"/>
      <c r="E61" s="80"/>
      <c r="F61" s="80"/>
      <c r="G61" s="80"/>
    </row>
    <row r="62" spans="1:7" ht="12" x14ac:dyDescent="0.25">
      <c r="A62" s="80"/>
      <c r="B62" s="80"/>
      <c r="C62" s="80"/>
      <c r="D62" s="80"/>
      <c r="E62" s="101" t="s">
        <v>265</v>
      </c>
      <c r="F62" s="102" t="s">
        <v>266</v>
      </c>
      <c r="G62" s="103" t="s">
        <v>267</v>
      </c>
    </row>
    <row r="63" spans="1:7" ht="11.4" x14ac:dyDescent="0.2">
      <c r="A63" s="80"/>
      <c r="B63" s="80"/>
      <c r="C63" s="80"/>
      <c r="D63" s="80"/>
      <c r="E63" s="104" t="s">
        <v>257</v>
      </c>
      <c r="F63" s="207" t="s">
        <v>421</v>
      </c>
      <c r="G63" s="231" t="s">
        <v>276</v>
      </c>
    </row>
    <row r="64" spans="1:7" ht="11.4" x14ac:dyDescent="0.2">
      <c r="A64" s="80"/>
      <c r="B64" s="80"/>
      <c r="C64" s="80"/>
      <c r="D64" s="80"/>
      <c r="E64" s="104" t="s">
        <v>258</v>
      </c>
      <c r="F64" s="207" t="s">
        <v>422</v>
      </c>
      <c r="G64" s="231" t="s">
        <v>269</v>
      </c>
    </row>
    <row r="65" spans="1:8" ht="11.4" x14ac:dyDescent="0.2">
      <c r="A65" s="80"/>
      <c r="B65" s="80"/>
      <c r="C65" s="80"/>
      <c r="D65" s="80"/>
      <c r="E65" s="104" t="s">
        <v>259</v>
      </c>
      <c r="F65" s="207" t="s">
        <v>423</v>
      </c>
      <c r="G65" s="231" t="s">
        <v>268</v>
      </c>
    </row>
    <row r="66" spans="1:8" ht="11.4" x14ac:dyDescent="0.2">
      <c r="A66" s="80"/>
      <c r="B66" s="80"/>
      <c r="C66" s="80"/>
      <c r="D66" s="80"/>
      <c r="E66" s="104" t="s">
        <v>260</v>
      </c>
      <c r="F66" s="207" t="s">
        <v>424</v>
      </c>
      <c r="G66" s="231" t="s">
        <v>277</v>
      </c>
    </row>
    <row r="67" spans="1:8" ht="11.4" x14ac:dyDescent="0.2">
      <c r="A67" s="80"/>
      <c r="B67" s="80"/>
      <c r="C67" s="80"/>
      <c r="D67" s="80"/>
      <c r="E67" s="104" t="s">
        <v>261</v>
      </c>
      <c r="F67" s="207" t="s">
        <v>425</v>
      </c>
      <c r="G67" s="231" t="s">
        <v>270</v>
      </c>
    </row>
    <row r="68" spans="1:8" ht="11.4" x14ac:dyDescent="0.2">
      <c r="A68" s="80"/>
      <c r="B68" s="80"/>
      <c r="C68" s="80"/>
      <c r="D68" s="80"/>
      <c r="E68" s="104" t="s">
        <v>262</v>
      </c>
      <c r="F68" s="207" t="s">
        <v>426</v>
      </c>
      <c r="G68" s="231" t="s">
        <v>271</v>
      </c>
    </row>
    <row r="69" spans="1:8" ht="11.4" x14ac:dyDescent="0.2">
      <c r="A69" s="80"/>
      <c r="B69" s="80"/>
      <c r="C69" s="80"/>
      <c r="D69" s="80"/>
      <c r="E69" s="104" t="s">
        <v>294</v>
      </c>
      <c r="F69" s="207" t="s">
        <v>427</v>
      </c>
      <c r="G69" s="231" t="s">
        <v>295</v>
      </c>
    </row>
    <row r="70" spans="1:8" ht="11.4" x14ac:dyDescent="0.2">
      <c r="A70" s="80"/>
      <c r="B70" s="80"/>
      <c r="C70" s="80"/>
      <c r="D70" s="80"/>
      <c r="E70" s="104" t="s">
        <v>272</v>
      </c>
      <c r="F70" s="207" t="s">
        <v>428</v>
      </c>
      <c r="G70" s="231" t="s">
        <v>273</v>
      </c>
    </row>
    <row r="71" spans="1:8" ht="11.4" x14ac:dyDescent="0.2">
      <c r="A71" s="80"/>
      <c r="B71" s="80"/>
      <c r="C71" s="80"/>
      <c r="D71" s="80"/>
      <c r="E71" s="104" t="s">
        <v>274</v>
      </c>
      <c r="F71" s="207" t="s">
        <v>429</v>
      </c>
      <c r="G71" s="231" t="s">
        <v>275</v>
      </c>
    </row>
    <row r="72" spans="1:8" ht="11.4" x14ac:dyDescent="0.2">
      <c r="A72" s="80"/>
      <c r="B72" s="80"/>
      <c r="C72" s="80"/>
      <c r="D72" s="80"/>
      <c r="E72" s="104" t="s">
        <v>278</v>
      </c>
      <c r="F72" s="207" t="s">
        <v>296</v>
      </c>
      <c r="G72" s="231" t="s">
        <v>279</v>
      </c>
    </row>
    <row r="73" spans="1:8" ht="11.4" x14ac:dyDescent="0.2">
      <c r="A73" s="80"/>
      <c r="B73" s="80"/>
      <c r="C73" s="80"/>
      <c r="D73" s="80"/>
      <c r="E73" s="104" t="s">
        <v>280</v>
      </c>
      <c r="F73" s="232" t="s">
        <v>430</v>
      </c>
      <c r="G73" s="231" t="s">
        <v>281</v>
      </c>
    </row>
    <row r="74" spans="1:8" ht="12" x14ac:dyDescent="0.2">
      <c r="A74" s="80"/>
      <c r="B74" s="80"/>
      <c r="C74" s="80"/>
      <c r="D74" s="80"/>
      <c r="E74" s="106" t="s">
        <v>282</v>
      </c>
      <c r="F74" s="107"/>
      <c r="G74" s="108"/>
    </row>
    <row r="75" spans="1:8" ht="11.4" x14ac:dyDescent="0.2">
      <c r="A75" s="80"/>
      <c r="B75" s="80"/>
      <c r="C75" s="80"/>
      <c r="D75" s="80"/>
      <c r="E75" s="80"/>
      <c r="F75" s="125" t="s">
        <v>401</v>
      </c>
      <c r="G75" s="80"/>
    </row>
    <row r="76" spans="1:8" ht="15.6" x14ac:dyDescent="0.3">
      <c r="A76" s="90"/>
      <c r="B76" s="90"/>
      <c r="C76" s="90"/>
      <c r="D76" s="90" t="s">
        <v>283</v>
      </c>
      <c r="E76" s="90"/>
      <c r="F76" s="90"/>
      <c r="G76" s="90"/>
      <c r="H76" s="90"/>
    </row>
    <row r="77" spans="1:8" ht="11.55" customHeight="1" x14ac:dyDescent="0.2"/>
    <row r="78" spans="1:8" ht="11.55" customHeight="1" x14ac:dyDescent="0.2"/>
    <row r="79" spans="1:8" ht="11.55" customHeight="1" x14ac:dyDescent="0.2"/>
    <row r="80" spans="1:8" ht="11.55" customHeight="1" x14ac:dyDescent="0.2"/>
    <row r="81" ht="11.55" customHeight="1" x14ac:dyDescent="0.2"/>
    <row r="82" ht="11.55" customHeight="1" x14ac:dyDescent="0.2"/>
    <row r="83" ht="11.55" customHeight="1" x14ac:dyDescent="0.2"/>
    <row r="84" ht="11.55" hidden="1" customHeight="1" x14ac:dyDescent="0.2"/>
    <row r="85" ht="11.55" hidden="1" customHeight="1" x14ac:dyDescent="0.2"/>
    <row r="86" ht="11.55" hidden="1" customHeight="1" x14ac:dyDescent="0.2"/>
    <row r="87" ht="11.55" hidden="1" customHeight="1" x14ac:dyDescent="0.2"/>
    <row r="88" ht="11.55" hidden="1" customHeight="1" x14ac:dyDescent="0.2"/>
    <row r="89" ht="11.55" hidden="1" customHeight="1" x14ac:dyDescent="0.2"/>
    <row r="90" ht="11.55" customHeight="1" x14ac:dyDescent="0.2"/>
    <row r="91" ht="11.55" customHeight="1" x14ac:dyDescent="0.2"/>
    <row r="92" ht="11.55" customHeight="1" x14ac:dyDescent="0.2"/>
    <row r="93" ht="11.55" customHeight="1" x14ac:dyDescent="0.2"/>
    <row r="94" ht="11.55" customHeight="1" x14ac:dyDescent="0.2"/>
    <row r="95" ht="11.55" customHeight="1" x14ac:dyDescent="0.2"/>
    <row r="96" ht="11.55" customHeight="1" x14ac:dyDescent="0.2"/>
    <row r="97" ht="11.55" customHeight="1" x14ac:dyDescent="0.2"/>
    <row r="98" ht="11.55" customHeight="1" x14ac:dyDescent="0.2"/>
    <row r="99" ht="11.55" customHeight="1" x14ac:dyDescent="0.2"/>
    <row r="100" ht="11.55" customHeight="1" x14ac:dyDescent="0.2"/>
    <row r="101" ht="11.55" customHeight="1" x14ac:dyDescent="0.2"/>
    <row r="102" ht="11.55" customHeight="1" x14ac:dyDescent="0.2"/>
    <row r="103" ht="11.55" customHeight="1" x14ac:dyDescent="0.2"/>
    <row r="104" ht="11.55" customHeight="1" x14ac:dyDescent="0.2"/>
    <row r="105" ht="11.55" customHeight="1" x14ac:dyDescent="0.2"/>
    <row r="106" ht="11.55" customHeight="1" x14ac:dyDescent="0.2"/>
    <row r="107" ht="11.55" customHeight="1" x14ac:dyDescent="0.2"/>
    <row r="108" ht="11.55" customHeight="1" x14ac:dyDescent="0.2"/>
    <row r="109" ht="11.55" customHeight="1" x14ac:dyDescent="0.2"/>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G39" sqref="G39"/>
    </sheetView>
  </sheetViews>
  <sheetFormatPr defaultColWidth="0" defaultRowHeight="14.55" customHeight="1" zeroHeight="1" outlineLevelRow="1" x14ac:dyDescent="0.2"/>
  <cols>
    <col min="1" max="2" width="3.25" style="27" customWidth="1"/>
    <col min="3" max="3" width="16.375" customWidth="1"/>
    <col min="4" max="4" width="42.75" customWidth="1"/>
    <col min="5" max="5" width="16.375" customWidth="1"/>
    <col min="6" max="6" width="23.375" customWidth="1"/>
    <col min="7" max="7" width="41.25" bestFit="1" customWidth="1"/>
    <col min="8" max="8" width="16.375" customWidth="1"/>
    <col min="9" max="9" width="18.375" customWidth="1"/>
    <col min="10" max="10" width="21" customWidth="1"/>
    <col min="11" max="11" width="22.25" customWidth="1"/>
    <col min="12" max="12" width="9.25" customWidth="1"/>
    <col min="13" max="16384" width="9.25" hidden="1"/>
  </cols>
  <sheetData>
    <row r="1" spans="1:12" s="27" customFormat="1" ht="12" x14ac:dyDescent="0.25">
      <c r="A1" s="109"/>
      <c r="B1" s="109"/>
      <c r="C1" s="110"/>
      <c r="D1" s="109"/>
      <c r="E1" s="109"/>
      <c r="F1" s="109"/>
      <c r="G1" s="109"/>
      <c r="H1" s="109"/>
      <c r="I1" s="109"/>
      <c r="J1" s="109"/>
      <c r="K1" s="109"/>
      <c r="L1" s="109"/>
    </row>
    <row r="2" spans="1:12" s="27" customFormat="1" ht="13.2" x14ac:dyDescent="0.2">
      <c r="A2" s="109"/>
      <c r="B2" s="109"/>
      <c r="C2" s="111" t="str">
        <f>cstProjectName</f>
        <v>RM1557.13L4 Financial Viability Risk Assessment Template</v>
      </c>
      <c r="D2" s="109"/>
      <c r="E2" s="109"/>
      <c r="F2" s="109"/>
      <c r="G2" s="109"/>
      <c r="H2" s="109"/>
      <c r="I2" s="109"/>
      <c r="J2" s="109"/>
      <c r="K2" s="109"/>
      <c r="L2" s="109"/>
    </row>
    <row r="3" spans="1:12" s="27" customFormat="1" ht="13.2" x14ac:dyDescent="0.2">
      <c r="A3" s="109"/>
      <c r="B3" s="109"/>
      <c r="C3" s="112" t="str">
        <f ca="1">MID(CELL("filename",A1),FIND("]",CELL("filename",A1))+1,256)&amp;" Sheet"</f>
        <v>Bidder Instructions Sheet</v>
      </c>
      <c r="D3" s="109"/>
      <c r="E3" s="109"/>
      <c r="F3" s="109"/>
      <c r="G3" s="109"/>
      <c r="H3" s="109"/>
      <c r="I3" s="109"/>
      <c r="J3" s="109"/>
      <c r="K3" s="109"/>
      <c r="L3" s="109"/>
    </row>
    <row r="4" spans="1:12" s="27" customFormat="1" ht="12" x14ac:dyDescent="0.25">
      <c r="A4" s="109"/>
      <c r="B4" s="109"/>
      <c r="C4" s="110" t="str">
        <f>IF(ISBLANK(cstProtectiveMarking),"",cstProtectiveMarking)</f>
        <v>OFFICIAL</v>
      </c>
      <c r="D4" s="109"/>
      <c r="E4" s="109"/>
      <c r="F4" s="109"/>
      <c r="G4" s="109"/>
      <c r="H4" s="109"/>
      <c r="I4" s="109"/>
      <c r="J4" s="109"/>
      <c r="K4" s="109"/>
      <c r="L4" s="109"/>
    </row>
    <row r="5" spans="1:12" s="27" customFormat="1" ht="12" x14ac:dyDescent="0.25">
      <c r="A5" s="109"/>
      <c r="B5" s="109"/>
      <c r="C5" s="113" t="str">
        <f>HYPERLINK("#'Contents'!A1",sysChkWord)</f>
        <v>All Checks OK</v>
      </c>
      <c r="D5" s="109"/>
      <c r="E5" s="109"/>
      <c r="F5" s="109"/>
      <c r="G5" s="109"/>
      <c r="H5" s="109"/>
      <c r="I5" s="109"/>
      <c r="J5" s="109"/>
      <c r="K5" s="109"/>
      <c r="L5" s="109"/>
    </row>
    <row r="6" spans="1:12" s="27" customFormat="1" ht="13.2" x14ac:dyDescent="0.25">
      <c r="A6" s="109"/>
      <c r="B6" s="114"/>
      <c r="C6" s="242" t="str">
        <f>HYPERLINK("#'Contents'!A1","Click for Contents")</f>
        <v>Click for Contents</v>
      </c>
      <c r="D6" s="242"/>
      <c r="E6" s="113"/>
      <c r="F6" s="113"/>
      <c r="G6" s="109"/>
      <c r="H6" s="109"/>
      <c r="I6" s="109"/>
      <c r="J6" s="109"/>
      <c r="K6" s="109"/>
      <c r="L6" s="109"/>
    </row>
    <row r="7" spans="1:12" s="27" customFormat="1" ht="11.4" x14ac:dyDescent="0.2">
      <c r="A7" s="109"/>
      <c r="B7" s="109"/>
      <c r="C7" s="109"/>
      <c r="D7" s="109"/>
      <c r="E7" s="109"/>
      <c r="F7" s="109"/>
      <c r="G7" s="109"/>
      <c r="H7" s="109"/>
      <c r="I7" s="109"/>
      <c r="J7" s="109"/>
      <c r="K7" s="109"/>
      <c r="L7" s="109"/>
    </row>
    <row r="8" spans="1:12" s="27" customFormat="1" ht="12" x14ac:dyDescent="0.2">
      <c r="A8" s="185">
        <f>SUM(A9:A71)</f>
        <v>0</v>
      </c>
      <c r="B8" s="185">
        <f>SUM(B9:B71)</f>
        <v>0</v>
      </c>
      <c r="C8" s="116"/>
      <c r="D8" s="116"/>
      <c r="E8" s="116"/>
      <c r="F8" s="116"/>
      <c r="G8" s="116"/>
      <c r="H8" s="116"/>
      <c r="I8" s="109"/>
      <c r="J8" s="109"/>
      <c r="K8" s="109"/>
      <c r="L8" s="109"/>
    </row>
    <row r="9" spans="1:12" ht="15" x14ac:dyDescent="0.25">
      <c r="A9" s="79"/>
      <c r="B9" s="79"/>
      <c r="C9" s="35"/>
      <c r="D9" s="35"/>
      <c r="E9" s="35"/>
      <c r="F9" s="35"/>
      <c r="G9" s="35"/>
      <c r="H9" s="35"/>
      <c r="I9" s="35"/>
      <c r="J9" s="35"/>
      <c r="K9" s="35"/>
      <c r="L9" s="79"/>
    </row>
    <row r="10" spans="1:12" ht="15.6" x14ac:dyDescent="0.3">
      <c r="C10" s="90"/>
      <c r="D10" s="90" t="s">
        <v>97</v>
      </c>
      <c r="E10" s="90"/>
      <c r="F10" s="90"/>
      <c r="G10" s="90"/>
      <c r="H10" s="90"/>
      <c r="I10" s="90"/>
      <c r="J10" s="90"/>
      <c r="K10" s="90"/>
    </row>
    <row r="11" spans="1:12" s="80" customFormat="1" ht="11.4" x14ac:dyDescent="0.2"/>
    <row r="12" spans="1:12" s="80" customFormat="1" ht="55.95" customHeight="1" x14ac:dyDescent="0.2">
      <c r="D12" s="252" t="s">
        <v>453</v>
      </c>
      <c r="E12" s="252"/>
      <c r="F12" s="252"/>
      <c r="G12" s="252"/>
      <c r="H12" s="252"/>
      <c r="I12" s="252"/>
      <c r="J12" s="252"/>
      <c r="K12" s="252"/>
    </row>
    <row r="13" spans="1:12" ht="55.95" customHeight="1" x14ac:dyDescent="0.25">
      <c r="C13" s="180"/>
      <c r="D13" s="250" t="s">
        <v>452</v>
      </c>
      <c r="E13" s="264"/>
      <c r="F13" s="264"/>
      <c r="G13" s="264"/>
      <c r="H13" s="264"/>
      <c r="I13" s="264"/>
      <c r="J13" s="264"/>
      <c r="K13" s="264"/>
    </row>
    <row r="14" spans="1:12" ht="51" customHeight="1" x14ac:dyDescent="0.25">
      <c r="C14" s="180"/>
      <c r="D14" s="250" t="s">
        <v>389</v>
      </c>
      <c r="E14" s="250"/>
      <c r="F14" s="250"/>
      <c r="G14" s="250"/>
      <c r="H14" s="250"/>
      <c r="I14" s="250"/>
      <c r="J14" s="250"/>
      <c r="K14" s="250"/>
    </row>
    <row r="15" spans="1:12" ht="48" customHeight="1" x14ac:dyDescent="0.25">
      <c r="C15" s="180"/>
      <c r="D15" s="252" t="s">
        <v>371</v>
      </c>
      <c r="E15" s="252"/>
      <c r="F15" s="252"/>
      <c r="G15" s="252"/>
      <c r="H15" s="252"/>
      <c r="I15" s="252"/>
      <c r="J15" s="252"/>
      <c r="K15" s="252"/>
    </row>
    <row r="16" spans="1:12" s="219" customFormat="1" ht="48" customHeight="1" x14ac:dyDescent="0.25">
      <c r="C16" s="220"/>
      <c r="D16" s="252" t="s">
        <v>454</v>
      </c>
      <c r="E16" s="252"/>
      <c r="F16" s="252"/>
      <c r="G16" s="252"/>
      <c r="H16" s="252"/>
      <c r="I16" s="252"/>
      <c r="J16" s="252"/>
      <c r="K16" s="252"/>
    </row>
    <row r="17" spans="3:11" s="216" customFormat="1" ht="15" x14ac:dyDescent="0.25">
      <c r="C17" s="217"/>
      <c r="D17" s="218"/>
      <c r="E17" s="218"/>
      <c r="F17" s="218"/>
      <c r="G17" s="218"/>
      <c r="H17" s="218"/>
      <c r="I17" s="218"/>
      <c r="J17" s="218"/>
      <c r="K17" s="218"/>
    </row>
    <row r="18" spans="3:11" ht="15.6" x14ac:dyDescent="0.3">
      <c r="C18" s="90"/>
      <c r="D18" s="90" t="s">
        <v>365</v>
      </c>
      <c r="E18" s="90"/>
      <c r="F18" s="90"/>
      <c r="G18" s="90"/>
      <c r="H18" s="90"/>
      <c r="I18" s="90"/>
      <c r="J18" s="90"/>
      <c r="K18" s="90"/>
    </row>
    <row r="19" spans="3:11" ht="11.4" x14ac:dyDescent="0.2">
      <c r="C19" s="27"/>
      <c r="D19" s="27"/>
      <c r="E19" s="27"/>
      <c r="F19" s="27"/>
      <c r="G19" s="27"/>
      <c r="H19" s="27"/>
      <c r="I19" s="27"/>
      <c r="J19" s="27"/>
      <c r="K19" s="27"/>
    </row>
    <row r="20" spans="3:11" ht="13.8" thickBot="1" x14ac:dyDescent="0.25">
      <c r="C20" s="129"/>
      <c r="D20" s="129" t="s">
        <v>97</v>
      </c>
      <c r="E20" s="129"/>
      <c r="F20" s="129"/>
      <c r="G20" s="129"/>
      <c r="H20" s="129"/>
      <c r="I20" s="129"/>
      <c r="J20" s="129"/>
      <c r="K20" s="129"/>
    </row>
    <row r="21" spans="3:11" ht="90" customHeight="1" outlineLevel="1" x14ac:dyDescent="0.25">
      <c r="C21" s="181" t="s">
        <v>91</v>
      </c>
      <c r="D21" s="250" t="s">
        <v>456</v>
      </c>
      <c r="E21" s="262"/>
      <c r="F21" s="262"/>
      <c r="G21" s="262"/>
      <c r="H21" s="262"/>
      <c r="I21" s="262"/>
      <c r="J21" s="262"/>
      <c r="K21" s="262"/>
    </row>
    <row r="22" spans="3:11" ht="82.95" customHeight="1" outlineLevel="1" x14ac:dyDescent="0.2">
      <c r="C22" s="182" t="s">
        <v>92</v>
      </c>
      <c r="D22" s="250" t="s">
        <v>457</v>
      </c>
      <c r="E22" s="263"/>
      <c r="F22" s="263"/>
      <c r="G22" s="263"/>
      <c r="H22" s="263"/>
      <c r="I22" s="263"/>
      <c r="J22" s="263"/>
      <c r="K22" s="263"/>
    </row>
    <row r="23" spans="3:11" s="27" customFormat="1" ht="31.05" customHeight="1" outlineLevel="1" x14ac:dyDescent="0.2">
      <c r="C23" s="182" t="s">
        <v>93</v>
      </c>
      <c r="D23" s="252" t="s">
        <v>436</v>
      </c>
      <c r="E23" s="252"/>
      <c r="F23" s="252"/>
      <c r="G23" s="252"/>
      <c r="H23" s="252"/>
      <c r="I23" s="252"/>
      <c r="J23" s="57" t="s">
        <v>146</v>
      </c>
      <c r="K23" s="211" t="s">
        <v>105</v>
      </c>
    </row>
    <row r="24" spans="3:11" ht="39.450000000000003" customHeight="1" outlineLevel="1" x14ac:dyDescent="0.3">
      <c r="C24" s="180"/>
      <c r="D24" s="253" t="s">
        <v>458</v>
      </c>
      <c r="E24" s="254"/>
      <c r="F24" s="254"/>
      <c r="G24" s="254"/>
      <c r="H24" s="254"/>
      <c r="I24" s="254"/>
      <c r="J24" s="57" t="s">
        <v>22</v>
      </c>
      <c r="K24" s="212">
        <v>422</v>
      </c>
    </row>
    <row r="25" spans="3:11" ht="15" x14ac:dyDescent="0.25">
      <c r="C25" s="180"/>
      <c r="D25" s="36"/>
      <c r="E25" s="35"/>
      <c r="F25" s="35"/>
      <c r="G25" s="35"/>
      <c r="H25" s="35"/>
      <c r="I25" s="35"/>
      <c r="J25" s="35"/>
      <c r="K25" s="35"/>
    </row>
    <row r="26" spans="3:11" ht="13.8" thickBot="1" x14ac:dyDescent="0.25">
      <c r="C26" s="129"/>
      <c r="D26" s="129" t="s">
        <v>316</v>
      </c>
      <c r="E26" s="129"/>
      <c r="F26" s="129"/>
      <c r="G26" s="129"/>
      <c r="H26" s="129"/>
      <c r="I26" s="129"/>
      <c r="J26" s="129"/>
      <c r="K26" s="129"/>
    </row>
    <row r="27" spans="3:11" ht="11.4" x14ac:dyDescent="0.2">
      <c r="C27" s="27"/>
      <c r="D27" s="27"/>
      <c r="E27" s="27"/>
      <c r="F27" s="27"/>
      <c r="G27" s="27"/>
      <c r="H27" s="27"/>
      <c r="I27" s="27"/>
      <c r="J27" s="27"/>
      <c r="K27" s="27"/>
    </row>
    <row r="28" spans="3:11" ht="41.55" customHeight="1" outlineLevel="1" x14ac:dyDescent="0.2">
      <c r="C28" s="183"/>
      <c r="D28" s="257" t="s">
        <v>326</v>
      </c>
      <c r="E28" s="258"/>
      <c r="F28" s="258"/>
      <c r="G28" s="258"/>
      <c r="H28" s="258"/>
      <c r="I28" s="258"/>
      <c r="J28" s="258"/>
      <c r="K28" s="258"/>
    </row>
    <row r="29" spans="3:11" ht="76.8" customHeight="1" outlineLevel="1" x14ac:dyDescent="0.25">
      <c r="C29" s="180" t="s">
        <v>94</v>
      </c>
      <c r="D29" s="59" t="s">
        <v>327</v>
      </c>
      <c r="E29" s="255" t="s">
        <v>459</v>
      </c>
      <c r="F29" s="259"/>
      <c r="G29" s="259"/>
      <c r="H29" s="259"/>
      <c r="I29" s="259"/>
      <c r="J29" s="259"/>
      <c r="K29" s="259"/>
    </row>
    <row r="30" spans="3:11" ht="76.8" customHeight="1" outlineLevel="1" x14ac:dyDescent="0.25">
      <c r="C30" s="180" t="s">
        <v>95</v>
      </c>
      <c r="D30" s="128" t="s">
        <v>463</v>
      </c>
      <c r="E30" s="255" t="s">
        <v>464</v>
      </c>
      <c r="F30" s="256"/>
      <c r="G30" s="256"/>
      <c r="H30" s="256"/>
      <c r="I30" s="256"/>
      <c r="J30" s="256"/>
      <c r="K30" s="256"/>
    </row>
    <row r="31" spans="3:11" ht="76.8" customHeight="1" outlineLevel="1" x14ac:dyDescent="0.25">
      <c r="C31" s="180" t="s">
        <v>96</v>
      </c>
      <c r="D31" s="60" t="s">
        <v>462</v>
      </c>
      <c r="E31" s="255" t="s">
        <v>461</v>
      </c>
      <c r="F31" s="256"/>
      <c r="G31" s="256"/>
      <c r="H31" s="256"/>
      <c r="I31" s="256"/>
      <c r="J31" s="256"/>
      <c r="K31" s="256"/>
    </row>
    <row r="32" spans="3:11" ht="15" x14ac:dyDescent="0.25">
      <c r="C32" s="180"/>
      <c r="D32" s="1"/>
      <c r="E32" s="35"/>
      <c r="F32" s="35"/>
      <c r="G32" s="35"/>
      <c r="H32" s="35"/>
      <c r="I32" s="35"/>
      <c r="J32" s="35"/>
      <c r="K32" s="35"/>
    </row>
    <row r="33" spans="3:11" ht="13.8" thickBot="1" x14ac:dyDescent="0.25">
      <c r="C33" s="129"/>
      <c r="D33" s="129" t="s">
        <v>297</v>
      </c>
      <c r="E33" s="129"/>
      <c r="F33" s="129"/>
      <c r="G33" s="129"/>
      <c r="H33" s="129"/>
      <c r="I33" s="129"/>
      <c r="J33" s="129"/>
      <c r="K33" s="129"/>
    </row>
    <row r="34" spans="3:11" ht="15" x14ac:dyDescent="0.25">
      <c r="C34" s="184"/>
      <c r="F34" s="35"/>
      <c r="G34" s="35"/>
      <c r="H34" s="35"/>
      <c r="I34" s="35"/>
      <c r="J34" s="35"/>
      <c r="K34" s="35"/>
    </row>
    <row r="35" spans="3:11" ht="15" outlineLevel="1" x14ac:dyDescent="0.25">
      <c r="C35" s="180"/>
      <c r="D35" s="131" t="s">
        <v>107</v>
      </c>
      <c r="E35" s="35"/>
      <c r="F35" s="35"/>
      <c r="G35" s="35"/>
      <c r="H35" s="35"/>
      <c r="I35" s="35"/>
      <c r="J35" s="35"/>
      <c r="K35" s="35"/>
    </row>
    <row r="36" spans="3:11" ht="15" outlineLevel="1" x14ac:dyDescent="0.25">
      <c r="C36" s="180"/>
      <c r="D36" s="189" t="s">
        <v>325</v>
      </c>
      <c r="E36" s="27"/>
      <c r="F36" s="35"/>
      <c r="G36" s="35"/>
      <c r="H36" s="35"/>
      <c r="I36" s="35"/>
      <c r="J36" s="35"/>
      <c r="K36" s="35"/>
    </row>
    <row r="37" spans="3:11" ht="15" outlineLevel="1" x14ac:dyDescent="0.25">
      <c r="C37" s="180"/>
      <c r="D37" s="1"/>
      <c r="E37" s="35"/>
      <c r="F37" s="35"/>
      <c r="G37" s="35"/>
      <c r="H37" s="35"/>
      <c r="I37" s="35"/>
      <c r="J37" s="35"/>
      <c r="K37" s="35"/>
    </row>
    <row r="38" spans="3:11" ht="15.6" outlineLevel="1" x14ac:dyDescent="0.3">
      <c r="C38" s="180"/>
      <c r="D38" s="62" t="s">
        <v>368</v>
      </c>
      <c r="E38" s="35"/>
      <c r="G38" s="35"/>
      <c r="H38" s="35"/>
      <c r="I38" s="35"/>
      <c r="J38" s="35"/>
      <c r="K38" s="35"/>
    </row>
    <row r="39" spans="3:11" ht="15" outlineLevel="1" x14ac:dyDescent="0.25">
      <c r="C39" s="180"/>
      <c r="D39" s="94" t="s">
        <v>419</v>
      </c>
      <c r="E39" s="130">
        <f>MATCH($D$39,SysConfig!$F$32:$F$33,0)</f>
        <v>2</v>
      </c>
      <c r="G39" s="35"/>
      <c r="H39" s="35"/>
      <c r="I39" s="35"/>
      <c r="J39" s="35"/>
      <c r="K39" s="35"/>
    </row>
    <row r="40" spans="3:11" ht="15" x14ac:dyDescent="0.25">
      <c r="C40" s="180"/>
      <c r="D40" s="1"/>
      <c r="E40" s="35"/>
      <c r="F40" s="35"/>
      <c r="G40" s="35"/>
      <c r="H40" s="35"/>
      <c r="I40" s="35"/>
      <c r="J40" s="35"/>
      <c r="K40" s="35"/>
    </row>
    <row r="41" spans="3:11" ht="13.8" thickBot="1" x14ac:dyDescent="0.25">
      <c r="C41" s="129"/>
      <c r="D41" s="129" t="s">
        <v>317</v>
      </c>
      <c r="E41" s="129"/>
      <c r="F41" s="129"/>
      <c r="G41" s="129"/>
      <c r="H41" s="129"/>
      <c r="I41" s="129"/>
      <c r="J41" s="129"/>
      <c r="K41" s="129"/>
    </row>
    <row r="42" spans="3:11" ht="15" x14ac:dyDescent="0.25">
      <c r="C42" s="184"/>
      <c r="D42" s="1"/>
      <c r="E42" s="35"/>
      <c r="F42" s="35"/>
      <c r="G42" s="35"/>
      <c r="H42" s="35"/>
      <c r="I42" s="35"/>
      <c r="J42" s="35"/>
      <c r="K42" s="35"/>
    </row>
    <row r="43" spans="3:11" ht="22.5" customHeight="1" outlineLevel="1" x14ac:dyDescent="0.25">
      <c r="C43" s="180"/>
      <c r="D43" s="265" t="s">
        <v>328</v>
      </c>
      <c r="E43" s="266"/>
      <c r="F43" s="35"/>
      <c r="G43" s="35"/>
      <c r="H43" s="35"/>
      <c r="I43" s="35"/>
      <c r="J43" s="35"/>
      <c r="K43" s="35"/>
    </row>
    <row r="44" spans="3:11" ht="93" customHeight="1" outlineLevel="1" x14ac:dyDescent="0.25">
      <c r="C44" s="180"/>
      <c r="D44" s="244" t="s">
        <v>390</v>
      </c>
      <c r="E44" s="245"/>
      <c r="F44" s="245"/>
      <c r="G44" s="245"/>
      <c r="H44" s="245"/>
      <c r="I44" s="245"/>
      <c r="J44" s="245"/>
      <c r="K44" s="245"/>
    </row>
    <row r="45" spans="3:11" ht="27.45" customHeight="1" outlineLevel="1" x14ac:dyDescent="0.25">
      <c r="C45" s="180"/>
      <c r="D45" s="246" t="s">
        <v>98</v>
      </c>
      <c r="E45" s="248" t="s">
        <v>385</v>
      </c>
      <c r="F45" s="249"/>
      <c r="G45" s="249"/>
      <c r="H45" s="249"/>
      <c r="I45" s="249"/>
      <c r="J45" s="249"/>
      <c r="K45" s="249"/>
    </row>
    <row r="46" spans="3:11" ht="50.55" customHeight="1" outlineLevel="1" x14ac:dyDescent="0.25">
      <c r="C46" s="180"/>
      <c r="D46" s="247"/>
      <c r="E46" s="248" t="s">
        <v>437</v>
      </c>
      <c r="F46" s="260"/>
      <c r="G46" s="260"/>
      <c r="H46" s="260"/>
      <c r="I46" s="260"/>
      <c r="J46" s="260"/>
      <c r="K46" s="260"/>
    </row>
    <row r="47" spans="3:11" ht="15" outlineLevel="1" x14ac:dyDescent="0.25">
      <c r="C47" s="180"/>
      <c r="D47" s="1"/>
      <c r="E47" s="58"/>
      <c r="F47" s="58"/>
      <c r="G47" s="58"/>
      <c r="H47" s="58"/>
      <c r="I47" s="58"/>
      <c r="J47" s="58"/>
      <c r="K47" s="58"/>
    </row>
    <row r="48" spans="3:11" ht="34.5" customHeight="1" outlineLevel="1" x14ac:dyDescent="0.25">
      <c r="C48" s="180"/>
      <c r="D48" s="246" t="s">
        <v>99</v>
      </c>
      <c r="E48" s="248" t="s">
        <v>473</v>
      </c>
      <c r="F48" s="249"/>
      <c r="G48" s="249"/>
      <c r="H48" s="249"/>
      <c r="I48" s="249"/>
      <c r="J48" s="249"/>
      <c r="K48" s="249"/>
    </row>
    <row r="49" spans="3:11" ht="97.95" customHeight="1" outlineLevel="1" x14ac:dyDescent="0.25">
      <c r="C49" s="180"/>
      <c r="D49" s="247"/>
      <c r="E49" s="248" t="s">
        <v>446</v>
      </c>
      <c r="F49" s="249"/>
      <c r="G49" s="249"/>
      <c r="H49" s="249"/>
      <c r="I49" s="249"/>
      <c r="J49" s="249"/>
      <c r="K49" s="249"/>
    </row>
    <row r="50" spans="3:11" ht="7.05" customHeight="1" outlineLevel="1" x14ac:dyDescent="0.25">
      <c r="C50" s="180"/>
      <c r="D50" s="56"/>
      <c r="E50" s="58"/>
      <c r="F50" s="58"/>
      <c r="G50" s="58"/>
      <c r="H50" s="58"/>
      <c r="I50" s="58"/>
      <c r="J50" s="58"/>
      <c r="K50" s="58"/>
    </row>
    <row r="51" spans="3:11" ht="48.45" customHeight="1" outlineLevel="1" x14ac:dyDescent="0.25">
      <c r="C51" s="180"/>
      <c r="D51" s="246" t="s">
        <v>438</v>
      </c>
      <c r="E51" s="248" t="s">
        <v>444</v>
      </c>
      <c r="F51" s="249"/>
      <c r="G51" s="249"/>
      <c r="H51" s="249"/>
      <c r="I51" s="249"/>
      <c r="J51" s="249"/>
      <c r="K51" s="249"/>
    </row>
    <row r="52" spans="3:11" ht="27.45" customHeight="1" outlineLevel="1" x14ac:dyDescent="0.25">
      <c r="C52" s="180"/>
      <c r="D52" s="247"/>
      <c r="E52" s="248" t="s">
        <v>386</v>
      </c>
      <c r="F52" s="249"/>
      <c r="G52" s="249"/>
      <c r="H52" s="249"/>
      <c r="I52" s="249"/>
      <c r="J52" s="249"/>
      <c r="K52" s="249"/>
    </row>
    <row r="53" spans="3:11" ht="34.5" customHeight="1" outlineLevel="1" x14ac:dyDescent="0.25">
      <c r="C53" s="180"/>
      <c r="D53" s="244" t="s">
        <v>439</v>
      </c>
      <c r="E53" s="245"/>
      <c r="F53" s="245"/>
      <c r="G53" s="245"/>
      <c r="H53" s="245"/>
      <c r="I53" s="245"/>
      <c r="J53" s="245"/>
      <c r="K53" s="245"/>
    </row>
    <row r="54" spans="3:11" ht="15.6" outlineLevel="1" x14ac:dyDescent="0.25">
      <c r="C54" s="180"/>
      <c r="D54" s="34"/>
      <c r="E54" s="35"/>
      <c r="F54" s="35"/>
      <c r="G54" s="35"/>
      <c r="H54" s="228"/>
      <c r="I54" s="35"/>
      <c r="J54" s="35"/>
      <c r="K54" s="35"/>
    </row>
    <row r="55" spans="3:11" ht="23.55" customHeight="1" outlineLevel="1" x14ac:dyDescent="0.25">
      <c r="C55" s="180"/>
      <c r="D55" s="267" t="s">
        <v>329</v>
      </c>
      <c r="E55" s="268"/>
      <c r="F55" s="35"/>
      <c r="G55" s="35"/>
      <c r="H55" s="35"/>
      <c r="I55" s="35"/>
      <c r="J55" s="35"/>
      <c r="K55" s="35"/>
    </row>
    <row r="56" spans="3:11" ht="31.5" customHeight="1" outlineLevel="1" x14ac:dyDescent="0.25">
      <c r="C56" s="180"/>
      <c r="D56" s="250" t="s">
        <v>382</v>
      </c>
      <c r="E56" s="251"/>
      <c r="F56" s="251"/>
      <c r="G56" s="251"/>
      <c r="H56" s="251"/>
      <c r="I56" s="251"/>
      <c r="J56" s="251"/>
      <c r="K56" s="251"/>
    </row>
    <row r="57" spans="3:11" ht="31.5" customHeight="1" outlineLevel="1" x14ac:dyDescent="0.25">
      <c r="C57" s="180"/>
      <c r="D57" s="250" t="s">
        <v>331</v>
      </c>
      <c r="E57" s="251"/>
      <c r="F57" s="251"/>
      <c r="G57" s="251"/>
      <c r="H57" s="251"/>
      <c r="I57" s="251"/>
      <c r="J57" s="251"/>
      <c r="K57" s="251"/>
    </row>
    <row r="58" spans="3:11" s="219" customFormat="1" ht="31.5" customHeight="1" outlineLevel="1" x14ac:dyDescent="0.25">
      <c r="C58" s="220"/>
      <c r="D58" s="36" t="s">
        <v>472</v>
      </c>
      <c r="E58" s="234"/>
      <c r="F58" s="234"/>
      <c r="G58" s="234"/>
      <c r="H58" s="234"/>
      <c r="I58" s="234"/>
      <c r="J58" s="234"/>
      <c r="K58" s="234"/>
    </row>
    <row r="59" spans="3:11" ht="31.5" customHeight="1" outlineLevel="1" x14ac:dyDescent="0.25">
      <c r="C59" s="180"/>
      <c r="D59" s="250" t="s">
        <v>308</v>
      </c>
      <c r="E59" s="251"/>
      <c r="F59" s="251"/>
      <c r="G59" s="251"/>
      <c r="H59" s="251"/>
      <c r="I59" s="251"/>
      <c r="J59" s="251"/>
      <c r="K59" s="251"/>
    </row>
    <row r="60" spans="3:11" ht="15.6" outlineLevel="1" x14ac:dyDescent="0.25">
      <c r="C60" s="180"/>
      <c r="D60" s="34"/>
      <c r="E60" s="35"/>
      <c r="F60" s="35"/>
      <c r="G60" s="35"/>
      <c r="H60" s="35"/>
      <c r="I60" s="35"/>
      <c r="J60" s="35"/>
      <c r="K60" s="35"/>
    </row>
    <row r="61" spans="3:11" ht="23.55" customHeight="1" outlineLevel="1" x14ac:dyDescent="0.25">
      <c r="C61" s="180"/>
      <c r="D61" s="269" t="s">
        <v>330</v>
      </c>
      <c r="E61" s="266"/>
      <c r="F61" s="35"/>
      <c r="G61" s="35"/>
      <c r="H61" s="35"/>
      <c r="I61" s="35"/>
      <c r="J61" s="35"/>
      <c r="K61" s="35"/>
    </row>
    <row r="62" spans="3:11" ht="8.5500000000000007" customHeight="1" outlineLevel="1" x14ac:dyDescent="0.25">
      <c r="C62" s="180"/>
      <c r="D62" s="250"/>
      <c r="E62" s="251"/>
      <c r="F62" s="251"/>
      <c r="G62" s="251"/>
      <c r="H62" s="251"/>
      <c r="I62" s="251"/>
      <c r="J62" s="251"/>
      <c r="K62" s="251"/>
    </row>
    <row r="63" spans="3:11" ht="31.5" customHeight="1" outlineLevel="1" x14ac:dyDescent="0.25">
      <c r="C63" s="180"/>
      <c r="D63" s="250" t="s">
        <v>312</v>
      </c>
      <c r="E63" s="251"/>
      <c r="F63" s="251"/>
      <c r="G63" s="251"/>
      <c r="H63" s="251"/>
      <c r="I63" s="251"/>
      <c r="J63" s="251"/>
      <c r="K63" s="251"/>
    </row>
    <row r="64" spans="3:11" ht="89.55" customHeight="1" outlineLevel="1" x14ac:dyDescent="0.25">
      <c r="C64" s="180"/>
      <c r="D64" s="244" t="s">
        <v>313</v>
      </c>
      <c r="E64" s="245"/>
      <c r="F64" s="245"/>
      <c r="G64" s="245"/>
      <c r="H64" s="245"/>
      <c r="I64" s="245"/>
      <c r="J64" s="245"/>
      <c r="K64" s="245"/>
    </row>
    <row r="65" spans="1:12" ht="49.05" customHeight="1" outlineLevel="1" x14ac:dyDescent="0.25">
      <c r="C65" s="180"/>
      <c r="D65" s="250" t="s">
        <v>387</v>
      </c>
      <c r="E65" s="264"/>
      <c r="F65" s="264"/>
      <c r="G65" s="264"/>
      <c r="H65" s="264"/>
      <c r="I65" s="264"/>
      <c r="J65" s="264"/>
      <c r="K65" s="264"/>
    </row>
    <row r="66" spans="1:12" s="27" customFormat="1" ht="13.8" thickBot="1" x14ac:dyDescent="0.25">
      <c r="C66" s="129"/>
      <c r="D66" s="129" t="s">
        <v>305</v>
      </c>
      <c r="E66" s="129"/>
      <c r="F66" s="129"/>
      <c r="G66" s="129"/>
      <c r="H66" s="129"/>
      <c r="I66" s="129"/>
      <c r="J66" s="129"/>
      <c r="K66" s="129"/>
    </row>
    <row r="67" spans="1:12" s="27" customFormat="1" ht="15" x14ac:dyDescent="0.25">
      <c r="C67" s="184"/>
      <c r="F67" s="35"/>
      <c r="G67" s="35"/>
      <c r="H67" s="35"/>
      <c r="I67" s="35"/>
      <c r="J67" s="35"/>
      <c r="K67" s="35"/>
    </row>
    <row r="68" spans="1:12" s="27" customFormat="1" ht="15" x14ac:dyDescent="0.25">
      <c r="C68" s="180"/>
      <c r="D68" s="250" t="s">
        <v>381</v>
      </c>
      <c r="E68" s="261"/>
      <c r="F68" s="261"/>
      <c r="G68" s="261"/>
      <c r="H68" s="261"/>
      <c r="I68" s="261"/>
      <c r="J68" s="261"/>
      <c r="K68" s="261"/>
    </row>
    <row r="69" spans="1:12" s="27" customFormat="1" ht="90.45" hidden="1" customHeight="1" x14ac:dyDescent="0.25">
      <c r="C69" s="180"/>
      <c r="D69" s="250" t="s">
        <v>398</v>
      </c>
      <c r="E69" s="261"/>
      <c r="F69" s="261"/>
      <c r="G69" s="261"/>
      <c r="H69" s="261"/>
      <c r="I69" s="261"/>
      <c r="J69" s="261"/>
      <c r="K69" s="261"/>
    </row>
    <row r="70" spans="1:12" s="219" customFormat="1" ht="16.05" customHeight="1" x14ac:dyDescent="0.25">
      <c r="C70" s="220"/>
      <c r="D70" s="221"/>
      <c r="E70" s="222"/>
      <c r="F70" s="222"/>
      <c r="G70" s="222"/>
      <c r="H70" s="222"/>
      <c r="I70" s="222"/>
      <c r="J70" s="222"/>
      <c r="K70" s="222"/>
    </row>
    <row r="71" spans="1:12" ht="15.6" x14ac:dyDescent="0.3">
      <c r="A71" s="117" t="s">
        <v>154</v>
      </c>
      <c r="B71" s="117"/>
      <c r="C71" s="117"/>
      <c r="D71" s="117"/>
      <c r="E71" s="117"/>
      <c r="F71" s="117"/>
      <c r="G71" s="117"/>
      <c r="H71" s="117"/>
      <c r="I71" s="117"/>
      <c r="J71" s="117"/>
      <c r="K71" s="117"/>
      <c r="L71" s="117"/>
    </row>
    <row r="72" spans="1:12" ht="14.55" customHeight="1" x14ac:dyDescent="0.2"/>
    <row r="73" spans="1:12" ht="14.55" hidden="1" customHeight="1" x14ac:dyDescent="0.2"/>
    <row r="74" spans="1:12" ht="14.55" hidden="1" customHeight="1" x14ac:dyDescent="0.2"/>
    <row r="75" spans="1:12" ht="14.55" hidden="1" customHeight="1" x14ac:dyDescent="0.2"/>
    <row r="76" spans="1:12" ht="14.55" hidden="1" customHeight="1" x14ac:dyDescent="0.2"/>
    <row r="77" spans="1:12" ht="14.55" hidden="1" customHeight="1" x14ac:dyDescent="0.2"/>
    <row r="78" spans="1:12" ht="14.55" hidden="1" customHeight="1" x14ac:dyDescent="0.2"/>
    <row r="79" spans="1:12" ht="14.55" hidden="1" customHeight="1" x14ac:dyDescent="0.2"/>
    <row r="80" spans="1:12" ht="14.55" hidden="1" customHeight="1" x14ac:dyDescent="0.2"/>
    <row r="81" ht="14.55" hidden="1" customHeight="1" x14ac:dyDescent="0.2"/>
    <row r="82" ht="14.55" hidden="1" customHeight="1" x14ac:dyDescent="0.2"/>
    <row r="83" ht="14.55" hidden="1" customHeight="1" x14ac:dyDescent="0.2"/>
    <row r="84" ht="14.55" hidden="1" customHeight="1" x14ac:dyDescent="0.2"/>
    <row r="85" ht="14.55" hidden="1" customHeight="1" x14ac:dyDescent="0.2"/>
    <row r="86" ht="14.55" hidden="1" customHeight="1" x14ac:dyDescent="0.2"/>
    <row r="87" ht="14.55" hidden="1" customHeight="1" x14ac:dyDescent="0.2"/>
    <row r="88" ht="14.55" hidden="1" customHeight="1" x14ac:dyDescent="0.2"/>
    <row r="89" ht="14.55" customHeight="1" x14ac:dyDescent="0.2"/>
  </sheetData>
  <sheetProtection algorithmName="SHA-512" hashValue="hhm85slBoqzornyOwiaA/wtAIrgA5O0HvFMv7hNfzwezsCATFkLUJ+N0RHdj6wiuiruCHtJTrjBsxIicDVI52Q==" saltValue="LWxhrucwKfv7WiaOFsvvog==" spinCount="100000" sheet="1" objects="1" scenarios="1"/>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07" priority="1">
      <formula>IF(AND(sysChk=0,sysWarn=0),1,0)</formula>
    </cfRule>
    <cfRule type="expression" dxfId="406" priority="2">
      <formula>IF(AND(sysChk=0,sysWarn&lt;&gt;0),1,0)</formula>
    </cfRule>
    <cfRule type="expression" dxfId="40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4"/>
  <sheetViews>
    <sheetView showGridLines="0" zoomScale="80" zoomScaleNormal="80" workbookViewId="0">
      <pane ySplit="8" topLeftCell="A11" activePane="bottomLeft" state="frozen"/>
      <selection activeCell="A9" sqref="A9"/>
      <selection pane="bottomLeft" activeCell="D27" sqref="D27"/>
    </sheetView>
  </sheetViews>
  <sheetFormatPr defaultColWidth="0" defaultRowHeight="0" customHeight="1" zeroHeight="1" x14ac:dyDescent="0.2"/>
  <cols>
    <col min="1" max="2" width="3.75" customWidth="1"/>
    <col min="3" max="3" width="24" customWidth="1"/>
    <col min="4" max="4" width="63.75" customWidth="1"/>
    <col min="5" max="7" width="14.375" customWidth="1"/>
    <col min="8" max="8" width="19.375" bestFit="1" customWidth="1"/>
    <col min="9" max="9" width="16.25" customWidth="1"/>
    <col min="10" max="10" width="19.25" customWidth="1"/>
    <col min="11" max="11" width="22.25" bestFit="1" customWidth="1"/>
    <col min="12" max="12" width="19.25" customWidth="1"/>
    <col min="13" max="21" width="8.75" customWidth="1"/>
    <col min="22" max="22" width="8.75" style="66" customWidth="1"/>
    <col min="23" max="24" width="0" hidden="1" customWidth="1"/>
    <col min="25" max="16384" width="9.25" hidden="1"/>
  </cols>
  <sheetData>
    <row r="1" spans="1:22" s="27" customFormat="1" ht="11.4" x14ac:dyDescent="0.2">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2" x14ac:dyDescent="0.2">
      <c r="A2" s="109"/>
      <c r="B2" s="109"/>
      <c r="C2" s="111" t="str">
        <f>cstProjectName</f>
        <v>RM1557.13L4 Financial Viability Risk Assessment Template</v>
      </c>
      <c r="D2" s="109"/>
      <c r="E2" s="109"/>
      <c r="F2" s="109"/>
      <c r="G2" s="109"/>
      <c r="H2" s="109"/>
      <c r="I2" s="109"/>
      <c r="J2" s="109"/>
      <c r="K2" s="109"/>
      <c r="L2" s="109"/>
      <c r="M2" s="109"/>
      <c r="N2" s="109"/>
      <c r="O2" s="109"/>
      <c r="P2" s="109"/>
      <c r="Q2" s="109"/>
      <c r="R2" s="109"/>
      <c r="S2" s="109"/>
      <c r="T2" s="109"/>
      <c r="U2" s="109"/>
      <c r="V2" s="109"/>
    </row>
    <row r="3" spans="1:22" s="27" customFormat="1" ht="13.2" x14ac:dyDescent="0.2">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3.2" x14ac:dyDescent="0.25">
      <c r="A6" s="109"/>
      <c r="B6" s="114"/>
      <c r="C6" s="240"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4" x14ac:dyDescent="0.2">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2" x14ac:dyDescent="0.2">
      <c r="A8" s="185">
        <f>SUM(A9:A31)</f>
        <v>0</v>
      </c>
      <c r="B8" s="185">
        <f>SUM(B9:B31)</f>
        <v>0</v>
      </c>
      <c r="C8" s="116"/>
      <c r="D8" s="116"/>
      <c r="E8" s="116"/>
      <c r="F8" s="116"/>
      <c r="G8" s="109"/>
      <c r="H8" s="109"/>
      <c r="I8" s="109"/>
      <c r="J8" s="109"/>
      <c r="K8" s="109"/>
      <c r="L8" s="109"/>
      <c r="M8" s="109"/>
      <c r="N8" s="109"/>
      <c r="O8" s="109"/>
      <c r="P8" s="109"/>
      <c r="Q8" s="109"/>
      <c r="R8" s="109"/>
      <c r="S8" s="109"/>
      <c r="T8" s="109"/>
      <c r="U8" s="109"/>
      <c r="V8" s="109"/>
    </row>
    <row r="9" spans="1:22" ht="16.95" customHeight="1" x14ac:dyDescent="0.25">
      <c r="A9" s="35"/>
      <c r="B9" s="35"/>
      <c r="C9" s="35"/>
      <c r="D9" s="35"/>
      <c r="E9" s="35"/>
      <c r="F9" s="35"/>
      <c r="G9" s="35"/>
      <c r="H9" s="35"/>
      <c r="I9" s="35"/>
      <c r="J9" s="35"/>
      <c r="K9" s="35"/>
      <c r="L9" s="35"/>
      <c r="M9" s="35"/>
      <c r="N9" s="35"/>
      <c r="O9" s="35"/>
      <c r="P9" s="35"/>
      <c r="Q9" s="35"/>
      <c r="R9" s="35"/>
      <c r="S9" s="35"/>
      <c r="T9" s="35"/>
      <c r="U9" s="35"/>
      <c r="V9" s="35"/>
    </row>
    <row r="10" spans="1:22" ht="15.6" x14ac:dyDescent="0.3">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4" x14ac:dyDescent="0.2">
      <c r="A11" s="27"/>
      <c r="B11" s="27"/>
      <c r="C11" s="27"/>
      <c r="D11" s="27"/>
      <c r="E11" s="27"/>
      <c r="F11" s="27"/>
      <c r="G11" s="27"/>
      <c r="H11" s="27"/>
      <c r="I11" s="27"/>
      <c r="J11" s="27"/>
      <c r="K11" s="27"/>
      <c r="L11" s="27"/>
      <c r="M11" s="27"/>
      <c r="N11" s="27"/>
      <c r="O11" s="27"/>
      <c r="P11" s="27"/>
      <c r="Q11" s="27"/>
      <c r="R11" s="27"/>
      <c r="S11" s="27"/>
      <c r="T11" s="27"/>
      <c r="U11" s="27"/>
      <c r="V11" s="27"/>
    </row>
    <row r="12" spans="1:22" ht="13.8" x14ac:dyDescent="0.25">
      <c r="B12" s="27"/>
      <c r="C12" s="97"/>
      <c r="D12" s="29"/>
      <c r="E12" s="27"/>
      <c r="F12" s="27"/>
      <c r="G12" s="27"/>
      <c r="I12" s="29"/>
      <c r="K12" s="134"/>
      <c r="L12" s="134"/>
      <c r="M12" s="26"/>
      <c r="N12" s="26"/>
      <c r="O12" s="26"/>
      <c r="P12" s="26"/>
      <c r="Q12" s="26"/>
      <c r="R12" s="26"/>
      <c r="S12" s="26"/>
      <c r="T12" s="26"/>
      <c r="U12" s="26"/>
      <c r="V12" s="26"/>
    </row>
    <row r="13" spans="1:22" ht="14.4" thickBot="1" x14ac:dyDescent="0.3">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4" thickBot="1" x14ac:dyDescent="0.25">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 x14ac:dyDescent="0.25">
      <c r="B15" s="27"/>
      <c r="C15" s="139">
        <v>1</v>
      </c>
      <c r="D15" s="139" t="s">
        <v>163</v>
      </c>
      <c r="E15" s="140">
        <v>1.5</v>
      </c>
      <c r="F15" s="141"/>
      <c r="G15" s="140">
        <v>2</v>
      </c>
      <c r="H15" s="142" t="s">
        <v>49</v>
      </c>
      <c r="I15" s="26"/>
      <c r="J15" s="201" t="str">
        <f>"x"&amp;" &lt; "&amp;E15</f>
        <v>x &lt; 1.5</v>
      </c>
      <c r="K15" s="135" t="str">
        <f>E15&amp;" ≤ "&amp;" x "&amp;" ≤ "&amp;G15</f>
        <v>1.5 ≤  x  ≤ 2</v>
      </c>
      <c r="L15" s="136" t="str">
        <f>"x"&amp;" &gt; "&amp;G15</f>
        <v>x &gt; 2</v>
      </c>
      <c r="M15" s="26"/>
      <c r="N15" s="26"/>
      <c r="O15" s="26"/>
      <c r="P15" s="26"/>
      <c r="Q15" s="26"/>
      <c r="R15" s="26"/>
      <c r="S15" s="26"/>
      <c r="T15" s="26"/>
      <c r="U15" s="26"/>
      <c r="V15" s="26"/>
    </row>
    <row r="16" spans="1:22" ht="15" x14ac:dyDescent="0.25">
      <c r="B16" s="27"/>
      <c r="C16" s="139">
        <v>2</v>
      </c>
      <c r="D16" s="139" t="s">
        <v>67</v>
      </c>
      <c r="E16" s="143">
        <v>0.05</v>
      </c>
      <c r="F16" s="141"/>
      <c r="G16" s="143">
        <v>0.1</v>
      </c>
      <c r="H16" s="142" t="s">
        <v>49</v>
      </c>
      <c r="I16" s="26"/>
      <c r="J16" s="202" t="str">
        <f>"x"&amp;" &lt; "&amp;TEXT(E16,"0.0%")</f>
        <v>x &lt; 5.0%</v>
      </c>
      <c r="K16" s="137" t="str">
        <f>TEXT(E16,"0.0%")&amp;" ≤ "&amp;" x "&amp;" ≤ "&amp;TEXT(G16,"0.0%")</f>
        <v>5.0% ≤  x  ≤ 10.0%</v>
      </c>
      <c r="L16" s="138" t="str">
        <f>"x"&amp;" &gt; "&amp;TEXT(G16,"0.0%")</f>
        <v>x &gt; 10.0%</v>
      </c>
      <c r="M16" s="26"/>
      <c r="N16" s="26"/>
      <c r="O16" s="26"/>
      <c r="P16" s="26"/>
      <c r="Q16" s="26"/>
      <c r="R16" s="26"/>
      <c r="S16" s="26"/>
      <c r="T16" s="26"/>
      <c r="U16" s="26"/>
      <c r="V16" s="26"/>
    </row>
    <row r="17" spans="1:22" ht="15" x14ac:dyDescent="0.25">
      <c r="B17" s="27"/>
      <c r="C17" s="139" t="s">
        <v>68</v>
      </c>
      <c r="D17" s="139" t="s">
        <v>383</v>
      </c>
      <c r="E17" s="141"/>
      <c r="F17" s="141"/>
      <c r="G17" s="141"/>
      <c r="H17" s="142" t="s">
        <v>49</v>
      </c>
      <c r="I17" s="26"/>
      <c r="J17" s="141"/>
      <c r="K17" s="141"/>
      <c r="L17" s="141"/>
      <c r="M17" s="26"/>
      <c r="N17" s="26"/>
      <c r="O17" s="26"/>
      <c r="P17" s="26"/>
      <c r="Q17" s="26"/>
      <c r="R17" s="26"/>
      <c r="S17" s="26"/>
      <c r="T17" s="26"/>
      <c r="U17" s="26"/>
      <c r="V17" s="26"/>
    </row>
    <row r="18" spans="1:22" ht="15" x14ac:dyDescent="0.25">
      <c r="B18" s="27"/>
      <c r="C18" s="139" t="s">
        <v>71</v>
      </c>
      <c r="D18" s="139" t="s">
        <v>76</v>
      </c>
      <c r="E18" s="140">
        <v>3.5</v>
      </c>
      <c r="F18" s="141"/>
      <c r="G18" s="140">
        <v>3</v>
      </c>
      <c r="H18" s="142" t="s">
        <v>50</v>
      </c>
      <c r="I18" s="26"/>
      <c r="J18" s="201" t="str">
        <f>"x"&amp;" &gt; "&amp;E18</f>
        <v>x &gt; 3.5</v>
      </c>
      <c r="K18" s="135" t="str">
        <f>E18&amp;" ≥ "&amp;" x "&amp;" ≥ "&amp;G18</f>
        <v>3.5 ≥  x  ≥ 3</v>
      </c>
      <c r="L18" s="136" t="str">
        <f>"x"&amp;" &lt; "&amp;G18</f>
        <v>x &lt; 3</v>
      </c>
      <c r="M18" s="26"/>
      <c r="N18" s="26"/>
      <c r="O18" s="26"/>
      <c r="P18" s="26"/>
      <c r="Q18" s="26"/>
      <c r="R18" s="26"/>
      <c r="S18" s="26"/>
      <c r="T18" s="26"/>
      <c r="U18" s="26"/>
      <c r="V18" s="26"/>
    </row>
    <row r="19" spans="1:22" ht="15" x14ac:dyDescent="0.25">
      <c r="B19" s="27"/>
      <c r="C19" s="139">
        <v>4</v>
      </c>
      <c r="D19" s="139" t="s">
        <v>80</v>
      </c>
      <c r="E19" s="140">
        <v>5</v>
      </c>
      <c r="F19" s="141"/>
      <c r="G19" s="140">
        <v>4.5</v>
      </c>
      <c r="H19" s="142" t="s">
        <v>50</v>
      </c>
      <c r="I19" s="26"/>
      <c r="J19" s="201" t="str">
        <f>"x"&amp;" &gt; "&amp;E19</f>
        <v>x &gt; 5</v>
      </c>
      <c r="K19" s="135" t="str">
        <f>E19&amp;" ≥ "&amp;" x "&amp;" ≥ "&amp;G19</f>
        <v>5 ≥  x  ≥ 4.5</v>
      </c>
      <c r="L19" s="136" t="str">
        <f>"x"&amp;" &lt; "&amp;G19</f>
        <v>x &lt; 4.5</v>
      </c>
      <c r="M19" s="26"/>
      <c r="N19" s="26"/>
      <c r="O19" s="26"/>
      <c r="P19" s="26"/>
      <c r="Q19" s="26"/>
      <c r="R19" s="26"/>
      <c r="S19" s="26"/>
      <c r="T19" s="26"/>
      <c r="U19" s="26"/>
      <c r="V19" s="26"/>
    </row>
    <row r="20" spans="1:22" ht="15" x14ac:dyDescent="0.2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 x14ac:dyDescent="0.25">
      <c r="B21" s="27"/>
      <c r="C21" s="139">
        <v>6</v>
      </c>
      <c r="D21" s="139" t="s">
        <v>77</v>
      </c>
      <c r="E21" s="140">
        <v>0.8</v>
      </c>
      <c r="F21" s="141"/>
      <c r="G21" s="140">
        <v>1</v>
      </c>
      <c r="H21" s="142" t="s">
        <v>49</v>
      </c>
      <c r="I21" s="26"/>
      <c r="J21" s="201" t="str">
        <f t="shared" si="0"/>
        <v>x &lt; 0.8</v>
      </c>
      <c r="K21" s="135" t="str">
        <f t="shared" si="1"/>
        <v>0.8 ≤  x  ≤ 1</v>
      </c>
      <c r="L21" s="136" t="str">
        <f t="shared" si="2"/>
        <v>x &gt; 1</v>
      </c>
      <c r="M21" s="26"/>
      <c r="N21" s="26"/>
      <c r="O21" s="26"/>
      <c r="P21" s="26"/>
      <c r="Q21" s="26"/>
      <c r="R21" s="26"/>
      <c r="S21" s="26"/>
      <c r="T21" s="26"/>
      <c r="U21" s="26"/>
      <c r="V21" s="26"/>
    </row>
    <row r="22" spans="1:22" ht="15" x14ac:dyDescent="0.2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 x14ac:dyDescent="0.2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4" x14ac:dyDescent="0.2">
      <c r="B24" s="27"/>
      <c r="C24" s="39"/>
      <c r="D24" s="26"/>
      <c r="E24" s="26"/>
      <c r="F24" s="26"/>
      <c r="G24" s="26"/>
      <c r="H24" s="26"/>
      <c r="I24" s="26"/>
      <c r="J24" s="26"/>
      <c r="K24" s="26"/>
      <c r="L24" s="26"/>
      <c r="M24" s="26"/>
      <c r="N24" s="26"/>
      <c r="O24" s="26"/>
      <c r="P24" s="26"/>
      <c r="Q24" s="26"/>
      <c r="R24" s="26"/>
      <c r="S24" s="26"/>
      <c r="T24" s="26"/>
      <c r="U24" s="26"/>
      <c r="V24" s="26"/>
    </row>
    <row r="25" spans="1:22" ht="11.4" x14ac:dyDescent="0.2">
      <c r="B25" s="27"/>
      <c r="C25" s="39"/>
      <c r="D25" s="26"/>
      <c r="E25" s="26"/>
      <c r="F25" s="26"/>
      <c r="G25" s="26"/>
      <c r="H25" s="26"/>
      <c r="I25" s="26"/>
      <c r="J25" s="26"/>
      <c r="K25" s="26"/>
      <c r="L25" s="26"/>
      <c r="M25" s="26"/>
      <c r="N25" s="26"/>
      <c r="O25" s="26"/>
      <c r="P25" s="26"/>
      <c r="Q25" s="26"/>
      <c r="R25" s="26"/>
      <c r="S25" s="26"/>
      <c r="T25" s="26"/>
      <c r="U25" s="26"/>
      <c r="V25" s="26"/>
    </row>
    <row r="26" spans="1:22" ht="15" x14ac:dyDescent="0.25">
      <c r="B26" s="27"/>
      <c r="D26" s="139" t="s">
        <v>384</v>
      </c>
      <c r="H26" s="26"/>
      <c r="I26" s="26"/>
      <c r="J26" s="26"/>
      <c r="K26" s="26"/>
      <c r="L26" s="26"/>
      <c r="M26" s="26"/>
      <c r="N26" s="26"/>
      <c r="O26" s="26"/>
      <c r="P26" s="26"/>
      <c r="Q26" s="26"/>
      <c r="R26" s="26"/>
      <c r="S26" s="26"/>
      <c r="T26" s="26"/>
      <c r="U26" s="26"/>
      <c r="V26" s="26"/>
    </row>
    <row r="27" spans="1:22" ht="15" x14ac:dyDescent="0.2">
      <c r="B27" s="27"/>
      <c r="C27" s="39"/>
      <c r="D27" s="305">
        <v>80</v>
      </c>
      <c r="E27" s="219"/>
      <c r="F27" s="219"/>
      <c r="G27" s="26"/>
      <c r="H27" s="26"/>
      <c r="I27" s="26"/>
      <c r="J27" s="26"/>
      <c r="K27" s="26"/>
      <c r="L27" s="26"/>
      <c r="M27" s="26"/>
      <c r="N27" s="26"/>
      <c r="O27" s="26"/>
      <c r="P27" s="26"/>
      <c r="Q27" s="26"/>
      <c r="R27" s="26"/>
      <c r="S27" s="26"/>
      <c r="T27" s="26"/>
      <c r="U27" s="26"/>
      <c r="V27" s="26"/>
    </row>
    <row r="28" spans="1:22" s="219" customFormat="1" ht="11.4" x14ac:dyDescent="0.2">
      <c r="C28" s="39"/>
      <c r="D28" s="26"/>
      <c r="E28" s="26"/>
      <c r="F28" s="26"/>
      <c r="G28" s="26"/>
      <c r="H28" s="26"/>
      <c r="I28" s="26"/>
      <c r="J28" s="26"/>
      <c r="K28" s="26"/>
      <c r="L28" s="26"/>
      <c r="M28" s="26"/>
      <c r="N28" s="26"/>
      <c r="O28" s="26"/>
      <c r="P28" s="26"/>
      <c r="Q28" s="26"/>
      <c r="R28" s="26"/>
      <c r="S28" s="26"/>
      <c r="T28" s="26"/>
      <c r="U28" s="26"/>
      <c r="V28" s="26"/>
    </row>
    <row r="29" spans="1:22" s="219" customFormat="1" ht="11.4" x14ac:dyDescent="0.2">
      <c r="C29" s="39"/>
      <c r="D29" s="26"/>
      <c r="E29" s="26"/>
      <c r="F29" s="26"/>
      <c r="G29" s="26"/>
      <c r="H29" s="26"/>
      <c r="I29" s="26"/>
      <c r="J29" s="26"/>
      <c r="K29" s="26"/>
      <c r="L29" s="26"/>
      <c r="M29" s="26"/>
      <c r="N29" s="26"/>
      <c r="O29" s="26"/>
      <c r="P29" s="26"/>
      <c r="Q29" s="26"/>
      <c r="R29" s="26"/>
      <c r="S29" s="26"/>
      <c r="T29" s="26"/>
      <c r="U29" s="26"/>
      <c r="V29" s="26"/>
    </row>
    <row r="30" spans="1:22" ht="11.4" x14ac:dyDescent="0.2">
      <c r="A30" s="27"/>
      <c r="B30" s="27"/>
      <c r="C30" s="39"/>
      <c r="D30" s="97"/>
      <c r="E30" s="26"/>
      <c r="F30" s="26"/>
      <c r="G30" s="26"/>
      <c r="H30" s="26"/>
      <c r="I30" s="26"/>
      <c r="J30" s="26"/>
      <c r="K30" s="26"/>
      <c r="L30" s="26"/>
      <c r="M30" s="26"/>
      <c r="N30" s="26"/>
      <c r="O30" s="26"/>
      <c r="P30" s="26"/>
      <c r="Q30" s="26"/>
      <c r="R30" s="26"/>
      <c r="S30" s="26"/>
      <c r="T30" s="26"/>
      <c r="U30" s="26"/>
      <c r="V30" s="26"/>
    </row>
    <row r="31" spans="1:22" ht="15.6" x14ac:dyDescent="0.3">
      <c r="A31" s="117" t="s">
        <v>154</v>
      </c>
      <c r="B31" s="117"/>
      <c r="C31" s="117"/>
      <c r="D31" s="117"/>
      <c r="E31" s="117"/>
      <c r="F31" s="117"/>
      <c r="G31" s="117"/>
      <c r="H31" s="117"/>
      <c r="I31" s="117"/>
      <c r="J31" s="117"/>
      <c r="K31" s="117"/>
      <c r="L31" s="117"/>
      <c r="M31" s="117"/>
      <c r="N31" s="117"/>
      <c r="O31" s="117"/>
      <c r="P31" s="117"/>
      <c r="Q31" s="117"/>
      <c r="R31" s="117"/>
      <c r="S31" s="117"/>
      <c r="T31" s="117"/>
      <c r="U31" s="117"/>
      <c r="V31" s="117"/>
    </row>
    <row r="32" spans="1:22" ht="14.55" customHeight="1" x14ac:dyDescent="0.2">
      <c r="V32" s="27"/>
    </row>
    <row r="33" ht="14.55" hidden="1" customHeight="1" x14ac:dyDescent="0.2"/>
    <row r="34" ht="14.55" hidden="1" customHeight="1" x14ac:dyDescent="0.2"/>
    <row r="35" ht="14.55" hidden="1" customHeight="1" x14ac:dyDescent="0.2"/>
    <row r="36" ht="14.55" hidden="1" customHeight="1" x14ac:dyDescent="0.2"/>
    <row r="37" ht="14.55" hidden="1" customHeight="1" x14ac:dyDescent="0.2"/>
    <row r="38" ht="14.55" hidden="1" customHeight="1" x14ac:dyDescent="0.2"/>
    <row r="39" ht="14.55" hidden="1" customHeight="1" x14ac:dyDescent="0.2"/>
    <row r="40" ht="14.55" hidden="1" customHeight="1" x14ac:dyDescent="0.2"/>
    <row r="41" ht="14.55" hidden="1" customHeight="1" x14ac:dyDescent="0.2"/>
    <row r="42" ht="14.55" hidden="1" customHeight="1" x14ac:dyDescent="0.2"/>
    <row r="43" ht="14.55" hidden="1" customHeight="1" x14ac:dyDescent="0.2"/>
    <row r="44" ht="14.55" hidden="1" customHeight="1" x14ac:dyDescent="0.2"/>
  </sheetData>
  <sheetProtection algorithmName="SHA-512" hashValue="ssRoFesEKvPMQLs3BqJ9jlT1QWIEJcGYyP12oPTVuM2S46e7pDuqZX4B2MfO5meLKo3ZFFpCi0I2P+Smfl5Qpg==" saltValue="Hu5x+GpMo8m1tUCwvWNOvw==" spinCount="100000" sheet="1" objects="1" scenarios="1"/>
  <conditionalFormatting sqref="C5">
    <cfRule type="expression" dxfId="404" priority="3">
      <formula>IF(AND(sysChk=0,sysWarn=0),1,0)</formula>
    </cfRule>
    <cfRule type="expression" dxfId="403" priority="4">
      <formula>IF(AND(sysChk=0,sysWarn&lt;&gt;0),1,0)</formula>
    </cfRule>
    <cfRule type="expression" dxfId="402"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70" zoomScaleNormal="70" zoomScaleSheetLayoutView="80" workbookViewId="0">
      <pane ySplit="8" topLeftCell="A138" activePane="bottomLeft" state="frozen"/>
      <selection activeCell="A9" sqref="A9"/>
      <selection pane="bottomLeft" activeCell="I168" sqref="I168"/>
    </sheetView>
  </sheetViews>
  <sheetFormatPr defaultColWidth="0" defaultRowHeight="14.55" customHeight="1" zeroHeight="1" x14ac:dyDescent="0.2"/>
  <cols>
    <col min="1" max="2" width="3.875" customWidth="1"/>
    <col min="3" max="3" width="1.75" customWidth="1"/>
    <col min="4" max="4" width="71.375" customWidth="1"/>
    <col min="5" max="5" width="25.125" bestFit="1" customWidth="1"/>
    <col min="6" max="7" width="26.625" bestFit="1" customWidth="1"/>
    <col min="8" max="8" width="3.75" customWidth="1"/>
    <col min="9" max="9" width="71.375" customWidth="1"/>
    <col min="10" max="10" width="26.5" customWidth="1"/>
    <col min="11" max="12" width="26.625" bestFit="1" customWidth="1"/>
    <col min="13" max="13" width="3.75" customWidth="1"/>
    <col min="14" max="14" width="71.375" customWidth="1"/>
    <col min="15" max="17" width="26.625" customWidth="1"/>
    <col min="18" max="18" width="3.75" customWidth="1"/>
    <col min="19" max="19" width="71.375" customWidth="1"/>
    <col min="20" max="22" width="26.5" customWidth="1"/>
    <col min="23" max="23" width="3.625" customWidth="1"/>
    <col min="24" max="24" width="71.375" customWidth="1"/>
    <col min="25" max="27" width="26.5" customWidth="1"/>
    <col min="28" max="28" width="8" customWidth="1"/>
    <col min="29" max="50" width="0" hidden="1" customWidth="1"/>
    <col min="51" max="16384" width="8.75" hidden="1"/>
  </cols>
  <sheetData>
    <row r="1" spans="1:28" s="27" customFormat="1" ht="11.4" x14ac:dyDescent="0.2">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2" x14ac:dyDescent="0.2">
      <c r="A2" s="109"/>
      <c r="B2" s="109"/>
      <c r="C2" s="116"/>
      <c r="D2" s="111" t="str">
        <f>cstProjectName</f>
        <v>RM1557.13L4 Financial Viability Risk Assessment Template</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3.2" x14ac:dyDescent="0.2">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2"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2"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3.2" x14ac:dyDescent="0.25">
      <c r="A6" s="109"/>
      <c r="B6" s="114"/>
      <c r="C6" s="116"/>
      <c r="D6" s="242" t="str">
        <f>HYPERLINK("#'Contents'!A1","Click for Contents")</f>
        <v>Click for Contents</v>
      </c>
      <c r="E6" s="242"/>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2" x14ac:dyDescent="0.2">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2" x14ac:dyDescent="0.2">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4">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ht="14.4" x14ac:dyDescent="0.3">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ht="14.4" x14ac:dyDescent="0.3">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4">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ht="14.4" x14ac:dyDescent="0.3">
      <c r="A13" s="27"/>
      <c r="B13" s="25"/>
      <c r="C13" s="25"/>
      <c r="D13" s="97" t="s">
        <v>416</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ht="14.4" x14ac:dyDescent="0.3">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ht="14.4" x14ac:dyDescent="0.3">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4">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4">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ht="14.4" x14ac:dyDescent="0.3">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 customHeight="1" x14ac:dyDescent="0.35">
      <c r="A19" s="144"/>
      <c r="B19" s="144"/>
      <c r="C19" s="27"/>
      <c r="I19" s="11"/>
      <c r="J19" s="27"/>
      <c r="K19" s="27"/>
      <c r="L19" s="27"/>
      <c r="M19" s="27"/>
      <c r="N19" s="11"/>
      <c r="S19" s="11"/>
      <c r="T19" s="27"/>
      <c r="U19" s="27"/>
      <c r="V19" s="27"/>
      <c r="X19" s="71"/>
      <c r="Y19" s="68"/>
      <c r="Z19" s="68"/>
      <c r="AA19" s="68"/>
    </row>
    <row r="20" spans="1:28" ht="17.399999999999999" x14ac:dyDescent="0.3">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2" x14ac:dyDescent="0.25">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4" x14ac:dyDescent="0.2">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4" x14ac:dyDescent="0.2">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4" x14ac:dyDescent="0.2">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4" x14ac:dyDescent="0.2">
      <c r="A25" s="144"/>
      <c r="B25" s="144"/>
      <c r="C25" s="27"/>
      <c r="D25" s="130" t="s">
        <v>363</v>
      </c>
      <c r="E25" s="190" t="s">
        <v>11</v>
      </c>
      <c r="F25" s="190" t="s">
        <v>11</v>
      </c>
      <c r="G25" s="190" t="s">
        <v>11</v>
      </c>
      <c r="I25" s="130" t="s">
        <v>363</v>
      </c>
      <c r="J25" s="95" t="s">
        <v>11</v>
      </c>
      <c r="K25" s="95" t="s">
        <v>11</v>
      </c>
      <c r="L25" s="95" t="s">
        <v>11</v>
      </c>
      <c r="M25" s="27"/>
      <c r="N25" s="130" t="s">
        <v>363</v>
      </c>
      <c r="O25" s="153" t="str">
        <f t="shared" si="3"/>
        <v>Annual</v>
      </c>
      <c r="P25" s="153" t="str">
        <f t="shared" si="0"/>
        <v>Annual</v>
      </c>
      <c r="Q25" s="153" t="str">
        <f t="shared" si="1"/>
        <v>Annual</v>
      </c>
      <c r="S25" s="130" t="s">
        <v>363</v>
      </c>
      <c r="T25" s="95" t="s">
        <v>11</v>
      </c>
      <c r="U25" s="95" t="s">
        <v>11</v>
      </c>
      <c r="V25" s="95" t="s">
        <v>11</v>
      </c>
      <c r="X25" s="130" t="s">
        <v>363</v>
      </c>
      <c r="Y25" s="153" t="str">
        <f t="shared" si="4"/>
        <v>Annual</v>
      </c>
      <c r="Z25" s="153" t="str">
        <f t="shared" si="5"/>
        <v>Annual</v>
      </c>
      <c r="AA25" s="153" t="str">
        <f t="shared" si="6"/>
        <v>Annual</v>
      </c>
    </row>
    <row r="26" spans="1:28" ht="11.4" x14ac:dyDescent="0.2">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4" x14ac:dyDescent="0.2">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2"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4" x14ac:dyDescent="0.2">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4" x14ac:dyDescent="0.2">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4" x14ac:dyDescent="0.2">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4" x14ac:dyDescent="0.2">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4" x14ac:dyDescent="0.2">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2"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4" x14ac:dyDescent="0.2">
      <c r="A35" s="144"/>
      <c r="B35" s="144"/>
      <c r="C35" s="27"/>
      <c r="E35" s="15"/>
      <c r="F35" s="15"/>
      <c r="G35" s="15"/>
      <c r="I35" s="27"/>
      <c r="J35" s="15"/>
      <c r="K35" s="15"/>
      <c r="L35" s="15"/>
      <c r="M35" s="27"/>
      <c r="O35" s="15"/>
      <c r="P35" s="15"/>
      <c r="Q35" s="15"/>
      <c r="S35" s="27"/>
      <c r="T35" s="15"/>
      <c r="U35" s="15"/>
      <c r="V35" s="15"/>
      <c r="X35" s="27"/>
      <c r="Y35" s="15"/>
      <c r="Z35" s="15"/>
      <c r="AA35" s="15"/>
    </row>
    <row r="36" spans="1:28" ht="11.4" x14ac:dyDescent="0.2">
      <c r="A36" s="144"/>
      <c r="B36" s="144"/>
      <c r="C36" s="27"/>
      <c r="D36" s="13" t="s">
        <v>376</v>
      </c>
      <c r="E36" s="132">
        <v>0</v>
      </c>
      <c r="F36" s="132">
        <v>0</v>
      </c>
      <c r="G36" s="132">
        <v>0</v>
      </c>
      <c r="I36" s="13" t="s">
        <v>376</v>
      </c>
      <c r="J36" s="132">
        <v>0</v>
      </c>
      <c r="K36" s="132">
        <v>0</v>
      </c>
      <c r="L36" s="132">
        <v>0</v>
      </c>
      <c r="M36" s="27"/>
      <c r="N36" s="13" t="s">
        <v>376</v>
      </c>
      <c r="O36" s="149">
        <f t="shared" ref="O36:O42" si="24">J36/J$16</f>
        <v>0</v>
      </c>
      <c r="P36" s="149">
        <f t="shared" ref="P36:P42" si="25">K36/K$16</f>
        <v>0</v>
      </c>
      <c r="Q36" s="149">
        <f t="shared" ref="Q36:Q42" si="26">L36/L$16</f>
        <v>0</v>
      </c>
      <c r="S36" s="13" t="s">
        <v>376</v>
      </c>
      <c r="T36" s="132">
        <v>0</v>
      </c>
      <c r="U36" s="132">
        <v>0</v>
      </c>
      <c r="V36" s="132">
        <v>0</v>
      </c>
      <c r="X36" s="13" t="s">
        <v>376</v>
      </c>
      <c r="Y36" s="149">
        <f t="shared" ref="Y36:AA42" si="27">T36/T$16</f>
        <v>0</v>
      </c>
      <c r="Z36" s="149">
        <f t="shared" si="27"/>
        <v>0</v>
      </c>
      <c r="AA36" s="149">
        <f t="shared" si="27"/>
        <v>0</v>
      </c>
    </row>
    <row r="37" spans="1:28" ht="11.4" x14ac:dyDescent="0.2">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4" x14ac:dyDescent="0.2">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4" x14ac:dyDescent="0.2">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4" x14ac:dyDescent="0.2">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4" x14ac:dyDescent="0.2">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4" x14ac:dyDescent="0.2">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2"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4" x14ac:dyDescent="0.2">
      <c r="A44" s="144"/>
      <c r="B44" s="144"/>
      <c r="C44" s="27"/>
      <c r="E44" s="15"/>
      <c r="F44" s="15"/>
      <c r="G44" s="15"/>
      <c r="I44" s="27"/>
      <c r="J44" s="15"/>
      <c r="K44" s="15"/>
      <c r="L44" s="15"/>
      <c r="M44" s="27"/>
      <c r="O44" s="15"/>
      <c r="P44" s="15"/>
      <c r="Q44" s="15"/>
      <c r="S44" s="27"/>
      <c r="T44" s="15"/>
      <c r="U44" s="15"/>
      <c r="V44" s="15"/>
      <c r="X44" s="27"/>
      <c r="Y44" s="15"/>
      <c r="Z44" s="15"/>
      <c r="AA44" s="15"/>
    </row>
    <row r="45" spans="1:28" ht="11.4" x14ac:dyDescent="0.2">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4" x14ac:dyDescent="0.2">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2"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4" x14ac:dyDescent="0.2">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4" x14ac:dyDescent="0.2">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2"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4" x14ac:dyDescent="0.2">
      <c r="A51" s="144"/>
      <c r="B51" s="144"/>
      <c r="C51" s="27"/>
      <c r="E51" s="15"/>
      <c r="F51" s="15"/>
      <c r="G51" s="15"/>
      <c r="I51" s="27"/>
      <c r="J51" s="15"/>
      <c r="K51" s="15"/>
      <c r="L51" s="15"/>
      <c r="M51" s="27"/>
      <c r="O51" s="15"/>
      <c r="P51" s="15"/>
      <c r="Q51" s="15"/>
      <c r="S51" s="27"/>
      <c r="T51" s="15"/>
      <c r="U51" s="15"/>
      <c r="V51" s="15"/>
      <c r="X51" s="27"/>
      <c r="Y51" s="15"/>
      <c r="Z51" s="15"/>
      <c r="AA51" s="15"/>
    </row>
    <row r="52" spans="1:28" ht="14.4" x14ac:dyDescent="0.3">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ht="14.4" x14ac:dyDescent="0.3">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4" x14ac:dyDescent="0.2">
      <c r="A54" s="144"/>
      <c r="B54" s="144"/>
      <c r="C54" s="27"/>
      <c r="E54" s="15"/>
      <c r="F54" s="15"/>
      <c r="G54" s="15"/>
      <c r="I54" s="27"/>
      <c r="J54" s="15"/>
      <c r="K54" s="15"/>
      <c r="L54" s="15"/>
      <c r="M54" s="27"/>
      <c r="O54" s="15"/>
      <c r="P54" s="15"/>
      <c r="Q54" s="15"/>
      <c r="S54" s="27"/>
      <c r="T54" s="15"/>
      <c r="U54" s="15"/>
      <c r="V54" s="15"/>
      <c r="X54" s="27"/>
      <c r="Y54" s="15"/>
      <c r="Z54" s="15"/>
      <c r="AA54" s="15"/>
    </row>
    <row r="55" spans="1:28" ht="13.2" x14ac:dyDescent="0.25">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4" x14ac:dyDescent="0.2">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4" x14ac:dyDescent="0.2">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4" x14ac:dyDescent="0.2">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4" x14ac:dyDescent="0.2">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4" x14ac:dyDescent="0.2">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2"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4" x14ac:dyDescent="0.2">
      <c r="A62" s="144"/>
      <c r="B62" s="144"/>
      <c r="C62" s="27"/>
      <c r="E62" s="17"/>
      <c r="F62" s="17"/>
      <c r="G62" s="17"/>
      <c r="I62" s="27"/>
      <c r="J62" s="17"/>
      <c r="K62" s="17"/>
      <c r="L62" s="17"/>
      <c r="M62" s="27"/>
      <c r="O62" s="17"/>
      <c r="P62" s="17"/>
      <c r="Q62" s="17"/>
      <c r="S62" s="27"/>
      <c r="T62" s="17"/>
      <c r="U62" s="17"/>
      <c r="V62" s="17"/>
      <c r="X62" s="27"/>
      <c r="Y62" s="17"/>
      <c r="Z62" s="17"/>
      <c r="AA62" s="17"/>
    </row>
    <row r="63" spans="1:28" ht="11.4" x14ac:dyDescent="0.2">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4" x14ac:dyDescent="0.2">
      <c r="A64" s="144">
        <f t="shared" si="67"/>
        <v>0</v>
      </c>
      <c r="B64" s="144"/>
      <c r="C64" s="27"/>
      <c r="D64" s="18" t="s">
        <v>332</v>
      </c>
      <c r="E64" s="132">
        <v>0</v>
      </c>
      <c r="F64" s="132">
        <v>0</v>
      </c>
      <c r="G64" s="132">
        <v>0</v>
      </c>
      <c r="I64" s="18" t="s">
        <v>332</v>
      </c>
      <c r="J64" s="132">
        <v>0</v>
      </c>
      <c r="K64" s="132">
        <v>0</v>
      </c>
      <c r="L64" s="132">
        <v>0</v>
      </c>
      <c r="M64" s="27"/>
      <c r="N64" s="18" t="s">
        <v>332</v>
      </c>
      <c r="O64" s="149">
        <f t="shared" si="68"/>
        <v>0</v>
      </c>
      <c r="P64" s="149">
        <f t="shared" si="69"/>
        <v>0</v>
      </c>
      <c r="Q64" s="149">
        <f t="shared" si="70"/>
        <v>0</v>
      </c>
      <c r="S64" s="18" t="s">
        <v>332</v>
      </c>
      <c r="T64" s="132">
        <v>0</v>
      </c>
      <c r="U64" s="132">
        <v>0</v>
      </c>
      <c r="V64" s="132">
        <v>0</v>
      </c>
      <c r="X64" s="18" t="s">
        <v>332</v>
      </c>
      <c r="Y64" s="149">
        <f t="shared" si="71"/>
        <v>0</v>
      </c>
      <c r="Z64" s="149">
        <f t="shared" si="72"/>
        <v>0</v>
      </c>
      <c r="AA64" s="149">
        <f t="shared" si="73"/>
        <v>0</v>
      </c>
    </row>
    <row r="65" spans="1:28" ht="11.4" x14ac:dyDescent="0.2">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4" x14ac:dyDescent="0.2">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4" x14ac:dyDescent="0.2">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4" x14ac:dyDescent="0.2">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4" x14ac:dyDescent="0.2">
      <c r="A69" s="144">
        <f t="shared" si="67"/>
        <v>0</v>
      </c>
      <c r="B69" s="144"/>
      <c r="C69" s="27"/>
      <c r="D69" s="18" t="s">
        <v>333</v>
      </c>
      <c r="E69" s="132">
        <v>0</v>
      </c>
      <c r="F69" s="132">
        <v>0</v>
      </c>
      <c r="G69" s="132">
        <v>0</v>
      </c>
      <c r="I69" s="18" t="s">
        <v>333</v>
      </c>
      <c r="J69" s="132">
        <v>0</v>
      </c>
      <c r="K69" s="132">
        <v>0</v>
      </c>
      <c r="L69" s="132">
        <v>0</v>
      </c>
      <c r="M69" s="27"/>
      <c r="N69" s="18" t="s">
        <v>333</v>
      </c>
      <c r="O69" s="149">
        <f t="shared" si="68"/>
        <v>0</v>
      </c>
      <c r="P69" s="149">
        <f t="shared" si="69"/>
        <v>0</v>
      </c>
      <c r="Q69" s="149">
        <f t="shared" si="70"/>
        <v>0</v>
      </c>
      <c r="S69" s="18" t="s">
        <v>333</v>
      </c>
      <c r="T69" s="132">
        <v>0</v>
      </c>
      <c r="U69" s="132">
        <v>0</v>
      </c>
      <c r="V69" s="132">
        <v>0</v>
      </c>
      <c r="X69" s="18" t="s">
        <v>333</v>
      </c>
      <c r="Y69" s="149">
        <f t="shared" si="71"/>
        <v>0</v>
      </c>
      <c r="Z69" s="149">
        <f t="shared" si="72"/>
        <v>0</v>
      </c>
      <c r="AA69" s="149">
        <f t="shared" si="73"/>
        <v>0</v>
      </c>
    </row>
    <row r="70" spans="1:28" ht="11.4" x14ac:dyDescent="0.2">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4" x14ac:dyDescent="0.2">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4" x14ac:dyDescent="0.2">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2"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4" x14ac:dyDescent="0.2">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4" x14ac:dyDescent="0.2">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4" x14ac:dyDescent="0.2">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4" x14ac:dyDescent="0.2">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4" x14ac:dyDescent="0.2">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4" x14ac:dyDescent="0.2">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4" x14ac:dyDescent="0.2">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4" x14ac:dyDescent="0.2">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4" x14ac:dyDescent="0.2">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4" x14ac:dyDescent="0.2">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4" x14ac:dyDescent="0.2">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4" x14ac:dyDescent="0.2">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4" x14ac:dyDescent="0.2">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4" x14ac:dyDescent="0.2">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4" x14ac:dyDescent="0.2">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4" x14ac:dyDescent="0.2">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4" x14ac:dyDescent="0.2">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2"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4" x14ac:dyDescent="0.2">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4" x14ac:dyDescent="0.2">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4" x14ac:dyDescent="0.2">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4" x14ac:dyDescent="0.2">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4" x14ac:dyDescent="0.2">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4" x14ac:dyDescent="0.2">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4" x14ac:dyDescent="0.2">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4" x14ac:dyDescent="0.2">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4" x14ac:dyDescent="0.2">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4" x14ac:dyDescent="0.2">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4" x14ac:dyDescent="0.2">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4" x14ac:dyDescent="0.2">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4" x14ac:dyDescent="0.2">
      <c r="A104" s="144">
        <f t="shared" si="81"/>
        <v>0</v>
      </c>
      <c r="B104" s="144"/>
      <c r="D104" s="19" t="s">
        <v>339</v>
      </c>
      <c r="E104" s="132">
        <v>0</v>
      </c>
      <c r="F104" s="132">
        <v>0</v>
      </c>
      <c r="G104" s="132">
        <v>0</v>
      </c>
      <c r="I104" s="19" t="s">
        <v>339</v>
      </c>
      <c r="J104" s="132">
        <v>0</v>
      </c>
      <c r="K104" s="132">
        <v>0</v>
      </c>
      <c r="L104" s="132">
        <v>0</v>
      </c>
      <c r="N104" s="19" t="s">
        <v>339</v>
      </c>
      <c r="O104" s="149">
        <f t="shared" ref="O104" si="88">J104/J$17</f>
        <v>0</v>
      </c>
      <c r="P104" s="149">
        <f t="shared" ref="P104" si="89">K104/K$17</f>
        <v>0</v>
      </c>
      <c r="Q104" s="149">
        <f t="shared" ref="Q104" si="90">L104/L$17</f>
        <v>0</v>
      </c>
      <c r="S104" s="19" t="s">
        <v>339</v>
      </c>
      <c r="T104" s="132">
        <v>0</v>
      </c>
      <c r="U104" s="132">
        <v>0</v>
      </c>
      <c r="V104" s="132">
        <v>0</v>
      </c>
      <c r="X104" s="19" t="s">
        <v>339</v>
      </c>
      <c r="Y104" s="149">
        <f t="shared" ref="Y104" si="91">T104/T$17</f>
        <v>0</v>
      </c>
      <c r="Z104" s="149">
        <f t="shared" ref="Z104" si="92">U104/U$17</f>
        <v>0</v>
      </c>
      <c r="AA104" s="149">
        <f t="shared" ref="AA104" si="93">V104/V$17</f>
        <v>0</v>
      </c>
    </row>
    <row r="105" spans="1:28" ht="11.4" x14ac:dyDescent="0.2">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4" x14ac:dyDescent="0.2">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4" x14ac:dyDescent="0.2">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4" x14ac:dyDescent="0.2">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2"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4" x14ac:dyDescent="0.2">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2"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4" x14ac:dyDescent="0.2">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2"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4" x14ac:dyDescent="0.2">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4" x14ac:dyDescent="0.2">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4" x14ac:dyDescent="0.2">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4" x14ac:dyDescent="0.2">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4" x14ac:dyDescent="0.2">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4" x14ac:dyDescent="0.2">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4" x14ac:dyDescent="0.2">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4" x14ac:dyDescent="0.2">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4" x14ac:dyDescent="0.2">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4" x14ac:dyDescent="0.2">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4" x14ac:dyDescent="0.2">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4" x14ac:dyDescent="0.2">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4" x14ac:dyDescent="0.2">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4" x14ac:dyDescent="0.2">
      <c r="A127" s="144">
        <f t="shared" si="94"/>
        <v>0</v>
      </c>
      <c r="B127" s="144"/>
      <c r="D127" s="19" t="s">
        <v>339</v>
      </c>
      <c r="E127" s="132">
        <v>0</v>
      </c>
      <c r="F127" s="132">
        <v>0</v>
      </c>
      <c r="G127" s="132">
        <v>0</v>
      </c>
      <c r="I127" s="19" t="s">
        <v>339</v>
      </c>
      <c r="J127" s="132">
        <v>0</v>
      </c>
      <c r="K127" s="132">
        <v>0</v>
      </c>
      <c r="L127" s="132">
        <v>0</v>
      </c>
      <c r="N127" s="19" t="s">
        <v>339</v>
      </c>
      <c r="O127" s="149">
        <f t="shared" ref="O127" si="101">J127/J$17</f>
        <v>0</v>
      </c>
      <c r="P127" s="149">
        <f t="shared" ref="P127" si="102">K127/K$17</f>
        <v>0</v>
      </c>
      <c r="Q127" s="149">
        <f t="shared" ref="Q127" si="103">L127/L$17</f>
        <v>0</v>
      </c>
      <c r="S127" s="19" t="s">
        <v>339</v>
      </c>
      <c r="T127" s="132">
        <v>0</v>
      </c>
      <c r="U127" s="132">
        <v>0</v>
      </c>
      <c r="V127" s="132">
        <v>0</v>
      </c>
      <c r="X127" s="19" t="s">
        <v>339</v>
      </c>
      <c r="Y127" s="149">
        <f t="shared" ref="Y127" si="104">T127/T$17</f>
        <v>0</v>
      </c>
      <c r="Z127" s="149">
        <f t="shared" ref="Z127" si="105">U127/U$17</f>
        <v>0</v>
      </c>
      <c r="AA127" s="149">
        <f t="shared" ref="AA127" si="106">V127/V$17</f>
        <v>0</v>
      </c>
    </row>
    <row r="128" spans="1:28" ht="11.4" x14ac:dyDescent="0.2">
      <c r="A128" s="144">
        <f t="shared" si="94"/>
        <v>0</v>
      </c>
      <c r="B128" s="144"/>
      <c r="C128" s="27"/>
      <c r="D128" s="13" t="s">
        <v>334</v>
      </c>
      <c r="E128" s="132">
        <v>0</v>
      </c>
      <c r="F128" s="132">
        <v>0</v>
      </c>
      <c r="G128" s="132">
        <v>0</v>
      </c>
      <c r="I128" s="13" t="s">
        <v>334</v>
      </c>
      <c r="J128" s="132">
        <v>0</v>
      </c>
      <c r="K128" s="132">
        <v>0</v>
      </c>
      <c r="L128" s="132">
        <v>0</v>
      </c>
      <c r="M128" s="27"/>
      <c r="N128" s="13" t="s">
        <v>334</v>
      </c>
      <c r="O128" s="149">
        <f t="shared" si="95"/>
        <v>0</v>
      </c>
      <c r="P128" s="149">
        <f t="shared" si="96"/>
        <v>0</v>
      </c>
      <c r="Q128" s="149">
        <f t="shared" si="97"/>
        <v>0</v>
      </c>
      <c r="S128" s="13" t="s">
        <v>334</v>
      </c>
      <c r="T128" s="132">
        <v>0</v>
      </c>
      <c r="U128" s="132">
        <v>0</v>
      </c>
      <c r="V128" s="132">
        <v>0</v>
      </c>
      <c r="X128" s="13" t="s">
        <v>334</v>
      </c>
      <c r="Y128" s="149">
        <f t="shared" si="98"/>
        <v>0</v>
      </c>
      <c r="Z128" s="149">
        <f t="shared" si="99"/>
        <v>0</v>
      </c>
      <c r="AA128" s="149">
        <f t="shared" si="100"/>
        <v>0</v>
      </c>
    </row>
    <row r="129" spans="1:28" ht="12" x14ac:dyDescent="0.25">
      <c r="A129" s="144"/>
      <c r="B129" s="144"/>
      <c r="C129" s="27"/>
      <c r="D129" s="14" t="s">
        <v>336</v>
      </c>
      <c r="E129" s="49">
        <f>SUM(E115:E128)</f>
        <v>0</v>
      </c>
      <c r="F129" s="49">
        <f>SUM(F115:F128)</f>
        <v>0</v>
      </c>
      <c r="G129" s="49">
        <f>SUM(G115:G128)</f>
        <v>0</v>
      </c>
      <c r="I129" s="14" t="s">
        <v>336</v>
      </c>
      <c r="J129" s="49">
        <f>SUM(J115:J128)</f>
        <v>0</v>
      </c>
      <c r="K129" s="49">
        <f>SUM(K115:K128)</f>
        <v>0</v>
      </c>
      <c r="L129" s="49">
        <f>SUM(L115:L128)</f>
        <v>0</v>
      </c>
      <c r="M129" s="27"/>
      <c r="N129" s="14" t="s">
        <v>336</v>
      </c>
      <c r="O129" s="49">
        <f>SUM(O115:O128)</f>
        <v>0</v>
      </c>
      <c r="P129" s="49">
        <f>SUM(P115:P128)</f>
        <v>0</v>
      </c>
      <c r="Q129" s="49">
        <f>SUM(Q115:Q128)</f>
        <v>0</v>
      </c>
      <c r="S129" s="14" t="s">
        <v>336</v>
      </c>
      <c r="T129" s="49">
        <f>SUM(T115:T128)</f>
        <v>0</v>
      </c>
      <c r="U129" s="49">
        <f>SUM(U115:U128)</f>
        <v>0</v>
      </c>
      <c r="V129" s="49">
        <f>SUM(V115:V128)</f>
        <v>0</v>
      </c>
      <c r="X129" s="14" t="s">
        <v>336</v>
      </c>
      <c r="Y129" s="49">
        <f>SUM(Y115:Y128)</f>
        <v>0</v>
      </c>
      <c r="Z129" s="49">
        <f>SUM(Z115:Z128)</f>
        <v>0</v>
      </c>
      <c r="AA129" s="49">
        <f>SUM(AA115:AA128)</f>
        <v>0</v>
      </c>
    </row>
    <row r="130" spans="1:28" ht="11.4" x14ac:dyDescent="0.2">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4" x14ac:dyDescent="0.2">
      <c r="B131" s="144"/>
      <c r="C131" s="27"/>
      <c r="D131" s="13" t="s">
        <v>445</v>
      </c>
      <c r="E131" s="132">
        <v>0</v>
      </c>
      <c r="F131" s="132">
        <v>0</v>
      </c>
      <c r="G131" s="132">
        <v>0</v>
      </c>
      <c r="I131" s="13" t="s">
        <v>445</v>
      </c>
      <c r="J131" s="132">
        <v>0</v>
      </c>
      <c r="K131" s="132">
        <v>0</v>
      </c>
      <c r="L131" s="132">
        <v>0</v>
      </c>
      <c r="M131" s="27"/>
      <c r="N131" s="13" t="s">
        <v>445</v>
      </c>
      <c r="O131" s="149">
        <f t="shared" ref="O131:O133" si="107">J131/J$17</f>
        <v>0</v>
      </c>
      <c r="P131" s="149">
        <f t="shared" ref="P131:P133" si="108">K131/K$17</f>
        <v>0</v>
      </c>
      <c r="Q131" s="149">
        <f t="shared" ref="Q131:Q133" si="109">L131/L$17</f>
        <v>0</v>
      </c>
      <c r="S131" s="13" t="s">
        <v>445</v>
      </c>
      <c r="T131" s="132">
        <v>0</v>
      </c>
      <c r="U131" s="132">
        <v>0</v>
      </c>
      <c r="V131" s="132">
        <v>0</v>
      </c>
      <c r="X131" s="13" t="s">
        <v>445</v>
      </c>
      <c r="Y131" s="149">
        <f t="shared" ref="Y131:Y133" si="110">T131/T$17</f>
        <v>0</v>
      </c>
      <c r="Z131" s="149">
        <f t="shared" ref="Z131:Z133" si="111">U131/U$17</f>
        <v>0</v>
      </c>
      <c r="AA131" s="149">
        <f t="shared" ref="AA131:AA133" si="112">V131/V$17</f>
        <v>0</v>
      </c>
    </row>
    <row r="132" spans="1:28" ht="11.4" x14ac:dyDescent="0.2">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4" x14ac:dyDescent="0.2">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2"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4" x14ac:dyDescent="0.2">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2"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2"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1.4" x14ac:dyDescent="0.2">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1.4" x14ac:dyDescent="0.2">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4" x14ac:dyDescent="0.2">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4" x14ac:dyDescent="0.2">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4" x14ac:dyDescent="0.2">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4" x14ac:dyDescent="0.2">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2" x14ac:dyDescent="0.25">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4" x14ac:dyDescent="0.2">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4" x14ac:dyDescent="0.2">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2"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4" x14ac:dyDescent="0.2">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4" x14ac:dyDescent="0.2">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4" x14ac:dyDescent="0.2">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2" x14ac:dyDescent="0.25">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2" x14ac:dyDescent="0.25">
      <c r="A152" s="144"/>
      <c r="B152" s="144"/>
      <c r="C152" s="27"/>
      <c r="D152" s="67" t="s">
        <v>318</v>
      </c>
      <c r="E152" s="49">
        <f>'RAG Thresholds'!$D$27</f>
        <v>80</v>
      </c>
      <c r="F152" s="49">
        <f>'RAG Thresholds'!$D$27</f>
        <v>80</v>
      </c>
      <c r="G152" s="49">
        <f>'RAG Thresholds'!$D$27</f>
        <v>80</v>
      </c>
      <c r="H152" s="68"/>
      <c r="I152" s="67" t="s">
        <v>318</v>
      </c>
      <c r="J152" s="49">
        <f>'RAG Thresholds'!$D$27</f>
        <v>80</v>
      </c>
      <c r="K152" s="49">
        <f>'RAG Thresholds'!$D$27</f>
        <v>80</v>
      </c>
      <c r="L152" s="49">
        <f>'RAG Thresholds'!$D$27</f>
        <v>80</v>
      </c>
      <c r="M152" s="68"/>
      <c r="N152" s="67" t="s">
        <v>318</v>
      </c>
      <c r="O152" s="49">
        <f>'RAG Thresholds'!$D$27</f>
        <v>80</v>
      </c>
      <c r="P152" s="49">
        <f>'RAG Thresholds'!$D$27</f>
        <v>80</v>
      </c>
      <c r="Q152" s="49">
        <f>'RAG Thresholds'!$D$27</f>
        <v>80</v>
      </c>
      <c r="R152" s="68"/>
      <c r="S152" s="67" t="s">
        <v>318</v>
      </c>
      <c r="T152" s="49">
        <f>'RAG Thresholds'!$D$27</f>
        <v>80</v>
      </c>
      <c r="U152" s="49">
        <f>'RAG Thresholds'!$D$27</f>
        <v>80</v>
      </c>
      <c r="V152" s="49">
        <f>'RAG Thresholds'!$D$27</f>
        <v>80</v>
      </c>
      <c r="W152" s="68"/>
      <c r="X152" s="67" t="s">
        <v>318</v>
      </c>
      <c r="Y152" s="49">
        <f>'RAG Thresholds'!$D$27</f>
        <v>80</v>
      </c>
      <c r="Z152" s="49">
        <f>'RAG Thresholds'!$D$27</f>
        <v>80</v>
      </c>
      <c r="AA152" s="49">
        <f>'RAG Thresholds'!$D$27</f>
        <v>80</v>
      </c>
    </row>
    <row r="153" spans="1:28" ht="11.4" x14ac:dyDescent="0.2">
      <c r="A153" s="144"/>
      <c r="B153" s="144"/>
      <c r="C153" s="27"/>
      <c r="I153" s="27"/>
      <c r="J153" s="27"/>
      <c r="K153" s="27"/>
      <c r="L153" s="27"/>
      <c r="M153" s="27"/>
      <c r="S153" s="27"/>
      <c r="T153" s="27"/>
      <c r="U153" s="27"/>
      <c r="V153" s="27"/>
      <c r="X153" s="68"/>
      <c r="Y153" s="68"/>
      <c r="Z153" s="68"/>
      <c r="AA153" s="68"/>
    </row>
    <row r="154" spans="1:28" ht="11.4" x14ac:dyDescent="0.2">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2" x14ac:dyDescent="0.2">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2" x14ac:dyDescent="0.2">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2" x14ac:dyDescent="0.2">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2" x14ac:dyDescent="0.2">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2" x14ac:dyDescent="0.2">
      <c r="A159" s="144"/>
      <c r="B159" s="144"/>
      <c r="C159" s="27"/>
      <c r="D159" s="91" t="s">
        <v>76</v>
      </c>
      <c r="E159" s="150" t="s">
        <v>48</v>
      </c>
      <c r="F159" s="150" t="s">
        <v>48</v>
      </c>
      <c r="G159" s="150" t="s">
        <v>48</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2" x14ac:dyDescent="0.2">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2" x14ac:dyDescent="0.2">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2" x14ac:dyDescent="0.2">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2" x14ac:dyDescent="0.2">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2" x14ac:dyDescent="0.2">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2" x14ac:dyDescent="0.2">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2" x14ac:dyDescent="0.2">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2" x14ac:dyDescent="0.2">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2" x14ac:dyDescent="0.2">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2" x14ac:dyDescent="0.2">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2" x14ac:dyDescent="0.2">
      <c r="A170" s="144"/>
      <c r="B170" s="144"/>
      <c r="C170" s="27"/>
      <c r="D170" s="27" t="s">
        <v>249</v>
      </c>
      <c r="E170" s="150" t="s">
        <v>48</v>
      </c>
      <c r="F170" s="150" t="s">
        <v>48</v>
      </c>
      <c r="G170" s="150" t="s">
        <v>48</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2" x14ac:dyDescent="0.2">
      <c r="A171" s="144"/>
      <c r="B171" s="144"/>
      <c r="C171" s="27"/>
      <c r="D171" s="27" t="s">
        <v>76</v>
      </c>
      <c r="E171" s="152" t="str">
        <f>IF((E34+   IF(E36&lt;0,E36,0)  -E52)&lt;0,"R",IF(((E117+E116+E123+E115 +E118 +E126+  E101+E96+E97+E94+E102+E103 - E89-E88-E85-E87)&lt;0),"G",IF(E159&lt;'RAG Thresholds'!$G$18,"G",IF(E159&gt;'RAG Thresholds'!$E$18,"R","A"))))</f>
        <v>R</v>
      </c>
      <c r="F171" s="152" t="str">
        <f>IF((F34+   IF(F36&lt;0,F36,0)  -F52)&lt;0,"R",IF(((F117+F116+F123+F115 +F118 +F126+  F101+F96+F97+F94+F102+F103 - F89-F88-F85-F87)&lt;0),"G",IF(F159&lt;'RAG Thresholds'!$G$18,"G",IF(F159&gt;'RAG Thresholds'!$E$18,"R","A"))))</f>
        <v>R</v>
      </c>
      <c r="G171" s="152" t="str">
        <f>IF((G34+   IF(G36&lt;0,G36,0)  -G52)&lt;0,"R",IF(((G117+G116+G123+G115 +G118 +G126+  G101+G96+G97+G94+G102+G103 - G89-G88-G85-G87)&lt;0),"G",IF(G159&lt;'RAG Thresholds'!$G$18,"G",IF(G159&gt;'RAG Thresholds'!$E$18,"R","A"))))</f>
        <v>R</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2" x14ac:dyDescent="0.2">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2" x14ac:dyDescent="0.2">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2" x14ac:dyDescent="0.2">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2" x14ac:dyDescent="0.2">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2" x14ac:dyDescent="0.2">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2" x14ac:dyDescent="0.2">
      <c r="A177" s="144"/>
      <c r="B177" s="144"/>
      <c r="C177" s="27"/>
      <c r="I177" s="146"/>
      <c r="J177" s="27"/>
      <c r="K177" s="27"/>
      <c r="L177" s="27"/>
      <c r="M177" s="27"/>
      <c r="S177" s="146"/>
      <c r="T177" s="27"/>
      <c r="U177" s="27"/>
      <c r="V177" s="27"/>
    </row>
    <row r="178" spans="1:28" ht="15.6" x14ac:dyDescent="0.3">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5" customHeight="1" x14ac:dyDescent="0.2"/>
    <row r="180" spans="1:28" ht="14.55" hidden="1" customHeight="1" x14ac:dyDescent="0.2"/>
    <row r="181" spans="1:28" ht="14.55" hidden="1" customHeight="1" x14ac:dyDescent="0.2"/>
    <row r="182" spans="1:28" ht="14.55" hidden="1" customHeight="1" x14ac:dyDescent="0.2"/>
    <row r="183" spans="1:28" ht="14.55" hidden="1" customHeight="1" x14ac:dyDescent="0.2"/>
    <row r="184" spans="1:28" ht="14.55" hidden="1" customHeight="1" x14ac:dyDescent="0.2"/>
    <row r="185" spans="1:28" ht="14.55" hidden="1" customHeight="1" x14ac:dyDescent="0.2"/>
    <row r="186" spans="1:28" ht="14.55" hidden="1" customHeight="1" x14ac:dyDescent="0.2"/>
    <row r="187" spans="1:28" ht="14.55" hidden="1" customHeight="1" x14ac:dyDescent="0.2"/>
    <row r="188" spans="1:28" ht="14.55" hidden="1" customHeight="1" x14ac:dyDescent="0.2"/>
    <row r="189" spans="1:28" ht="14.55" hidden="1" customHeight="1" x14ac:dyDescent="0.2"/>
    <row r="190" spans="1:28" ht="14.55" hidden="1" customHeight="1" x14ac:dyDescent="0.2"/>
    <row r="191" spans="1:28" ht="14.55" hidden="1" customHeight="1" x14ac:dyDescent="0.2"/>
    <row r="192" spans="1:28" ht="14.55" hidden="1" customHeight="1" x14ac:dyDescent="0.2"/>
    <row r="193" ht="14.55" hidden="1" customHeight="1" x14ac:dyDescent="0.2"/>
    <row r="194" ht="14.55" hidden="1" customHeight="1" x14ac:dyDescent="0.2"/>
    <row r="195" ht="14.55" hidden="1" customHeight="1" x14ac:dyDescent="0.2"/>
    <row r="196" ht="14.55" hidden="1" customHeight="1" x14ac:dyDescent="0.2"/>
  </sheetData>
  <sheetProtection algorithmName="SHA-512" hashValue="BI/PIPxwL1G4/6RHhz2/7ozPyAutijGG/u9okwLscGm9i+nQzVv5U2+8idlcfI5zF1dTtFY/zirDsS77gJWW9Q==" saltValue="9574I7hF+tzdSxefJAOXQw==" spinCount="100000" sheet="1" objects="1" scenarios="1"/>
  <mergeCells count="1">
    <mergeCell ref="D6:E6"/>
  </mergeCells>
  <conditionalFormatting sqref="E171:E176 E172:G173">
    <cfRule type="expression" dxfId="401" priority="1054" stopIfTrue="1">
      <formula>E171="R"</formula>
    </cfRule>
    <cfRule type="expression" dxfId="400" priority="1055" stopIfTrue="1">
      <formula>E171="A"</formula>
    </cfRule>
    <cfRule type="expression" dxfId="399" priority="1056" stopIfTrue="1">
      <formula>E171="G"</formula>
    </cfRule>
  </conditionalFormatting>
  <conditionalFormatting sqref="E171:E174 E172:G173">
    <cfRule type="expression" dxfId="398" priority="1051" stopIfTrue="1">
      <formula>E171="R"</formula>
    </cfRule>
    <cfRule type="expression" dxfId="397" priority="1052" stopIfTrue="1">
      <formula>E171="A"</formula>
    </cfRule>
    <cfRule type="expression" dxfId="396" priority="1053" stopIfTrue="1">
      <formula>E171="G"</formula>
    </cfRule>
  </conditionalFormatting>
  <conditionalFormatting sqref="E172:E174 E172:G173">
    <cfRule type="expression" dxfId="395" priority="1048" stopIfTrue="1">
      <formula>E172="R"</formula>
    </cfRule>
    <cfRule type="expression" dxfId="394" priority="1049" stopIfTrue="1">
      <formula>E172="A"</formula>
    </cfRule>
    <cfRule type="expression" dxfId="393" priority="1050" stopIfTrue="1">
      <formula>E172="G"</formula>
    </cfRule>
  </conditionalFormatting>
  <conditionalFormatting sqref="E168:E169 E172:G173 E171:E174">
    <cfRule type="expression" dxfId="392" priority="1033" stopIfTrue="1">
      <formula>E168="R"</formula>
    </cfRule>
    <cfRule type="expression" dxfId="391" priority="1034" stopIfTrue="1">
      <formula>E168="A"</formula>
    </cfRule>
    <cfRule type="expression" dxfId="390" priority="1035" stopIfTrue="1">
      <formula>E168="G"</formula>
    </cfRule>
  </conditionalFormatting>
  <conditionalFormatting sqref="F171:F176">
    <cfRule type="expression" dxfId="389" priority="191" stopIfTrue="1">
      <formula>F171="R"</formula>
    </cfRule>
    <cfRule type="expression" dxfId="388" priority="192" stopIfTrue="1">
      <formula>F171="A"</formula>
    </cfRule>
    <cfRule type="expression" dxfId="387" priority="193" stopIfTrue="1">
      <formula>F171="G"</formula>
    </cfRule>
  </conditionalFormatting>
  <conditionalFormatting sqref="F171:F174">
    <cfRule type="expression" dxfId="386" priority="188" stopIfTrue="1">
      <formula>F171="R"</formula>
    </cfRule>
    <cfRule type="expression" dxfId="385" priority="189" stopIfTrue="1">
      <formula>F171="A"</formula>
    </cfRule>
    <cfRule type="expression" dxfId="384" priority="190" stopIfTrue="1">
      <formula>F171="G"</formula>
    </cfRule>
  </conditionalFormatting>
  <conditionalFormatting sqref="F172:F174">
    <cfRule type="expression" dxfId="383" priority="185" stopIfTrue="1">
      <formula>F172="R"</formula>
    </cfRule>
    <cfRule type="expression" dxfId="382" priority="186" stopIfTrue="1">
      <formula>F172="A"</formula>
    </cfRule>
    <cfRule type="expression" dxfId="381" priority="187" stopIfTrue="1">
      <formula>F172="G"</formula>
    </cfRule>
  </conditionalFormatting>
  <conditionalFormatting sqref="D5">
    <cfRule type="expression" dxfId="380" priority="194">
      <formula>IF(AND(sysChk=0,sysWarn=0),1,0)</formula>
    </cfRule>
    <cfRule type="expression" dxfId="379" priority="195">
      <formula>IF(AND(sysChk=0,sysWarn&lt;&gt;0),1,0)</formula>
    </cfRule>
    <cfRule type="expression" dxfId="378" priority="196">
      <formula>IF(sysChk&lt;&gt;0,1,0)</formula>
    </cfRule>
  </conditionalFormatting>
  <conditionalFormatting sqref="F168:F169 F171:F174">
    <cfRule type="expression" dxfId="377" priority="182" stopIfTrue="1">
      <formula>F168="R"</formula>
    </cfRule>
    <cfRule type="expression" dxfId="376" priority="183" stopIfTrue="1">
      <formula>F168="A"</formula>
    </cfRule>
    <cfRule type="expression" dxfId="375" priority="184" stopIfTrue="1">
      <formula>F168="G"</formula>
    </cfRule>
  </conditionalFormatting>
  <conditionalFormatting sqref="G171:G176">
    <cfRule type="expression" dxfId="374" priority="179" stopIfTrue="1">
      <formula>G171="R"</formula>
    </cfRule>
    <cfRule type="expression" dxfId="373" priority="180" stopIfTrue="1">
      <formula>G171="A"</formula>
    </cfRule>
    <cfRule type="expression" dxfId="372" priority="181" stopIfTrue="1">
      <formula>G171="G"</formula>
    </cfRule>
  </conditionalFormatting>
  <conditionalFormatting sqref="G171:G174">
    <cfRule type="expression" dxfId="371" priority="176" stopIfTrue="1">
      <formula>G171="R"</formula>
    </cfRule>
    <cfRule type="expression" dxfId="370" priority="177" stopIfTrue="1">
      <formula>G171="A"</formula>
    </cfRule>
    <cfRule type="expression" dxfId="369" priority="178" stopIfTrue="1">
      <formula>G171="G"</formula>
    </cfRule>
  </conditionalFormatting>
  <conditionalFormatting sqref="G172:G174">
    <cfRule type="expression" dxfId="368" priority="173" stopIfTrue="1">
      <formula>G172="R"</formula>
    </cfRule>
    <cfRule type="expression" dxfId="367" priority="174" stopIfTrue="1">
      <formula>G172="A"</formula>
    </cfRule>
    <cfRule type="expression" dxfId="366" priority="175" stopIfTrue="1">
      <formula>G172="G"</formula>
    </cfRule>
  </conditionalFormatting>
  <conditionalFormatting sqref="G168:G169 G171:G174">
    <cfRule type="expression" dxfId="365" priority="170" stopIfTrue="1">
      <formula>G168="R"</formula>
    </cfRule>
    <cfRule type="expression" dxfId="364" priority="171" stopIfTrue="1">
      <formula>G168="A"</formula>
    </cfRule>
    <cfRule type="expression" dxfId="363" priority="172" stopIfTrue="1">
      <formula>G168="G"</formula>
    </cfRule>
  </conditionalFormatting>
  <conditionalFormatting sqref="O171:Q171 O174:Q176">
    <cfRule type="expression" dxfId="362" priority="167" stopIfTrue="1">
      <formula>O171="R"</formula>
    </cfRule>
    <cfRule type="expression" dxfId="361" priority="168" stopIfTrue="1">
      <formula>O171="A"</formula>
    </cfRule>
    <cfRule type="expression" dxfId="360" priority="169" stopIfTrue="1">
      <formula>O171="G"</formula>
    </cfRule>
  </conditionalFormatting>
  <conditionalFormatting sqref="O170:Q171 O174:Q174">
    <cfRule type="expression" dxfId="359" priority="164" stopIfTrue="1">
      <formula>O170="R"</formula>
    </cfRule>
    <cfRule type="expression" dxfId="358" priority="165" stopIfTrue="1">
      <formula>O170="A"</formula>
    </cfRule>
    <cfRule type="expression" dxfId="357" priority="166" stopIfTrue="1">
      <formula>O170="G"</formula>
    </cfRule>
  </conditionalFormatting>
  <conditionalFormatting sqref="O174:Q174">
    <cfRule type="expression" dxfId="356" priority="161" stopIfTrue="1">
      <formula>O174="R"</formula>
    </cfRule>
    <cfRule type="expression" dxfId="355" priority="162" stopIfTrue="1">
      <formula>O174="A"</formula>
    </cfRule>
    <cfRule type="expression" dxfId="354" priority="163" stopIfTrue="1">
      <formula>O174="G"</formula>
    </cfRule>
  </conditionalFormatting>
  <conditionalFormatting sqref="O168:Q171 O174:Q174">
    <cfRule type="expression" dxfId="353" priority="158" stopIfTrue="1">
      <formula>O168="R"</formula>
    </cfRule>
    <cfRule type="expression" dxfId="352" priority="159" stopIfTrue="1">
      <formula>O168="A"</formula>
    </cfRule>
    <cfRule type="expression" dxfId="351" priority="160" stopIfTrue="1">
      <formula>O168="G"</formula>
    </cfRule>
  </conditionalFormatting>
  <conditionalFormatting sqref="Y171:AA171 Y174:AA176">
    <cfRule type="expression" dxfId="350" priority="155" stopIfTrue="1">
      <formula>Y171="R"</formula>
    </cfRule>
    <cfRule type="expression" dxfId="349" priority="156" stopIfTrue="1">
      <formula>Y171="A"</formula>
    </cfRule>
    <cfRule type="expression" dxfId="348" priority="157" stopIfTrue="1">
      <formula>Y171="G"</formula>
    </cfRule>
  </conditionalFormatting>
  <conditionalFormatting sqref="Y170:AA171 Y174:AA174">
    <cfRule type="expression" dxfId="347" priority="152" stopIfTrue="1">
      <formula>Y170="R"</formula>
    </cfRule>
    <cfRule type="expression" dxfId="346" priority="153" stopIfTrue="1">
      <formula>Y170="A"</formula>
    </cfRule>
    <cfRule type="expression" dxfId="345" priority="154" stopIfTrue="1">
      <formula>Y170="G"</formula>
    </cfRule>
  </conditionalFormatting>
  <conditionalFormatting sqref="Y174:AA174">
    <cfRule type="expression" dxfId="344" priority="149" stopIfTrue="1">
      <formula>Y174="R"</formula>
    </cfRule>
    <cfRule type="expression" dxfId="343" priority="150" stopIfTrue="1">
      <formula>Y174="A"</formula>
    </cfRule>
    <cfRule type="expression" dxfId="342" priority="151" stopIfTrue="1">
      <formula>Y174="G"</formula>
    </cfRule>
  </conditionalFormatting>
  <conditionalFormatting sqref="Y168:AA171 Y174:AA174">
    <cfRule type="expression" dxfId="341" priority="146" stopIfTrue="1">
      <formula>Y168="R"</formula>
    </cfRule>
    <cfRule type="expression" dxfId="340" priority="147" stopIfTrue="1">
      <formula>Y168="A"</formula>
    </cfRule>
    <cfRule type="expression" dxfId="339" priority="148" stopIfTrue="1">
      <formula>Y168="G"</formula>
    </cfRule>
  </conditionalFormatting>
  <conditionalFormatting sqref="O172:Q172">
    <cfRule type="expression" dxfId="338" priority="143" stopIfTrue="1">
      <formula>O172="R"</formula>
    </cfRule>
    <cfRule type="expression" dxfId="337" priority="144" stopIfTrue="1">
      <formula>O172="A"</formula>
    </cfRule>
    <cfRule type="expression" dxfId="336" priority="145" stopIfTrue="1">
      <formula>O172="G"</formula>
    </cfRule>
  </conditionalFormatting>
  <conditionalFormatting sqref="O172:Q172">
    <cfRule type="expression" dxfId="335" priority="140" stopIfTrue="1">
      <formula>O172="R"</formula>
    </cfRule>
    <cfRule type="expression" dxfId="334" priority="141" stopIfTrue="1">
      <formula>O172="A"</formula>
    </cfRule>
    <cfRule type="expression" dxfId="333" priority="142" stopIfTrue="1">
      <formula>O172="G"</formula>
    </cfRule>
  </conditionalFormatting>
  <conditionalFormatting sqref="O172:Q172">
    <cfRule type="expression" dxfId="332" priority="137" stopIfTrue="1">
      <formula>O172="R"</formula>
    </cfRule>
    <cfRule type="expression" dxfId="331" priority="138" stopIfTrue="1">
      <formula>O172="A"</formula>
    </cfRule>
    <cfRule type="expression" dxfId="330" priority="139" stopIfTrue="1">
      <formula>O172="G"</formula>
    </cfRule>
  </conditionalFormatting>
  <conditionalFormatting sqref="O172:Q172">
    <cfRule type="expression" dxfId="329" priority="134" stopIfTrue="1">
      <formula>O172="R"</formula>
    </cfRule>
    <cfRule type="expression" dxfId="328" priority="135" stopIfTrue="1">
      <formula>O172="A"</formula>
    </cfRule>
    <cfRule type="expression" dxfId="327" priority="136" stopIfTrue="1">
      <formula>O172="G"</formula>
    </cfRule>
  </conditionalFormatting>
  <conditionalFormatting sqref="P172">
    <cfRule type="expression" dxfId="326" priority="131" stopIfTrue="1">
      <formula>P172="R"</formula>
    </cfRule>
    <cfRule type="expression" dxfId="325" priority="132" stopIfTrue="1">
      <formula>P172="A"</formula>
    </cfRule>
    <cfRule type="expression" dxfId="324" priority="133" stopIfTrue="1">
      <formula>P172="G"</formula>
    </cfRule>
  </conditionalFormatting>
  <conditionalFormatting sqref="P172">
    <cfRule type="expression" dxfId="323" priority="128" stopIfTrue="1">
      <formula>P172="R"</formula>
    </cfRule>
    <cfRule type="expression" dxfId="322" priority="129" stopIfTrue="1">
      <formula>P172="A"</formula>
    </cfRule>
    <cfRule type="expression" dxfId="321" priority="130" stopIfTrue="1">
      <formula>P172="G"</formula>
    </cfRule>
  </conditionalFormatting>
  <conditionalFormatting sqref="P172">
    <cfRule type="expression" dxfId="320" priority="125" stopIfTrue="1">
      <formula>P172="R"</formula>
    </cfRule>
    <cfRule type="expression" dxfId="319" priority="126" stopIfTrue="1">
      <formula>P172="A"</formula>
    </cfRule>
    <cfRule type="expression" dxfId="318" priority="127" stopIfTrue="1">
      <formula>P172="G"</formula>
    </cfRule>
  </conditionalFormatting>
  <conditionalFormatting sqref="P172">
    <cfRule type="expression" dxfId="317" priority="122" stopIfTrue="1">
      <formula>P172="R"</formula>
    </cfRule>
    <cfRule type="expression" dxfId="316" priority="123" stopIfTrue="1">
      <formula>P172="A"</formula>
    </cfRule>
    <cfRule type="expression" dxfId="315" priority="124" stopIfTrue="1">
      <formula>P172="G"</formula>
    </cfRule>
  </conditionalFormatting>
  <conditionalFormatting sqref="Q172">
    <cfRule type="expression" dxfId="314" priority="119" stopIfTrue="1">
      <formula>Q172="R"</formula>
    </cfRule>
    <cfRule type="expression" dxfId="313" priority="120" stopIfTrue="1">
      <formula>Q172="A"</formula>
    </cfRule>
    <cfRule type="expression" dxfId="312" priority="121" stopIfTrue="1">
      <formula>Q172="G"</formula>
    </cfRule>
  </conditionalFormatting>
  <conditionalFormatting sqref="Q172">
    <cfRule type="expression" dxfId="311" priority="116" stopIfTrue="1">
      <formula>Q172="R"</formula>
    </cfRule>
    <cfRule type="expression" dxfId="310" priority="117" stopIfTrue="1">
      <formula>Q172="A"</formula>
    </cfRule>
    <cfRule type="expression" dxfId="309" priority="118" stopIfTrue="1">
      <formula>Q172="G"</formula>
    </cfRule>
  </conditionalFormatting>
  <conditionalFormatting sqref="Q172">
    <cfRule type="expression" dxfId="308" priority="113" stopIfTrue="1">
      <formula>Q172="R"</formula>
    </cfRule>
    <cfRule type="expression" dxfId="307" priority="114" stopIfTrue="1">
      <formula>Q172="A"</formula>
    </cfRule>
    <cfRule type="expression" dxfId="306" priority="115" stopIfTrue="1">
      <formula>Q172="G"</formula>
    </cfRule>
  </conditionalFormatting>
  <conditionalFormatting sqref="Q172">
    <cfRule type="expression" dxfId="305" priority="110" stopIfTrue="1">
      <formula>Q172="R"</formula>
    </cfRule>
    <cfRule type="expression" dxfId="304" priority="111" stopIfTrue="1">
      <formula>Q172="A"</formula>
    </cfRule>
    <cfRule type="expression" dxfId="303" priority="112" stopIfTrue="1">
      <formula>Q172="G"</formula>
    </cfRule>
  </conditionalFormatting>
  <conditionalFormatting sqref="Y172:AA172">
    <cfRule type="expression" dxfId="302" priority="107" stopIfTrue="1">
      <formula>Y172="R"</formula>
    </cfRule>
    <cfRule type="expression" dxfId="301" priority="108" stopIfTrue="1">
      <formula>Y172="A"</formula>
    </cfRule>
    <cfRule type="expression" dxfId="300" priority="109" stopIfTrue="1">
      <formula>Y172="G"</formula>
    </cfRule>
  </conditionalFormatting>
  <conditionalFormatting sqref="Y172:AA172">
    <cfRule type="expression" dxfId="299" priority="104" stopIfTrue="1">
      <formula>Y172="R"</formula>
    </cfRule>
    <cfRule type="expression" dxfId="298" priority="105" stopIfTrue="1">
      <formula>Y172="A"</formula>
    </cfRule>
    <cfRule type="expression" dxfId="297" priority="106" stopIfTrue="1">
      <formula>Y172="G"</formula>
    </cfRule>
  </conditionalFormatting>
  <conditionalFormatting sqref="Y172:AA172">
    <cfRule type="expression" dxfId="296" priority="101" stopIfTrue="1">
      <formula>Y172="R"</formula>
    </cfRule>
    <cfRule type="expression" dxfId="295" priority="102" stopIfTrue="1">
      <formula>Y172="A"</formula>
    </cfRule>
    <cfRule type="expression" dxfId="294" priority="103" stopIfTrue="1">
      <formula>Y172="G"</formula>
    </cfRule>
  </conditionalFormatting>
  <conditionalFormatting sqref="Y172:AA172">
    <cfRule type="expression" dxfId="293" priority="98" stopIfTrue="1">
      <formula>Y172="R"</formula>
    </cfRule>
    <cfRule type="expression" dxfId="292" priority="99" stopIfTrue="1">
      <formula>Y172="A"</formula>
    </cfRule>
    <cfRule type="expression" dxfId="291" priority="100" stopIfTrue="1">
      <formula>Y172="G"</formula>
    </cfRule>
  </conditionalFormatting>
  <conditionalFormatting sqref="Z172">
    <cfRule type="expression" dxfId="290" priority="95" stopIfTrue="1">
      <formula>Z172="R"</formula>
    </cfRule>
    <cfRule type="expression" dxfId="289" priority="96" stopIfTrue="1">
      <formula>Z172="A"</formula>
    </cfRule>
    <cfRule type="expression" dxfId="288" priority="97" stopIfTrue="1">
      <formula>Z172="G"</formula>
    </cfRule>
  </conditionalFormatting>
  <conditionalFormatting sqref="Z172">
    <cfRule type="expression" dxfId="287" priority="92" stopIfTrue="1">
      <formula>Z172="R"</formula>
    </cfRule>
    <cfRule type="expression" dxfId="286" priority="93" stopIfTrue="1">
      <formula>Z172="A"</formula>
    </cfRule>
    <cfRule type="expression" dxfId="285" priority="94" stopIfTrue="1">
      <formula>Z172="G"</formula>
    </cfRule>
  </conditionalFormatting>
  <conditionalFormatting sqref="Z172">
    <cfRule type="expression" dxfId="284" priority="89" stopIfTrue="1">
      <formula>Z172="R"</formula>
    </cfRule>
    <cfRule type="expression" dxfId="283" priority="90" stopIfTrue="1">
      <formula>Z172="A"</formula>
    </cfRule>
    <cfRule type="expression" dxfId="282" priority="91" stopIfTrue="1">
      <formula>Z172="G"</formula>
    </cfRule>
  </conditionalFormatting>
  <conditionalFormatting sqref="Z172">
    <cfRule type="expression" dxfId="281" priority="86" stopIfTrue="1">
      <formula>Z172="R"</formula>
    </cfRule>
    <cfRule type="expression" dxfId="280" priority="87" stopIfTrue="1">
      <formula>Z172="A"</formula>
    </cfRule>
    <cfRule type="expression" dxfId="279" priority="88" stopIfTrue="1">
      <formula>Z172="G"</formula>
    </cfRule>
  </conditionalFormatting>
  <conditionalFormatting sqref="AA172">
    <cfRule type="expression" dxfId="278" priority="83" stopIfTrue="1">
      <formula>AA172="R"</formula>
    </cfRule>
    <cfRule type="expression" dxfId="277" priority="84" stopIfTrue="1">
      <formula>AA172="A"</formula>
    </cfRule>
    <cfRule type="expression" dxfId="276" priority="85" stopIfTrue="1">
      <formula>AA172="G"</formula>
    </cfRule>
  </conditionalFormatting>
  <conditionalFormatting sqref="AA172">
    <cfRule type="expression" dxfId="275" priority="80" stopIfTrue="1">
      <formula>AA172="R"</formula>
    </cfRule>
    <cfRule type="expression" dxfId="274" priority="81" stopIfTrue="1">
      <formula>AA172="A"</formula>
    </cfRule>
    <cfRule type="expression" dxfId="273" priority="82" stopIfTrue="1">
      <formula>AA172="G"</formula>
    </cfRule>
  </conditionalFormatting>
  <conditionalFormatting sqref="AA172">
    <cfRule type="expression" dxfId="272" priority="77" stopIfTrue="1">
      <formula>AA172="R"</formula>
    </cfRule>
    <cfRule type="expression" dxfId="271" priority="78" stopIfTrue="1">
      <formula>AA172="A"</formula>
    </cfRule>
    <cfRule type="expression" dxfId="270" priority="79" stopIfTrue="1">
      <formula>AA172="G"</formula>
    </cfRule>
  </conditionalFormatting>
  <conditionalFormatting sqref="AA172">
    <cfRule type="expression" dxfId="269" priority="74" stopIfTrue="1">
      <formula>AA172="R"</formula>
    </cfRule>
    <cfRule type="expression" dxfId="268" priority="75" stopIfTrue="1">
      <formula>AA172="A"</formula>
    </cfRule>
    <cfRule type="expression" dxfId="267" priority="76" stopIfTrue="1">
      <formula>AA172="G"</formula>
    </cfRule>
  </conditionalFormatting>
  <conditionalFormatting sqref="O173:Q173">
    <cfRule type="expression" dxfId="266" priority="71" stopIfTrue="1">
      <formula>O173="R"</formula>
    </cfRule>
    <cfRule type="expression" dxfId="265" priority="72" stopIfTrue="1">
      <formula>O173="A"</formula>
    </cfRule>
    <cfRule type="expression" dxfId="264" priority="73" stopIfTrue="1">
      <formula>O173="G"</formula>
    </cfRule>
  </conditionalFormatting>
  <conditionalFormatting sqref="O173:Q173">
    <cfRule type="expression" dxfId="263" priority="68" stopIfTrue="1">
      <formula>O173="R"</formula>
    </cfRule>
    <cfRule type="expression" dxfId="262" priority="69" stopIfTrue="1">
      <formula>O173="A"</formula>
    </cfRule>
    <cfRule type="expression" dxfId="261" priority="70" stopIfTrue="1">
      <formula>O173="G"</formula>
    </cfRule>
  </conditionalFormatting>
  <conditionalFormatting sqref="O173:Q173">
    <cfRule type="expression" dxfId="260" priority="65" stopIfTrue="1">
      <formula>O173="R"</formula>
    </cfRule>
    <cfRule type="expression" dxfId="259" priority="66" stopIfTrue="1">
      <formula>O173="A"</formula>
    </cfRule>
    <cfRule type="expression" dxfId="258" priority="67" stopIfTrue="1">
      <formula>O173="G"</formula>
    </cfRule>
  </conditionalFormatting>
  <conditionalFormatting sqref="O173:Q173">
    <cfRule type="expression" dxfId="257" priority="62" stopIfTrue="1">
      <formula>O173="R"</formula>
    </cfRule>
    <cfRule type="expression" dxfId="256" priority="63" stopIfTrue="1">
      <formula>O173="A"</formula>
    </cfRule>
    <cfRule type="expression" dxfId="255" priority="64" stopIfTrue="1">
      <formula>O173="G"</formula>
    </cfRule>
  </conditionalFormatting>
  <conditionalFormatting sqref="P173">
    <cfRule type="expression" dxfId="254" priority="59" stopIfTrue="1">
      <formula>P173="R"</formula>
    </cfRule>
    <cfRule type="expression" dxfId="253" priority="60" stopIfTrue="1">
      <formula>P173="A"</formula>
    </cfRule>
    <cfRule type="expression" dxfId="252" priority="61" stopIfTrue="1">
      <formula>P173="G"</formula>
    </cfRule>
  </conditionalFormatting>
  <conditionalFormatting sqref="P173">
    <cfRule type="expression" dxfId="251" priority="56" stopIfTrue="1">
      <formula>P173="R"</formula>
    </cfRule>
    <cfRule type="expression" dxfId="250" priority="57" stopIfTrue="1">
      <formula>P173="A"</formula>
    </cfRule>
    <cfRule type="expression" dxfId="249" priority="58" stopIfTrue="1">
      <formula>P173="G"</formula>
    </cfRule>
  </conditionalFormatting>
  <conditionalFormatting sqref="P173">
    <cfRule type="expression" dxfId="248" priority="53" stopIfTrue="1">
      <formula>P173="R"</formula>
    </cfRule>
    <cfRule type="expression" dxfId="247" priority="54" stopIfTrue="1">
      <formula>P173="A"</formula>
    </cfRule>
    <cfRule type="expression" dxfId="246" priority="55" stopIfTrue="1">
      <formula>P173="G"</formula>
    </cfRule>
  </conditionalFormatting>
  <conditionalFormatting sqref="P173">
    <cfRule type="expression" dxfId="245" priority="50" stopIfTrue="1">
      <formula>P173="R"</formula>
    </cfRule>
    <cfRule type="expression" dxfId="244" priority="51" stopIfTrue="1">
      <formula>P173="A"</formula>
    </cfRule>
    <cfRule type="expression" dxfId="243" priority="52" stopIfTrue="1">
      <formula>P173="G"</formula>
    </cfRule>
  </conditionalFormatting>
  <conditionalFormatting sqref="Q173">
    <cfRule type="expression" dxfId="242" priority="47" stopIfTrue="1">
      <formula>Q173="R"</formula>
    </cfRule>
    <cfRule type="expression" dxfId="241" priority="48" stopIfTrue="1">
      <formula>Q173="A"</formula>
    </cfRule>
    <cfRule type="expression" dxfId="240" priority="49" stopIfTrue="1">
      <formula>Q173="G"</formula>
    </cfRule>
  </conditionalFormatting>
  <conditionalFormatting sqref="Q173">
    <cfRule type="expression" dxfId="239" priority="44" stopIfTrue="1">
      <formula>Q173="R"</formula>
    </cfRule>
    <cfRule type="expression" dxfId="238" priority="45" stopIfTrue="1">
      <formula>Q173="A"</formula>
    </cfRule>
    <cfRule type="expression" dxfId="237" priority="46" stopIfTrue="1">
      <formula>Q173="G"</formula>
    </cfRule>
  </conditionalFormatting>
  <conditionalFormatting sqref="Q173">
    <cfRule type="expression" dxfId="236" priority="41" stopIfTrue="1">
      <formula>Q173="R"</formula>
    </cfRule>
    <cfRule type="expression" dxfId="235" priority="42" stopIfTrue="1">
      <formula>Q173="A"</formula>
    </cfRule>
    <cfRule type="expression" dxfId="234" priority="43" stopIfTrue="1">
      <formula>Q173="G"</formula>
    </cfRule>
  </conditionalFormatting>
  <conditionalFormatting sqref="Q173">
    <cfRule type="expression" dxfId="233" priority="38" stopIfTrue="1">
      <formula>Q173="R"</formula>
    </cfRule>
    <cfRule type="expression" dxfId="232" priority="39" stopIfTrue="1">
      <formula>Q173="A"</formula>
    </cfRule>
    <cfRule type="expression" dxfId="231" priority="40" stopIfTrue="1">
      <formula>Q173="G"</formula>
    </cfRule>
  </conditionalFormatting>
  <conditionalFormatting sqref="Y173:AA173">
    <cfRule type="expression" dxfId="230" priority="35" stopIfTrue="1">
      <formula>Y173="R"</formula>
    </cfRule>
    <cfRule type="expression" dxfId="229" priority="36" stopIfTrue="1">
      <formula>Y173="A"</formula>
    </cfRule>
    <cfRule type="expression" dxfId="228" priority="37" stopIfTrue="1">
      <formula>Y173="G"</formula>
    </cfRule>
  </conditionalFormatting>
  <conditionalFormatting sqref="Y173:AA173">
    <cfRule type="expression" dxfId="227" priority="32" stopIfTrue="1">
      <formula>Y173="R"</formula>
    </cfRule>
    <cfRule type="expression" dxfId="226" priority="33" stopIfTrue="1">
      <formula>Y173="A"</formula>
    </cfRule>
    <cfRule type="expression" dxfId="225" priority="34" stopIfTrue="1">
      <formula>Y173="G"</formula>
    </cfRule>
  </conditionalFormatting>
  <conditionalFormatting sqref="Y173:AA173">
    <cfRule type="expression" dxfId="224" priority="29" stopIfTrue="1">
      <formula>Y173="R"</formula>
    </cfRule>
    <cfRule type="expression" dxfId="223" priority="30" stopIfTrue="1">
      <formula>Y173="A"</formula>
    </cfRule>
    <cfRule type="expression" dxfId="222" priority="31" stopIfTrue="1">
      <formula>Y173="G"</formula>
    </cfRule>
  </conditionalFormatting>
  <conditionalFormatting sqref="Y173:AA173">
    <cfRule type="expression" dxfId="221" priority="26" stopIfTrue="1">
      <formula>Y173="R"</formula>
    </cfRule>
    <cfRule type="expression" dxfId="220" priority="27" stopIfTrue="1">
      <formula>Y173="A"</formula>
    </cfRule>
    <cfRule type="expression" dxfId="219" priority="28" stopIfTrue="1">
      <formula>Y173="G"</formula>
    </cfRule>
  </conditionalFormatting>
  <conditionalFormatting sqref="Z173">
    <cfRule type="expression" dxfId="218" priority="23" stopIfTrue="1">
      <formula>Z173="R"</formula>
    </cfRule>
    <cfRule type="expression" dxfId="217" priority="24" stopIfTrue="1">
      <formula>Z173="A"</formula>
    </cfRule>
    <cfRule type="expression" dxfId="216" priority="25" stopIfTrue="1">
      <formula>Z173="G"</formula>
    </cfRule>
  </conditionalFormatting>
  <conditionalFormatting sqref="Z173">
    <cfRule type="expression" dxfId="215" priority="20" stopIfTrue="1">
      <formula>Z173="R"</formula>
    </cfRule>
    <cfRule type="expression" dxfId="214" priority="21" stopIfTrue="1">
      <formula>Z173="A"</formula>
    </cfRule>
    <cfRule type="expression" dxfId="213" priority="22" stopIfTrue="1">
      <formula>Z173="G"</formula>
    </cfRule>
  </conditionalFormatting>
  <conditionalFormatting sqref="Z173">
    <cfRule type="expression" dxfId="212" priority="17" stopIfTrue="1">
      <formula>Z173="R"</formula>
    </cfRule>
    <cfRule type="expression" dxfId="211" priority="18" stopIfTrue="1">
      <formula>Z173="A"</formula>
    </cfRule>
    <cfRule type="expression" dxfId="210" priority="19" stopIfTrue="1">
      <formula>Z173="G"</formula>
    </cfRule>
  </conditionalFormatting>
  <conditionalFormatting sqref="Z173">
    <cfRule type="expression" dxfId="209" priority="14" stopIfTrue="1">
      <formula>Z173="R"</formula>
    </cfRule>
    <cfRule type="expression" dxfId="208" priority="15" stopIfTrue="1">
      <formula>Z173="A"</formula>
    </cfRule>
    <cfRule type="expression" dxfId="207" priority="16" stopIfTrue="1">
      <formula>Z173="G"</formula>
    </cfRule>
  </conditionalFormatting>
  <conditionalFormatting sqref="AA173">
    <cfRule type="expression" dxfId="206" priority="11" stopIfTrue="1">
      <formula>AA173="R"</formula>
    </cfRule>
    <cfRule type="expression" dxfId="205" priority="12" stopIfTrue="1">
      <formula>AA173="A"</formula>
    </cfRule>
    <cfRule type="expression" dxfId="204" priority="13" stopIfTrue="1">
      <formula>AA173="G"</formula>
    </cfRule>
  </conditionalFormatting>
  <conditionalFormatting sqref="AA173">
    <cfRule type="expression" dxfId="203" priority="8" stopIfTrue="1">
      <formula>AA173="R"</formula>
    </cfRule>
    <cfRule type="expression" dxfId="202" priority="9" stopIfTrue="1">
      <formula>AA173="A"</formula>
    </cfRule>
    <cfRule type="expression" dxfId="201" priority="10" stopIfTrue="1">
      <formula>AA173="G"</formula>
    </cfRule>
  </conditionalFormatting>
  <conditionalFormatting sqref="AA173">
    <cfRule type="expression" dxfId="200" priority="5" stopIfTrue="1">
      <formula>AA173="R"</formula>
    </cfRule>
    <cfRule type="expression" dxfId="199" priority="6" stopIfTrue="1">
      <formula>AA173="A"</formula>
    </cfRule>
    <cfRule type="expression" dxfId="198" priority="7" stopIfTrue="1">
      <formula>AA173="G"</formula>
    </cfRule>
  </conditionalFormatting>
  <conditionalFormatting sqref="AA173">
    <cfRule type="expression" dxfId="197" priority="2" stopIfTrue="1">
      <formula>AA173="R"</formula>
    </cfRule>
    <cfRule type="expression" dxfId="196" priority="3" stopIfTrue="1">
      <formula>AA173="A"</formula>
    </cfRule>
    <cfRule type="expression" dxfId="195"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60" zoomScaleNormal="60" zoomScaleSheetLayoutView="80" workbookViewId="0">
      <pane ySplit="8" topLeftCell="A87" activePane="bottomLeft" state="frozen"/>
      <selection activeCell="A9" sqref="A9"/>
      <selection pane="bottomLeft" activeCell="K141" sqref="K141"/>
    </sheetView>
  </sheetViews>
  <sheetFormatPr defaultColWidth="0" defaultRowHeight="14.55" customHeight="1" zeroHeight="1" x14ac:dyDescent="0.2"/>
  <cols>
    <col min="1" max="1" width="4.25" customWidth="1"/>
    <col min="2" max="2" width="6" customWidth="1"/>
    <col min="3" max="3" width="1.75" customWidth="1"/>
    <col min="4" max="4" width="77" bestFit="1" customWidth="1"/>
    <col min="5" max="13" width="26.5" customWidth="1"/>
    <col min="14" max="14" width="3.75" customWidth="1"/>
    <col min="15" max="15" width="71.375" customWidth="1"/>
    <col min="16" max="24" width="26.5" customWidth="1"/>
    <col min="25" max="25" width="3.75" customWidth="1"/>
    <col min="26" max="26" width="71.375" customWidth="1"/>
    <col min="27" max="29" width="26.5" customWidth="1"/>
    <col min="30" max="30" width="3.75" customWidth="1"/>
    <col min="31" max="31" width="71.375" customWidth="1"/>
    <col min="32" max="40" width="26.5" customWidth="1"/>
    <col min="41" max="41" width="4.75" customWidth="1"/>
    <col min="42" max="42" width="71.375" customWidth="1"/>
    <col min="43" max="45" width="26.5" customWidth="1"/>
    <col min="46" max="46" width="8.75" customWidth="1"/>
    <col min="47" max="60" width="0" hidden="1" customWidth="1"/>
    <col min="61" max="16384" width="8.75" hidden="1"/>
  </cols>
  <sheetData>
    <row r="1" spans="1:46" s="27" customFormat="1" ht="11.4" x14ac:dyDescent="0.2">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4" x14ac:dyDescent="0.2">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2" x14ac:dyDescent="0.2">
      <c r="A3" s="109"/>
      <c r="B3" s="109"/>
      <c r="C3" s="109"/>
      <c r="D3" s="111" t="str">
        <f>cstProjectName</f>
        <v>RM1557.13L4 Financial Viability Risk Assessment Template</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3.2" x14ac:dyDescent="0.2">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2"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2"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3.2" x14ac:dyDescent="0.25">
      <c r="A7" s="109"/>
      <c r="B7" s="109"/>
      <c r="C7" s="109"/>
      <c r="D7" s="242" t="str">
        <f>HYPERLINK("#'Contents'!A1","Click for Contents")</f>
        <v>Click for Contents</v>
      </c>
      <c r="E7" s="242"/>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2" x14ac:dyDescent="0.2">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4">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ht="14.4" x14ac:dyDescent="0.3">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ht="14.4" x14ac:dyDescent="0.3">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4">
      <c r="A12" s="97"/>
      <c r="B12" s="25"/>
      <c r="C12" s="25"/>
      <c r="D12" s="55" t="s">
        <v>373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ht="14.4" x14ac:dyDescent="0.3">
      <c r="A13" s="97"/>
      <c r="B13" s="25"/>
      <c r="C13" s="25"/>
      <c r="D13" s="97" t="s">
        <v>374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ht="14.4" x14ac:dyDescent="0.3">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ht="14.4" x14ac:dyDescent="0.3">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4">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4">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4">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399999999999999" x14ac:dyDescent="0.35">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7.399999999999999" x14ac:dyDescent="0.3">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2" x14ac:dyDescent="0.25">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4" x14ac:dyDescent="0.2">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4" x14ac:dyDescent="0.2">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4" x14ac:dyDescent="0.2">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4" x14ac:dyDescent="0.2">
      <c r="A25" s="144"/>
      <c r="C25" s="27"/>
      <c r="D25" s="130" t="s">
        <v>363</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363</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363</v>
      </c>
      <c r="AA25" s="147" t="str">
        <f>R25</f>
        <v>Annual</v>
      </c>
      <c r="AB25" s="147" t="str">
        <f>U25</f>
        <v>Annual</v>
      </c>
      <c r="AC25" s="147" t="str">
        <f t="shared" si="0"/>
        <v>Annual</v>
      </c>
      <c r="AD25" s="27"/>
      <c r="AE25" s="130" t="s">
        <v>363</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363</v>
      </c>
      <c r="AQ25" s="147" t="str">
        <f>AH25</f>
        <v>Annual</v>
      </c>
      <c r="AR25" s="147" t="str">
        <f>AK25</f>
        <v>Annual</v>
      </c>
      <c r="AS25" s="147" t="str">
        <f t="shared" si="1"/>
        <v>Annual</v>
      </c>
      <c r="AT25" s="27"/>
    </row>
    <row r="26" spans="1:46" ht="11.4" x14ac:dyDescent="0.2">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2.8" x14ac:dyDescent="0.2">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4" x14ac:dyDescent="0.2">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4" x14ac:dyDescent="0.2">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4" x14ac:dyDescent="0.2">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4" x14ac:dyDescent="0.2">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2"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4" x14ac:dyDescent="0.2">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4" x14ac:dyDescent="0.2">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4" x14ac:dyDescent="0.2">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4" x14ac:dyDescent="0.2">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4" x14ac:dyDescent="0.2">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2"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2"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4" x14ac:dyDescent="0.2">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4" x14ac:dyDescent="0.2">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4" x14ac:dyDescent="0.2">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2"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4" x14ac:dyDescent="0.2">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4" x14ac:dyDescent="0.2">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4" x14ac:dyDescent="0.2">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4" x14ac:dyDescent="0.2">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4" x14ac:dyDescent="0.2">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4" x14ac:dyDescent="0.2">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2"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4" x14ac:dyDescent="0.2">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4" x14ac:dyDescent="0.2">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2"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4" x14ac:dyDescent="0.2">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ht="14.4" x14ac:dyDescent="0.3">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4" x14ac:dyDescent="0.2">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2" x14ac:dyDescent="0.25">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4" x14ac:dyDescent="0.2">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4" x14ac:dyDescent="0.2">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4" x14ac:dyDescent="0.2">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4" x14ac:dyDescent="0.2">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4" x14ac:dyDescent="0.2">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4" x14ac:dyDescent="0.2">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2" x14ac:dyDescent="0.25">
      <c r="A64" s="144"/>
      <c r="C64" s="27"/>
      <c r="D64" s="14" t="s">
        <v>335</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335</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335</v>
      </c>
      <c r="AA64" s="49">
        <f>SUM(AA58:AA63)</f>
        <v>0</v>
      </c>
      <c r="AB64" s="49">
        <f>SUM(AB58:AB63)</f>
        <v>0</v>
      </c>
      <c r="AC64" s="49">
        <f>SUM(AC58:AC63)</f>
        <v>0</v>
      </c>
      <c r="AD64" s="27"/>
      <c r="AE64" s="14" t="s">
        <v>335</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335</v>
      </c>
      <c r="AQ64" s="49">
        <f>SUM(AQ58:AQ63)</f>
        <v>0</v>
      </c>
      <c r="AR64" s="49">
        <f>SUM(AR58:AR63)</f>
        <v>0</v>
      </c>
      <c r="AS64" s="49">
        <f>SUM(AS58:AS63)</f>
        <v>0</v>
      </c>
      <c r="AT64" s="27"/>
    </row>
    <row r="65" spans="1:46" ht="11.4" x14ac:dyDescent="0.2">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4" x14ac:dyDescent="0.2">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4" x14ac:dyDescent="0.2">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4" x14ac:dyDescent="0.2">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4" x14ac:dyDescent="0.2">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4" x14ac:dyDescent="0.2">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4" x14ac:dyDescent="0.2">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4" x14ac:dyDescent="0.2">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4" x14ac:dyDescent="0.2">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4" x14ac:dyDescent="0.2">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4" x14ac:dyDescent="0.2">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2"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4" x14ac:dyDescent="0.2">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4" x14ac:dyDescent="0.2">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4" x14ac:dyDescent="0.2">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4" x14ac:dyDescent="0.2">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4" x14ac:dyDescent="0.2">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4" x14ac:dyDescent="0.2">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4" x14ac:dyDescent="0.2">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4" x14ac:dyDescent="0.2">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4" x14ac:dyDescent="0.2">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4" x14ac:dyDescent="0.2">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4" x14ac:dyDescent="0.2">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2"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4" x14ac:dyDescent="0.2">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2"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4" x14ac:dyDescent="0.2">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2"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4" x14ac:dyDescent="0.2">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4" x14ac:dyDescent="0.2">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4" x14ac:dyDescent="0.2">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4" x14ac:dyDescent="0.2">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4" x14ac:dyDescent="0.2">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4" x14ac:dyDescent="0.2">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4" x14ac:dyDescent="0.2">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4" x14ac:dyDescent="0.2">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4" x14ac:dyDescent="0.2">
      <c r="A101" s="144">
        <f t="shared" si="284"/>
        <v>0</v>
      </c>
      <c r="C101" s="27"/>
      <c r="D101" s="13" t="s">
        <v>334</v>
      </c>
      <c r="E101" s="132">
        <v>0</v>
      </c>
      <c r="F101" s="132">
        <v>0</v>
      </c>
      <c r="G101" s="149">
        <f>SUM(E101:F101)</f>
        <v>0</v>
      </c>
      <c r="H101" s="132">
        <v>0</v>
      </c>
      <c r="I101" s="132">
        <v>0</v>
      </c>
      <c r="J101" s="149">
        <f>SUM(H101:I101)</f>
        <v>0</v>
      </c>
      <c r="K101" s="132">
        <v>0</v>
      </c>
      <c r="L101" s="132">
        <v>0</v>
      </c>
      <c r="M101" s="149">
        <f>SUM(K101:L101)</f>
        <v>0</v>
      </c>
      <c r="N101" s="27"/>
      <c r="O101" s="13" t="s">
        <v>334</v>
      </c>
      <c r="P101" s="132">
        <v>0</v>
      </c>
      <c r="Q101" s="132">
        <v>0</v>
      </c>
      <c r="R101" s="149">
        <f>SUM(P101:Q101)</f>
        <v>0</v>
      </c>
      <c r="S101" s="132">
        <v>0</v>
      </c>
      <c r="T101" s="132">
        <v>0</v>
      </c>
      <c r="U101" s="149">
        <f>SUM(S101:T101)</f>
        <v>0</v>
      </c>
      <c r="V101" s="132">
        <v>0</v>
      </c>
      <c r="W101" s="132">
        <v>0</v>
      </c>
      <c r="X101" s="149">
        <f>SUM(V101:W101)</f>
        <v>0</v>
      </c>
      <c r="Y101" s="27"/>
      <c r="Z101" s="13" t="s">
        <v>334</v>
      </c>
      <c r="AA101" s="149">
        <f>R101/R$17</f>
        <v>0</v>
      </c>
      <c r="AB101" s="149">
        <f>U101/U$17</f>
        <v>0</v>
      </c>
      <c r="AC101" s="149">
        <f>X101/X$17</f>
        <v>0</v>
      </c>
      <c r="AD101" s="27"/>
      <c r="AE101" s="13" t="s">
        <v>334</v>
      </c>
      <c r="AF101" s="132">
        <v>0</v>
      </c>
      <c r="AG101" s="132">
        <v>0</v>
      </c>
      <c r="AH101" s="149">
        <f>SUM(AF101:AG101)</f>
        <v>0</v>
      </c>
      <c r="AI101" s="132">
        <v>0</v>
      </c>
      <c r="AJ101" s="132">
        <v>0</v>
      </c>
      <c r="AK101" s="149">
        <f>SUM(AI101:AJ101)</f>
        <v>0</v>
      </c>
      <c r="AL101" s="132">
        <v>0</v>
      </c>
      <c r="AM101" s="132">
        <v>0</v>
      </c>
      <c r="AN101" s="149">
        <f>SUM(AL101:AM101)</f>
        <v>0</v>
      </c>
      <c r="AO101" s="27"/>
      <c r="AP101" s="13" t="s">
        <v>334</v>
      </c>
      <c r="AQ101" s="149">
        <f>AH101/AH$17</f>
        <v>0</v>
      </c>
      <c r="AR101" s="149">
        <f>AK101/AK$17</f>
        <v>0</v>
      </c>
      <c r="AS101" s="149">
        <f>AN101/AN$17</f>
        <v>0</v>
      </c>
      <c r="AT101" s="27"/>
    </row>
    <row r="102" spans="1:46" ht="11.4" x14ac:dyDescent="0.2">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2" x14ac:dyDescent="0.25">
      <c r="A103" s="144"/>
      <c r="C103" s="27"/>
      <c r="D103" s="14" t="s">
        <v>336</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336</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336</v>
      </c>
      <c r="AA103" s="49">
        <f>SUM(AA94:AA102)</f>
        <v>0</v>
      </c>
      <c r="AB103" s="49">
        <f>SUM(AB94:AB102)</f>
        <v>0</v>
      </c>
      <c r="AC103" s="49">
        <f>SUM(AC94:AC102)</f>
        <v>0</v>
      </c>
      <c r="AD103" s="27"/>
      <c r="AE103" s="14" t="s">
        <v>336</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336</v>
      </c>
      <c r="AQ103" s="49">
        <f>SUM(AQ94:AQ102)</f>
        <v>0</v>
      </c>
      <c r="AR103" s="49">
        <f>SUM(AR94:AR102)</f>
        <v>0</v>
      </c>
      <c r="AS103" s="49">
        <f>SUM(AS94:AS102)</f>
        <v>0</v>
      </c>
      <c r="AT103" s="27"/>
    </row>
    <row r="104" spans="1:46" ht="11.4" x14ac:dyDescent="0.2">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2"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4" x14ac:dyDescent="0.2">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4" x14ac:dyDescent="0.2">
      <c r="B107" s="144">
        <f>IF(OR(G107&lt;0,J107&lt;0,M107&lt;0,AA107&lt;0,AB107&lt;0,AC107&lt;0,AH107&lt;0,AK107&lt;0,AN107&lt;0),1,0)</f>
        <v>0</v>
      </c>
      <c r="C107" s="27"/>
      <c r="D107" s="13" t="s">
        <v>358</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358</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358</v>
      </c>
      <c r="AA107" s="149">
        <f t="shared" ref="AA107:AA108" si="330">R107/R$17</f>
        <v>0</v>
      </c>
      <c r="AB107" s="149">
        <f t="shared" ref="AB107:AB108" si="331">U107/U$17</f>
        <v>0</v>
      </c>
      <c r="AC107" s="149">
        <f t="shared" ref="AC107:AC108" si="332">X107/X$17</f>
        <v>0</v>
      </c>
      <c r="AD107" s="27"/>
      <c r="AE107" s="13" t="s">
        <v>358</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358</v>
      </c>
      <c r="AQ107" s="149">
        <f t="shared" ref="AQ107:AQ108" si="336">AH107/AH$17</f>
        <v>0</v>
      </c>
      <c r="AR107" s="149">
        <f t="shared" ref="AR107:AR108" si="337">AK107/AK$17</f>
        <v>0</v>
      </c>
      <c r="AS107" s="149">
        <f t="shared" ref="AS107:AS108" si="338">AN107/AN$17</f>
        <v>0</v>
      </c>
      <c r="AT107" s="27"/>
    </row>
    <row r="108" spans="1:46" ht="11.4" x14ac:dyDescent="0.2">
      <c r="B108" s="144">
        <f>IF(OR(G108&lt;0,J108&lt;0,M108&lt;0,AA108&lt;0,AB108&lt;0,AC108&lt;0,AH108&lt;0,AK108&lt;0,AN108&lt;0),1,0)</f>
        <v>0</v>
      </c>
      <c r="C108" s="27"/>
      <c r="D108" s="13" t="s">
        <v>359</v>
      </c>
      <c r="E108" s="132">
        <v>0</v>
      </c>
      <c r="F108" s="132">
        <v>0</v>
      </c>
      <c r="G108" s="149">
        <f t="shared" si="324"/>
        <v>0</v>
      </c>
      <c r="H108" s="132">
        <v>0</v>
      </c>
      <c r="I108" s="132">
        <v>0</v>
      </c>
      <c r="J108" s="149">
        <f t="shared" si="325"/>
        <v>0</v>
      </c>
      <c r="K108" s="132">
        <v>0</v>
      </c>
      <c r="L108" s="132">
        <v>0</v>
      </c>
      <c r="M108" s="149">
        <f t="shared" si="326"/>
        <v>0</v>
      </c>
      <c r="N108" s="27"/>
      <c r="O108" s="13" t="s">
        <v>359</v>
      </c>
      <c r="P108" s="132">
        <v>0</v>
      </c>
      <c r="Q108" s="132">
        <v>0</v>
      </c>
      <c r="R108" s="149">
        <f t="shared" si="327"/>
        <v>0</v>
      </c>
      <c r="S108" s="132">
        <v>0</v>
      </c>
      <c r="T108" s="132">
        <v>0</v>
      </c>
      <c r="U108" s="149">
        <f t="shared" si="328"/>
        <v>0</v>
      </c>
      <c r="V108" s="132">
        <v>0</v>
      </c>
      <c r="W108" s="132">
        <v>0</v>
      </c>
      <c r="X108" s="149">
        <f t="shared" si="329"/>
        <v>0</v>
      </c>
      <c r="Y108" s="27"/>
      <c r="Z108" s="13" t="s">
        <v>359</v>
      </c>
      <c r="AA108" s="149">
        <f t="shared" si="330"/>
        <v>0</v>
      </c>
      <c r="AB108" s="149">
        <f t="shared" si="331"/>
        <v>0</v>
      </c>
      <c r="AC108" s="149">
        <f t="shared" si="332"/>
        <v>0</v>
      </c>
      <c r="AD108" s="27"/>
      <c r="AE108" s="13" t="s">
        <v>359</v>
      </c>
      <c r="AF108" s="132">
        <v>0</v>
      </c>
      <c r="AG108" s="132">
        <v>0</v>
      </c>
      <c r="AH108" s="149">
        <f t="shared" si="333"/>
        <v>0</v>
      </c>
      <c r="AI108" s="132">
        <v>0</v>
      </c>
      <c r="AJ108" s="132">
        <v>0</v>
      </c>
      <c r="AK108" s="149">
        <f t="shared" si="334"/>
        <v>0</v>
      </c>
      <c r="AL108" s="132">
        <v>0</v>
      </c>
      <c r="AM108" s="132">
        <v>0</v>
      </c>
      <c r="AN108" s="149">
        <f t="shared" si="335"/>
        <v>0</v>
      </c>
      <c r="AO108" s="27"/>
      <c r="AP108" s="13" t="s">
        <v>359</v>
      </c>
      <c r="AQ108" s="149">
        <f t="shared" si="336"/>
        <v>0</v>
      </c>
      <c r="AR108" s="149">
        <f t="shared" si="337"/>
        <v>0</v>
      </c>
      <c r="AS108" s="149">
        <f t="shared" si="338"/>
        <v>0</v>
      </c>
      <c r="AT108" s="27"/>
    </row>
    <row r="109" spans="1:46" ht="11.4" x14ac:dyDescent="0.2">
      <c r="B109" s="144">
        <f>IF(OR(G109&lt;0,J109&lt;0,M109&lt;0,AA109&lt;0,AB109&lt;0,AC109&lt;0,AH109&lt;0,AK109&lt;0,AN109&lt;0),1,0)</f>
        <v>0</v>
      </c>
      <c r="C109" s="27"/>
      <c r="D109" s="13" t="s">
        <v>360</v>
      </c>
      <c r="E109" s="132">
        <v>0</v>
      </c>
      <c r="F109" s="132">
        <v>0</v>
      </c>
      <c r="G109" s="149">
        <f t="shared" si="324"/>
        <v>0</v>
      </c>
      <c r="H109" s="132">
        <v>0</v>
      </c>
      <c r="I109" s="132">
        <v>0</v>
      </c>
      <c r="J109" s="149">
        <f t="shared" si="325"/>
        <v>0</v>
      </c>
      <c r="K109" s="132">
        <v>0</v>
      </c>
      <c r="L109" s="132">
        <v>0</v>
      </c>
      <c r="M109" s="149">
        <f t="shared" si="326"/>
        <v>0</v>
      </c>
      <c r="N109" s="27"/>
      <c r="O109" s="13" t="s">
        <v>360</v>
      </c>
      <c r="P109" s="132">
        <v>0</v>
      </c>
      <c r="Q109" s="132">
        <v>0</v>
      </c>
      <c r="R109" s="149">
        <f t="shared" si="327"/>
        <v>0</v>
      </c>
      <c r="S109" s="132">
        <v>0</v>
      </c>
      <c r="T109" s="132">
        <v>0</v>
      </c>
      <c r="U109" s="149">
        <f t="shared" si="328"/>
        <v>0</v>
      </c>
      <c r="V109" s="132">
        <v>0</v>
      </c>
      <c r="W109" s="132">
        <v>0</v>
      </c>
      <c r="X109" s="149">
        <f t="shared" si="329"/>
        <v>0</v>
      </c>
      <c r="Y109" s="27"/>
      <c r="Z109" s="13" t="s">
        <v>360</v>
      </c>
      <c r="AA109" s="149">
        <f t="shared" ref="AA109:AA111" si="339">R109/R$17</f>
        <v>0</v>
      </c>
      <c r="AB109" s="149">
        <f t="shared" ref="AB109:AB111" si="340">U109/U$17</f>
        <v>0</v>
      </c>
      <c r="AC109" s="149">
        <f t="shared" ref="AC109:AC111" si="341">X109/X$17</f>
        <v>0</v>
      </c>
      <c r="AD109" s="27"/>
      <c r="AE109" s="13" t="s">
        <v>360</v>
      </c>
      <c r="AF109" s="132">
        <v>0</v>
      </c>
      <c r="AG109" s="132">
        <v>0</v>
      </c>
      <c r="AH109" s="149">
        <f t="shared" si="333"/>
        <v>0</v>
      </c>
      <c r="AI109" s="132">
        <v>0</v>
      </c>
      <c r="AJ109" s="132">
        <v>0</v>
      </c>
      <c r="AK109" s="149">
        <f t="shared" si="334"/>
        <v>0</v>
      </c>
      <c r="AL109" s="132">
        <v>0</v>
      </c>
      <c r="AM109" s="132">
        <v>0</v>
      </c>
      <c r="AN109" s="149">
        <f t="shared" si="335"/>
        <v>0</v>
      </c>
      <c r="AO109" s="27"/>
      <c r="AP109" s="13" t="s">
        <v>360</v>
      </c>
      <c r="AQ109" s="149">
        <f t="shared" ref="AQ109:AQ111" si="342">AH109/AH$17</f>
        <v>0</v>
      </c>
      <c r="AR109" s="149">
        <f t="shared" ref="AR109:AR111" si="343">AK109/AK$17</f>
        <v>0</v>
      </c>
      <c r="AS109" s="149">
        <f t="shared" ref="AS109:AS111" si="344">AN109/AN$17</f>
        <v>0</v>
      </c>
      <c r="AT109" s="27"/>
    </row>
    <row r="110" spans="1:46" ht="11.4" x14ac:dyDescent="0.2">
      <c r="B110" s="144">
        <f>IF(OR(G110&lt;0,J110&lt;0,M110&lt;0,AA110&lt;0,AB110&lt;0,AC110&lt;0,AH110&lt;0,AK110&lt;0,AN110&lt;0),1,0)</f>
        <v>0</v>
      </c>
      <c r="C110" s="27"/>
      <c r="D110" s="13" t="s">
        <v>361</v>
      </c>
      <c r="E110" s="132">
        <v>0</v>
      </c>
      <c r="F110" s="132">
        <v>0</v>
      </c>
      <c r="G110" s="149">
        <f t="shared" si="324"/>
        <v>0</v>
      </c>
      <c r="H110" s="132">
        <v>0</v>
      </c>
      <c r="I110" s="132">
        <v>0</v>
      </c>
      <c r="J110" s="149">
        <f t="shared" si="325"/>
        <v>0</v>
      </c>
      <c r="K110" s="132">
        <v>0</v>
      </c>
      <c r="L110" s="132">
        <v>0</v>
      </c>
      <c r="M110" s="149">
        <f t="shared" si="326"/>
        <v>0</v>
      </c>
      <c r="N110" s="27"/>
      <c r="O110" s="13" t="s">
        <v>361</v>
      </c>
      <c r="P110" s="132">
        <v>0</v>
      </c>
      <c r="Q110" s="132">
        <v>0</v>
      </c>
      <c r="R110" s="149">
        <f t="shared" si="327"/>
        <v>0</v>
      </c>
      <c r="S110" s="132">
        <v>0</v>
      </c>
      <c r="T110" s="132">
        <v>0</v>
      </c>
      <c r="U110" s="149">
        <f t="shared" si="328"/>
        <v>0</v>
      </c>
      <c r="V110" s="132">
        <v>0</v>
      </c>
      <c r="W110" s="132">
        <v>0</v>
      </c>
      <c r="X110" s="149">
        <f t="shared" si="329"/>
        <v>0</v>
      </c>
      <c r="Y110" s="27"/>
      <c r="Z110" s="13" t="s">
        <v>361</v>
      </c>
      <c r="AA110" s="149">
        <f t="shared" si="339"/>
        <v>0</v>
      </c>
      <c r="AB110" s="149">
        <f t="shared" si="340"/>
        <v>0</v>
      </c>
      <c r="AC110" s="149">
        <f t="shared" si="341"/>
        <v>0</v>
      </c>
      <c r="AD110" s="27"/>
      <c r="AE110" s="13" t="s">
        <v>361</v>
      </c>
      <c r="AF110" s="132">
        <v>0</v>
      </c>
      <c r="AG110" s="132">
        <v>0</v>
      </c>
      <c r="AH110" s="149">
        <f t="shared" si="333"/>
        <v>0</v>
      </c>
      <c r="AI110" s="132">
        <v>0</v>
      </c>
      <c r="AJ110" s="132">
        <v>0</v>
      </c>
      <c r="AK110" s="149">
        <f t="shared" si="334"/>
        <v>0</v>
      </c>
      <c r="AL110" s="132">
        <v>0</v>
      </c>
      <c r="AM110" s="132">
        <v>0</v>
      </c>
      <c r="AN110" s="149">
        <f t="shared" si="335"/>
        <v>0</v>
      </c>
      <c r="AO110" s="27"/>
      <c r="AP110" s="13" t="s">
        <v>361</v>
      </c>
      <c r="AQ110" s="149">
        <f t="shared" si="342"/>
        <v>0</v>
      </c>
      <c r="AR110" s="149">
        <f t="shared" si="343"/>
        <v>0</v>
      </c>
      <c r="AS110" s="149">
        <f t="shared" si="344"/>
        <v>0</v>
      </c>
      <c r="AT110" s="27"/>
    </row>
    <row r="111" spans="1:46" ht="11.4" x14ac:dyDescent="0.2">
      <c r="B111" s="144">
        <f>IF(OR(G111&lt;0,J111&lt;0,M111&lt;0,AA111&lt;0,AB111&lt;0,AC111&lt;0,AH111&lt;0,AK111&lt;0,AN111&lt;0),1,0)</f>
        <v>0</v>
      </c>
      <c r="C111" s="27"/>
      <c r="D111" s="13" t="s">
        <v>362</v>
      </c>
      <c r="E111" s="132">
        <v>0</v>
      </c>
      <c r="F111" s="132">
        <v>0</v>
      </c>
      <c r="G111" s="149">
        <f t="shared" si="324"/>
        <v>0</v>
      </c>
      <c r="H111" s="132">
        <v>0</v>
      </c>
      <c r="I111" s="132">
        <v>0</v>
      </c>
      <c r="J111" s="149">
        <f t="shared" si="325"/>
        <v>0</v>
      </c>
      <c r="K111" s="132">
        <v>0</v>
      </c>
      <c r="L111" s="132">
        <v>0</v>
      </c>
      <c r="M111" s="149">
        <f t="shared" si="326"/>
        <v>0</v>
      </c>
      <c r="N111" s="27"/>
      <c r="O111" s="13" t="s">
        <v>362</v>
      </c>
      <c r="P111" s="132">
        <v>0</v>
      </c>
      <c r="Q111" s="132">
        <v>0</v>
      </c>
      <c r="R111" s="149">
        <f t="shared" si="327"/>
        <v>0</v>
      </c>
      <c r="S111" s="132">
        <v>0</v>
      </c>
      <c r="T111" s="132">
        <v>0</v>
      </c>
      <c r="U111" s="149">
        <f t="shared" si="328"/>
        <v>0</v>
      </c>
      <c r="V111" s="132">
        <v>0</v>
      </c>
      <c r="W111" s="132">
        <v>0</v>
      </c>
      <c r="X111" s="149">
        <f t="shared" si="329"/>
        <v>0</v>
      </c>
      <c r="Y111" s="27"/>
      <c r="Z111" s="13" t="s">
        <v>362</v>
      </c>
      <c r="AA111" s="149">
        <f t="shared" si="339"/>
        <v>0</v>
      </c>
      <c r="AB111" s="149">
        <f t="shared" si="340"/>
        <v>0</v>
      </c>
      <c r="AC111" s="149">
        <f t="shared" si="341"/>
        <v>0</v>
      </c>
      <c r="AD111" s="27"/>
      <c r="AE111" s="13" t="s">
        <v>362</v>
      </c>
      <c r="AF111" s="132">
        <v>0</v>
      </c>
      <c r="AG111" s="132">
        <v>0</v>
      </c>
      <c r="AH111" s="149">
        <f t="shared" si="333"/>
        <v>0</v>
      </c>
      <c r="AI111" s="132">
        <v>0</v>
      </c>
      <c r="AJ111" s="132">
        <v>0</v>
      </c>
      <c r="AK111" s="149">
        <f t="shared" si="334"/>
        <v>0</v>
      </c>
      <c r="AL111" s="132">
        <v>0</v>
      </c>
      <c r="AM111" s="132">
        <v>0</v>
      </c>
      <c r="AN111" s="149">
        <f t="shared" si="335"/>
        <v>0</v>
      </c>
      <c r="AO111" s="27"/>
      <c r="AP111" s="13" t="s">
        <v>362</v>
      </c>
      <c r="AQ111" s="149">
        <f t="shared" si="342"/>
        <v>0</v>
      </c>
      <c r="AR111" s="149">
        <f t="shared" si="343"/>
        <v>0</v>
      </c>
      <c r="AS111" s="149">
        <f t="shared" si="344"/>
        <v>0</v>
      </c>
      <c r="AT111" s="27"/>
    </row>
    <row r="112" spans="1:46" ht="12"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4" x14ac:dyDescent="0.2">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2"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2"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25">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25">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4" x14ac:dyDescent="0.2">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4" x14ac:dyDescent="0.2">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4" x14ac:dyDescent="0.2">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4" x14ac:dyDescent="0.2">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2" x14ac:dyDescent="0.25">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4" x14ac:dyDescent="0.2">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4" x14ac:dyDescent="0.2">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2"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4" x14ac:dyDescent="0.2">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4" x14ac:dyDescent="0.2">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4" x14ac:dyDescent="0.2">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2" x14ac:dyDescent="0.25">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2" x14ac:dyDescent="0.25">
      <c r="A130" s="144"/>
      <c r="C130" s="27"/>
      <c r="D130" s="67" t="s">
        <v>318</v>
      </c>
      <c r="E130" s="68"/>
      <c r="F130" s="68"/>
      <c r="G130" s="49">
        <f>'RAG Thresholds'!$D$27</f>
        <v>80</v>
      </c>
      <c r="H130" s="27"/>
      <c r="I130" s="27"/>
      <c r="J130" s="49">
        <f>'RAG Thresholds'!$D$27</f>
        <v>80</v>
      </c>
      <c r="K130" s="27"/>
      <c r="L130" s="27"/>
      <c r="M130" s="49">
        <f>'RAG Thresholds'!$D$27</f>
        <v>80</v>
      </c>
      <c r="N130" s="27"/>
      <c r="O130" s="67" t="s">
        <v>318</v>
      </c>
      <c r="P130" s="68"/>
      <c r="Q130" s="68"/>
      <c r="R130" s="49">
        <f>'RAG Thresholds'!$D$27</f>
        <v>80</v>
      </c>
      <c r="S130" s="68"/>
      <c r="T130" s="68"/>
      <c r="U130" s="49">
        <f>'RAG Thresholds'!$D$27</f>
        <v>80</v>
      </c>
      <c r="V130" s="68"/>
      <c r="W130" s="68"/>
      <c r="X130" s="49">
        <f>'RAG Thresholds'!$D$27</f>
        <v>80</v>
      </c>
      <c r="Y130" s="27"/>
      <c r="Z130" s="67" t="s">
        <v>318</v>
      </c>
      <c r="AA130" s="49">
        <f>'RAG Thresholds'!$D$27</f>
        <v>80</v>
      </c>
      <c r="AB130" s="49">
        <f>'RAG Thresholds'!$D$27</f>
        <v>80</v>
      </c>
      <c r="AC130" s="49">
        <f>'RAG Thresholds'!$D$27</f>
        <v>80</v>
      </c>
      <c r="AD130" s="68"/>
      <c r="AE130" s="67" t="s">
        <v>318</v>
      </c>
      <c r="AF130" s="68"/>
      <c r="AG130" s="68"/>
      <c r="AH130" s="49">
        <f>'RAG Thresholds'!$D$27</f>
        <v>80</v>
      </c>
      <c r="AI130" s="68"/>
      <c r="AJ130" s="68"/>
      <c r="AK130" s="49">
        <f>'RAG Thresholds'!$D$27</f>
        <v>80</v>
      </c>
      <c r="AL130" s="68"/>
      <c r="AM130" s="68"/>
      <c r="AN130" s="49">
        <f>'RAG Thresholds'!$D$27</f>
        <v>80</v>
      </c>
      <c r="AO130" s="68"/>
      <c r="AP130" s="67" t="s">
        <v>318</v>
      </c>
      <c r="AQ130" s="49">
        <f>$G$130</f>
        <v>80</v>
      </c>
      <c r="AR130" s="49">
        <f>$J$130</f>
        <v>80</v>
      </c>
      <c r="AS130" s="49">
        <f>$M$130</f>
        <v>80</v>
      </c>
      <c r="AT130" s="27"/>
    </row>
    <row r="131" spans="1:46" ht="11.4" x14ac:dyDescent="0.2">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4" x14ac:dyDescent="0.2">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ht="14.4" x14ac:dyDescent="0.3">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4" x14ac:dyDescent="0.2">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1.4" x14ac:dyDescent="0.2">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4" x14ac:dyDescent="0.2">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4" x14ac:dyDescent="0.2">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4" x14ac:dyDescent="0.2">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4" x14ac:dyDescent="0.2">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4" x14ac:dyDescent="0.2">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4" x14ac:dyDescent="0.2">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4" x14ac:dyDescent="0.2">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4" x14ac:dyDescent="0.2">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4" x14ac:dyDescent="0.2">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ht="14.4" x14ac:dyDescent="0.3">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4" x14ac:dyDescent="0.2">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1.4" x14ac:dyDescent="0.2">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4" x14ac:dyDescent="0.2">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4" x14ac:dyDescent="0.2">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4" x14ac:dyDescent="0.2">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4" x14ac:dyDescent="0.2">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4" x14ac:dyDescent="0.2">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4" x14ac:dyDescent="0.2">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4" x14ac:dyDescent="0.2">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4" x14ac:dyDescent="0.2">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6" x14ac:dyDescent="0.3">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5" customHeight="1" x14ac:dyDescent="0.2"/>
    <row r="158" spans="1:46" ht="14.55" hidden="1" customHeight="1" x14ac:dyDescent="0.2"/>
    <row r="159" spans="1:46" ht="14.55" hidden="1" customHeight="1" x14ac:dyDescent="0.2"/>
    <row r="160" spans="1:46" ht="14.55" hidden="1" customHeight="1" x14ac:dyDescent="0.2"/>
    <row r="161" ht="14.55" hidden="1" customHeight="1" x14ac:dyDescent="0.2"/>
    <row r="162" ht="14.55" hidden="1" customHeight="1" x14ac:dyDescent="0.2"/>
    <row r="163" ht="14.55" hidden="1" customHeight="1" x14ac:dyDescent="0.2"/>
    <row r="164" ht="14.55" hidden="1" customHeight="1" x14ac:dyDescent="0.2"/>
    <row r="165" ht="14.55" hidden="1" customHeight="1" x14ac:dyDescent="0.2"/>
    <row r="166" ht="14.55" hidden="1" customHeight="1" x14ac:dyDescent="0.2"/>
    <row r="167" ht="14.55" hidden="1" customHeight="1" x14ac:dyDescent="0.2"/>
    <row r="168" ht="14.55" hidden="1" customHeight="1" x14ac:dyDescent="0.2"/>
    <row r="169" ht="14.55" hidden="1" customHeight="1" x14ac:dyDescent="0.2"/>
    <row r="170" ht="14.55" hidden="1" customHeight="1" x14ac:dyDescent="0.2"/>
    <row r="171" ht="14.55" hidden="1" customHeight="1" x14ac:dyDescent="0.2"/>
    <row r="172" ht="14.55" hidden="1" customHeight="1" x14ac:dyDescent="0.2"/>
    <row r="173" ht="14.55" hidden="1" customHeight="1" x14ac:dyDescent="0.2"/>
    <row r="174" ht="14.55" hidden="1" customHeight="1" x14ac:dyDescent="0.2"/>
    <row r="175" ht="14.55" hidden="1" customHeight="1" x14ac:dyDescent="0.2"/>
    <row r="176" ht="14.55" hidden="1" customHeight="1" x14ac:dyDescent="0.2"/>
    <row r="177" ht="14.55" hidden="1" customHeight="1" x14ac:dyDescent="0.2"/>
    <row r="178" ht="14.55" hidden="1" customHeight="1" x14ac:dyDescent="0.2"/>
  </sheetData>
  <sheetProtection algorithmName="SHA-512" hashValue="wNEpBJZzcocCSxRV7+OfKAPdXER4MV2d6U3/GgDWrglvTOmE9a48SapxQSsMhqAhmOOD2MWmcAKNGQmGiJBpgw==" saltValue="odNPGsGK9vOwCNua82h9gw==" spinCount="100000" sheet="1" objects="1" scenarios="1"/>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194" priority="296" stopIfTrue="1">
      <formula>X151="R"</formula>
    </cfRule>
    <cfRule type="expression" dxfId="193" priority="297" stopIfTrue="1">
      <formula>X151="A"</formula>
    </cfRule>
    <cfRule type="expression" dxfId="192" priority="298" stopIfTrue="1">
      <formula>X151="G"</formula>
    </cfRule>
  </conditionalFormatting>
  <conditionalFormatting sqref="X151">
    <cfRule type="expression" dxfId="191" priority="293" stopIfTrue="1">
      <formula>X151="R"</formula>
    </cfRule>
    <cfRule type="expression" dxfId="190" priority="294" stopIfTrue="1">
      <formula>X151="A"</formula>
    </cfRule>
    <cfRule type="expression" dxfId="189" priority="295" stopIfTrue="1">
      <formula>X151="G"</formula>
    </cfRule>
  </conditionalFormatting>
  <conditionalFormatting sqref="U154">
    <cfRule type="expression" dxfId="188" priority="290" stopIfTrue="1">
      <formula>U154="R"</formula>
    </cfRule>
    <cfRule type="expression" dxfId="187" priority="291" stopIfTrue="1">
      <formula>U154="A"</formula>
    </cfRule>
    <cfRule type="expression" dxfId="186" priority="292" stopIfTrue="1">
      <formula>U154="G"</formula>
    </cfRule>
  </conditionalFormatting>
  <conditionalFormatting sqref="X154">
    <cfRule type="expression" dxfId="185" priority="287" stopIfTrue="1">
      <formula>X154="R"</formula>
    </cfRule>
    <cfRule type="expression" dxfId="184" priority="288" stopIfTrue="1">
      <formula>X154="A"</formula>
    </cfRule>
    <cfRule type="expression" dxfId="183" priority="289" stopIfTrue="1">
      <formula>X154="G"</formula>
    </cfRule>
  </conditionalFormatting>
  <conditionalFormatting sqref="R149:R154">
    <cfRule type="expression" dxfId="182" priority="350" stopIfTrue="1">
      <formula>R149="R"</formula>
    </cfRule>
    <cfRule type="expression" dxfId="181" priority="351" stopIfTrue="1">
      <formula>R149="A"</formula>
    </cfRule>
    <cfRule type="expression" dxfId="180" priority="352" stopIfTrue="1">
      <formula>R149="G"</formula>
    </cfRule>
  </conditionalFormatting>
  <conditionalFormatting sqref="R148:R152">
    <cfRule type="expression" dxfId="179" priority="347" stopIfTrue="1">
      <formula>R148="R"</formula>
    </cfRule>
    <cfRule type="expression" dxfId="178" priority="348" stopIfTrue="1">
      <formula>R148="A"</formula>
    </cfRule>
    <cfRule type="expression" dxfId="177" priority="349" stopIfTrue="1">
      <formula>R148="G"</formula>
    </cfRule>
  </conditionalFormatting>
  <conditionalFormatting sqref="R150:R152">
    <cfRule type="expression" dxfId="176" priority="344" stopIfTrue="1">
      <formula>R150="R"</formula>
    </cfRule>
    <cfRule type="expression" dxfId="175" priority="345" stopIfTrue="1">
      <formula>R150="A"</formula>
    </cfRule>
    <cfRule type="expression" dxfId="174" priority="346" stopIfTrue="1">
      <formula>R150="G"</formula>
    </cfRule>
  </conditionalFormatting>
  <conditionalFormatting sqref="R146:R152">
    <cfRule type="expression" dxfId="173" priority="341" stopIfTrue="1">
      <formula>R146="R"</formula>
    </cfRule>
    <cfRule type="expression" dxfId="172" priority="342" stopIfTrue="1">
      <formula>R146="A"</formula>
    </cfRule>
    <cfRule type="expression" dxfId="171" priority="343" stopIfTrue="1">
      <formula>R146="G"</formula>
    </cfRule>
  </conditionalFormatting>
  <conditionalFormatting sqref="G149:G154">
    <cfRule type="expression" dxfId="170" priority="284" stopIfTrue="1">
      <formula>G149="R"</formula>
    </cfRule>
    <cfRule type="expression" dxfId="169" priority="285" stopIfTrue="1">
      <formula>G149="A"</formula>
    </cfRule>
    <cfRule type="expression" dxfId="168" priority="286" stopIfTrue="1">
      <formula>G149="G"</formula>
    </cfRule>
  </conditionalFormatting>
  <conditionalFormatting sqref="G148:G152">
    <cfRule type="expression" dxfId="167" priority="281" stopIfTrue="1">
      <formula>G148="R"</formula>
    </cfRule>
    <cfRule type="expression" dxfId="166" priority="282" stopIfTrue="1">
      <formula>G148="A"</formula>
    </cfRule>
    <cfRule type="expression" dxfId="165" priority="283" stopIfTrue="1">
      <formula>G148="G"</formula>
    </cfRule>
  </conditionalFormatting>
  <conditionalFormatting sqref="G150:G152">
    <cfRule type="expression" dxfId="164" priority="278" stopIfTrue="1">
      <formula>G150="R"</formula>
    </cfRule>
    <cfRule type="expression" dxfId="163" priority="279" stopIfTrue="1">
      <formula>G150="A"</formula>
    </cfRule>
    <cfRule type="expression" dxfId="162" priority="280" stopIfTrue="1">
      <formula>G150="G"</formula>
    </cfRule>
  </conditionalFormatting>
  <conditionalFormatting sqref="G146:G152">
    <cfRule type="expression" dxfId="161" priority="275" stopIfTrue="1">
      <formula>G146="R"</formula>
    </cfRule>
    <cfRule type="expression" dxfId="160" priority="276" stopIfTrue="1">
      <formula>G146="A"</formula>
    </cfRule>
    <cfRule type="expression" dxfId="159" priority="277" stopIfTrue="1">
      <formula>G146="G"</formula>
    </cfRule>
  </conditionalFormatting>
  <conditionalFormatting sqref="U151">
    <cfRule type="expression" dxfId="158" priority="311" stopIfTrue="1">
      <formula>U151="R"</formula>
    </cfRule>
    <cfRule type="expression" dxfId="157" priority="312" stopIfTrue="1">
      <formula>U151="A"</formula>
    </cfRule>
    <cfRule type="expression" dxfId="156" priority="313" stopIfTrue="1">
      <formula>U151="G"</formula>
    </cfRule>
  </conditionalFormatting>
  <conditionalFormatting sqref="U146:U150 U152">
    <cfRule type="expression" dxfId="155" priority="329" stopIfTrue="1">
      <formula>U146="R"</formula>
    </cfRule>
    <cfRule type="expression" dxfId="154" priority="330" stopIfTrue="1">
      <formula>U146="A"</formula>
    </cfRule>
    <cfRule type="expression" dxfId="153" priority="331" stopIfTrue="1">
      <formula>U146="G"</formula>
    </cfRule>
  </conditionalFormatting>
  <conditionalFormatting sqref="U149:U150 U152:U153">
    <cfRule type="expression" dxfId="152" priority="338" stopIfTrue="1">
      <formula>U149="R"</formula>
    </cfRule>
    <cfRule type="expression" dxfId="151" priority="339" stopIfTrue="1">
      <formula>U149="A"</formula>
    </cfRule>
    <cfRule type="expression" dxfId="150" priority="340" stopIfTrue="1">
      <formula>U149="G"</formula>
    </cfRule>
  </conditionalFormatting>
  <conditionalFormatting sqref="U148:U150 U152">
    <cfRule type="expression" dxfId="149" priority="335" stopIfTrue="1">
      <formula>U148="R"</formula>
    </cfRule>
    <cfRule type="expression" dxfId="148" priority="336" stopIfTrue="1">
      <formula>U148="A"</formula>
    </cfRule>
    <cfRule type="expression" dxfId="147" priority="337" stopIfTrue="1">
      <formula>U148="G"</formula>
    </cfRule>
  </conditionalFormatting>
  <conditionalFormatting sqref="U150 U152">
    <cfRule type="expression" dxfId="146" priority="332" stopIfTrue="1">
      <formula>U150="R"</formula>
    </cfRule>
    <cfRule type="expression" dxfId="145" priority="333" stopIfTrue="1">
      <formula>U150="A"</formula>
    </cfRule>
    <cfRule type="expression" dxfId="144" priority="334" stopIfTrue="1">
      <formula>U150="G"</formula>
    </cfRule>
  </conditionalFormatting>
  <conditionalFormatting sqref="X149:X150 X152:X153">
    <cfRule type="expression" dxfId="143" priority="326" stopIfTrue="1">
      <formula>X149="R"</formula>
    </cfRule>
    <cfRule type="expression" dxfId="142" priority="327" stopIfTrue="1">
      <formula>X149="A"</formula>
    </cfRule>
    <cfRule type="expression" dxfId="141" priority="328" stopIfTrue="1">
      <formula>X149="G"</formula>
    </cfRule>
  </conditionalFormatting>
  <conditionalFormatting sqref="X148:X150 X152">
    <cfRule type="expression" dxfId="140" priority="323" stopIfTrue="1">
      <formula>X148="R"</formula>
    </cfRule>
    <cfRule type="expression" dxfId="139" priority="324" stopIfTrue="1">
      <formula>X148="A"</formula>
    </cfRule>
    <cfRule type="expression" dxfId="138" priority="325" stopIfTrue="1">
      <formula>X148="G"</formula>
    </cfRule>
  </conditionalFormatting>
  <conditionalFormatting sqref="X150 X152">
    <cfRule type="expression" dxfId="137" priority="320" stopIfTrue="1">
      <formula>X150="R"</formula>
    </cfRule>
    <cfRule type="expression" dxfId="136" priority="321" stopIfTrue="1">
      <formula>X150="A"</formula>
    </cfRule>
    <cfRule type="expression" dxfId="135" priority="322" stopIfTrue="1">
      <formula>X150="G"</formula>
    </cfRule>
  </conditionalFormatting>
  <conditionalFormatting sqref="X146:X150 X152">
    <cfRule type="expression" dxfId="134" priority="317" stopIfTrue="1">
      <formula>X146="R"</formula>
    </cfRule>
    <cfRule type="expression" dxfId="133" priority="318" stopIfTrue="1">
      <formula>X146="A"</formula>
    </cfRule>
    <cfRule type="expression" dxfId="132" priority="319" stopIfTrue="1">
      <formula>X146="G"</formula>
    </cfRule>
  </conditionalFormatting>
  <conditionalFormatting sqref="U151">
    <cfRule type="expression" dxfId="131" priority="314" stopIfTrue="1">
      <formula>U151="R"</formula>
    </cfRule>
    <cfRule type="expression" dxfId="130" priority="315" stopIfTrue="1">
      <formula>U151="A"</formula>
    </cfRule>
    <cfRule type="expression" dxfId="129" priority="316" stopIfTrue="1">
      <formula>U151="G"</formula>
    </cfRule>
  </conditionalFormatting>
  <conditionalFormatting sqref="U151">
    <cfRule type="expression" dxfId="128" priority="308" stopIfTrue="1">
      <formula>U151="R"</formula>
    </cfRule>
    <cfRule type="expression" dxfId="127" priority="309" stopIfTrue="1">
      <formula>U151="A"</formula>
    </cfRule>
    <cfRule type="expression" dxfId="126" priority="310" stopIfTrue="1">
      <formula>U151="G"</formula>
    </cfRule>
  </conditionalFormatting>
  <conditionalFormatting sqref="U151">
    <cfRule type="expression" dxfId="125" priority="305" stopIfTrue="1">
      <formula>U151="R"</formula>
    </cfRule>
    <cfRule type="expression" dxfId="124" priority="306" stopIfTrue="1">
      <formula>U151="A"</formula>
    </cfRule>
    <cfRule type="expression" dxfId="123" priority="307" stopIfTrue="1">
      <formula>U151="G"</formula>
    </cfRule>
  </conditionalFormatting>
  <conditionalFormatting sqref="X151">
    <cfRule type="expression" dxfId="122" priority="302" stopIfTrue="1">
      <formula>X151="R"</formula>
    </cfRule>
    <cfRule type="expression" dxfId="121" priority="303" stopIfTrue="1">
      <formula>X151="A"</formula>
    </cfRule>
    <cfRule type="expression" dxfId="120" priority="304" stopIfTrue="1">
      <formula>X151="G"</formula>
    </cfRule>
  </conditionalFormatting>
  <conditionalFormatting sqref="X151">
    <cfRule type="expression" dxfId="119" priority="299" stopIfTrue="1">
      <formula>X151="R"</formula>
    </cfRule>
    <cfRule type="expression" dxfId="118" priority="300" stopIfTrue="1">
      <formula>X151="A"</formula>
    </cfRule>
    <cfRule type="expression" dxfId="117" priority="301" stopIfTrue="1">
      <formula>X151="G"</formula>
    </cfRule>
  </conditionalFormatting>
  <conditionalFormatting sqref="D6">
    <cfRule type="expression" dxfId="116" priority="146">
      <formula>IF(AND(sysChk=0,sysWarn=0),1,0)</formula>
    </cfRule>
    <cfRule type="expression" dxfId="115" priority="147">
      <formula>IF(AND(sysChk=0,sysWarn&lt;&gt;0),1,0)</formula>
    </cfRule>
    <cfRule type="expression" dxfId="114" priority="148">
      <formula>IF(sysChk&lt;&gt;0,1,0)</formula>
    </cfRule>
  </conditionalFormatting>
  <conditionalFormatting sqref="J149:J154">
    <cfRule type="expression" dxfId="113" priority="47" stopIfTrue="1">
      <formula>J149="R"</formula>
    </cfRule>
    <cfRule type="expression" dxfId="112" priority="48" stopIfTrue="1">
      <formula>J149="A"</formula>
    </cfRule>
    <cfRule type="expression" dxfId="111" priority="49" stopIfTrue="1">
      <formula>J149="G"</formula>
    </cfRule>
  </conditionalFormatting>
  <conditionalFormatting sqref="J148:J152">
    <cfRule type="expression" dxfId="110" priority="44" stopIfTrue="1">
      <formula>J148="R"</formula>
    </cfRule>
    <cfRule type="expression" dxfId="109" priority="45" stopIfTrue="1">
      <formula>J148="A"</formula>
    </cfRule>
    <cfRule type="expression" dxfId="108" priority="46" stopIfTrue="1">
      <formula>J148="G"</formula>
    </cfRule>
  </conditionalFormatting>
  <conditionalFormatting sqref="J150:J152">
    <cfRule type="expression" dxfId="107" priority="41" stopIfTrue="1">
      <formula>J150="R"</formula>
    </cfRule>
    <cfRule type="expression" dxfId="106" priority="42" stopIfTrue="1">
      <formula>J150="A"</formula>
    </cfRule>
    <cfRule type="expression" dxfId="105" priority="43" stopIfTrue="1">
      <formula>J150="G"</formula>
    </cfRule>
  </conditionalFormatting>
  <conditionalFormatting sqref="J146:J152">
    <cfRule type="expression" dxfId="104" priority="38" stopIfTrue="1">
      <formula>J146="R"</formula>
    </cfRule>
    <cfRule type="expression" dxfId="103" priority="39" stopIfTrue="1">
      <formula>J146="A"</formula>
    </cfRule>
    <cfRule type="expression" dxfId="102" priority="40" stopIfTrue="1">
      <formula>J146="G"</formula>
    </cfRule>
  </conditionalFormatting>
  <conditionalFormatting sqref="M149:M154">
    <cfRule type="expression" dxfId="101" priority="35" stopIfTrue="1">
      <formula>M149="R"</formula>
    </cfRule>
    <cfRule type="expression" dxfId="100" priority="36" stopIfTrue="1">
      <formula>M149="A"</formula>
    </cfRule>
    <cfRule type="expression" dxfId="99" priority="37" stopIfTrue="1">
      <formula>M149="G"</formula>
    </cfRule>
  </conditionalFormatting>
  <conditionalFormatting sqref="M148:M152">
    <cfRule type="expression" dxfId="98" priority="32" stopIfTrue="1">
      <formula>M148="R"</formula>
    </cfRule>
    <cfRule type="expression" dxfId="97" priority="33" stopIfTrue="1">
      <formula>M148="A"</formula>
    </cfRule>
    <cfRule type="expression" dxfId="96" priority="34" stopIfTrue="1">
      <formula>M148="G"</formula>
    </cfRule>
  </conditionalFormatting>
  <conditionalFormatting sqref="M150:M152">
    <cfRule type="expression" dxfId="95" priority="29" stopIfTrue="1">
      <formula>M150="R"</formula>
    </cfRule>
    <cfRule type="expression" dxfId="94" priority="30" stopIfTrue="1">
      <formula>M150="A"</formula>
    </cfRule>
    <cfRule type="expression" dxfId="93" priority="31" stopIfTrue="1">
      <formula>M150="G"</formula>
    </cfRule>
  </conditionalFormatting>
  <conditionalFormatting sqref="M146:M152">
    <cfRule type="expression" dxfId="92" priority="26" stopIfTrue="1">
      <formula>M146="R"</formula>
    </cfRule>
    <cfRule type="expression" dxfId="91" priority="27" stopIfTrue="1">
      <formula>M146="A"</formula>
    </cfRule>
    <cfRule type="expression" dxfId="90" priority="28" stopIfTrue="1">
      <formula>M146="G"</formula>
    </cfRule>
  </conditionalFormatting>
  <conditionalFormatting sqref="AA149:AC154">
    <cfRule type="expression" dxfId="89" priority="23" stopIfTrue="1">
      <formula>AA149="R"</formula>
    </cfRule>
    <cfRule type="expression" dxfId="88" priority="24" stopIfTrue="1">
      <formula>AA149="A"</formula>
    </cfRule>
    <cfRule type="expression" dxfId="87" priority="25" stopIfTrue="1">
      <formula>AA149="G"</formula>
    </cfRule>
  </conditionalFormatting>
  <conditionalFormatting sqref="AA148:AC152">
    <cfRule type="expression" dxfId="86" priority="20" stopIfTrue="1">
      <formula>AA148="R"</formula>
    </cfRule>
    <cfRule type="expression" dxfId="85" priority="21" stopIfTrue="1">
      <formula>AA148="A"</formula>
    </cfRule>
    <cfRule type="expression" dxfId="84" priority="22" stopIfTrue="1">
      <formula>AA148="G"</formula>
    </cfRule>
  </conditionalFormatting>
  <conditionalFormatting sqref="AA150:AC152">
    <cfRule type="expression" dxfId="83" priority="17" stopIfTrue="1">
      <formula>AA150="R"</formula>
    </cfRule>
    <cfRule type="expression" dxfId="82" priority="18" stopIfTrue="1">
      <formula>AA150="A"</formula>
    </cfRule>
    <cfRule type="expression" dxfId="81" priority="19" stopIfTrue="1">
      <formula>AA150="G"</formula>
    </cfRule>
  </conditionalFormatting>
  <conditionalFormatting sqref="AA146:AC152">
    <cfRule type="expression" dxfId="80" priority="14" stopIfTrue="1">
      <formula>AA146="R"</formula>
    </cfRule>
    <cfRule type="expression" dxfId="79" priority="15" stopIfTrue="1">
      <formula>AA146="A"</formula>
    </cfRule>
    <cfRule type="expression" dxfId="78" priority="16" stopIfTrue="1">
      <formula>AA146="G"</formula>
    </cfRule>
  </conditionalFormatting>
  <conditionalFormatting sqref="AQ149:AS154">
    <cfRule type="expression" dxfId="77" priority="11" stopIfTrue="1">
      <formula>AQ149="R"</formula>
    </cfRule>
    <cfRule type="expression" dxfId="76" priority="12" stopIfTrue="1">
      <formula>AQ149="A"</formula>
    </cfRule>
    <cfRule type="expression" dxfId="75" priority="13" stopIfTrue="1">
      <formula>AQ149="G"</formula>
    </cfRule>
  </conditionalFormatting>
  <conditionalFormatting sqref="AQ148:AS152">
    <cfRule type="expression" dxfId="74" priority="8" stopIfTrue="1">
      <formula>AQ148="R"</formula>
    </cfRule>
    <cfRule type="expression" dxfId="73" priority="9" stopIfTrue="1">
      <formula>AQ148="A"</formula>
    </cfRule>
    <cfRule type="expression" dxfId="72" priority="10" stopIfTrue="1">
      <formula>AQ148="G"</formula>
    </cfRule>
  </conditionalFormatting>
  <conditionalFormatting sqref="AQ150:AS152">
    <cfRule type="expression" dxfId="71" priority="5" stopIfTrue="1">
      <formula>AQ150="R"</formula>
    </cfRule>
    <cfRule type="expression" dxfId="70" priority="6" stopIfTrue="1">
      <formula>AQ150="A"</formula>
    </cfRule>
    <cfRule type="expression" dxfId="69" priority="7" stopIfTrue="1">
      <formula>AQ150="G"</formula>
    </cfRule>
  </conditionalFormatting>
  <conditionalFormatting sqref="AQ146:AS152">
    <cfRule type="expression" dxfId="68" priority="2" stopIfTrue="1">
      <formula>AQ146="R"</formula>
    </cfRule>
    <cfRule type="expression" dxfId="67" priority="3" stopIfTrue="1">
      <formula>AQ146="A"</formula>
    </cfRule>
    <cfRule type="expression" dxfId="66"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80" zoomScaleNormal="80" zoomScaleSheetLayoutView="80" workbookViewId="0">
      <pane ySplit="8" topLeftCell="A21" activePane="bottomLeft" state="frozen"/>
      <selection activeCell="A9" sqref="A9"/>
      <selection pane="bottomLeft" activeCell="D15" sqref="D15"/>
    </sheetView>
  </sheetViews>
  <sheetFormatPr defaultColWidth="0" defaultRowHeight="14.55" customHeight="1" zeroHeight="1" x14ac:dyDescent="0.2"/>
  <cols>
    <col min="1" max="2" width="4" customWidth="1"/>
    <col min="3" max="3" width="1.75" customWidth="1"/>
    <col min="4" max="4" width="71.375" customWidth="1"/>
    <col min="5" max="7" width="26.5" customWidth="1"/>
    <col min="8" max="8" width="8.75" customWidth="1"/>
    <col min="9" max="9" width="30" customWidth="1"/>
    <col min="10" max="20" width="0" hidden="1" customWidth="1"/>
    <col min="21" max="16384" width="9.25" hidden="1"/>
  </cols>
  <sheetData>
    <row r="1" spans="1:9" ht="11.4" x14ac:dyDescent="0.2">
      <c r="A1" s="109" t="s">
        <v>100</v>
      </c>
      <c r="B1" s="109"/>
      <c r="C1" s="109"/>
      <c r="D1" s="109"/>
      <c r="E1" s="109"/>
      <c r="F1" s="109"/>
      <c r="G1" s="109"/>
      <c r="H1" s="109"/>
      <c r="I1" s="109"/>
    </row>
    <row r="2" spans="1:9" ht="13.2" x14ac:dyDescent="0.2">
      <c r="A2" s="109"/>
      <c r="B2" s="109"/>
      <c r="C2" s="109"/>
      <c r="D2" s="111" t="str">
        <f>cstProjectName</f>
        <v>RM1557.13L4 Financial Viability Risk Assessment Template</v>
      </c>
      <c r="E2" s="109"/>
      <c r="F2" s="109"/>
      <c r="G2" s="109"/>
      <c r="H2" s="109"/>
      <c r="I2" s="109"/>
    </row>
    <row r="3" spans="1:9" ht="13.2" x14ac:dyDescent="0.2">
      <c r="A3" s="109"/>
      <c r="B3" s="109"/>
      <c r="C3" s="109"/>
      <c r="D3" s="112" t="str">
        <f ca="1">MID(CELL("filename",A1),FIND("]",CELL("filename",A1))+1,256)&amp;" Sheet"</f>
        <v>1.2a Alternative Guarantor Sheet</v>
      </c>
      <c r="E3" s="109"/>
      <c r="F3" s="109"/>
      <c r="G3" s="109"/>
      <c r="H3" s="109"/>
      <c r="I3" s="109"/>
    </row>
    <row r="4" spans="1:9" ht="12" x14ac:dyDescent="0.25">
      <c r="A4" s="109"/>
      <c r="B4" s="109"/>
      <c r="C4" s="109"/>
      <c r="D4" s="110" t="str">
        <f>IF(ISBLANK(cstProtectiveMarking),"",cstProtectiveMarking)</f>
        <v>OFFICIAL</v>
      </c>
      <c r="E4" s="109"/>
      <c r="F4" s="109"/>
      <c r="G4" s="109"/>
      <c r="H4" s="109"/>
      <c r="I4" s="109"/>
    </row>
    <row r="5" spans="1:9" ht="12" x14ac:dyDescent="0.25">
      <c r="A5" s="109"/>
      <c r="B5" s="109"/>
      <c r="C5" s="109"/>
      <c r="D5" s="113" t="str">
        <f>HYPERLINK("#'Contents'!A1",sysChkWord)</f>
        <v>All Checks OK</v>
      </c>
      <c r="E5" s="109"/>
      <c r="F5" s="109"/>
      <c r="G5" s="109"/>
      <c r="H5" s="109"/>
      <c r="I5" s="109"/>
    </row>
    <row r="6" spans="1:9" ht="13.2" x14ac:dyDescent="0.25">
      <c r="A6" s="109"/>
      <c r="B6" s="114"/>
      <c r="C6" s="109"/>
      <c r="D6" s="242" t="str">
        <f>HYPERLINK("#'Contents'!A1","Click for Contents")</f>
        <v>Click for Contents</v>
      </c>
      <c r="E6" s="242"/>
      <c r="F6" s="109"/>
      <c r="G6" s="109"/>
      <c r="H6" s="109"/>
      <c r="I6" s="109"/>
    </row>
    <row r="7" spans="1:9" ht="11.4" x14ac:dyDescent="0.2">
      <c r="A7" s="109"/>
      <c r="B7" s="109"/>
      <c r="C7" s="109"/>
      <c r="D7" s="109"/>
      <c r="E7" s="109"/>
      <c r="F7" s="109"/>
      <c r="G7" s="109"/>
      <c r="H7" s="109"/>
      <c r="I7" s="109"/>
    </row>
    <row r="8" spans="1:9" ht="12" x14ac:dyDescent="0.2">
      <c r="A8" s="185">
        <f>SUM(A9:A184)</f>
        <v>0</v>
      </c>
      <c r="B8" s="185">
        <f>SUM(B9:B184)</f>
        <v>0</v>
      </c>
      <c r="C8" s="116"/>
      <c r="D8" s="116"/>
      <c r="E8" s="116"/>
      <c r="F8" s="116"/>
      <c r="G8" s="116"/>
      <c r="H8" s="109"/>
      <c r="I8" s="109"/>
    </row>
    <row r="9" spans="1:9" ht="21" x14ac:dyDescent="0.4">
      <c r="A9" s="55"/>
      <c r="B9" s="54"/>
      <c r="C9" s="54"/>
      <c r="D9" s="54"/>
      <c r="E9" s="54"/>
      <c r="F9" s="54"/>
      <c r="G9" s="54"/>
      <c r="H9" s="54"/>
      <c r="I9" s="54"/>
    </row>
    <row r="10" spans="1:9" ht="14.4" x14ac:dyDescent="0.3">
      <c r="A10" s="97"/>
      <c r="B10" s="25"/>
      <c r="C10" s="25"/>
      <c r="D10" s="25" t="s">
        <v>100</v>
      </c>
      <c r="E10" s="25"/>
      <c r="F10" s="25"/>
      <c r="G10" s="25"/>
      <c r="H10" s="25"/>
      <c r="I10" s="25"/>
    </row>
    <row r="11" spans="1:9" ht="14.4" x14ac:dyDescent="0.3">
      <c r="A11" s="97"/>
      <c r="B11" s="25"/>
      <c r="C11" s="25"/>
      <c r="D11" s="25"/>
      <c r="E11" s="25"/>
      <c r="F11" s="25"/>
      <c r="G11" s="25"/>
      <c r="H11" s="25"/>
      <c r="I11" s="25"/>
    </row>
    <row r="12" spans="1:9" ht="21" x14ac:dyDescent="0.4">
      <c r="A12" s="97"/>
      <c r="B12" s="25"/>
      <c r="C12" s="25"/>
      <c r="D12" s="55" t="s">
        <v>321</v>
      </c>
      <c r="E12" s="25"/>
      <c r="F12" s="25"/>
      <c r="G12" s="25"/>
      <c r="H12" s="25"/>
      <c r="I12" s="25"/>
    </row>
    <row r="13" spans="1:9" ht="14.4" x14ac:dyDescent="0.3">
      <c r="A13" s="97"/>
      <c r="B13" s="25"/>
      <c r="C13" s="25"/>
      <c r="D13" s="97" t="s">
        <v>455</v>
      </c>
      <c r="E13" s="25"/>
      <c r="F13" s="25"/>
      <c r="G13" s="25"/>
      <c r="H13" s="25"/>
      <c r="I13" s="25"/>
    </row>
    <row r="14" spans="1:9" ht="14.4" x14ac:dyDescent="0.3">
      <c r="A14" s="97"/>
      <c r="B14" s="25"/>
      <c r="C14" s="25"/>
      <c r="D14" s="146" t="s">
        <v>449</v>
      </c>
      <c r="E14" s="146"/>
      <c r="F14" s="146"/>
      <c r="G14" s="146"/>
      <c r="H14" s="146"/>
      <c r="I14" s="25"/>
    </row>
    <row r="15" spans="1:9" s="27" customFormat="1" ht="14.4" x14ac:dyDescent="0.3">
      <c r="A15" s="97"/>
      <c r="B15" s="25"/>
      <c r="C15" s="25"/>
      <c r="D15" s="15" t="s">
        <v>265</v>
      </c>
      <c r="E15" s="270" t="s">
        <v>451</v>
      </c>
      <c r="F15" s="271"/>
      <c r="G15" s="272"/>
      <c r="H15" s="146"/>
      <c r="I15" s="25"/>
    </row>
    <row r="16" spans="1:9" ht="14.4" x14ac:dyDescent="0.3">
      <c r="A16" s="97"/>
      <c r="B16" s="25"/>
      <c r="C16" s="25"/>
      <c r="D16" s="237" t="s">
        <v>46</v>
      </c>
      <c r="E16" s="238"/>
      <c r="H16" s="25"/>
      <c r="I16" s="25"/>
    </row>
    <row r="17" spans="1:9" ht="13.95" customHeight="1" x14ac:dyDescent="0.4">
      <c r="A17" s="53"/>
      <c r="B17" s="144"/>
      <c r="C17" s="27"/>
      <c r="D17" s="237" t="s">
        <v>47</v>
      </c>
      <c r="E17" s="239"/>
      <c r="H17" s="27"/>
    </row>
    <row r="18" spans="1:9" ht="13.95" customHeight="1" x14ac:dyDescent="0.4">
      <c r="A18" s="53"/>
      <c r="B18" s="144"/>
      <c r="C18" s="27"/>
      <c r="D18" s="237" t="s">
        <v>450</v>
      </c>
      <c r="E18" s="270"/>
      <c r="F18" s="271"/>
      <c r="G18" s="272"/>
      <c r="H18" s="27"/>
      <c r="I18" s="27"/>
    </row>
    <row r="19" spans="1:9" ht="21" x14ac:dyDescent="0.4">
      <c r="A19" s="53"/>
      <c r="B19" s="144"/>
      <c r="C19" s="27"/>
      <c r="D19" s="11"/>
      <c r="E19" s="27"/>
      <c r="F19" s="27"/>
      <c r="G19" s="27"/>
      <c r="H19" s="27"/>
      <c r="I19" s="27"/>
    </row>
    <row r="20" spans="1:9" ht="17.399999999999999" x14ac:dyDescent="0.3">
      <c r="A20" s="25"/>
      <c r="B20" s="144"/>
      <c r="C20" s="25"/>
      <c r="D20" s="12" t="s">
        <v>5</v>
      </c>
      <c r="E20" s="25"/>
      <c r="F20" s="25"/>
      <c r="G20" s="224" t="s">
        <v>6</v>
      </c>
      <c r="H20" s="25"/>
      <c r="I20" s="25"/>
    </row>
    <row r="21" spans="1:9" ht="13.2" x14ac:dyDescent="0.25">
      <c r="A21" s="27"/>
      <c r="B21" s="144"/>
      <c r="C21" s="27"/>
      <c r="D21" s="28" t="s">
        <v>65</v>
      </c>
      <c r="E21" s="96" t="s">
        <v>7</v>
      </c>
      <c r="F21" s="96" t="s">
        <v>7</v>
      </c>
      <c r="G21" s="96" t="s">
        <v>7</v>
      </c>
      <c r="H21" s="27"/>
    </row>
    <row r="22" spans="1:9" ht="14.4" x14ac:dyDescent="0.3">
      <c r="A22" s="25"/>
      <c r="B22" s="144"/>
      <c r="C22" s="27"/>
      <c r="D22" s="130" t="s">
        <v>8</v>
      </c>
      <c r="E22" s="188">
        <v>12</v>
      </c>
      <c r="F22" s="188">
        <v>12</v>
      </c>
      <c r="G22" s="188">
        <v>12</v>
      </c>
      <c r="H22" s="27"/>
    </row>
    <row r="23" spans="1:9" ht="11.4" x14ac:dyDescent="0.2">
      <c r="A23" s="27"/>
      <c r="B23" s="144"/>
      <c r="C23" s="27"/>
      <c r="D23" s="130" t="s">
        <v>9</v>
      </c>
      <c r="E23" s="95" t="s">
        <v>10</v>
      </c>
      <c r="F23" s="95" t="s">
        <v>10</v>
      </c>
      <c r="G23" s="95" t="s">
        <v>10</v>
      </c>
      <c r="H23" s="27"/>
    </row>
    <row r="24" spans="1:9" ht="11.4" x14ac:dyDescent="0.2">
      <c r="A24" s="27"/>
      <c r="B24" s="144"/>
      <c r="C24" s="27"/>
      <c r="D24" s="130" t="s">
        <v>146</v>
      </c>
      <c r="E24" s="227" t="s">
        <v>48</v>
      </c>
      <c r="F24" s="227" t="s">
        <v>48</v>
      </c>
      <c r="G24" s="227" t="s">
        <v>48</v>
      </c>
      <c r="H24" s="27"/>
    </row>
    <row r="25" spans="1:9" ht="11.4" x14ac:dyDescent="0.2">
      <c r="A25" s="27"/>
      <c r="B25" s="144"/>
      <c r="C25" s="27"/>
      <c r="D25" s="130" t="s">
        <v>363</v>
      </c>
      <c r="E25" s="95" t="s">
        <v>11</v>
      </c>
      <c r="F25" s="95" t="s">
        <v>11</v>
      </c>
      <c r="G25" s="95" t="s">
        <v>11</v>
      </c>
      <c r="H25" s="27"/>
    </row>
    <row r="26" spans="1:9" ht="11.4" x14ac:dyDescent="0.2">
      <c r="A26" s="144">
        <f>IF(OR(E26&lt;0,F26&lt;0,G26&lt;0),1,0)</f>
        <v>0</v>
      </c>
      <c r="C26" s="27"/>
      <c r="D26" s="13" t="s">
        <v>4</v>
      </c>
      <c r="E26" s="132">
        <v>0</v>
      </c>
      <c r="F26" s="132">
        <v>0</v>
      </c>
      <c r="G26" s="132">
        <v>0</v>
      </c>
      <c r="H26" s="27"/>
    </row>
    <row r="27" spans="1:9" ht="11.4" x14ac:dyDescent="0.2">
      <c r="A27" s="144">
        <f>IF(OR(E27&lt;0,F27&lt;0,G27&lt;0),1,0)</f>
        <v>0</v>
      </c>
      <c r="C27" s="27"/>
      <c r="D27" s="13" t="s">
        <v>12</v>
      </c>
      <c r="E27" s="132">
        <v>0</v>
      </c>
      <c r="F27" s="132">
        <v>0</v>
      </c>
      <c r="G27" s="132">
        <v>0</v>
      </c>
      <c r="H27" s="27"/>
    </row>
    <row r="28" spans="1:9" ht="12" x14ac:dyDescent="0.25">
      <c r="A28" s="144"/>
      <c r="C28" s="27"/>
      <c r="D28" s="14" t="s">
        <v>13</v>
      </c>
      <c r="E28" s="49">
        <f>E26+E27</f>
        <v>0</v>
      </c>
      <c r="F28" s="49">
        <f>F26+F27</f>
        <v>0</v>
      </c>
      <c r="G28" s="49">
        <f>G26+G27</f>
        <v>0</v>
      </c>
      <c r="H28" s="27"/>
    </row>
    <row r="29" spans="1:9" ht="11.4" x14ac:dyDescent="0.2">
      <c r="A29" s="144"/>
      <c r="C29" s="27"/>
      <c r="D29" s="13" t="s">
        <v>169</v>
      </c>
      <c r="E29" s="132">
        <v>0</v>
      </c>
      <c r="F29" s="132">
        <v>0</v>
      </c>
      <c r="G29" s="132">
        <v>0</v>
      </c>
      <c r="H29" s="27"/>
    </row>
    <row r="30" spans="1:9" ht="11.4" x14ac:dyDescent="0.2">
      <c r="A30" s="144"/>
      <c r="C30" s="27"/>
      <c r="D30" s="13" t="s">
        <v>170</v>
      </c>
      <c r="E30" s="132">
        <v>0</v>
      </c>
      <c r="F30" s="132">
        <v>0</v>
      </c>
      <c r="G30" s="132">
        <v>0</v>
      </c>
      <c r="H30" s="27"/>
    </row>
    <row r="31" spans="1:9" ht="11.4" x14ac:dyDescent="0.2">
      <c r="A31" s="144">
        <f>IF(OR(E31&lt;0,F31&lt;0,G31&lt;0),1,0)</f>
        <v>0</v>
      </c>
      <c r="C31" s="27"/>
      <c r="D31" s="13" t="s">
        <v>250</v>
      </c>
      <c r="E31" s="132">
        <v>0</v>
      </c>
      <c r="F31" s="132">
        <v>0</v>
      </c>
      <c r="G31" s="132">
        <v>0</v>
      </c>
      <c r="H31" s="27"/>
    </row>
    <row r="32" spans="1:9" ht="11.4" x14ac:dyDescent="0.2">
      <c r="A32" s="144"/>
      <c r="C32" s="27"/>
      <c r="D32" s="13" t="s">
        <v>205</v>
      </c>
      <c r="E32" s="132">
        <v>0</v>
      </c>
      <c r="F32" s="132">
        <v>0</v>
      </c>
      <c r="G32" s="132">
        <v>0</v>
      </c>
      <c r="H32" s="27"/>
    </row>
    <row r="33" spans="1:8" ht="11.4" x14ac:dyDescent="0.2">
      <c r="A33" s="144">
        <f>IF(OR(E33&lt;0,F33&lt;0,G33&lt;0),1,0)</f>
        <v>0</v>
      </c>
      <c r="C33" s="27"/>
      <c r="D33" s="13" t="s">
        <v>171</v>
      </c>
      <c r="E33" s="132">
        <v>0</v>
      </c>
      <c r="F33" s="132">
        <v>0</v>
      </c>
      <c r="G33" s="132">
        <v>0</v>
      </c>
      <c r="H33" s="27"/>
    </row>
    <row r="34" spans="1:8" ht="12" x14ac:dyDescent="0.25">
      <c r="A34" s="144"/>
      <c r="C34" s="27"/>
      <c r="D34" s="14" t="s">
        <v>14</v>
      </c>
      <c r="E34" s="49">
        <f>E28+E29+E30+E31+E32+E33</f>
        <v>0</v>
      </c>
      <c r="F34" s="49">
        <f t="shared" ref="F34:G34" si="0">F28+F29+F30+F31+F32+F33</f>
        <v>0</v>
      </c>
      <c r="G34" s="49">
        <f t="shared" si="0"/>
        <v>0</v>
      </c>
      <c r="H34" s="27"/>
    </row>
    <row r="35" spans="1:8" ht="11.4" x14ac:dyDescent="0.2">
      <c r="A35" s="144"/>
      <c r="C35" s="27"/>
      <c r="D35" s="27"/>
      <c r="E35" s="15"/>
      <c r="F35" s="15"/>
      <c r="G35" s="15"/>
      <c r="H35" s="27"/>
    </row>
    <row r="36" spans="1:8" ht="11.4" x14ac:dyDescent="0.2">
      <c r="A36" s="144"/>
      <c r="C36" s="27"/>
      <c r="D36" s="13" t="s">
        <v>376</v>
      </c>
      <c r="E36" s="132">
        <v>0</v>
      </c>
      <c r="F36" s="132">
        <v>0</v>
      </c>
      <c r="G36" s="132">
        <v>0</v>
      </c>
      <c r="H36" s="27"/>
    </row>
    <row r="37" spans="1:8" ht="11.4" x14ac:dyDescent="0.2">
      <c r="A37" s="144">
        <f>IF(OR(E37&lt;0,F37&lt;0,G37&lt;0),1,0)</f>
        <v>0</v>
      </c>
      <c r="C37" s="27"/>
      <c r="D37" s="13" t="s">
        <v>73</v>
      </c>
      <c r="E37" s="132">
        <v>0</v>
      </c>
      <c r="F37" s="132">
        <v>0</v>
      </c>
      <c r="G37" s="132">
        <v>0</v>
      </c>
      <c r="H37" s="27"/>
    </row>
    <row r="38" spans="1:8" ht="11.4" x14ac:dyDescent="0.2">
      <c r="A38" s="144">
        <f>IF(OR(E38&lt;0,F38&lt;0,G38&lt;0),1,0)</f>
        <v>0</v>
      </c>
      <c r="C38" s="27"/>
      <c r="D38" s="13" t="s">
        <v>15</v>
      </c>
      <c r="E38" s="132">
        <v>0</v>
      </c>
      <c r="F38" s="132">
        <v>0</v>
      </c>
      <c r="G38" s="132">
        <v>0</v>
      </c>
      <c r="H38" s="27"/>
    </row>
    <row r="39" spans="1:8" ht="11.4" x14ac:dyDescent="0.2">
      <c r="A39" s="144"/>
      <c r="C39" s="27"/>
      <c r="D39" s="13" t="s">
        <v>172</v>
      </c>
      <c r="E39" s="132">
        <v>0</v>
      </c>
      <c r="F39" s="132">
        <v>0</v>
      </c>
      <c r="G39" s="132">
        <v>0</v>
      </c>
      <c r="H39" s="27"/>
    </row>
    <row r="40" spans="1:8" ht="11.4" x14ac:dyDescent="0.2">
      <c r="A40" s="144"/>
      <c r="C40" s="27"/>
      <c r="D40" s="13" t="s">
        <v>147</v>
      </c>
      <c r="E40" s="132">
        <v>0</v>
      </c>
      <c r="F40" s="132">
        <v>0</v>
      </c>
      <c r="G40" s="132">
        <v>0</v>
      </c>
      <c r="H40" s="27"/>
    </row>
    <row r="41" spans="1:8" ht="11.4" x14ac:dyDescent="0.2">
      <c r="A41" s="144">
        <f>IF(OR(E41&lt;0,F41&lt;0,G41&lt;0),1,0)</f>
        <v>0</v>
      </c>
      <c r="C41" s="27"/>
      <c r="D41" s="13" t="s">
        <v>173</v>
      </c>
      <c r="E41" s="132">
        <v>0</v>
      </c>
      <c r="F41" s="132">
        <v>0</v>
      </c>
      <c r="G41" s="132">
        <v>0</v>
      </c>
      <c r="H41" s="27"/>
    </row>
    <row r="42" spans="1:8" ht="11.4" x14ac:dyDescent="0.2">
      <c r="A42" s="144"/>
      <c r="C42" s="27"/>
      <c r="D42" s="13" t="s">
        <v>134</v>
      </c>
      <c r="E42" s="132">
        <v>0</v>
      </c>
      <c r="F42" s="132">
        <v>0</v>
      </c>
      <c r="G42" s="132">
        <v>0</v>
      </c>
      <c r="H42" s="27"/>
    </row>
    <row r="43" spans="1:8" ht="12" x14ac:dyDescent="0.25">
      <c r="A43" s="144"/>
      <c r="C43" s="27"/>
      <c r="D43" s="14" t="s">
        <v>16</v>
      </c>
      <c r="E43" s="49">
        <f>E34+E36+E37+E38+E39+E40+E41+E42</f>
        <v>0</v>
      </c>
      <c r="F43" s="49">
        <f t="shared" ref="F43:G43" si="1">F34+F36+F37+F38+F39+F40+F41+F42</f>
        <v>0</v>
      </c>
      <c r="G43" s="49">
        <f t="shared" si="1"/>
        <v>0</v>
      </c>
      <c r="H43" s="27"/>
    </row>
    <row r="44" spans="1:8" ht="11.4" x14ac:dyDescent="0.2">
      <c r="A44" s="144"/>
      <c r="C44" s="27"/>
      <c r="D44" s="27"/>
      <c r="E44" s="15"/>
      <c r="F44" s="15"/>
      <c r="G44" s="15"/>
      <c r="H44" s="27"/>
    </row>
    <row r="45" spans="1:8" ht="11.4" x14ac:dyDescent="0.2">
      <c r="A45" s="144"/>
      <c r="C45" s="27"/>
      <c r="D45" s="13" t="s">
        <v>174</v>
      </c>
      <c r="E45" s="132">
        <v>0</v>
      </c>
      <c r="F45" s="132">
        <v>0</v>
      </c>
      <c r="G45" s="132">
        <v>0</v>
      </c>
      <c r="H45" s="27"/>
    </row>
    <row r="46" spans="1:8" ht="11.4" x14ac:dyDescent="0.2">
      <c r="A46" s="144"/>
      <c r="C46" s="27"/>
      <c r="D46" s="13" t="s">
        <v>185</v>
      </c>
      <c r="E46" s="132">
        <v>0</v>
      </c>
      <c r="F46" s="132">
        <v>0</v>
      </c>
      <c r="G46" s="132">
        <v>0</v>
      </c>
      <c r="H46" s="27"/>
    </row>
    <row r="47" spans="1:8" ht="12" x14ac:dyDescent="0.25">
      <c r="A47" s="144"/>
      <c r="C47" s="27"/>
      <c r="D47" s="14" t="s">
        <v>17</v>
      </c>
      <c r="E47" s="49">
        <f>E43+E45+E46</f>
        <v>0</v>
      </c>
      <c r="F47" s="49">
        <f t="shared" ref="F47:G47" si="2">F43+F45+F46</f>
        <v>0</v>
      </c>
      <c r="G47" s="49">
        <f t="shared" si="2"/>
        <v>0</v>
      </c>
      <c r="H47" s="27"/>
    </row>
    <row r="48" spans="1:8" ht="11.4" x14ac:dyDescent="0.2">
      <c r="A48" s="144"/>
      <c r="C48" s="27"/>
      <c r="D48" s="13" t="s">
        <v>2</v>
      </c>
      <c r="E48" s="132">
        <v>0</v>
      </c>
      <c r="F48" s="132">
        <v>0</v>
      </c>
      <c r="G48" s="132">
        <v>0</v>
      </c>
      <c r="H48" s="27"/>
    </row>
    <row r="49" spans="1:9" ht="11.4" x14ac:dyDescent="0.2">
      <c r="A49" s="144">
        <f>IF(OR(E49&lt;0,F49&lt;0,G49&lt;0),1,0)</f>
        <v>0</v>
      </c>
      <c r="C49" s="27"/>
      <c r="D49" s="13" t="s">
        <v>18</v>
      </c>
      <c r="E49" s="132">
        <v>0</v>
      </c>
      <c r="F49" s="132">
        <v>0</v>
      </c>
      <c r="G49" s="132">
        <v>0</v>
      </c>
      <c r="H49" s="27"/>
    </row>
    <row r="50" spans="1:9" ht="12" x14ac:dyDescent="0.25">
      <c r="A50" s="144"/>
      <c r="C50" s="27"/>
      <c r="D50" s="14" t="s">
        <v>19</v>
      </c>
      <c r="E50" s="49">
        <f>E47+E48+E49</f>
        <v>0</v>
      </c>
      <c r="F50" s="49">
        <f>F47+F48+F49</f>
        <v>0</v>
      </c>
      <c r="G50" s="49">
        <f>G47+G48+G49</f>
        <v>0</v>
      </c>
      <c r="H50" s="27"/>
    </row>
    <row r="51" spans="1:9" ht="11.4" x14ac:dyDescent="0.2">
      <c r="A51" s="144"/>
      <c r="C51" s="27"/>
      <c r="D51" s="27"/>
      <c r="E51" s="15"/>
      <c r="F51" s="15"/>
      <c r="G51" s="15"/>
      <c r="H51" s="27"/>
    </row>
    <row r="52" spans="1:9" ht="14.4" x14ac:dyDescent="0.3">
      <c r="A52" s="144">
        <f>IF(OR(E52&lt;0,F52&lt;0,G52&lt;0),1,0)</f>
        <v>0</v>
      </c>
      <c r="C52" s="38"/>
      <c r="D52" s="37" t="s">
        <v>20</v>
      </c>
      <c r="E52" s="132">
        <v>0</v>
      </c>
      <c r="F52" s="132">
        <v>0</v>
      </c>
      <c r="G52" s="132">
        <v>0</v>
      </c>
      <c r="H52" s="38"/>
      <c r="I52" s="38"/>
    </row>
    <row r="53" spans="1:9" ht="14.4" x14ac:dyDescent="0.3">
      <c r="A53" s="144">
        <f>IF(OR(E53&lt;0,F53&lt;0,G53&lt;0),1,0)</f>
        <v>0</v>
      </c>
      <c r="C53" s="38"/>
      <c r="D53" s="37" t="s">
        <v>111</v>
      </c>
      <c r="E53" s="132">
        <v>0</v>
      </c>
      <c r="F53" s="132">
        <v>0</v>
      </c>
      <c r="G53" s="132">
        <v>0</v>
      </c>
      <c r="H53" s="38"/>
      <c r="I53" s="38"/>
    </row>
    <row r="54" spans="1:9" ht="11.4" x14ac:dyDescent="0.2">
      <c r="A54" s="144"/>
      <c r="C54" s="27"/>
      <c r="D54" s="27"/>
      <c r="E54" s="15"/>
      <c r="F54" s="15"/>
      <c r="G54" s="15"/>
      <c r="H54" s="27"/>
    </row>
    <row r="55" spans="1:9" ht="13.2" x14ac:dyDescent="0.25">
      <c r="A55" s="144"/>
      <c r="C55" s="27"/>
      <c r="D55" s="28" t="s">
        <v>21</v>
      </c>
      <c r="E55" s="148" t="str">
        <f>E21</f>
        <v>31/XX/20XX</v>
      </c>
      <c r="F55" s="148" t="str">
        <f>F21</f>
        <v>31/XX/20XX</v>
      </c>
      <c r="G55" s="148" t="str">
        <f>G21</f>
        <v>31/XX/20XX</v>
      </c>
      <c r="H55" s="27"/>
    </row>
    <row r="56" spans="1:9" ht="11.4" x14ac:dyDescent="0.2">
      <c r="A56" s="144"/>
      <c r="C56" s="27"/>
      <c r="D56" s="13" t="s">
        <v>186</v>
      </c>
      <c r="E56" s="132">
        <v>0</v>
      </c>
      <c r="F56" s="132">
        <v>0</v>
      </c>
      <c r="G56" s="132">
        <v>0</v>
      </c>
      <c r="H56" s="27"/>
    </row>
    <row r="57" spans="1:9" ht="11.4" x14ac:dyDescent="0.2">
      <c r="A57" s="144">
        <f>IF(OR(E57&lt;0,F57&lt;0,G57&lt;0),1,0)</f>
        <v>0</v>
      </c>
      <c r="C57" s="27"/>
      <c r="D57" s="13" t="s">
        <v>175</v>
      </c>
      <c r="E57" s="132">
        <v>0</v>
      </c>
      <c r="F57" s="132">
        <v>0</v>
      </c>
      <c r="G57" s="132">
        <v>0</v>
      </c>
      <c r="H57" s="27"/>
    </row>
    <row r="58" spans="1:9" ht="11.4" x14ac:dyDescent="0.2">
      <c r="A58" s="144">
        <f>IF(OR(E58&lt;0,F58&lt;0,G58&lt;0),1,0)</f>
        <v>0</v>
      </c>
      <c r="C58" s="27"/>
      <c r="D58" s="13" t="s">
        <v>22</v>
      </c>
      <c r="E58" s="132">
        <v>0</v>
      </c>
      <c r="F58" s="132">
        <v>0</v>
      </c>
      <c r="G58" s="132">
        <v>0</v>
      </c>
      <c r="H58" s="27"/>
    </row>
    <row r="59" spans="1:9" ht="11.4" x14ac:dyDescent="0.2">
      <c r="A59" s="144">
        <f t="shared" ref="A59:A60" si="3">IF(OR(E59&lt;0,F59&lt;0,G59&lt;0),1,0)</f>
        <v>0</v>
      </c>
      <c r="C59" s="27"/>
      <c r="D59" s="13" t="s">
        <v>108</v>
      </c>
      <c r="E59" s="132">
        <v>0</v>
      </c>
      <c r="F59" s="132">
        <v>0</v>
      </c>
      <c r="G59" s="132">
        <v>0</v>
      </c>
      <c r="H59" s="27"/>
    </row>
    <row r="60" spans="1:9" ht="11.4" x14ac:dyDescent="0.2">
      <c r="A60" s="144">
        <f t="shared" si="3"/>
        <v>0</v>
      </c>
      <c r="C60" s="27"/>
      <c r="D60" s="13" t="s">
        <v>109</v>
      </c>
      <c r="E60" s="132">
        <v>0</v>
      </c>
      <c r="F60" s="132">
        <v>0</v>
      </c>
      <c r="G60" s="132">
        <v>0</v>
      </c>
      <c r="H60" s="27"/>
    </row>
    <row r="61" spans="1:9" ht="12" x14ac:dyDescent="0.25">
      <c r="A61" s="144"/>
      <c r="C61" s="27"/>
      <c r="D61" s="14" t="s">
        <v>23</v>
      </c>
      <c r="E61" s="49">
        <f>SUM(E56:E60)</f>
        <v>0</v>
      </c>
      <c r="F61" s="49">
        <f t="shared" ref="F61:G61" si="4">SUM(F56:F60)</f>
        <v>0</v>
      </c>
      <c r="G61" s="49">
        <f t="shared" si="4"/>
        <v>0</v>
      </c>
      <c r="H61" s="27"/>
    </row>
    <row r="62" spans="1:9" ht="11.4" x14ac:dyDescent="0.2">
      <c r="A62" s="144"/>
      <c r="C62" s="27"/>
      <c r="D62" s="27"/>
      <c r="E62" s="17"/>
      <c r="F62" s="17"/>
      <c r="G62" s="17"/>
      <c r="H62" s="27"/>
    </row>
    <row r="63" spans="1:9" ht="11.4" x14ac:dyDescent="0.2">
      <c r="A63" s="144">
        <f t="shared" ref="A63:A72" si="5">IF(OR(E63&lt;0,F63&lt;0,G63&lt;0),1,0)</f>
        <v>0</v>
      </c>
      <c r="C63" s="27"/>
      <c r="D63" s="18" t="s">
        <v>110</v>
      </c>
      <c r="E63" s="132">
        <v>0</v>
      </c>
      <c r="F63" s="132">
        <v>0</v>
      </c>
      <c r="G63" s="132">
        <v>0</v>
      </c>
      <c r="H63" s="27"/>
    </row>
    <row r="64" spans="1:9" ht="11.4" x14ac:dyDescent="0.2">
      <c r="A64" s="144">
        <f t="shared" si="5"/>
        <v>0</v>
      </c>
      <c r="C64" s="27"/>
      <c r="D64" s="18" t="s">
        <v>332</v>
      </c>
      <c r="E64" s="132">
        <v>0</v>
      </c>
      <c r="F64" s="132">
        <v>0</v>
      </c>
      <c r="G64" s="132">
        <v>0</v>
      </c>
      <c r="H64" s="27"/>
    </row>
    <row r="65" spans="1:8" ht="11.4" x14ac:dyDescent="0.2">
      <c r="A65" s="144">
        <f t="shared" si="5"/>
        <v>0</v>
      </c>
      <c r="C65" s="27"/>
      <c r="D65" s="18" t="s">
        <v>118</v>
      </c>
      <c r="E65" s="132">
        <v>0</v>
      </c>
      <c r="F65" s="132">
        <v>0</v>
      </c>
      <c r="G65" s="132">
        <v>0</v>
      </c>
      <c r="H65" s="27"/>
    </row>
    <row r="66" spans="1:8" ht="11.4" x14ac:dyDescent="0.2">
      <c r="A66" s="144">
        <f t="shared" si="5"/>
        <v>0</v>
      </c>
      <c r="C66" s="27"/>
      <c r="D66" s="18" t="s">
        <v>135</v>
      </c>
      <c r="E66" s="132">
        <v>0</v>
      </c>
      <c r="F66" s="132">
        <v>0</v>
      </c>
      <c r="G66" s="132">
        <v>0</v>
      </c>
      <c r="H66" s="27"/>
    </row>
    <row r="67" spans="1:8" ht="11.4" x14ac:dyDescent="0.2">
      <c r="A67" s="144">
        <f t="shared" si="5"/>
        <v>0</v>
      </c>
      <c r="C67" s="27"/>
      <c r="D67" s="18" t="s">
        <v>136</v>
      </c>
      <c r="E67" s="132">
        <v>0</v>
      </c>
      <c r="F67" s="132">
        <v>0</v>
      </c>
      <c r="G67" s="132">
        <v>0</v>
      </c>
      <c r="H67" s="27"/>
    </row>
    <row r="68" spans="1:8" ht="11.4" x14ac:dyDescent="0.2">
      <c r="A68" s="144">
        <f t="shared" si="5"/>
        <v>0</v>
      </c>
      <c r="C68" s="27"/>
      <c r="D68" s="18" t="s">
        <v>112</v>
      </c>
      <c r="E68" s="132">
        <v>0</v>
      </c>
      <c r="F68" s="132">
        <v>0</v>
      </c>
      <c r="G68" s="132">
        <v>0</v>
      </c>
      <c r="H68" s="27"/>
    </row>
    <row r="69" spans="1:8" ht="11.4" x14ac:dyDescent="0.2">
      <c r="A69" s="144">
        <f t="shared" si="5"/>
        <v>0</v>
      </c>
      <c r="C69" s="27"/>
      <c r="D69" s="18" t="s">
        <v>333</v>
      </c>
      <c r="E69" s="132">
        <v>0</v>
      </c>
      <c r="F69" s="132">
        <v>0</v>
      </c>
      <c r="G69" s="132">
        <v>0</v>
      </c>
      <c r="H69" s="27"/>
    </row>
    <row r="70" spans="1:8" ht="11.4" x14ac:dyDescent="0.2">
      <c r="A70" s="144">
        <f t="shared" si="5"/>
        <v>0</v>
      </c>
      <c r="C70" s="27"/>
      <c r="D70" s="18" t="s">
        <v>176</v>
      </c>
      <c r="E70" s="132">
        <v>0</v>
      </c>
      <c r="F70" s="132">
        <v>0</v>
      </c>
      <c r="G70" s="132">
        <v>0</v>
      </c>
      <c r="H70" s="27"/>
    </row>
    <row r="71" spans="1:8" ht="11.4" x14ac:dyDescent="0.2">
      <c r="A71" s="144">
        <f t="shared" si="5"/>
        <v>0</v>
      </c>
      <c r="C71" s="27"/>
      <c r="D71" s="18" t="s">
        <v>113</v>
      </c>
      <c r="E71" s="132">
        <v>0</v>
      </c>
      <c r="F71" s="132">
        <v>0</v>
      </c>
      <c r="G71" s="132">
        <v>0</v>
      </c>
      <c r="H71" s="27"/>
    </row>
    <row r="72" spans="1:8" ht="11.4" x14ac:dyDescent="0.2">
      <c r="A72" s="144">
        <f t="shared" si="5"/>
        <v>0</v>
      </c>
      <c r="C72" s="27"/>
      <c r="D72" s="18" t="s">
        <v>114</v>
      </c>
      <c r="E72" s="132">
        <v>0</v>
      </c>
      <c r="F72" s="132">
        <v>0</v>
      </c>
      <c r="G72" s="132">
        <v>0</v>
      </c>
      <c r="H72" s="27"/>
    </row>
    <row r="73" spans="1:8" ht="12" x14ac:dyDescent="0.25">
      <c r="A73" s="144"/>
      <c r="C73" s="27"/>
      <c r="D73" s="14" t="s">
        <v>24</v>
      </c>
      <c r="E73" s="49">
        <f>SUM(E63:E72)</f>
        <v>0</v>
      </c>
      <c r="F73" s="49">
        <f>SUM(F63:F72)</f>
        <v>0</v>
      </c>
      <c r="G73" s="49">
        <f>SUM(G63:G72)</f>
        <v>0</v>
      </c>
      <c r="H73" s="27"/>
    </row>
    <row r="74" spans="1:8" ht="11.4" x14ac:dyDescent="0.2">
      <c r="A74" s="144"/>
      <c r="C74" s="27"/>
      <c r="D74" s="27"/>
      <c r="E74" s="17"/>
      <c r="F74" s="17"/>
      <c r="G74" s="17"/>
      <c r="H74" s="27"/>
    </row>
    <row r="75" spans="1:8" ht="11.4" x14ac:dyDescent="0.2">
      <c r="A75" s="144">
        <f t="shared" ref="A75:A90" si="6">IF(OR(E75&lt;0,F75&lt;0,G75&lt;0),1,0)</f>
        <v>0</v>
      </c>
      <c r="C75" s="27"/>
      <c r="D75" s="13" t="s">
        <v>25</v>
      </c>
      <c r="E75" s="132">
        <v>0</v>
      </c>
      <c r="F75" s="132">
        <v>0</v>
      </c>
      <c r="G75" s="132">
        <v>0</v>
      </c>
      <c r="H75" s="27"/>
    </row>
    <row r="76" spans="1:8" ht="11.4" x14ac:dyDescent="0.2">
      <c r="A76" s="144">
        <f t="shared" si="6"/>
        <v>0</v>
      </c>
      <c r="C76" s="27"/>
      <c r="D76" s="13" t="s">
        <v>115</v>
      </c>
      <c r="E76" s="132">
        <v>0</v>
      </c>
      <c r="F76" s="132">
        <v>0</v>
      </c>
      <c r="G76" s="132">
        <v>0</v>
      </c>
      <c r="H76" s="27"/>
    </row>
    <row r="77" spans="1:8" ht="11.4" x14ac:dyDescent="0.2">
      <c r="A77" s="144">
        <f t="shared" si="6"/>
        <v>0</v>
      </c>
      <c r="C77" s="27"/>
      <c r="D77" s="13" t="s">
        <v>116</v>
      </c>
      <c r="E77" s="132">
        <v>0</v>
      </c>
      <c r="F77" s="132">
        <v>0</v>
      </c>
      <c r="G77" s="132">
        <v>0</v>
      </c>
      <c r="H77" s="27"/>
    </row>
    <row r="78" spans="1:8" ht="11.4" x14ac:dyDescent="0.2">
      <c r="A78" s="144">
        <f t="shared" si="6"/>
        <v>0</v>
      </c>
      <c r="C78" s="27"/>
      <c r="D78" s="13" t="s">
        <v>114</v>
      </c>
      <c r="E78" s="132">
        <v>0</v>
      </c>
      <c r="F78" s="132">
        <v>0</v>
      </c>
      <c r="G78" s="132">
        <v>0</v>
      </c>
      <c r="H78" s="27"/>
    </row>
    <row r="79" spans="1:8" ht="11.4" x14ac:dyDescent="0.2">
      <c r="A79" s="144">
        <f t="shared" si="6"/>
        <v>0</v>
      </c>
      <c r="C79" s="27"/>
      <c r="D79" s="13" t="s">
        <v>118</v>
      </c>
      <c r="E79" s="132">
        <v>0</v>
      </c>
      <c r="F79" s="132">
        <v>0</v>
      </c>
      <c r="G79" s="132">
        <v>0</v>
      </c>
      <c r="H79" s="27"/>
    </row>
    <row r="80" spans="1:8" ht="11.4" x14ac:dyDescent="0.2">
      <c r="A80" s="144">
        <f t="shared" si="6"/>
        <v>0</v>
      </c>
      <c r="C80" s="27"/>
      <c r="D80" s="13" t="s">
        <v>117</v>
      </c>
      <c r="E80" s="132">
        <v>0</v>
      </c>
      <c r="F80" s="132">
        <v>0</v>
      </c>
      <c r="G80" s="132">
        <v>0</v>
      </c>
      <c r="H80" s="27"/>
    </row>
    <row r="81" spans="1:8" ht="11.4" x14ac:dyDescent="0.2">
      <c r="A81" s="144">
        <f t="shared" si="6"/>
        <v>0</v>
      </c>
      <c r="C81" s="27"/>
      <c r="D81" s="21" t="s">
        <v>226</v>
      </c>
      <c r="E81" s="132">
        <v>0</v>
      </c>
      <c r="F81" s="132">
        <v>0</v>
      </c>
      <c r="G81" s="132">
        <v>0</v>
      </c>
      <c r="H81" s="27"/>
    </row>
    <row r="82" spans="1:8" ht="11.4" x14ac:dyDescent="0.2">
      <c r="A82" s="144">
        <f t="shared" si="6"/>
        <v>0</v>
      </c>
      <c r="C82" s="27"/>
      <c r="D82" s="63" t="s">
        <v>136</v>
      </c>
      <c r="E82" s="132">
        <v>0</v>
      </c>
      <c r="F82" s="132">
        <v>0</v>
      </c>
      <c r="G82" s="132">
        <v>0</v>
      </c>
      <c r="H82" s="27"/>
    </row>
    <row r="83" spans="1:8" ht="11.4" x14ac:dyDescent="0.2">
      <c r="A83" s="144">
        <f t="shared" si="6"/>
        <v>0</v>
      </c>
      <c r="C83" s="27"/>
      <c r="D83" s="13" t="s">
        <v>32</v>
      </c>
      <c r="E83" s="132">
        <v>0</v>
      </c>
      <c r="F83" s="132">
        <v>0</v>
      </c>
      <c r="G83" s="132">
        <v>0</v>
      </c>
      <c r="H83" s="27"/>
    </row>
    <row r="84" spans="1:8" ht="11.4" x14ac:dyDescent="0.2">
      <c r="A84" s="144">
        <f t="shared" si="6"/>
        <v>0</v>
      </c>
      <c r="C84" s="27"/>
      <c r="D84" s="13" t="s">
        <v>28</v>
      </c>
      <c r="E84" s="132">
        <v>0</v>
      </c>
      <c r="F84" s="132">
        <v>0</v>
      </c>
      <c r="G84" s="132">
        <v>0</v>
      </c>
      <c r="H84" s="27"/>
    </row>
    <row r="85" spans="1:8" ht="11.4" x14ac:dyDescent="0.2">
      <c r="A85" s="144">
        <f t="shared" si="6"/>
        <v>0</v>
      </c>
      <c r="C85" s="27"/>
      <c r="D85" s="13" t="s">
        <v>69</v>
      </c>
      <c r="E85" s="132">
        <v>0</v>
      </c>
      <c r="F85" s="132">
        <v>0</v>
      </c>
      <c r="G85" s="132">
        <v>0</v>
      </c>
      <c r="H85" s="27"/>
    </row>
    <row r="86" spans="1:8" ht="11.4" x14ac:dyDescent="0.2">
      <c r="A86" s="144">
        <f t="shared" si="6"/>
        <v>0</v>
      </c>
      <c r="C86" s="27"/>
      <c r="D86" s="20" t="s">
        <v>70</v>
      </c>
      <c r="E86" s="132">
        <v>0</v>
      </c>
      <c r="F86" s="132">
        <v>0</v>
      </c>
      <c r="G86" s="132">
        <v>0</v>
      </c>
      <c r="H86" s="27"/>
    </row>
    <row r="87" spans="1:8" ht="11.4" x14ac:dyDescent="0.2">
      <c r="A87" s="144">
        <f t="shared" si="6"/>
        <v>0</v>
      </c>
      <c r="C87" s="27"/>
      <c r="D87" s="20" t="s">
        <v>112</v>
      </c>
      <c r="E87" s="132">
        <v>0</v>
      </c>
      <c r="F87" s="132">
        <v>0</v>
      </c>
      <c r="G87" s="132">
        <v>0</v>
      </c>
      <c r="H87" s="27"/>
    </row>
    <row r="88" spans="1:8" ht="11.4" x14ac:dyDescent="0.2">
      <c r="A88" s="144">
        <f t="shared" si="6"/>
        <v>0</v>
      </c>
      <c r="C88" s="27"/>
      <c r="D88" s="20" t="s">
        <v>119</v>
      </c>
      <c r="E88" s="132">
        <v>0</v>
      </c>
      <c r="F88" s="132">
        <v>0</v>
      </c>
      <c r="G88" s="132">
        <v>0</v>
      </c>
      <c r="H88" s="27"/>
    </row>
    <row r="89" spans="1:8" ht="11.4" x14ac:dyDescent="0.2">
      <c r="A89" s="144">
        <f t="shared" si="6"/>
        <v>0</v>
      </c>
      <c r="C89" s="27"/>
      <c r="D89" s="13" t="s">
        <v>187</v>
      </c>
      <c r="E89" s="132">
        <v>0</v>
      </c>
      <c r="F89" s="132">
        <v>0</v>
      </c>
      <c r="G89" s="132">
        <v>0</v>
      </c>
      <c r="H89" s="27"/>
    </row>
    <row r="90" spans="1:8" ht="11.4" x14ac:dyDescent="0.2">
      <c r="A90" s="144">
        <f t="shared" si="6"/>
        <v>0</v>
      </c>
      <c r="C90" s="27"/>
      <c r="D90" s="13" t="s">
        <v>120</v>
      </c>
      <c r="E90" s="132">
        <v>0</v>
      </c>
      <c r="F90" s="132">
        <v>0</v>
      </c>
      <c r="G90" s="132">
        <v>0</v>
      </c>
      <c r="H90" s="27"/>
    </row>
    <row r="91" spans="1:8" ht="12" x14ac:dyDescent="0.25">
      <c r="A91" s="144"/>
      <c r="C91" s="27"/>
      <c r="D91" s="14" t="s">
        <v>29</v>
      </c>
      <c r="E91" s="49">
        <f>SUM(E75:E90)</f>
        <v>0</v>
      </c>
      <c r="F91" s="49">
        <f>SUM(F75:F90)</f>
        <v>0</v>
      </c>
      <c r="G91" s="49">
        <f>SUM(G75:G90)</f>
        <v>0</v>
      </c>
      <c r="H91" s="27"/>
    </row>
    <row r="92" spans="1:8" ht="11.4" x14ac:dyDescent="0.2">
      <c r="A92" s="144"/>
      <c r="C92" s="27"/>
      <c r="D92" s="27"/>
      <c r="E92" s="17"/>
      <c r="F92" s="17"/>
      <c r="G92" s="17"/>
      <c r="H92" s="27"/>
    </row>
    <row r="93" spans="1:8" ht="11.4" x14ac:dyDescent="0.2">
      <c r="A93" s="144">
        <f t="shared" ref="A93:A108" si="7">IF(OR(E93&lt;0,F93&lt;0,G93&lt;0),1,0)</f>
        <v>0</v>
      </c>
      <c r="C93" s="27"/>
      <c r="D93" s="19" t="s">
        <v>121</v>
      </c>
      <c r="E93" s="132">
        <v>0</v>
      </c>
      <c r="F93" s="132">
        <v>0</v>
      </c>
      <c r="G93" s="132">
        <v>0</v>
      </c>
      <c r="H93" s="27"/>
    </row>
    <row r="94" spans="1:8" ht="11.4" x14ac:dyDescent="0.2">
      <c r="A94" s="144">
        <f t="shared" si="7"/>
        <v>0</v>
      </c>
      <c r="C94" s="27"/>
      <c r="D94" s="19" t="s">
        <v>31</v>
      </c>
      <c r="E94" s="132">
        <v>0</v>
      </c>
      <c r="F94" s="132">
        <v>0</v>
      </c>
      <c r="G94" s="132">
        <v>0</v>
      </c>
      <c r="H94" s="27"/>
    </row>
    <row r="95" spans="1:8" ht="11.4" x14ac:dyDescent="0.2">
      <c r="A95" s="144">
        <f t="shared" si="7"/>
        <v>0</v>
      </c>
      <c r="C95" s="27"/>
      <c r="D95" s="19" t="s">
        <v>122</v>
      </c>
      <c r="E95" s="132">
        <v>0</v>
      </c>
      <c r="F95" s="132">
        <v>0</v>
      </c>
      <c r="G95" s="132">
        <v>0</v>
      </c>
      <c r="H95" s="27"/>
    </row>
    <row r="96" spans="1:8" ht="11.4" x14ac:dyDescent="0.2">
      <c r="A96" s="144">
        <f t="shared" si="7"/>
        <v>0</v>
      </c>
      <c r="C96" s="27"/>
      <c r="D96" s="19" t="s">
        <v>177</v>
      </c>
      <c r="E96" s="132">
        <v>0</v>
      </c>
      <c r="F96" s="132">
        <v>0</v>
      </c>
      <c r="G96" s="132">
        <v>0</v>
      </c>
      <c r="H96" s="27"/>
    </row>
    <row r="97" spans="1:8" ht="11.4" x14ac:dyDescent="0.2">
      <c r="A97" s="144">
        <f t="shared" si="7"/>
        <v>0</v>
      </c>
      <c r="C97" s="27"/>
      <c r="D97" s="21" t="s">
        <v>128</v>
      </c>
      <c r="E97" s="132">
        <v>0</v>
      </c>
      <c r="F97" s="132">
        <v>0</v>
      </c>
      <c r="G97" s="132">
        <v>0</v>
      </c>
      <c r="H97" s="27"/>
    </row>
    <row r="98" spans="1:8" ht="11.4" x14ac:dyDescent="0.2">
      <c r="A98" s="144">
        <f t="shared" si="7"/>
        <v>0</v>
      </c>
      <c r="C98" s="27"/>
      <c r="D98" s="19" t="s">
        <v>123</v>
      </c>
      <c r="E98" s="132">
        <v>0</v>
      </c>
      <c r="F98" s="132">
        <v>0</v>
      </c>
      <c r="G98" s="132">
        <v>0</v>
      </c>
      <c r="H98" s="27"/>
    </row>
    <row r="99" spans="1:8" ht="11.4" x14ac:dyDescent="0.2">
      <c r="A99" s="144">
        <f t="shared" si="7"/>
        <v>0</v>
      </c>
      <c r="C99" s="27"/>
      <c r="D99" s="19" t="s">
        <v>178</v>
      </c>
      <c r="E99" s="132">
        <v>0</v>
      </c>
      <c r="F99" s="132">
        <v>0</v>
      </c>
      <c r="G99" s="132">
        <v>0</v>
      </c>
      <c r="H99" s="27"/>
    </row>
    <row r="100" spans="1:8" ht="11.4" x14ac:dyDescent="0.2">
      <c r="A100" s="144">
        <f t="shared" si="7"/>
        <v>0</v>
      </c>
      <c r="C100" s="27"/>
      <c r="D100" s="19" t="s">
        <v>137</v>
      </c>
      <c r="E100" s="132">
        <v>0</v>
      </c>
      <c r="F100" s="132">
        <v>0</v>
      </c>
      <c r="G100" s="132">
        <v>0</v>
      </c>
      <c r="H100" s="27"/>
    </row>
    <row r="101" spans="1:8" ht="11.4" x14ac:dyDescent="0.2">
      <c r="A101" s="144">
        <f t="shared" si="7"/>
        <v>0</v>
      </c>
      <c r="C101" s="27"/>
      <c r="D101" s="21" t="s">
        <v>142</v>
      </c>
      <c r="E101" s="132">
        <v>0</v>
      </c>
      <c r="F101" s="132">
        <v>0</v>
      </c>
      <c r="G101" s="132">
        <v>0</v>
      </c>
      <c r="H101" s="27"/>
    </row>
    <row r="102" spans="1:8" ht="11.4" x14ac:dyDescent="0.2">
      <c r="A102" s="144">
        <f t="shared" si="7"/>
        <v>0</v>
      </c>
      <c r="C102" s="27"/>
      <c r="D102" s="65" t="s">
        <v>138</v>
      </c>
      <c r="E102" s="132">
        <v>0</v>
      </c>
      <c r="F102" s="132">
        <v>0</v>
      </c>
      <c r="G102" s="132">
        <v>0</v>
      </c>
      <c r="H102" s="27"/>
    </row>
    <row r="103" spans="1:8" ht="11.4" x14ac:dyDescent="0.2">
      <c r="A103" s="144">
        <f t="shared" si="7"/>
        <v>0</v>
      </c>
      <c r="C103" s="27"/>
      <c r="D103" s="19" t="s">
        <v>112</v>
      </c>
      <c r="E103" s="132">
        <v>0</v>
      </c>
      <c r="F103" s="132">
        <v>0</v>
      </c>
      <c r="G103" s="132">
        <v>0</v>
      </c>
      <c r="H103" s="27"/>
    </row>
    <row r="104" spans="1:8" s="27" customFormat="1" ht="11.4" x14ac:dyDescent="0.2">
      <c r="A104" s="144">
        <f t="shared" si="7"/>
        <v>0</v>
      </c>
      <c r="D104" s="19" t="s">
        <v>339</v>
      </c>
      <c r="E104" s="132">
        <v>0</v>
      </c>
      <c r="F104" s="132">
        <v>0</v>
      </c>
      <c r="G104" s="132">
        <v>0</v>
      </c>
    </row>
    <row r="105" spans="1:8" ht="11.4" x14ac:dyDescent="0.2">
      <c r="A105" s="144">
        <f t="shared" si="7"/>
        <v>0</v>
      </c>
      <c r="C105" s="27"/>
      <c r="D105" s="19" t="s">
        <v>34</v>
      </c>
      <c r="E105" s="132">
        <v>0</v>
      </c>
      <c r="F105" s="132">
        <v>0</v>
      </c>
      <c r="G105" s="132">
        <v>0</v>
      </c>
      <c r="H105" s="27"/>
    </row>
    <row r="106" spans="1:8" ht="11.4" x14ac:dyDescent="0.2">
      <c r="A106" s="144">
        <f t="shared" si="7"/>
        <v>0</v>
      </c>
      <c r="C106" s="27"/>
      <c r="D106" s="19" t="s">
        <v>33</v>
      </c>
      <c r="E106" s="132">
        <v>0</v>
      </c>
      <c r="F106" s="132">
        <v>0</v>
      </c>
      <c r="G106" s="132">
        <v>0</v>
      </c>
      <c r="H106" s="27"/>
    </row>
    <row r="107" spans="1:8" ht="11.4" x14ac:dyDescent="0.2">
      <c r="A107" s="144">
        <f t="shared" si="7"/>
        <v>0</v>
      </c>
      <c r="C107" s="27"/>
      <c r="D107" s="19" t="s">
        <v>124</v>
      </c>
      <c r="E107" s="132">
        <v>0</v>
      </c>
      <c r="F107" s="132">
        <v>0</v>
      </c>
      <c r="G107" s="132">
        <v>0</v>
      </c>
      <c r="H107" s="27"/>
    </row>
    <row r="108" spans="1:8" ht="11.4" x14ac:dyDescent="0.2">
      <c r="A108" s="144">
        <f t="shared" si="7"/>
        <v>0</v>
      </c>
      <c r="C108" s="27"/>
      <c r="D108" s="19" t="s">
        <v>125</v>
      </c>
      <c r="E108" s="132">
        <v>0</v>
      </c>
      <c r="F108" s="132">
        <v>0</v>
      </c>
      <c r="G108" s="132">
        <v>0</v>
      </c>
      <c r="H108" s="27"/>
    </row>
    <row r="109" spans="1:8" ht="12" x14ac:dyDescent="0.25">
      <c r="A109" s="144"/>
      <c r="C109" s="27"/>
      <c r="D109" s="14" t="s">
        <v>35</v>
      </c>
      <c r="E109" s="49">
        <f>SUM(E93:E108)</f>
        <v>0</v>
      </c>
      <c r="F109" s="49">
        <f>SUM(F93:F108)</f>
        <v>0</v>
      </c>
      <c r="G109" s="49">
        <f>SUM(G93:G108)</f>
        <v>0</v>
      </c>
      <c r="H109" s="27"/>
    </row>
    <row r="110" spans="1:8" ht="11.4" x14ac:dyDescent="0.2">
      <c r="A110" s="144"/>
      <c r="C110" s="27"/>
      <c r="D110" s="27"/>
      <c r="E110" s="17"/>
      <c r="F110" s="17"/>
      <c r="G110" s="17"/>
      <c r="H110" s="27"/>
    </row>
    <row r="111" spans="1:8" ht="12" x14ac:dyDescent="0.25">
      <c r="A111" s="144"/>
      <c r="C111" s="27"/>
      <c r="D111" s="14" t="s">
        <v>36</v>
      </c>
      <c r="E111" s="49">
        <f>E91-E109</f>
        <v>0</v>
      </c>
      <c r="F111" s="49">
        <f>F91-F109</f>
        <v>0</v>
      </c>
      <c r="G111" s="49">
        <f>G91-G109</f>
        <v>0</v>
      </c>
      <c r="H111" s="27"/>
    </row>
    <row r="112" spans="1:8" ht="11.4" x14ac:dyDescent="0.2">
      <c r="A112" s="144"/>
      <c r="C112" s="27"/>
      <c r="D112" s="27"/>
      <c r="E112" s="17"/>
      <c r="F112" s="17"/>
      <c r="G112" s="17"/>
      <c r="H112" s="27"/>
    </row>
    <row r="113" spans="1:9" ht="12" x14ac:dyDescent="0.25">
      <c r="A113" s="144"/>
      <c r="C113" s="27"/>
      <c r="D113" s="22" t="s">
        <v>237</v>
      </c>
      <c r="E113" s="50">
        <f>(E61+E91+E73)-E109</f>
        <v>0</v>
      </c>
      <c r="F113" s="50">
        <f>(F61+F91+F73)-F109</f>
        <v>0</v>
      </c>
      <c r="G113" s="50">
        <f>(G61+G91+G73)-G109</f>
        <v>0</v>
      </c>
      <c r="H113" s="27"/>
    </row>
    <row r="114" spans="1:9" ht="11.4" x14ac:dyDescent="0.2">
      <c r="A114" s="144"/>
      <c r="C114" s="27"/>
      <c r="D114" s="27"/>
      <c r="E114" s="17"/>
      <c r="F114" s="17"/>
      <c r="G114" s="17"/>
      <c r="H114" s="27"/>
    </row>
    <row r="115" spans="1:9" ht="11.4" x14ac:dyDescent="0.2">
      <c r="A115" s="144">
        <f t="shared" ref="A115:A128" si="8">IF(OR(E115&lt;0,F115&lt;0,G115&lt;0),1,0)</f>
        <v>0</v>
      </c>
      <c r="C115" s="27"/>
      <c r="D115" s="19" t="s">
        <v>128</v>
      </c>
      <c r="E115" s="132">
        <v>0</v>
      </c>
      <c r="F115" s="132">
        <v>0</v>
      </c>
      <c r="G115" s="132">
        <v>0</v>
      </c>
      <c r="H115" s="27"/>
    </row>
    <row r="116" spans="1:9" ht="11.4" x14ac:dyDescent="0.2">
      <c r="A116" s="144">
        <f t="shared" si="8"/>
        <v>0</v>
      </c>
      <c r="C116" s="27"/>
      <c r="D116" s="64" t="s">
        <v>130</v>
      </c>
      <c r="E116" s="132">
        <v>0</v>
      </c>
      <c r="F116" s="132">
        <v>0</v>
      </c>
      <c r="G116" s="132">
        <v>0</v>
      </c>
      <c r="H116" s="27"/>
    </row>
    <row r="117" spans="1:9" ht="11.4" x14ac:dyDescent="0.2">
      <c r="A117" s="144">
        <f t="shared" si="8"/>
        <v>0</v>
      </c>
      <c r="C117" s="27"/>
      <c r="D117" s="21" t="s">
        <v>142</v>
      </c>
      <c r="E117" s="132">
        <v>0</v>
      </c>
      <c r="F117" s="132">
        <v>0</v>
      </c>
      <c r="G117" s="132">
        <v>0</v>
      </c>
      <c r="H117" s="27"/>
    </row>
    <row r="118" spans="1:9" ht="11.4" x14ac:dyDescent="0.2">
      <c r="A118" s="144">
        <f t="shared" si="8"/>
        <v>0</v>
      </c>
      <c r="C118" s="27"/>
      <c r="D118" s="13" t="s">
        <v>138</v>
      </c>
      <c r="E118" s="132">
        <v>0</v>
      </c>
      <c r="F118" s="132">
        <v>0</v>
      </c>
      <c r="G118" s="132">
        <v>0</v>
      </c>
      <c r="H118" s="27"/>
    </row>
    <row r="119" spans="1:9" ht="11.4" x14ac:dyDescent="0.2">
      <c r="A119" s="144">
        <f t="shared" si="8"/>
        <v>0</v>
      </c>
      <c r="C119" s="27"/>
      <c r="D119" s="13" t="s">
        <v>37</v>
      </c>
      <c r="E119" s="132">
        <v>0</v>
      </c>
      <c r="F119" s="132">
        <v>0</v>
      </c>
      <c r="G119" s="132">
        <v>0</v>
      </c>
      <c r="H119" s="27"/>
    </row>
    <row r="120" spans="1:9" ht="11.4" x14ac:dyDescent="0.2">
      <c r="A120" s="144">
        <f t="shared" si="8"/>
        <v>0</v>
      </c>
      <c r="C120" s="27"/>
      <c r="D120" s="13" t="s">
        <v>126</v>
      </c>
      <c r="E120" s="132">
        <v>0</v>
      </c>
      <c r="F120" s="132">
        <v>0</v>
      </c>
      <c r="G120" s="132">
        <v>0</v>
      </c>
      <c r="H120" s="27"/>
    </row>
    <row r="121" spans="1:9" ht="11.4" x14ac:dyDescent="0.2">
      <c r="A121" s="144">
        <f t="shared" si="8"/>
        <v>0</v>
      </c>
      <c r="C121" s="27"/>
      <c r="D121" s="13" t="s">
        <v>33</v>
      </c>
      <c r="E121" s="132">
        <v>0</v>
      </c>
      <c r="F121" s="132">
        <v>0</v>
      </c>
      <c r="G121" s="132">
        <v>0</v>
      </c>
      <c r="H121" s="27"/>
    </row>
    <row r="122" spans="1:9" ht="11.4" x14ac:dyDescent="0.2">
      <c r="A122" s="144">
        <f t="shared" si="8"/>
        <v>0</v>
      </c>
      <c r="C122" s="27"/>
      <c r="D122" s="13" t="s">
        <v>127</v>
      </c>
      <c r="E122" s="132">
        <v>0</v>
      </c>
      <c r="F122" s="132">
        <v>0</v>
      </c>
      <c r="G122" s="132">
        <v>0</v>
      </c>
      <c r="H122" s="27"/>
    </row>
    <row r="123" spans="1:9" ht="11.4" x14ac:dyDescent="0.2">
      <c r="A123" s="144">
        <f t="shared" si="8"/>
        <v>0</v>
      </c>
      <c r="C123" s="27"/>
      <c r="D123" s="19" t="s">
        <v>177</v>
      </c>
      <c r="E123" s="132">
        <v>0</v>
      </c>
      <c r="F123" s="132">
        <v>0</v>
      </c>
      <c r="G123" s="132">
        <v>0</v>
      </c>
      <c r="H123" s="27"/>
    </row>
    <row r="124" spans="1:9" ht="11.4" x14ac:dyDescent="0.2">
      <c r="A124" s="144">
        <f t="shared" si="8"/>
        <v>0</v>
      </c>
      <c r="C124" s="27"/>
      <c r="D124" s="19" t="s">
        <v>137</v>
      </c>
      <c r="E124" s="132">
        <v>0</v>
      </c>
      <c r="F124" s="132">
        <v>0</v>
      </c>
      <c r="G124" s="132">
        <v>0</v>
      </c>
      <c r="H124" s="27"/>
    </row>
    <row r="125" spans="1:9" ht="11.4" x14ac:dyDescent="0.2">
      <c r="A125" s="144">
        <f t="shared" si="8"/>
        <v>0</v>
      </c>
      <c r="C125" s="27"/>
      <c r="D125" s="19" t="s">
        <v>139</v>
      </c>
      <c r="E125" s="132">
        <v>0</v>
      </c>
      <c r="F125" s="132">
        <v>0</v>
      </c>
      <c r="G125" s="132">
        <v>0</v>
      </c>
      <c r="H125" s="27"/>
    </row>
    <row r="126" spans="1:9" ht="11.4" x14ac:dyDescent="0.2">
      <c r="A126" s="144">
        <f t="shared" si="8"/>
        <v>0</v>
      </c>
      <c r="C126" s="27"/>
      <c r="D126" s="19" t="s">
        <v>112</v>
      </c>
      <c r="E126" s="132">
        <v>0</v>
      </c>
      <c r="F126" s="132">
        <v>0</v>
      </c>
      <c r="G126" s="132">
        <v>0</v>
      </c>
      <c r="H126" s="27"/>
      <c r="I126" s="27"/>
    </row>
    <row r="127" spans="1:9" s="27" customFormat="1" ht="11.4" x14ac:dyDescent="0.2">
      <c r="A127" s="144">
        <f t="shared" si="8"/>
        <v>0</v>
      </c>
      <c r="D127" s="19" t="s">
        <v>339</v>
      </c>
      <c r="E127" s="132">
        <v>0</v>
      </c>
      <c r="F127" s="132">
        <v>0</v>
      </c>
      <c r="G127" s="132">
        <v>0</v>
      </c>
    </row>
    <row r="128" spans="1:9" ht="11.4" x14ac:dyDescent="0.2">
      <c r="A128" s="144">
        <f t="shared" si="8"/>
        <v>0</v>
      </c>
      <c r="C128" s="27"/>
      <c r="D128" s="13" t="s">
        <v>334</v>
      </c>
      <c r="E128" s="132">
        <v>0</v>
      </c>
      <c r="F128" s="132">
        <v>0</v>
      </c>
      <c r="G128" s="132">
        <v>0</v>
      </c>
      <c r="H128" s="27"/>
    </row>
    <row r="129" spans="1:9" ht="12" x14ac:dyDescent="0.25">
      <c r="A129" s="144"/>
      <c r="C129" s="27"/>
      <c r="D129" s="14" t="s">
        <v>336</v>
      </c>
      <c r="E129" s="49">
        <f>SUM(E115:E128)</f>
        <v>0</v>
      </c>
      <c r="F129" s="49">
        <f>SUM(F115:F128)</f>
        <v>0</v>
      </c>
      <c r="G129" s="49">
        <f>SUM(G115:G128)</f>
        <v>0</v>
      </c>
      <c r="H129" s="27"/>
    </row>
    <row r="130" spans="1:9" ht="11.4" x14ac:dyDescent="0.2">
      <c r="A130" s="144"/>
      <c r="C130" s="27"/>
      <c r="D130" s="27"/>
      <c r="E130" s="17"/>
      <c r="F130" s="17"/>
      <c r="G130" s="17"/>
      <c r="H130" s="27"/>
    </row>
    <row r="131" spans="1:9" ht="11.4" x14ac:dyDescent="0.2">
      <c r="B131" s="144"/>
      <c r="C131" s="27"/>
      <c r="D131" s="13" t="s">
        <v>445</v>
      </c>
      <c r="E131" s="132">
        <v>0</v>
      </c>
      <c r="F131" s="132">
        <v>0</v>
      </c>
      <c r="G131" s="132">
        <v>0</v>
      </c>
      <c r="H131" s="27"/>
    </row>
    <row r="132" spans="1:9" ht="11.4" x14ac:dyDescent="0.2">
      <c r="B132" s="144"/>
      <c r="C132" s="27"/>
      <c r="D132" s="13" t="s">
        <v>179</v>
      </c>
      <c r="E132" s="132">
        <v>0</v>
      </c>
      <c r="F132" s="132">
        <v>0</v>
      </c>
      <c r="G132" s="132">
        <v>0</v>
      </c>
      <c r="H132" s="27"/>
    </row>
    <row r="133" spans="1:9" ht="11.4" x14ac:dyDescent="0.2">
      <c r="B133" s="144"/>
      <c r="C133" s="27"/>
      <c r="D133" s="13" t="s">
        <v>129</v>
      </c>
      <c r="E133" s="132">
        <v>0</v>
      </c>
      <c r="F133" s="132">
        <v>0</v>
      </c>
      <c r="G133" s="132">
        <v>0</v>
      </c>
      <c r="H133" s="27"/>
    </row>
    <row r="134" spans="1:9" ht="12" x14ac:dyDescent="0.25">
      <c r="A134" s="144"/>
      <c r="C134" s="27"/>
      <c r="D134" s="14" t="s">
        <v>38</v>
      </c>
      <c r="E134" s="49">
        <f>SUM(E131:E133)</f>
        <v>0</v>
      </c>
      <c r="F134" s="49">
        <f t="shared" ref="F134:G134" si="9">SUM(F131:F133)</f>
        <v>0</v>
      </c>
      <c r="G134" s="49">
        <f t="shared" si="9"/>
        <v>0</v>
      </c>
      <c r="H134" s="27"/>
    </row>
    <row r="135" spans="1:9" ht="11.4" x14ac:dyDescent="0.2">
      <c r="A135" s="144"/>
      <c r="C135" s="27"/>
      <c r="D135" s="27"/>
      <c r="E135" s="17"/>
      <c r="F135" s="17"/>
      <c r="G135" s="17"/>
      <c r="H135" s="27"/>
    </row>
    <row r="136" spans="1:9" ht="12" x14ac:dyDescent="0.25">
      <c r="A136" s="144"/>
      <c r="C136" s="27"/>
      <c r="D136" s="22" t="s">
        <v>39</v>
      </c>
      <c r="E136" s="50">
        <f>E129+E134</f>
        <v>0</v>
      </c>
      <c r="F136" s="50">
        <f>F129+F134</f>
        <v>0</v>
      </c>
      <c r="G136" s="50">
        <f>G129+G134</f>
        <v>0</v>
      </c>
      <c r="H136" s="27"/>
    </row>
    <row r="137" spans="1:9" ht="12" x14ac:dyDescent="0.25">
      <c r="A137" s="144"/>
      <c r="C137" s="44"/>
      <c r="D137" s="46"/>
      <c r="E137" s="47"/>
      <c r="F137" s="47"/>
      <c r="G137" s="47"/>
      <c r="H137" s="44"/>
      <c r="I137" s="44"/>
    </row>
    <row r="138" spans="1:9" ht="11.4" x14ac:dyDescent="0.2">
      <c r="A138" s="144">
        <f t="shared" ref="A138" si="10">IF(OR(E138&lt;0,F138&lt;0,G138&lt;0),1,0)</f>
        <v>0</v>
      </c>
      <c r="C138" s="44"/>
      <c r="D138" s="37" t="s">
        <v>180</v>
      </c>
      <c r="E138" s="132">
        <v>0</v>
      </c>
      <c r="F138" s="132">
        <v>0</v>
      </c>
      <c r="G138" s="132">
        <v>0</v>
      </c>
      <c r="H138" s="44"/>
      <c r="I138" s="44"/>
    </row>
    <row r="139" spans="1:9" ht="11.4" x14ac:dyDescent="0.2">
      <c r="A139" s="144"/>
      <c r="C139" s="44"/>
      <c r="D139" s="37" t="s">
        <v>181</v>
      </c>
      <c r="E139" s="94" t="s">
        <v>141</v>
      </c>
      <c r="F139" s="94" t="s">
        <v>141</v>
      </c>
      <c r="G139" s="94" t="s">
        <v>141</v>
      </c>
      <c r="H139" s="44"/>
      <c r="I139" s="44"/>
    </row>
    <row r="140" spans="1:9" ht="11.4" x14ac:dyDescent="0.2">
      <c r="A140" s="144"/>
      <c r="C140" s="27"/>
      <c r="D140" s="23" t="s">
        <v>40</v>
      </c>
      <c r="E140" s="27"/>
      <c r="F140" s="27"/>
      <c r="G140" s="27"/>
      <c r="H140" s="27"/>
    </row>
    <row r="141" spans="1:9" ht="11.4" x14ac:dyDescent="0.2">
      <c r="A141" s="144"/>
      <c r="C141" s="144"/>
      <c r="D141" s="144"/>
      <c r="E141" s="144"/>
      <c r="F141" s="144"/>
      <c r="G141" s="144"/>
      <c r="H141" s="144"/>
    </row>
    <row r="142" spans="1:9" ht="11.4" x14ac:dyDescent="0.2">
      <c r="B142" s="144">
        <f>1-(E142*F142*G142)</f>
        <v>0</v>
      </c>
      <c r="C142" s="27"/>
      <c r="D142" s="24" t="s">
        <v>182</v>
      </c>
      <c r="E142" s="121" t="b">
        <f>ABS(  (E61+E73+E91)-(E109+E129+E134)  ) &lt; eTol</f>
        <v>1</v>
      </c>
      <c r="F142" s="121" t="b">
        <f>ABS(  (F61+F73+F91)-(F109+F129+F134)  ) &lt; eTol</f>
        <v>1</v>
      </c>
      <c r="G142" s="121" t="b">
        <f>ABS(  (G61+G73+G91)-(G109+G129+G134)  ) &lt; eTol</f>
        <v>1</v>
      </c>
      <c r="H142" s="27"/>
    </row>
    <row r="143" spans="1:9" ht="11.4" x14ac:dyDescent="0.2">
      <c r="A143" s="144"/>
      <c r="C143" s="27"/>
      <c r="D143" s="23"/>
      <c r="E143" s="27"/>
      <c r="F143" s="27"/>
      <c r="G143" s="27"/>
      <c r="H143" s="27"/>
    </row>
    <row r="144" spans="1:9" ht="13.2" x14ac:dyDescent="0.25">
      <c r="A144" s="144"/>
      <c r="C144" s="27"/>
      <c r="D144" s="28" t="s">
        <v>243</v>
      </c>
      <c r="E144" s="148" t="str">
        <f>E21</f>
        <v>31/XX/20XX</v>
      </c>
      <c r="F144" s="148" t="str">
        <f>F21</f>
        <v>31/XX/20XX</v>
      </c>
      <c r="G144" s="148" t="str">
        <f>G21</f>
        <v>31/XX/20XX</v>
      </c>
      <c r="H144" s="27"/>
    </row>
    <row r="145" spans="1:9" ht="11.4" x14ac:dyDescent="0.2">
      <c r="A145" s="144"/>
      <c r="C145" s="27"/>
      <c r="D145" s="13" t="s">
        <v>246</v>
      </c>
      <c r="E145" s="132">
        <v>0</v>
      </c>
      <c r="F145" s="132">
        <v>0</v>
      </c>
      <c r="G145" s="132">
        <v>0</v>
      </c>
      <c r="H145" s="27"/>
    </row>
    <row r="146" spans="1:9" ht="11.4" x14ac:dyDescent="0.2">
      <c r="A146" s="144"/>
      <c r="C146" s="27"/>
      <c r="D146" s="13" t="s">
        <v>188</v>
      </c>
      <c r="E146" s="132">
        <v>0</v>
      </c>
      <c r="F146" s="132">
        <v>0</v>
      </c>
      <c r="G146" s="132">
        <v>0</v>
      </c>
      <c r="H146" s="27"/>
    </row>
    <row r="147" spans="1:9" ht="12" x14ac:dyDescent="0.25">
      <c r="A147" s="144"/>
      <c r="C147" s="27"/>
      <c r="D147" s="14" t="s">
        <v>247</v>
      </c>
      <c r="E147" s="49">
        <f>SUM(E145:E146)</f>
        <v>0</v>
      </c>
      <c r="F147" s="49">
        <f>SUM(F145:F146)</f>
        <v>0</v>
      </c>
      <c r="G147" s="49">
        <f>SUM(G145:G146)</f>
        <v>0</v>
      </c>
      <c r="H147" s="27"/>
    </row>
    <row r="148" spans="1:9" ht="11.4" x14ac:dyDescent="0.2">
      <c r="A148" s="144"/>
      <c r="C148" s="27"/>
      <c r="D148" s="16"/>
      <c r="E148" s="27"/>
      <c r="F148" s="27"/>
      <c r="G148" s="27"/>
      <c r="H148" s="27"/>
    </row>
    <row r="149" spans="1:9" ht="11.4" x14ac:dyDescent="0.2">
      <c r="A149" s="144"/>
      <c r="C149" s="27"/>
      <c r="D149" s="13" t="s">
        <v>183</v>
      </c>
      <c r="E149" s="132"/>
      <c r="F149" s="132"/>
      <c r="G149" s="132"/>
      <c r="H149" s="27"/>
    </row>
    <row r="150" spans="1:9" ht="11.4" x14ac:dyDescent="0.2">
      <c r="A150" s="144"/>
      <c r="C150" s="27"/>
      <c r="D150" s="16"/>
      <c r="E150" s="16"/>
      <c r="F150" s="16"/>
      <c r="G150" s="16"/>
      <c r="H150" s="27"/>
    </row>
    <row r="151" spans="1:9" ht="13.2" x14ac:dyDescent="0.25">
      <c r="A151" s="144"/>
      <c r="C151" s="27"/>
      <c r="D151" s="67" t="s">
        <v>184</v>
      </c>
      <c r="E151" s="49">
        <f>E117+E116+E123+E115 +E118 +E126+  E101+E96+E97+E94+E102+E103 - E89-E88-E85-E87</f>
        <v>0</v>
      </c>
      <c r="F151" s="49">
        <f t="shared" ref="F151:G151" si="11">F117+F116+F123+F115 +F118 +F126+  F101+F96+F97+F94+F102+F103 - F89-F88-F85-F87</f>
        <v>0</v>
      </c>
      <c r="G151" s="49">
        <f t="shared" si="11"/>
        <v>0</v>
      </c>
      <c r="H151" s="27"/>
    </row>
    <row r="152" spans="1:9" ht="13.2" x14ac:dyDescent="0.25">
      <c r="A152" s="144"/>
      <c r="C152" s="27"/>
      <c r="D152" s="67" t="s">
        <v>318</v>
      </c>
      <c r="E152" s="49">
        <f>'RAG Thresholds'!$D$27</f>
        <v>80</v>
      </c>
      <c r="F152" s="49">
        <f>'RAG Thresholds'!$D$27</f>
        <v>80</v>
      </c>
      <c r="G152" s="49">
        <f>'RAG Thresholds'!$D$27</f>
        <v>80</v>
      </c>
      <c r="H152" s="27"/>
    </row>
    <row r="153" spans="1:9" ht="11.4" x14ac:dyDescent="0.2">
      <c r="A153" s="144"/>
      <c r="C153" s="27"/>
      <c r="D153" s="27"/>
      <c r="E153" s="27"/>
      <c r="F153" s="27"/>
      <c r="G153" s="27"/>
      <c r="H153" s="27"/>
    </row>
    <row r="154" spans="1:9" ht="11.4" x14ac:dyDescent="0.2">
      <c r="A154" s="144"/>
      <c r="C154" s="44"/>
      <c r="D154" s="44"/>
      <c r="E154" s="45"/>
      <c r="F154" s="45"/>
      <c r="G154" s="45"/>
      <c r="H154" s="44"/>
      <c r="I154" s="44"/>
    </row>
    <row r="155" spans="1:9" ht="12" x14ac:dyDescent="0.2">
      <c r="A155" s="144"/>
      <c r="C155" s="27"/>
      <c r="D155" s="146" t="s">
        <v>63</v>
      </c>
      <c r="E155" s="27"/>
      <c r="F155" s="27"/>
      <c r="G155" s="27"/>
      <c r="H155" s="27"/>
    </row>
    <row r="156" spans="1:9" ht="11.4" x14ac:dyDescent="0.2">
      <c r="A156" s="144"/>
      <c r="C156" s="27"/>
      <c r="D156" s="91" t="s">
        <v>163</v>
      </c>
      <c r="E156" s="150">
        <f>E26/E152</f>
        <v>0</v>
      </c>
      <c r="F156" s="150">
        <f t="shared" ref="F156:G156" si="12">F26/F152</f>
        <v>0</v>
      </c>
      <c r="G156" s="150">
        <f t="shared" si="12"/>
        <v>0</v>
      </c>
      <c r="H156" s="27"/>
    </row>
    <row r="157" spans="1:9" ht="11.4" x14ac:dyDescent="0.2">
      <c r="A157" s="144"/>
      <c r="C157" s="27"/>
      <c r="D157" s="91" t="s">
        <v>67</v>
      </c>
      <c r="E157" s="151">
        <f>IF(E26=0,0,IF(E36&lt;0,(E34+E36)/E26,E34/E26))</f>
        <v>0</v>
      </c>
      <c r="F157" s="151">
        <f t="shared" ref="F157:G157" si="13">IF(F26=0,0,IF(F36&lt;0,(F34+F36)/F26,F34/F26))</f>
        <v>0</v>
      </c>
      <c r="G157" s="151">
        <f t="shared" si="13"/>
        <v>0</v>
      </c>
      <c r="H157" s="27"/>
    </row>
    <row r="158" spans="1:9" ht="11.4" x14ac:dyDescent="0.2">
      <c r="A158" s="144"/>
      <c r="C158" s="27"/>
      <c r="D158" s="91" t="s">
        <v>249</v>
      </c>
      <c r="E158" s="151" t="str">
        <f t="shared" ref="E158" si="14">IF(OR(E147=0,E151=0),"N/A",IF((E147/(E117+E116+E123+E115 +E118 +E126+  E101+E96+E97+E94+E102+E103 - E89-E88-E85-E87))&lt;0,0,((E147/(E117+E116+E123+E115 +E118 +E126+  E101+E96+E97+E94+E102+E103 - E89-E88-E85-E87)))))</f>
        <v>N/A</v>
      </c>
      <c r="F158" s="151" t="str">
        <f t="shared" ref="F158:G158" si="15">IF(OR(F147=0,F151=0),"N/A",IF((F147/(F117+F116+F123+F115 +F118 +F126+  F101+F96+F97+F94+F102+F103 - F89-F88-F85-F87))&lt;0,0,((F147/(F117+F116+F123+F115 +F118 +F126+  F101+F96+F97+F94+F102+F103 - F89-F88-F85-F87)))))</f>
        <v>N/A</v>
      </c>
      <c r="G158" s="151" t="str">
        <f t="shared" si="15"/>
        <v>N/A</v>
      </c>
      <c r="H158" s="27"/>
    </row>
    <row r="159" spans="1:9" ht="11.4" x14ac:dyDescent="0.2">
      <c r="A159" s="144"/>
      <c r="C159" s="27"/>
      <c r="D159" s="91" t="s">
        <v>76</v>
      </c>
      <c r="E159" s="150" t="e">
        <f>IF((E117+E116+E123+E115 +E118 +E126+  E101+E96+E97+E94+E102+E103 - E89-E88-E85-E87)/(E34 +IF(E36&lt;0,E36,0)-E52)&lt;0,0,(E117+E116+E123+E115 +E118 + E126+ E101+E96+E97+E94+E102+E103 - E89-E88-E85-E87)/(E34+IF(E36&lt;0,E36,0)-E52))</f>
        <v>#DIV/0!</v>
      </c>
      <c r="F159" s="150" t="e">
        <f t="shared" ref="F159:G159" si="16">IF((F117+F116+F123+F115 +F118 +F126+  F101+F96+F97+F94+F102+F103 - F89-F88-F85-F87)/(F34 +IF(F36&lt;0,F36,0)-F52)&lt;0,0,(F117+F116+F123+F115 +F118 + F126+ F101+F96+F97+F94+F102+F103 - F89-F88-F85-F87)/(F34+IF(F36&lt;0,F36,0)-F52))</f>
        <v>#DIV/0!</v>
      </c>
      <c r="G159" s="150" t="e">
        <f t="shared" si="16"/>
        <v>#DIV/0!</v>
      </c>
      <c r="H159" s="27"/>
    </row>
    <row r="160" spans="1:9" ht="11.4" x14ac:dyDescent="0.2">
      <c r="A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7">IF(((F117+F116+F123+F115 +F118 +F126+  F101+F96+F97+F94+F102+F103 - F89-F88-F85-F87)-(F70-F119))/(F34+IF(F36&lt;0,F36,0)-F52)&lt;0,0,((F117+F116+F123+F115 +F118 +F126+  F101+F96+F97+F94+F102+F103 - F89-F88-F85-F87)-(F70-F119))/(F34+IF(F36&lt;0,F36,0)-F52))</f>
        <v>#DIV/0!</v>
      </c>
      <c r="G160" s="150" t="e">
        <f t="shared" si="17"/>
        <v>#DIV/0!</v>
      </c>
      <c r="H160" s="27"/>
    </row>
    <row r="161" spans="1:8" ht="11.4" x14ac:dyDescent="0.2">
      <c r="A161" s="144"/>
      <c r="C161" s="27"/>
      <c r="D161" s="91" t="s">
        <v>74</v>
      </c>
      <c r="E161" s="150" t="e">
        <f>(E34+ IF(E36&lt;0,E36,0)+E40)/-(E37+E38)</f>
        <v>#DIV/0!</v>
      </c>
      <c r="F161" s="150" t="e">
        <f t="shared" ref="F161:G161" si="18">(F34+ IF(F36&lt;0,F36,0)+F40)/-(F37+F38)</f>
        <v>#DIV/0!</v>
      </c>
      <c r="G161" s="150" t="e">
        <f t="shared" si="18"/>
        <v>#DIV/0!</v>
      </c>
      <c r="H161" s="27"/>
    </row>
    <row r="162" spans="1:8" ht="11.4" x14ac:dyDescent="0.2">
      <c r="A162" s="144"/>
      <c r="C162" s="27"/>
      <c r="D162" s="91" t="s">
        <v>77</v>
      </c>
      <c r="E162" s="150" t="e">
        <f>(E91-E75)/E109</f>
        <v>#DIV/0!</v>
      </c>
      <c r="F162" s="150" t="e">
        <f t="shared" ref="F162:G162" si="19">(F91-F75)/F109</f>
        <v>#DIV/0!</v>
      </c>
      <c r="G162" s="150" t="e">
        <f t="shared" si="19"/>
        <v>#DIV/0!</v>
      </c>
      <c r="H162" s="27"/>
    </row>
    <row r="163" spans="1:8" ht="11.4" x14ac:dyDescent="0.2">
      <c r="A163" s="144"/>
      <c r="C163" s="27"/>
      <c r="D163" s="91" t="s">
        <v>78</v>
      </c>
      <c r="E163" s="150">
        <f>E134</f>
        <v>0</v>
      </c>
      <c r="F163" s="150">
        <f t="shared" ref="F163:G163" si="20">F134</f>
        <v>0</v>
      </c>
      <c r="G163" s="150">
        <f t="shared" si="20"/>
        <v>0</v>
      </c>
      <c r="H163" s="27"/>
    </row>
    <row r="164" spans="1:8" ht="11.4" x14ac:dyDescent="0.2">
      <c r="A164" s="144"/>
      <c r="C164" s="27"/>
      <c r="D164" s="91" t="s">
        <v>79</v>
      </c>
      <c r="E164" s="151" t="e">
        <f>(E81+E82+E66+E67+E138)/(E58+E57+E59+E60+E91)</f>
        <v>#DIV/0!</v>
      </c>
      <c r="F164" s="151" t="e">
        <f t="shared" ref="F164:G164" si="21">(F81+F82+F66+F67+F138)/(F58+F57+F59+F60+F91)</f>
        <v>#DIV/0!</v>
      </c>
      <c r="G164" s="151" t="e">
        <f t="shared" si="21"/>
        <v>#DIV/0!</v>
      </c>
      <c r="H164" s="27"/>
    </row>
    <row r="165" spans="1:8" ht="11.4" x14ac:dyDescent="0.2">
      <c r="A165" s="144"/>
      <c r="C165" s="27"/>
      <c r="D165" s="42"/>
      <c r="E165" s="48"/>
      <c r="F165" s="48"/>
      <c r="G165" s="48"/>
      <c r="H165" s="27"/>
    </row>
    <row r="166" spans="1:8" ht="11.4" x14ac:dyDescent="0.2">
      <c r="A166" s="144"/>
      <c r="C166" s="27"/>
      <c r="D166" s="42"/>
      <c r="E166" s="43"/>
      <c r="F166" s="43"/>
      <c r="G166" s="43"/>
      <c r="H166" s="27"/>
    </row>
    <row r="167" spans="1:8" ht="12" x14ac:dyDescent="0.2">
      <c r="A167" s="144"/>
      <c r="C167" s="27"/>
      <c r="D167" s="146" t="s">
        <v>44</v>
      </c>
      <c r="E167" s="27"/>
      <c r="F167" s="27"/>
      <c r="G167" s="27"/>
      <c r="H167" s="27"/>
    </row>
    <row r="168" spans="1:8" ht="11.4" x14ac:dyDescent="0.2">
      <c r="A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row>
    <row r="169" spans="1:8" ht="11.4" x14ac:dyDescent="0.2">
      <c r="A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row>
    <row r="170" spans="1:8" ht="11.4" x14ac:dyDescent="0.2">
      <c r="A170" s="144"/>
      <c r="C170" s="27"/>
      <c r="D170" s="27" t="s">
        <v>249</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152" t="str">
        <f>IF(G158="N/A","N/A",IF(G147&lt;0,"R",IF((G117+G116+G123+G115 +G118 +G126+  G101+G96+G97+G94+G102+G103 - G89-G88-G85-G87)&lt;0,"G",IF(G158&gt;'RAG Thresholds'!$G$17,"G",IF(G158&lt;'RAG Thresholds'!$E$17,"R","A")))))</f>
        <v>N/A</v>
      </c>
      <c r="H170" s="27"/>
    </row>
    <row r="171" spans="1:8" ht="11.4" x14ac:dyDescent="0.2">
      <c r="A171" s="144"/>
      <c r="C171" s="27"/>
      <c r="D171" s="27" t="s">
        <v>76</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152" t="e">
        <f>IF((G34+IF(G36&lt;0,G36,0)-G52)&lt;0,"R",IF(((G117+G116+G123+G115 +G118 +G126+  G101+G96+G97+G94+G102+G103 - G89-G88-G85-G87)&lt;0),"G",IF(G159&lt;'RAG Thresholds'!$G$18,"G",IF(G159&gt;'RAG Thresholds'!$E$18,"R","A"))))</f>
        <v>#DIV/0!</v>
      </c>
      <c r="H171" s="27"/>
    </row>
    <row r="172" spans="1:8" ht="11.4" x14ac:dyDescent="0.2">
      <c r="A172" s="144"/>
      <c r="C172" s="27"/>
      <c r="D172" s="27" t="s">
        <v>80</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152" t="e">
        <f>IF((G34+IF(G36&lt;0,G36,0)-G52)&lt;0,"R",IF(( ((G117+G116+G123+G115 +G118 +G126+  G101+G96+G97+G94+G102+G103 - G89-G88-G85-G87)-(G70-G119) )&lt;0),"G",IF(G160&lt;'RAG Thresholds'!$G$19,"G",IF(G160&gt;'RAG Thresholds'!$E$19,"R","A"))))</f>
        <v>#DIV/0!</v>
      </c>
      <c r="H172" s="27"/>
    </row>
    <row r="173" spans="1:8" ht="11.4" x14ac:dyDescent="0.2">
      <c r="A173" s="144"/>
      <c r="C173" s="27"/>
      <c r="D173" s="27" t="s">
        <v>74</v>
      </c>
      <c r="E173" s="152" t="str">
        <f>IF(-(E37+E38)&lt;=0,"G",IF(  (E34+ IF(E36&lt;0,E36,0)+E40)  &lt;0,"R",IF(E161&gt;'RAG Thresholds'!$G$20,"G",IF(E161&lt;'RAG Thresholds'!$E$20,"R","A"))))</f>
        <v>G</v>
      </c>
      <c r="F173" s="152" t="str">
        <f>IF(-(F37+F38)&lt;=0,"G",IF(  (F34+ IF(F36&lt;0,F36,0)+F40)  &lt;0,"R",IF(F161&gt;'RAG Thresholds'!$G$20,"G",IF(F161&lt;'RAG Thresholds'!$E$20,"R","A"))))</f>
        <v>G</v>
      </c>
      <c r="G173" s="152" t="str">
        <f>IF(-(G37+G38)&lt;=0,"G",IF(  (G34+ IF(G36&lt;0,G36,0)+G40)  &lt;0,"R",IF(G161&gt;'RAG Thresholds'!$G$20,"G",IF(G161&lt;'RAG Thresholds'!$E$20,"R","A"))))</f>
        <v>G</v>
      </c>
      <c r="H173" s="27"/>
    </row>
    <row r="174" spans="1:8" ht="11.4" x14ac:dyDescent="0.2">
      <c r="A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row>
    <row r="175" spans="1:8" ht="11.4" x14ac:dyDescent="0.2">
      <c r="A175" s="144"/>
      <c r="C175" s="27"/>
      <c r="D175" s="27" t="s">
        <v>78</v>
      </c>
      <c r="E175" s="152" t="str">
        <f>IF(E163&gt;'RAG Thresholds'!$E$22,"G","R")</f>
        <v>R</v>
      </c>
      <c r="F175" s="152" t="str">
        <f>IF(F163&gt;'RAG Thresholds'!$E$22,"G","R")</f>
        <v>R</v>
      </c>
      <c r="G175" s="152" t="str">
        <f>IF(G163&gt;'RAG Thresholds'!$E$22,"G","R")</f>
        <v>R</v>
      </c>
      <c r="H175" s="27"/>
    </row>
    <row r="176" spans="1:8" ht="11.4" x14ac:dyDescent="0.2">
      <c r="A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row>
    <row r="177" spans="1:9" ht="11.4" x14ac:dyDescent="0.2">
      <c r="A177" s="144"/>
      <c r="C177" s="27"/>
      <c r="D177" s="27"/>
      <c r="E177" s="27"/>
      <c r="F177" s="27"/>
      <c r="G177" s="27"/>
      <c r="H177" s="27"/>
    </row>
    <row r="178" spans="1:9" ht="11.4" x14ac:dyDescent="0.2">
      <c r="A178" s="144"/>
      <c r="C178" s="27"/>
      <c r="D178" s="27"/>
      <c r="E178" s="27"/>
      <c r="F178" s="27"/>
      <c r="G178" s="27"/>
      <c r="H178" s="27"/>
    </row>
    <row r="179" spans="1:9" ht="11.4" x14ac:dyDescent="0.2">
      <c r="A179" s="144"/>
      <c r="C179" s="27"/>
      <c r="D179" s="27"/>
      <c r="E179" s="27"/>
      <c r="F179" s="27"/>
      <c r="G179" s="27"/>
      <c r="H179" s="27"/>
    </row>
    <row r="180" spans="1:9" ht="11.4" x14ac:dyDescent="0.2">
      <c r="A180" s="144"/>
      <c r="C180" s="27"/>
      <c r="D180" s="27"/>
      <c r="E180" s="27"/>
      <c r="F180" s="27"/>
      <c r="G180" s="27"/>
      <c r="H180" s="27"/>
    </row>
    <row r="181" spans="1:9" ht="11.4" x14ac:dyDescent="0.2">
      <c r="A181" s="144"/>
      <c r="C181" s="27"/>
      <c r="D181" s="27"/>
      <c r="E181" s="27"/>
      <c r="F181" s="27"/>
      <c r="G181" s="27"/>
      <c r="H181" s="27"/>
    </row>
    <row r="182" spans="1:9" ht="11.4" x14ac:dyDescent="0.2">
      <c r="A182" s="144"/>
      <c r="C182" s="27"/>
      <c r="D182" s="27"/>
      <c r="E182" s="27"/>
      <c r="F182" s="27"/>
      <c r="G182" s="27"/>
      <c r="H182" s="27"/>
    </row>
    <row r="183" spans="1:9" ht="11.4" x14ac:dyDescent="0.2">
      <c r="A183" s="144"/>
      <c r="C183" s="27"/>
      <c r="D183" s="27"/>
      <c r="E183" s="27"/>
      <c r="F183" s="27"/>
      <c r="G183" s="27"/>
      <c r="H183" s="27"/>
    </row>
    <row r="184" spans="1:9" ht="15.6" x14ac:dyDescent="0.3">
      <c r="A184" s="90" t="s">
        <v>154</v>
      </c>
      <c r="B184" s="90"/>
      <c r="C184" s="90"/>
      <c r="D184" s="90"/>
      <c r="E184" s="90"/>
      <c r="F184" s="90"/>
      <c r="G184" s="90"/>
      <c r="H184" s="90"/>
      <c r="I184" s="90"/>
    </row>
    <row r="185" spans="1:9" ht="14.55" customHeight="1" x14ac:dyDescent="0.2"/>
  </sheetData>
  <sheetProtection algorithmName="SHA-512" hashValue="Hx9N9tgVedNq4xx1nILpSRz0nIP9VIQNxyqJHu05pChu2yCLlFiBy4Ex7mKukJ/VJD3TCKXFZRvu8rdIw/yJWw==" saltValue="N9SwsEdd5CWHxBywkTOmyQ==" spinCount="100000" sheet="1" objects="1" scenarios="1"/>
  <protectedRanges>
    <protectedRange sqref="E21:G23 E42:G42 E45:G45 E48:G49 E56:G59 E64:G64 E101:G101 E123:G123 E131:G132 E138:G138 E146:G146 E25:G27 E29:G33 E117:G117 E75:G75 E69:G70 E36:G39 E84:G86 E96:G96 E94:G94 E66:G66 E119:G119 E81:G81" name="Sub Supplier 1"/>
    <protectedRange sqref="E15" name="Sub Supplier Names"/>
    <protectedRange sqref="E41:G41" name="Lead Financial Input_2"/>
    <protectedRange sqref="E46:G46" name="Lead Financial Input_3"/>
    <protectedRange sqref="E60:G60" name="Lead Financial Input"/>
    <protectedRange sqref="E63:G63" name="Lead Financial Input_4"/>
    <protectedRange sqref="E68:G68" name="Lead Financial Input_5"/>
    <protectedRange sqref="E71:G72" name="Lead Financial Input_6"/>
    <protectedRange sqref="E65:G65" name="Lead Financial Input_7"/>
    <protectedRange sqref="E76:G77 E79:G80" name="Lead Financial Input_8"/>
    <protectedRange sqref="E83:G83" name="Lead Financial Input_9"/>
    <protectedRange sqref="E89:G89" name="Lead Financial Input_11"/>
    <protectedRange sqref="E87:G88" name="Lead Financial Input_12"/>
    <protectedRange sqref="E90:G90" name="Lead Financial Input_13"/>
    <protectedRange sqref="E93:G93" name="Lead Financial Input_10"/>
    <protectedRange sqref="E95:G95" name="Lead Financial Input_14"/>
    <protectedRange sqref="E97:G97" name="Lead Financial Input_15"/>
    <protectedRange sqref="E98:G98" name="Lead Financial Input_16"/>
    <protectedRange sqref="E103:G108 E126:G127" name="Lead Financial Input_17"/>
    <protectedRange sqref="E116:G116" name="Lead Financial Input_18"/>
    <protectedRange sqref="E120:G120" name="Lead Financial Input_20"/>
    <protectedRange sqref="E121:G122" name="Lead Financial Input_21"/>
    <protectedRange sqref="E115:G115" name="Lead Financial Input_22"/>
    <protectedRange sqref="E133:G133" name="Sub Supplier 1_2"/>
    <protectedRange sqref="E82:G82" name="Lead Financial Input_27"/>
    <protectedRange sqref="E99:G99" name="Lead Financial Input_28"/>
    <protectedRange sqref="E100:G100" name="Lead Financial Input_29"/>
    <protectedRange sqref="E102:G102" name="Lead Financial Input_30"/>
    <protectedRange sqref="E67:G67" name="Lead Financial Input_31"/>
    <protectedRange sqref="E118:G118" name="Lead Financial Input_32"/>
    <protectedRange sqref="E124:G124" name="Lead Financial Input_33"/>
    <protectedRange sqref="E125:G125" name="Lead Financial Input_34"/>
    <protectedRange sqref="E128:G128" name="Lead Financial Input_35"/>
    <protectedRange sqref="E145:G145" name="Lead Financial Input_37"/>
    <protectedRange sqref="E40:G40" name="Lead Financial Input_24"/>
    <protectedRange sqref="E78:G78" name="Lead Financial Input_25"/>
    <protectedRange sqref="E16:E18" name="Ancillary Inputs"/>
  </protectedRanges>
  <mergeCells count="3">
    <mergeCell ref="D6:E6"/>
    <mergeCell ref="E18:G18"/>
    <mergeCell ref="E15:G15"/>
  </mergeCells>
  <conditionalFormatting sqref="E168:G174">
    <cfRule type="expression" dxfId="65" priority="119" stopIfTrue="1">
      <formula>E168="R"</formula>
    </cfRule>
    <cfRule type="expression" dxfId="64" priority="120" stopIfTrue="1">
      <formula>E168="A"</formula>
    </cfRule>
    <cfRule type="expression" dxfId="63" priority="121" stopIfTrue="1">
      <formula>E168="G"</formula>
    </cfRule>
  </conditionalFormatting>
  <conditionalFormatting sqref="E172:G174">
    <cfRule type="expression" dxfId="62" priority="125" stopIfTrue="1">
      <formula>E172="R"</formula>
    </cfRule>
    <cfRule type="expression" dxfId="61" priority="126" stopIfTrue="1">
      <formula>E172="A"</formula>
    </cfRule>
    <cfRule type="expression" dxfId="60" priority="127" stopIfTrue="1">
      <formula>E172="G"</formula>
    </cfRule>
  </conditionalFormatting>
  <conditionalFormatting sqref="F172:G174">
    <cfRule type="expression" dxfId="59" priority="122" stopIfTrue="1">
      <formula>F172="R"</formula>
    </cfRule>
    <cfRule type="expression" dxfId="58" priority="123" stopIfTrue="1">
      <formula>F172="A"</formula>
    </cfRule>
    <cfRule type="expression" dxfId="57" priority="124" stopIfTrue="1">
      <formula>F172="G"</formula>
    </cfRule>
  </conditionalFormatting>
  <conditionalFormatting sqref="E171:G176">
    <cfRule type="expression" dxfId="56" priority="131" stopIfTrue="1">
      <formula>E171="R"</formula>
    </cfRule>
    <cfRule type="expression" dxfId="55" priority="132" stopIfTrue="1">
      <formula>E171="A"</formula>
    </cfRule>
    <cfRule type="expression" dxfId="54" priority="133" stopIfTrue="1">
      <formula>E171="G"</formula>
    </cfRule>
  </conditionalFormatting>
  <conditionalFormatting sqref="E170:G174">
    <cfRule type="expression" dxfId="53" priority="128" stopIfTrue="1">
      <formula>E170="R"</formula>
    </cfRule>
    <cfRule type="expression" dxfId="52" priority="129" stopIfTrue="1">
      <formula>E170="A"</formula>
    </cfRule>
    <cfRule type="expression" dxfId="51" priority="130" stopIfTrue="1">
      <formula>E170="G"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Instructions'!$G$39=SysConfig!#REF!,E57&gt;=0)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Instructions'!$G$39=SysConfig!#REF!,E52&lt;=0)</xm:f>
          </x14:formula1>
          <xm:sqref>E52:G53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AND($G$39=SysConfig!#REF!,E138&gt;=0)</xm:f>
          </x14:formula1>
          <xm:sqref>E138:G138</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AND($G$39=SysConfig!#REF!,E115&gt;=0)</xm:f>
          </x14:formula1>
          <xm:sqref>E115:G128</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AND($G$39=SysConfig!#REF!,E93&gt;=0)</xm:f>
          </x14:formula1>
          <xm:sqref>E93:G108</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AND($G$39=SysConfig!#REF!,E75&gt;=0)</xm:f>
          </x14:formula1>
          <xm:sqref>E75:G90</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AND($G$39=SysConfig!#REF!,E63&gt;=0)</xm:f>
          </x14:formula1>
          <xm:sqref>E63:G72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E21:G23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E145:G146</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E25:G27</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E149:G149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E56:G56</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E131:G133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E48:G49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E45:G46</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E29:G33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E36:G42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G17" sqref="G17"/>
    </sheetView>
  </sheetViews>
  <sheetFormatPr defaultColWidth="0" defaultRowHeight="11.4" x14ac:dyDescent="0.2"/>
  <cols>
    <col min="1" max="2" width="5.25" customWidth="1"/>
    <col min="3" max="3" width="45" customWidth="1"/>
    <col min="4" max="4" width="25.375" customWidth="1"/>
    <col min="5" max="5" width="54.75" style="191" customWidth="1"/>
    <col min="6" max="6" width="9.25" style="219" customWidth="1"/>
    <col min="7" max="7" width="57.625" style="219" customWidth="1"/>
    <col min="8" max="8" width="17.125" style="219" customWidth="1"/>
    <col min="9" max="9" width="38.625" style="219" customWidth="1"/>
    <col min="10" max="10" width="9.25" customWidth="1"/>
    <col min="11" max="16384" width="9.25" hidden="1"/>
  </cols>
  <sheetData>
    <row r="1" spans="1:10" ht="12" x14ac:dyDescent="0.25">
      <c r="A1" s="109"/>
      <c r="B1" s="109"/>
      <c r="C1" s="110"/>
      <c r="D1" s="109"/>
      <c r="E1" s="192"/>
      <c r="F1" s="109"/>
      <c r="G1" s="109"/>
      <c r="H1" s="109"/>
      <c r="I1" s="109"/>
      <c r="J1" s="109"/>
    </row>
    <row r="2" spans="1:10" ht="13.2" x14ac:dyDescent="0.2">
      <c r="A2" s="109"/>
      <c r="B2" s="109"/>
      <c r="C2" s="111" t="str">
        <f>cstProjectName</f>
        <v>RM1557.13L4 Financial Viability Risk Assessment Template</v>
      </c>
      <c r="D2" s="109"/>
      <c r="E2" s="192"/>
      <c r="F2" s="109"/>
      <c r="G2" s="109"/>
      <c r="H2" s="109"/>
      <c r="I2" s="109"/>
      <c r="J2" s="109"/>
    </row>
    <row r="3" spans="1:10" ht="13.2" x14ac:dyDescent="0.2">
      <c r="A3" s="109"/>
      <c r="B3" s="109"/>
      <c r="C3" s="112" t="str">
        <f ca="1">MID(CELL("filename",A1),FIND("]",CELL("filename",A1))+1,256)&amp;" Sheet"</f>
        <v>2.1 Lead Ancillary Input  Sheet</v>
      </c>
      <c r="D3" s="109"/>
      <c r="E3" s="192"/>
      <c r="F3" s="109"/>
      <c r="G3" s="109"/>
      <c r="H3" s="109"/>
      <c r="I3" s="109"/>
      <c r="J3" s="109"/>
    </row>
    <row r="4" spans="1:10" ht="12" x14ac:dyDescent="0.25">
      <c r="A4" s="109"/>
      <c r="B4" s="109"/>
      <c r="C4" s="110" t="str">
        <f>IF(ISBLANK(cstProtectiveMarking),"",cstProtectiveMarking)</f>
        <v>OFFICIAL</v>
      </c>
      <c r="D4" s="109"/>
      <c r="E4" s="192"/>
      <c r="F4" s="109"/>
      <c r="G4" s="109"/>
      <c r="H4" s="109"/>
      <c r="I4" s="109"/>
      <c r="J4" s="109"/>
    </row>
    <row r="5" spans="1:10" ht="12" x14ac:dyDescent="0.25">
      <c r="A5" s="109"/>
      <c r="B5" s="109"/>
      <c r="C5" s="113" t="str">
        <f>HYPERLINK("#'Contents'!A1",sysChkWord)</f>
        <v>All Checks OK</v>
      </c>
      <c r="D5" s="109"/>
      <c r="E5" s="192"/>
      <c r="F5" s="109"/>
      <c r="G5" s="109"/>
      <c r="H5" s="109"/>
      <c r="I5" s="109"/>
      <c r="J5" s="109"/>
    </row>
    <row r="6" spans="1:10" ht="13.2" x14ac:dyDescent="0.25">
      <c r="A6" s="109"/>
      <c r="B6" s="114"/>
      <c r="C6" s="242" t="str">
        <f>HYPERLINK("#'Contents'!A1","Click for Contents")</f>
        <v>Click for Contents</v>
      </c>
      <c r="D6" s="242"/>
      <c r="E6" s="193"/>
      <c r="F6" s="113"/>
      <c r="G6" s="113"/>
      <c r="H6" s="113"/>
      <c r="I6" s="113"/>
      <c r="J6" s="113"/>
    </row>
    <row r="7" spans="1:10" x14ac:dyDescent="0.2">
      <c r="A7" s="109"/>
      <c r="B7" s="109"/>
      <c r="C7" s="109"/>
      <c r="D7" s="109"/>
      <c r="E7" s="192"/>
      <c r="F7" s="109"/>
      <c r="G7" s="109"/>
      <c r="H7" s="109"/>
      <c r="I7" s="109"/>
      <c r="J7" s="109"/>
    </row>
    <row r="8" spans="1:10" ht="12" x14ac:dyDescent="0.2">
      <c r="A8" s="83">
        <f>SUM(A9:A85)</f>
        <v>0</v>
      </c>
      <c r="B8" s="83">
        <f>SUM(B9:B85)</f>
        <v>0</v>
      </c>
      <c r="C8" s="116"/>
      <c r="D8" s="116"/>
      <c r="E8" s="194"/>
      <c r="F8" s="116"/>
      <c r="G8" s="116"/>
      <c r="H8" s="116"/>
      <c r="I8" s="116"/>
      <c r="J8" s="116"/>
    </row>
    <row r="9" spans="1:10" x14ac:dyDescent="0.2">
      <c r="A9" s="31"/>
      <c r="B9" s="31"/>
      <c r="C9" s="31"/>
      <c r="D9" s="31"/>
      <c r="E9" s="195"/>
    </row>
    <row r="10" spans="1:10" ht="12" x14ac:dyDescent="0.2">
      <c r="A10" s="31"/>
      <c r="B10" s="31"/>
      <c r="C10" s="145" t="s">
        <v>89</v>
      </c>
      <c r="D10" s="145"/>
      <c r="E10" s="196"/>
      <c r="G10" s="196" t="s">
        <v>469</v>
      </c>
      <c r="H10" s="196"/>
      <c r="I10" s="196"/>
    </row>
    <row r="11" spans="1:10" ht="12" x14ac:dyDescent="0.2">
      <c r="A11" s="31"/>
      <c r="B11" s="31"/>
      <c r="C11" s="145" t="str">
        <f>CHOOSE('Bidder Instructions'!$E$39,'1.1b Lead Financial Input'!D$18,'1.1a Lead Financial Input'!D$18)</f>
        <v>Lead Bidder Name</v>
      </c>
      <c r="D11" s="145" t="s">
        <v>51</v>
      </c>
      <c r="E11" s="196" t="s">
        <v>52</v>
      </c>
      <c r="G11" s="196"/>
      <c r="H11" s="196"/>
      <c r="I11" s="196"/>
    </row>
    <row r="12" spans="1:10" ht="14.4" x14ac:dyDescent="0.3">
      <c r="A12" s="31"/>
      <c r="B12" s="31"/>
      <c r="C12" s="31" t="s">
        <v>0</v>
      </c>
      <c r="D12" s="95"/>
      <c r="E12" s="197"/>
      <c r="G12" s="241" t="s">
        <v>470</v>
      </c>
      <c r="H12" s="236" t="s">
        <v>474</v>
      </c>
      <c r="I12" s="196"/>
    </row>
    <row r="13" spans="1:10" ht="14.4" x14ac:dyDescent="0.3">
      <c r="A13" s="31"/>
      <c r="B13" s="31"/>
      <c r="C13" s="31" t="s">
        <v>46</v>
      </c>
      <c r="D13" s="105"/>
      <c r="E13" s="197"/>
      <c r="G13" s="241" t="s">
        <v>471</v>
      </c>
      <c r="H13" s="273" t="s">
        <v>475</v>
      </c>
      <c r="I13" s="274"/>
    </row>
    <row r="14" spans="1:10" ht="14.4" x14ac:dyDescent="0.3">
      <c r="A14" s="31"/>
      <c r="B14" s="31"/>
      <c r="C14" s="31" t="s">
        <v>47</v>
      </c>
      <c r="D14" s="95"/>
      <c r="E14" s="197"/>
      <c r="G14" s="197"/>
      <c r="H14" s="197"/>
      <c r="I14" s="197"/>
    </row>
    <row r="15" spans="1:10" ht="14.4" x14ac:dyDescent="0.3">
      <c r="A15" s="31"/>
      <c r="B15" s="31"/>
      <c r="C15" s="31" t="s">
        <v>53</v>
      </c>
      <c r="D15" s="95"/>
      <c r="E15" s="198"/>
      <c r="G15" s="197"/>
      <c r="H15" s="197"/>
      <c r="I15" s="197"/>
    </row>
    <row r="16" spans="1:10" ht="14.4" x14ac:dyDescent="0.3">
      <c r="A16" s="31"/>
      <c r="B16" s="31"/>
      <c r="C16" s="31" t="s">
        <v>45</v>
      </c>
      <c r="D16" s="132"/>
      <c r="E16" s="198"/>
      <c r="G16" s="197"/>
      <c r="H16" s="197"/>
      <c r="I16" s="197"/>
    </row>
    <row r="17" spans="1:9" ht="14.4" x14ac:dyDescent="0.3">
      <c r="A17" s="31"/>
      <c r="B17" s="31"/>
      <c r="C17" s="31" t="s">
        <v>54</v>
      </c>
      <c r="D17" s="96"/>
      <c r="E17" s="198"/>
      <c r="G17" s="197"/>
      <c r="H17" s="197"/>
      <c r="I17" s="197"/>
    </row>
    <row r="18" spans="1:9" ht="14.4" x14ac:dyDescent="0.3">
      <c r="A18" s="31"/>
      <c r="B18" s="31"/>
      <c r="C18" s="31" t="s">
        <v>90</v>
      </c>
      <c r="D18" s="31"/>
      <c r="E18" s="195"/>
      <c r="G18" s="197"/>
      <c r="H18" s="197"/>
      <c r="I18" s="197"/>
    </row>
    <row r="19" spans="1:9" ht="14.4" x14ac:dyDescent="0.3">
      <c r="A19" s="31"/>
      <c r="B19" s="31"/>
      <c r="C19" s="32">
        <v>1</v>
      </c>
      <c r="D19" s="95"/>
      <c r="E19" s="198"/>
      <c r="G19" s="197"/>
      <c r="H19" s="197"/>
      <c r="I19" s="197"/>
    </row>
    <row r="20" spans="1:9" ht="14.4" x14ac:dyDescent="0.3">
      <c r="A20" s="31"/>
      <c r="B20" s="31"/>
      <c r="C20" s="32">
        <v>2</v>
      </c>
      <c r="D20" s="95"/>
      <c r="E20" s="198"/>
      <c r="G20" s="197"/>
      <c r="H20" s="197"/>
      <c r="I20" s="197"/>
    </row>
    <row r="21" spans="1:9" ht="14.4" x14ac:dyDescent="0.3">
      <c r="A21" s="31"/>
      <c r="B21" s="31"/>
      <c r="C21" s="32">
        <v>3</v>
      </c>
      <c r="D21" s="95"/>
      <c r="E21" s="198"/>
      <c r="G21" s="197"/>
      <c r="H21" s="197"/>
      <c r="I21" s="197"/>
    </row>
    <row r="22" spans="1:9" ht="14.4" x14ac:dyDescent="0.3">
      <c r="A22" s="31"/>
      <c r="B22" s="31"/>
      <c r="C22" s="32">
        <v>4</v>
      </c>
      <c r="D22" s="95"/>
      <c r="E22" s="198"/>
      <c r="G22" s="197"/>
      <c r="H22" s="197"/>
      <c r="I22" s="197"/>
    </row>
    <row r="23" spans="1:9" ht="14.4" x14ac:dyDescent="0.3">
      <c r="A23" s="31"/>
      <c r="B23" s="31"/>
      <c r="C23" s="32">
        <v>5</v>
      </c>
      <c r="D23" s="95"/>
      <c r="E23" s="198"/>
      <c r="G23" s="197"/>
      <c r="H23" s="197"/>
      <c r="I23" s="197"/>
    </row>
    <row r="24" spans="1:9" ht="14.4" x14ac:dyDescent="0.3">
      <c r="A24" s="31"/>
      <c r="B24" s="31"/>
      <c r="C24" s="31" t="s">
        <v>55</v>
      </c>
      <c r="D24" s="95"/>
      <c r="E24" s="198"/>
      <c r="G24" s="197"/>
      <c r="H24" s="197"/>
      <c r="I24" s="197"/>
    </row>
    <row r="25" spans="1:9" s="27" customFormat="1" ht="14.4" x14ac:dyDescent="0.3">
      <c r="A25" s="31"/>
      <c r="B25" s="31"/>
      <c r="C25" s="31" t="s">
        <v>132</v>
      </c>
      <c r="D25" s="190"/>
      <c r="E25" s="203"/>
      <c r="F25" s="219"/>
      <c r="G25" s="197"/>
      <c r="H25" s="197"/>
      <c r="I25" s="197"/>
    </row>
    <row r="26" spans="1:9" ht="14.4" x14ac:dyDescent="0.3">
      <c r="A26" s="31"/>
      <c r="B26" s="31"/>
      <c r="C26" s="31" t="s">
        <v>56</v>
      </c>
      <c r="D26" s="31"/>
      <c r="E26" s="195"/>
      <c r="G26" s="197"/>
      <c r="H26" s="197"/>
      <c r="I26" s="197"/>
    </row>
    <row r="27" spans="1:9" ht="14.4" x14ac:dyDescent="0.3">
      <c r="A27" s="31"/>
      <c r="B27" s="31"/>
      <c r="C27" s="32">
        <v>1</v>
      </c>
      <c r="D27" s="95"/>
      <c r="E27" s="198"/>
      <c r="G27" s="197"/>
      <c r="H27" s="197"/>
      <c r="I27" s="197"/>
    </row>
    <row r="28" spans="1:9" ht="14.4" x14ac:dyDescent="0.3">
      <c r="A28" s="31"/>
      <c r="B28" s="31"/>
      <c r="C28" s="33">
        <v>2</v>
      </c>
      <c r="D28" s="95"/>
      <c r="E28" s="198"/>
      <c r="G28" s="197"/>
      <c r="H28" s="197"/>
      <c r="I28" s="197"/>
    </row>
    <row r="29" spans="1:9" ht="14.4" x14ac:dyDescent="0.3">
      <c r="A29" s="31"/>
      <c r="B29" s="31"/>
      <c r="C29" s="33">
        <v>3</v>
      </c>
      <c r="D29" s="95"/>
      <c r="E29" s="198"/>
      <c r="G29" s="197"/>
      <c r="H29" s="197"/>
      <c r="I29" s="197"/>
    </row>
    <row r="30" spans="1:9" ht="14.4" x14ac:dyDescent="0.3">
      <c r="A30" s="31"/>
      <c r="B30" s="31"/>
      <c r="C30" s="33">
        <v>4</v>
      </c>
      <c r="D30" s="95"/>
      <c r="E30" s="198"/>
      <c r="G30" s="197"/>
      <c r="H30" s="197"/>
      <c r="I30" s="197"/>
    </row>
    <row r="31" spans="1:9" x14ac:dyDescent="0.2">
      <c r="A31" s="31"/>
      <c r="B31" s="31"/>
      <c r="C31" s="33">
        <v>5</v>
      </c>
      <c r="D31" s="95"/>
      <c r="E31" s="198"/>
    </row>
    <row r="32" spans="1:9" ht="14.4" x14ac:dyDescent="0.3">
      <c r="A32" s="31"/>
      <c r="B32" s="31"/>
      <c r="C32" s="31"/>
      <c r="D32" s="30"/>
      <c r="E32" s="195"/>
    </row>
    <row r="33" spans="1:5" ht="14.4" x14ac:dyDescent="0.3">
      <c r="A33" s="31"/>
      <c r="B33" s="31"/>
      <c r="C33" s="31" t="s">
        <v>133</v>
      </c>
      <c r="D33" s="30"/>
      <c r="E33" s="198"/>
    </row>
    <row r="34" spans="1:5" x14ac:dyDescent="0.2">
      <c r="A34" s="31"/>
      <c r="B34" s="31"/>
      <c r="C34" s="31"/>
      <c r="D34" s="31"/>
      <c r="E34" s="195"/>
    </row>
    <row r="35" spans="1:5" ht="12" x14ac:dyDescent="0.2">
      <c r="A35" s="31"/>
      <c r="B35" s="31"/>
      <c r="C35" s="145" t="str">
        <f>CHOOSE('Bidder Instructions'!$E$39,'1.1b Lead Financial Input'!Z$18,'1.1a Lead Financial Input'!N$18)</f>
        <v>Immediate Parent Name</v>
      </c>
      <c r="D35" s="145" t="s">
        <v>51</v>
      </c>
      <c r="E35" s="196" t="s">
        <v>52</v>
      </c>
    </row>
    <row r="36" spans="1:5" ht="14.4" x14ac:dyDescent="0.3">
      <c r="A36" s="31"/>
      <c r="B36" s="31"/>
      <c r="C36" s="31" t="s">
        <v>0</v>
      </c>
      <c r="D36" s="95"/>
      <c r="E36" s="197"/>
    </row>
    <row r="37" spans="1:5" ht="14.4" x14ac:dyDescent="0.3">
      <c r="A37" s="31"/>
      <c r="B37" s="31"/>
      <c r="C37" s="31" t="s">
        <v>46</v>
      </c>
      <c r="D37" s="105"/>
      <c r="E37" s="197"/>
    </row>
    <row r="38" spans="1:5" ht="14.4" x14ac:dyDescent="0.3">
      <c r="A38" s="31"/>
      <c r="B38" s="31"/>
      <c r="C38" s="31" t="s">
        <v>47</v>
      </c>
      <c r="D38" s="95"/>
      <c r="E38" s="197"/>
    </row>
    <row r="39" spans="1:5" x14ac:dyDescent="0.2">
      <c r="A39" s="31"/>
      <c r="B39" s="31"/>
      <c r="C39" s="31" t="s">
        <v>53</v>
      </c>
      <c r="D39" s="95"/>
      <c r="E39" s="198"/>
    </row>
    <row r="40" spans="1:5" x14ac:dyDescent="0.2">
      <c r="A40" s="31"/>
      <c r="B40" s="31"/>
      <c r="C40" s="31" t="s">
        <v>45</v>
      </c>
      <c r="D40" s="132"/>
      <c r="E40" s="198"/>
    </row>
    <row r="41" spans="1:5" x14ac:dyDescent="0.2">
      <c r="A41" s="31"/>
      <c r="B41" s="31"/>
      <c r="C41" s="31" t="s">
        <v>54</v>
      </c>
      <c r="D41" s="96"/>
      <c r="E41" s="198"/>
    </row>
    <row r="42" spans="1:5" x14ac:dyDescent="0.2">
      <c r="A42" s="31"/>
      <c r="B42" s="31"/>
      <c r="C42" s="31" t="s">
        <v>90</v>
      </c>
      <c r="D42" s="31"/>
      <c r="E42" s="195"/>
    </row>
    <row r="43" spans="1:5" x14ac:dyDescent="0.2">
      <c r="A43" s="31"/>
      <c r="B43" s="31"/>
      <c r="C43" s="32">
        <v>1</v>
      </c>
      <c r="D43" s="95"/>
      <c r="E43" s="198"/>
    </row>
    <row r="44" spans="1:5" x14ac:dyDescent="0.2">
      <c r="A44" s="31"/>
      <c r="B44" s="31"/>
      <c r="C44" s="32">
        <v>2</v>
      </c>
      <c r="D44" s="95"/>
      <c r="E44" s="198"/>
    </row>
    <row r="45" spans="1:5" x14ac:dyDescent="0.2">
      <c r="A45" s="31"/>
      <c r="B45" s="31"/>
      <c r="C45" s="32">
        <v>3</v>
      </c>
      <c r="D45" s="95"/>
      <c r="E45" s="198"/>
    </row>
    <row r="46" spans="1:5" x14ac:dyDescent="0.2">
      <c r="A46" s="31"/>
      <c r="B46" s="31"/>
      <c r="C46" s="32">
        <v>4</v>
      </c>
      <c r="D46" s="95"/>
      <c r="E46" s="198"/>
    </row>
    <row r="47" spans="1:5" x14ac:dyDescent="0.2">
      <c r="A47" s="31"/>
      <c r="B47" s="31"/>
      <c r="C47" s="32">
        <v>5</v>
      </c>
      <c r="D47" s="95"/>
      <c r="E47" s="198"/>
    </row>
    <row r="48" spans="1:5" x14ac:dyDescent="0.2">
      <c r="A48" s="31"/>
      <c r="B48" s="31"/>
      <c r="C48" s="31" t="s">
        <v>55</v>
      </c>
      <c r="D48" s="95"/>
      <c r="E48" s="198"/>
    </row>
    <row r="49" spans="1:5" x14ac:dyDescent="0.2">
      <c r="A49" s="31"/>
      <c r="B49" s="31"/>
      <c r="C49" s="31" t="s">
        <v>132</v>
      </c>
      <c r="D49" s="95"/>
      <c r="E49" s="198"/>
    </row>
    <row r="50" spans="1:5" x14ac:dyDescent="0.2">
      <c r="A50" s="31"/>
      <c r="B50" s="31"/>
      <c r="C50" s="31" t="s">
        <v>56</v>
      </c>
      <c r="D50" s="31"/>
      <c r="E50" s="195"/>
    </row>
    <row r="51" spans="1:5" x14ac:dyDescent="0.2">
      <c r="A51" s="31"/>
      <c r="B51" s="31"/>
      <c r="C51" s="32">
        <v>1</v>
      </c>
      <c r="D51" s="95"/>
      <c r="E51" s="198"/>
    </row>
    <row r="52" spans="1:5" x14ac:dyDescent="0.2">
      <c r="A52" s="31"/>
      <c r="B52" s="31"/>
      <c r="C52" s="33">
        <v>2</v>
      </c>
      <c r="D52" s="95"/>
      <c r="E52" s="198"/>
    </row>
    <row r="53" spans="1:5" x14ac:dyDescent="0.2">
      <c r="A53" s="31"/>
      <c r="B53" s="31"/>
      <c r="C53" s="33">
        <v>3</v>
      </c>
      <c r="D53" s="95"/>
      <c r="E53" s="198"/>
    </row>
    <row r="54" spans="1:5" x14ac:dyDescent="0.2">
      <c r="A54" s="31"/>
      <c r="B54" s="31"/>
      <c r="C54" s="33">
        <v>4</v>
      </c>
      <c r="D54" s="95"/>
      <c r="E54" s="198"/>
    </row>
    <row r="55" spans="1:5" x14ac:dyDescent="0.2">
      <c r="A55" s="31"/>
      <c r="B55" s="31"/>
      <c r="C55" s="33">
        <v>5</v>
      </c>
      <c r="D55" s="95"/>
      <c r="E55" s="198"/>
    </row>
    <row r="56" spans="1:5" x14ac:dyDescent="0.2">
      <c r="A56" s="31"/>
      <c r="B56" s="31"/>
      <c r="C56" s="31"/>
      <c r="D56" s="31"/>
      <c r="E56" s="195"/>
    </row>
    <row r="57" spans="1:5" ht="14.4" x14ac:dyDescent="0.3">
      <c r="A57" s="31"/>
      <c r="B57" s="31"/>
      <c r="C57" s="31" t="s">
        <v>133</v>
      </c>
      <c r="D57" s="30"/>
      <c r="E57" s="198"/>
    </row>
    <row r="58" spans="1:5" x14ac:dyDescent="0.2">
      <c r="A58" s="31"/>
      <c r="B58" s="31"/>
      <c r="C58" s="31"/>
      <c r="D58" s="31"/>
      <c r="E58" s="195"/>
    </row>
    <row r="59" spans="1:5" ht="12" x14ac:dyDescent="0.2">
      <c r="A59" s="31"/>
      <c r="B59" s="31"/>
      <c r="C59" s="145" t="str">
        <f>CHOOSE('Bidder Instructions'!$E$39,'1.1b Lead Financial Input'!AP$18,'1.1a Lead Financial Input'!X$18)</f>
        <v>Ultimate Parent Name</v>
      </c>
      <c r="D59" s="145" t="s">
        <v>51</v>
      </c>
      <c r="E59" s="196" t="s">
        <v>52</v>
      </c>
    </row>
    <row r="60" spans="1:5" ht="14.4" x14ac:dyDescent="0.3">
      <c r="A60" s="31"/>
      <c r="B60" s="31"/>
      <c r="C60" s="31" t="s">
        <v>0</v>
      </c>
      <c r="D60" s="95"/>
      <c r="E60" s="197"/>
    </row>
    <row r="61" spans="1:5" ht="14.4" x14ac:dyDescent="0.3">
      <c r="A61" s="31"/>
      <c r="B61" s="31"/>
      <c r="C61" s="31" t="s">
        <v>46</v>
      </c>
      <c r="D61" s="105"/>
      <c r="E61" s="197"/>
    </row>
    <row r="62" spans="1:5" ht="14.4" x14ac:dyDescent="0.3">
      <c r="A62" s="31"/>
      <c r="B62" s="31"/>
      <c r="C62" s="31" t="s">
        <v>47</v>
      </c>
      <c r="D62" s="95"/>
      <c r="E62" s="197"/>
    </row>
    <row r="63" spans="1:5" x14ac:dyDescent="0.2">
      <c r="A63" s="31"/>
      <c r="B63" s="31"/>
      <c r="C63" s="31" t="s">
        <v>53</v>
      </c>
      <c r="D63" s="95"/>
      <c r="E63" s="198"/>
    </row>
    <row r="64" spans="1:5" x14ac:dyDescent="0.2">
      <c r="A64" s="31"/>
      <c r="B64" s="31"/>
      <c r="C64" s="31" t="s">
        <v>45</v>
      </c>
      <c r="D64" s="132"/>
      <c r="E64" s="198"/>
    </row>
    <row r="65" spans="1:5" x14ac:dyDescent="0.2">
      <c r="A65" s="31"/>
      <c r="B65" s="31"/>
      <c r="C65" s="31" t="s">
        <v>54</v>
      </c>
      <c r="D65" s="96"/>
      <c r="E65" s="198"/>
    </row>
    <row r="66" spans="1:5" x14ac:dyDescent="0.2">
      <c r="A66" s="31"/>
      <c r="B66" s="31"/>
      <c r="C66" s="31" t="s">
        <v>90</v>
      </c>
      <c r="D66" s="31"/>
      <c r="E66" s="195"/>
    </row>
    <row r="67" spans="1:5" x14ac:dyDescent="0.2">
      <c r="A67" s="31"/>
      <c r="B67" s="31"/>
      <c r="C67" s="32">
        <v>1</v>
      </c>
      <c r="D67" s="95"/>
      <c r="E67" s="198"/>
    </row>
    <row r="68" spans="1:5" x14ac:dyDescent="0.2">
      <c r="A68" s="31"/>
      <c r="B68" s="31"/>
      <c r="C68" s="32">
        <v>2</v>
      </c>
      <c r="D68" s="95"/>
      <c r="E68" s="198"/>
    </row>
    <row r="69" spans="1:5" x14ac:dyDescent="0.2">
      <c r="A69" s="31"/>
      <c r="B69" s="31"/>
      <c r="C69" s="32">
        <v>3</v>
      </c>
      <c r="D69" s="95"/>
      <c r="E69" s="198"/>
    </row>
    <row r="70" spans="1:5" x14ac:dyDescent="0.2">
      <c r="A70" s="31"/>
      <c r="B70" s="31"/>
      <c r="C70" s="32">
        <v>4</v>
      </c>
      <c r="D70" s="95"/>
      <c r="E70" s="198"/>
    </row>
    <row r="71" spans="1:5" x14ac:dyDescent="0.2">
      <c r="A71" s="31"/>
      <c r="B71" s="31"/>
      <c r="C71" s="32">
        <v>5</v>
      </c>
      <c r="D71" s="95"/>
      <c r="E71" s="198"/>
    </row>
    <row r="72" spans="1:5" x14ac:dyDescent="0.2">
      <c r="A72" s="31"/>
      <c r="B72" s="31"/>
      <c r="C72" s="31" t="s">
        <v>55</v>
      </c>
      <c r="D72" s="95"/>
      <c r="E72" s="198"/>
    </row>
    <row r="73" spans="1:5" x14ac:dyDescent="0.2">
      <c r="A73" s="31"/>
      <c r="B73" s="31"/>
      <c r="C73" s="31" t="s">
        <v>132</v>
      </c>
      <c r="D73" s="95"/>
      <c r="E73" s="198"/>
    </row>
    <row r="74" spans="1:5" x14ac:dyDescent="0.2">
      <c r="A74" s="31"/>
      <c r="B74" s="31"/>
      <c r="C74" s="31" t="s">
        <v>56</v>
      </c>
      <c r="D74" s="31"/>
      <c r="E74" s="195"/>
    </row>
    <row r="75" spans="1:5" x14ac:dyDescent="0.2">
      <c r="A75" s="31"/>
      <c r="B75" s="31"/>
      <c r="C75" s="32">
        <v>1</v>
      </c>
      <c r="D75" s="95"/>
      <c r="E75" s="198"/>
    </row>
    <row r="76" spans="1:5" x14ac:dyDescent="0.2">
      <c r="A76" s="31"/>
      <c r="B76" s="31"/>
      <c r="C76" s="33">
        <v>2</v>
      </c>
      <c r="D76" s="95"/>
      <c r="E76" s="198"/>
    </row>
    <row r="77" spans="1:5" x14ac:dyDescent="0.2">
      <c r="A77" s="31"/>
      <c r="B77" s="31"/>
      <c r="C77" s="33">
        <v>3</v>
      </c>
      <c r="D77" s="95"/>
      <c r="E77" s="198"/>
    </row>
    <row r="78" spans="1:5" x14ac:dyDescent="0.2">
      <c r="A78" s="31"/>
      <c r="B78" s="31"/>
      <c r="C78" s="33">
        <v>4</v>
      </c>
      <c r="D78" s="95"/>
      <c r="E78" s="198"/>
    </row>
    <row r="79" spans="1:5" x14ac:dyDescent="0.2">
      <c r="A79" s="31"/>
      <c r="B79" s="31"/>
      <c r="C79" s="33">
        <v>5</v>
      </c>
      <c r="D79" s="95"/>
      <c r="E79" s="198"/>
    </row>
    <row r="80" spans="1:5" x14ac:dyDescent="0.2">
      <c r="A80" s="31"/>
      <c r="B80" s="31"/>
      <c r="C80" s="31"/>
      <c r="D80" s="31"/>
      <c r="E80" s="195"/>
    </row>
    <row r="81" spans="1:10" ht="14.4" x14ac:dyDescent="0.3">
      <c r="A81" s="31"/>
      <c r="B81" s="31"/>
      <c r="C81" s="31" t="s">
        <v>133</v>
      </c>
      <c r="D81" s="30"/>
      <c r="E81" s="198"/>
    </row>
    <row r="82" spans="1:10" x14ac:dyDescent="0.2">
      <c r="A82" s="31"/>
      <c r="B82" s="31"/>
      <c r="C82" s="31"/>
      <c r="D82" s="31"/>
      <c r="E82" s="195"/>
    </row>
    <row r="83" spans="1:10" x14ac:dyDescent="0.2">
      <c r="A83" s="31"/>
      <c r="B83" s="31"/>
      <c r="C83" s="31"/>
      <c r="D83" s="31"/>
      <c r="E83" s="195"/>
    </row>
    <row r="84" spans="1:10" x14ac:dyDescent="0.2">
      <c r="A84" s="31"/>
      <c r="B84" s="31"/>
      <c r="C84" s="31"/>
      <c r="D84" s="31"/>
      <c r="E84" s="195"/>
    </row>
    <row r="85" spans="1:10" ht="15.6" x14ac:dyDescent="0.3">
      <c r="A85" s="117" t="s">
        <v>154</v>
      </c>
      <c r="B85" s="117"/>
      <c r="C85" s="117"/>
      <c r="D85" s="117"/>
      <c r="E85" s="199"/>
      <c r="F85" s="117"/>
      <c r="G85" s="117"/>
      <c r="H85" s="117"/>
      <c r="I85" s="117"/>
      <c r="J85" s="117"/>
    </row>
  </sheetData>
  <sheetProtection algorithmName="SHA-512" hashValue="MMxPJWpKzFNC4LvxNf0GFJENkBGEoup/s3lk10HS1n68usGh+X/ZvPbwo9Wd5EBQzX/z9f+g4LF0v9o5pcjiOA==" saltValue="Bcz9r+tkIoNWohh7rnIRpA==" spinCount="100000" sheet="1" objects="1" scenarios="1"/>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55" customHeight="1" zeroHeight="1" x14ac:dyDescent="0.2"/>
  <cols>
    <col min="1" max="2" width="5" customWidth="1"/>
    <col min="3" max="3" width="37.25" customWidth="1"/>
    <col min="4" max="4" width="64.75" customWidth="1"/>
    <col min="5" max="10" width="18.37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RM1557.13L4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2" t="str">
        <f>HYPERLINK("#'Contents'!A1","Click for Contents")</f>
        <v>Click for Contents</v>
      </c>
      <c r="D6" s="242"/>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1.4" x14ac:dyDescent="0.2">
      <c r="A9" s="80"/>
      <c r="B9" s="80"/>
      <c r="C9" s="80"/>
      <c r="D9" s="80"/>
      <c r="E9" s="80"/>
      <c r="F9" s="80"/>
      <c r="G9" s="80"/>
      <c r="H9" s="80"/>
      <c r="I9" s="80"/>
      <c r="J9" s="80"/>
      <c r="K9" s="80"/>
      <c r="L9" s="80"/>
      <c r="M9" s="80"/>
      <c r="N9" s="80"/>
      <c r="O9" s="80"/>
      <c r="P9" s="80"/>
      <c r="Q9" s="80"/>
      <c r="R9" s="80"/>
    </row>
    <row r="10" spans="1:19" ht="15.6" x14ac:dyDescent="0.25">
      <c r="A10" s="3"/>
      <c r="B10" s="3"/>
      <c r="C10" s="278" t="s">
        <v>1</v>
      </c>
      <c r="D10" s="278"/>
      <c r="E10" s="278"/>
      <c r="F10" s="278"/>
      <c r="G10" s="279"/>
      <c r="H10" s="275" t="str">
        <f>CHOOSE('Bidder Instructions'!$E$39,'1.1b Lead Financial Input'!D$18,'1.1a Lead Financial Input'!D$18)</f>
        <v>Lead Bidder Name</v>
      </c>
      <c r="I10" s="276"/>
      <c r="J10" s="276"/>
      <c r="K10" s="276"/>
      <c r="L10" s="276"/>
      <c r="M10" s="276"/>
      <c r="N10" s="276"/>
      <c r="O10" s="276"/>
      <c r="P10" s="276"/>
      <c r="Q10" s="276"/>
      <c r="R10" s="277"/>
    </row>
    <row r="11" spans="1:19" ht="15.6" x14ac:dyDescent="0.25">
      <c r="A11" s="3"/>
      <c r="B11" s="3"/>
      <c r="C11" s="278" t="s">
        <v>0</v>
      </c>
      <c r="D11" s="278"/>
      <c r="E11" s="278"/>
      <c r="F11" s="278"/>
      <c r="G11" s="279"/>
      <c r="H11" s="275">
        <f>'2.1 Lead Ancillary Input '!D12</f>
        <v>0</v>
      </c>
      <c r="I11" s="276"/>
      <c r="J11" s="276"/>
      <c r="K11" s="276"/>
      <c r="L11" s="276"/>
      <c r="M11" s="276"/>
      <c r="N11" s="276"/>
      <c r="O11" s="276"/>
      <c r="P11" s="276"/>
      <c r="Q11" s="276"/>
      <c r="R11" s="277"/>
    </row>
    <row r="12" spans="1:19" ht="15.6" x14ac:dyDescent="0.25">
      <c r="A12" s="3"/>
      <c r="B12" s="3"/>
      <c r="C12" s="278" t="s">
        <v>46</v>
      </c>
      <c r="D12" s="278"/>
      <c r="E12" s="278"/>
      <c r="F12" s="278"/>
      <c r="G12" s="279"/>
      <c r="H12" s="275">
        <f>'2.1 Lead Ancillary Input '!D13</f>
        <v>0</v>
      </c>
      <c r="I12" s="276"/>
      <c r="J12" s="276"/>
      <c r="K12" s="276"/>
      <c r="L12" s="276"/>
      <c r="M12" s="276"/>
      <c r="N12" s="276"/>
      <c r="O12" s="276"/>
      <c r="P12" s="276"/>
      <c r="Q12" s="276"/>
      <c r="R12" s="277"/>
    </row>
    <row r="13" spans="1:19" ht="15.6" x14ac:dyDescent="0.25">
      <c r="A13" s="3"/>
      <c r="B13" s="3"/>
      <c r="C13" s="278" t="s">
        <v>47</v>
      </c>
      <c r="D13" s="278"/>
      <c r="E13" s="278"/>
      <c r="F13" s="278"/>
      <c r="G13" s="279"/>
      <c r="H13" s="275">
        <f>'2.1 Lead Ancillary Input '!D14</f>
        <v>0</v>
      </c>
      <c r="I13" s="276"/>
      <c r="J13" s="276"/>
      <c r="K13" s="276"/>
      <c r="L13" s="276"/>
      <c r="M13" s="276"/>
      <c r="N13" s="276"/>
      <c r="O13" s="276"/>
      <c r="P13" s="276"/>
      <c r="Q13" s="276"/>
      <c r="R13" s="277"/>
    </row>
    <row r="14" spans="1:19" ht="15.6" x14ac:dyDescent="0.25">
      <c r="A14" s="3"/>
      <c r="B14" s="3"/>
      <c r="C14" s="278" t="s">
        <v>64</v>
      </c>
      <c r="D14" s="278"/>
      <c r="E14" s="278"/>
      <c r="F14" s="278"/>
      <c r="G14" s="279"/>
      <c r="H14" s="290" t="str">
        <f>CHOOSE('Bidder Instructions'!$E$39,'1.1b Lead Financial Input'!M$21,'1.1a Lead Financial Input'!G$21)</f>
        <v>31/XX/20XX</v>
      </c>
      <c r="I14" s="291"/>
      <c r="J14" s="291"/>
      <c r="K14" s="291"/>
      <c r="L14" s="291"/>
      <c r="M14" s="291"/>
      <c r="N14" s="291"/>
      <c r="O14" s="291"/>
      <c r="P14" s="291"/>
      <c r="Q14" s="291"/>
      <c r="R14" s="292"/>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280" t="s">
        <v>3</v>
      </c>
      <c r="D18" s="281"/>
      <c r="E18" s="7" t="s">
        <v>58</v>
      </c>
      <c r="F18" s="7"/>
      <c r="G18" s="7" t="s">
        <v>57</v>
      </c>
      <c r="H18" s="155" t="s">
        <v>59</v>
      </c>
      <c r="I18" s="155"/>
      <c r="J18" s="155" t="s">
        <v>60</v>
      </c>
      <c r="K18" s="155" t="s">
        <v>61</v>
      </c>
      <c r="L18" s="155"/>
      <c r="M18" s="155" t="s">
        <v>62</v>
      </c>
      <c r="N18" s="284" t="s">
        <v>400</v>
      </c>
      <c r="O18" s="285"/>
      <c r="P18" s="285"/>
      <c r="Q18" s="285"/>
      <c r="R18" s="286"/>
    </row>
    <row r="19" spans="1:18" ht="141" customHeight="1" x14ac:dyDescent="0.25">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87"/>
      <c r="O19" s="288"/>
      <c r="P19" s="288"/>
      <c r="Q19" s="288"/>
      <c r="R19" s="289"/>
    </row>
    <row r="20" spans="1:18" ht="141" customHeight="1" x14ac:dyDescent="0.2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2"/>
      <c r="O20" s="283"/>
      <c r="P20" s="283"/>
      <c r="Q20" s="283"/>
      <c r="R20" s="274"/>
    </row>
    <row r="21" spans="1:18" ht="141" customHeight="1" x14ac:dyDescent="0.2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2"/>
      <c r="O21" s="283"/>
      <c r="P21" s="283"/>
      <c r="Q21" s="283"/>
      <c r="R21" s="274"/>
    </row>
    <row r="22" spans="1:18" ht="141" customHeight="1" x14ac:dyDescent="0.25">
      <c r="A22" s="3"/>
      <c r="B22" s="3"/>
      <c r="C22" s="165" t="s">
        <v>71</v>
      </c>
      <c r="D22" s="165" t="s">
        <v>76</v>
      </c>
      <c r="E22" s="166" t="str">
        <f>CHOOSE('Bidder Instructions'!$E$39,'1.1b Lead Financial Input'!G137,'1.1a Lead Financial Input'!E159)</f>
        <v>N/A</v>
      </c>
      <c r="F22" s="166" t="str">
        <f>CHOOSE('Bidder Instructions'!$E$39,'1.1b Lead Financial Input'!J137,'1.1a Lead Financial Input'!F159)</f>
        <v>N/A</v>
      </c>
      <c r="G22" s="166" t="str">
        <f>CHOOSE('Bidder Instructions'!$E$39,'1.1b Lead Financial Input'!M137,'1.1a Lead Financial Input'!G159)</f>
        <v>N/A</v>
      </c>
      <c r="H22" s="223" t="str">
        <f>CHOOSE('Bidder Instructions'!$E$39,'1.1b Lead Financial Input'!G149,'1.1a Lead Financial Input'!E171)</f>
        <v>R</v>
      </c>
      <c r="I22" s="223" t="str">
        <f>CHOOSE('Bidder Instructions'!$E$39,'1.1b Lead Financial Input'!J149,'1.1a Lead Financial Input'!F171)</f>
        <v>R</v>
      </c>
      <c r="J22" s="223" t="str">
        <f>CHOOSE('Bidder Instructions'!$E$39,'1.1b Lead Financial Input'!M149,'1.1a Lead Financial Input'!G171)</f>
        <v>R</v>
      </c>
      <c r="K22" s="9"/>
      <c r="L22" s="9"/>
      <c r="M22" s="9"/>
      <c r="N22" s="282"/>
      <c r="O22" s="283"/>
      <c r="P22" s="283"/>
      <c r="Q22" s="283"/>
      <c r="R22" s="274"/>
    </row>
    <row r="23" spans="1:18" ht="141" customHeight="1" x14ac:dyDescent="0.2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3"/>
      <c r="O23" s="294"/>
      <c r="P23" s="294"/>
      <c r="Q23" s="294"/>
      <c r="R23" s="295"/>
    </row>
    <row r="24" spans="1:18" ht="141" customHeight="1" x14ac:dyDescent="0.2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3"/>
      <c r="O24" s="294"/>
      <c r="P24" s="294"/>
      <c r="Q24" s="294"/>
      <c r="R24" s="295"/>
    </row>
    <row r="25" spans="1:18" ht="141" customHeight="1" x14ac:dyDescent="0.2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3"/>
      <c r="O25" s="294"/>
      <c r="P25" s="294"/>
      <c r="Q25" s="294"/>
      <c r="R25" s="295"/>
    </row>
    <row r="26" spans="1:18" ht="141" customHeight="1" x14ac:dyDescent="0.2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2"/>
      <c r="O26" s="283"/>
      <c r="P26" s="283"/>
      <c r="Q26" s="283"/>
      <c r="R26" s="274"/>
    </row>
    <row r="27" spans="1:18" ht="141" customHeight="1" x14ac:dyDescent="0.2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2"/>
      <c r="O27" s="283"/>
      <c r="P27" s="283"/>
      <c r="Q27" s="283"/>
      <c r="R27" s="274"/>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117" t="s">
        <v>154</v>
      </c>
      <c r="B34" s="117"/>
      <c r="C34" s="117"/>
      <c r="D34" s="117"/>
      <c r="E34" s="117"/>
      <c r="F34" s="117"/>
      <c r="G34" s="117"/>
      <c r="H34" s="117"/>
      <c r="I34" s="117"/>
      <c r="J34" s="117"/>
      <c r="K34" s="117"/>
      <c r="L34" s="117"/>
      <c r="M34" s="117"/>
      <c r="N34" s="117"/>
      <c r="O34" s="117"/>
      <c r="P34" s="117"/>
      <c r="Q34" s="117"/>
      <c r="R34" s="117"/>
      <c r="S34" s="117"/>
    </row>
    <row r="35" spans="1:19" ht="14.55" customHeight="1" x14ac:dyDescent="0.2"/>
    <row r="36" spans="1:19" ht="14.55" hidden="1" customHeight="1" x14ac:dyDescent="0.2"/>
    <row r="37" spans="1:19" ht="14.55" hidden="1" customHeight="1" x14ac:dyDescent="0.2"/>
    <row r="38" spans="1:19" ht="14.55" hidden="1" customHeight="1" x14ac:dyDescent="0.2"/>
    <row r="39" spans="1:19" ht="14.55" hidden="1" customHeight="1" x14ac:dyDescent="0.2"/>
    <row r="40" spans="1:19" ht="14.55" hidden="1" customHeight="1" x14ac:dyDescent="0.2"/>
    <row r="41" spans="1:19" ht="14.55" hidden="1" customHeight="1" x14ac:dyDescent="0.2"/>
    <row r="42" spans="1:19" ht="14.55" hidden="1" customHeight="1" x14ac:dyDescent="0.2"/>
    <row r="43" spans="1:19" ht="14.55" hidden="1" customHeight="1" x14ac:dyDescent="0.2"/>
    <row r="44" spans="1:19" ht="14.55" hidden="1" customHeight="1" x14ac:dyDescent="0.2"/>
    <row r="45" spans="1:19" ht="14.55" hidden="1" customHeight="1" x14ac:dyDescent="0.2"/>
    <row r="46" spans="1:19" ht="14.55" hidden="1" customHeight="1" x14ac:dyDescent="0.2"/>
    <row r="47" spans="1:19" ht="14.55" hidden="1" customHeight="1" x14ac:dyDescent="0.2"/>
  </sheetData>
  <sheetProtection algorithmName="SHA-512" hashValue="uPEQZ4vYI7I6k/Zvy/ZFNVMQB1K+NHfzzxVDHvW6gGj32w+gx9IRaqvv9ofe1tolbuMIH35WkbYnE9GHLutvYQ==" saltValue="nEOOL7QtCfaQiPEBIyBxQQ==" spinCount="100000" sheet="1" objects="1" scenarios="1"/>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5" customHeight="1" zeroHeight="1" x14ac:dyDescent="0.2"/>
  <cols>
    <col min="1" max="2" width="3.75" customWidth="1"/>
    <col min="3" max="3" width="32" customWidth="1"/>
    <col min="4" max="4" width="64.75" customWidth="1"/>
    <col min="5" max="10" width="18.2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RM1557.13L4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2" t="str">
        <f>HYPERLINK("#'Contents'!A1","Click for Contents")</f>
        <v>Click for Contents</v>
      </c>
      <c r="D6" s="242"/>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1.4" x14ac:dyDescent="0.2">
      <c r="A9" s="80"/>
      <c r="B9" s="80"/>
      <c r="C9" s="80"/>
      <c r="D9" s="233" t="s">
        <v>100</v>
      </c>
      <c r="E9" s="80"/>
      <c r="F9" s="80"/>
      <c r="G9" s="80"/>
      <c r="H9" s="80"/>
      <c r="I9" s="80"/>
      <c r="J9" s="80"/>
      <c r="K9" s="80"/>
      <c r="L9" s="80"/>
      <c r="M9" s="80"/>
      <c r="N9" s="80"/>
      <c r="O9" s="80"/>
      <c r="P9" s="80"/>
      <c r="Q9" s="80"/>
      <c r="R9" s="80"/>
    </row>
    <row r="10" spans="1:19" ht="15.6" x14ac:dyDescent="0.25">
      <c r="A10" s="3"/>
      <c r="B10" s="3"/>
      <c r="C10" s="278" t="s">
        <v>1</v>
      </c>
      <c r="D10" s="278"/>
      <c r="E10" s="278"/>
      <c r="F10" s="278"/>
      <c r="G10" s="279"/>
      <c r="H10" s="296" t="str">
        <f>CHOOSE('Bidder Instructions'!$E$39,'1.1b Lead Financial Input'!Z$18,'1.1a Lead Financial Input'!N$18)</f>
        <v>Immediate Parent Name</v>
      </c>
      <c r="I10" s="296"/>
      <c r="J10" s="296"/>
      <c r="K10" s="296"/>
      <c r="L10" s="296"/>
      <c r="M10" s="296"/>
      <c r="N10" s="296"/>
      <c r="O10" s="296"/>
      <c r="P10" s="296"/>
      <c r="Q10" s="296"/>
      <c r="R10" s="296"/>
    </row>
    <row r="11" spans="1:19" ht="15.6" x14ac:dyDescent="0.25">
      <c r="A11" s="3"/>
      <c r="B11" s="3"/>
      <c r="C11" s="278" t="s">
        <v>0</v>
      </c>
      <c r="D11" s="278"/>
      <c r="E11" s="278"/>
      <c r="F11" s="278"/>
      <c r="G11" s="279"/>
      <c r="H11" s="296">
        <f>'2.1 Lead Ancillary Input '!D36</f>
        <v>0</v>
      </c>
      <c r="I11" s="296"/>
      <c r="J11" s="296"/>
      <c r="K11" s="296"/>
      <c r="L11" s="296"/>
      <c r="M11" s="296"/>
      <c r="N11" s="296"/>
      <c r="O11" s="296"/>
      <c r="P11" s="296"/>
      <c r="Q11" s="296"/>
      <c r="R11" s="296"/>
    </row>
    <row r="12" spans="1:19" ht="15.6" x14ac:dyDescent="0.25">
      <c r="A12" s="3"/>
      <c r="B12" s="3"/>
      <c r="C12" s="278" t="s">
        <v>46</v>
      </c>
      <c r="D12" s="278"/>
      <c r="E12" s="278"/>
      <c r="F12" s="278"/>
      <c r="G12" s="279"/>
      <c r="H12" s="296">
        <f>'2.1 Lead Ancillary Input '!D37</f>
        <v>0</v>
      </c>
      <c r="I12" s="296"/>
      <c r="J12" s="296"/>
      <c r="K12" s="296"/>
      <c r="L12" s="296"/>
      <c r="M12" s="296"/>
      <c r="N12" s="296"/>
      <c r="O12" s="296"/>
      <c r="P12" s="296"/>
      <c r="Q12" s="296"/>
      <c r="R12" s="296"/>
    </row>
    <row r="13" spans="1:19" ht="15.6" x14ac:dyDescent="0.25">
      <c r="A13" s="3"/>
      <c r="B13" s="3"/>
      <c r="C13" s="278" t="s">
        <v>47</v>
      </c>
      <c r="D13" s="278"/>
      <c r="E13" s="278"/>
      <c r="F13" s="278"/>
      <c r="G13" s="279"/>
      <c r="H13" s="296">
        <f>'2.1 Lead Ancillary Input '!D38</f>
        <v>0</v>
      </c>
      <c r="I13" s="296"/>
      <c r="J13" s="296"/>
      <c r="K13" s="296"/>
      <c r="L13" s="296"/>
      <c r="M13" s="296"/>
      <c r="N13" s="296"/>
      <c r="O13" s="296"/>
      <c r="P13" s="296"/>
      <c r="Q13" s="296"/>
      <c r="R13" s="296"/>
    </row>
    <row r="14" spans="1:19" ht="15.6" x14ac:dyDescent="0.25">
      <c r="A14" s="3"/>
      <c r="B14" s="3"/>
      <c r="C14" s="278" t="s">
        <v>64</v>
      </c>
      <c r="D14" s="278"/>
      <c r="E14" s="278"/>
      <c r="F14" s="278"/>
      <c r="G14" s="279"/>
      <c r="H14" s="299" t="str">
        <f>CHOOSE('Bidder Instructions'!$E$39,'1.1b Lead Financial Input'!AC$21,'1.1a Lead Financial Input'!Q$21)</f>
        <v>31/XX/20XX</v>
      </c>
      <c r="I14" s="299"/>
      <c r="J14" s="299"/>
      <c r="K14" s="299"/>
      <c r="L14" s="299"/>
      <c r="M14" s="299"/>
      <c r="N14" s="299"/>
      <c r="O14" s="299"/>
      <c r="P14" s="299"/>
      <c r="Q14" s="299"/>
      <c r="R14" s="299"/>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280" t="s">
        <v>3</v>
      </c>
      <c r="D18" s="281"/>
      <c r="E18" s="7" t="s">
        <v>58</v>
      </c>
      <c r="F18" s="7"/>
      <c r="G18" s="7" t="s">
        <v>57</v>
      </c>
      <c r="H18" s="155" t="s">
        <v>59</v>
      </c>
      <c r="I18" s="155"/>
      <c r="J18" s="155" t="s">
        <v>60</v>
      </c>
      <c r="K18" s="155" t="s">
        <v>61</v>
      </c>
      <c r="L18" s="155"/>
      <c r="M18" s="155" t="s">
        <v>62</v>
      </c>
      <c r="N18" s="297" t="s">
        <v>400</v>
      </c>
      <c r="O18" s="297"/>
      <c r="P18" s="297"/>
      <c r="Q18" s="297"/>
      <c r="R18" s="297"/>
    </row>
    <row r="19" spans="1:18" ht="141" customHeight="1" x14ac:dyDescent="0.25">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298"/>
      <c r="O19" s="298"/>
      <c r="P19" s="298"/>
      <c r="Q19" s="298"/>
      <c r="R19" s="298"/>
    </row>
    <row r="20" spans="1:18" ht="141" customHeight="1" x14ac:dyDescent="0.2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298"/>
      <c r="O20" s="298"/>
      <c r="P20" s="298"/>
      <c r="Q20" s="298"/>
      <c r="R20" s="298"/>
    </row>
    <row r="21" spans="1:18" ht="141" customHeight="1" x14ac:dyDescent="0.2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298"/>
      <c r="O21" s="298"/>
      <c r="P21" s="298"/>
      <c r="Q21" s="298"/>
      <c r="R21" s="298"/>
    </row>
    <row r="22" spans="1:18" ht="141" customHeight="1" x14ac:dyDescent="0.2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298"/>
      <c r="O22" s="298"/>
      <c r="P22" s="298"/>
      <c r="Q22" s="298"/>
      <c r="R22" s="298"/>
    </row>
    <row r="23" spans="1:18" ht="141" customHeight="1" x14ac:dyDescent="0.2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4"/>
      <c r="O23" s="294"/>
      <c r="P23" s="294"/>
      <c r="Q23" s="294"/>
      <c r="R23" s="295"/>
    </row>
    <row r="24" spans="1:18" ht="141" customHeight="1" x14ac:dyDescent="0.2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4"/>
      <c r="O24" s="294"/>
      <c r="P24" s="294"/>
      <c r="Q24" s="294"/>
      <c r="R24" s="295"/>
    </row>
    <row r="25" spans="1:18" ht="141" customHeight="1" x14ac:dyDescent="0.2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4"/>
      <c r="O25" s="294"/>
      <c r="P25" s="294"/>
      <c r="Q25" s="294"/>
      <c r="R25" s="295"/>
    </row>
    <row r="26" spans="1:18" ht="141" customHeight="1" x14ac:dyDescent="0.2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298"/>
      <c r="O26" s="298"/>
      <c r="P26" s="298"/>
      <c r="Q26" s="298"/>
      <c r="R26" s="298"/>
    </row>
    <row r="27" spans="1:18" ht="141" customHeight="1" x14ac:dyDescent="0.2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298"/>
      <c r="O27" s="298"/>
      <c r="P27" s="298"/>
      <c r="Q27" s="298"/>
      <c r="R27" s="298"/>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117" t="s">
        <v>154</v>
      </c>
      <c r="B34" s="117"/>
      <c r="C34" s="117"/>
      <c r="D34" s="117"/>
      <c r="E34" s="117"/>
      <c r="F34" s="117"/>
      <c r="G34" s="117"/>
      <c r="H34" s="117"/>
      <c r="I34" s="117"/>
      <c r="J34" s="117"/>
      <c r="K34" s="117"/>
      <c r="L34" s="117"/>
      <c r="M34" s="117"/>
      <c r="N34" s="117"/>
      <c r="O34" s="117"/>
      <c r="P34" s="117"/>
      <c r="Q34" s="117"/>
      <c r="R34" s="117"/>
      <c r="S34" s="117"/>
    </row>
    <row r="35" spans="1:19" ht="14.55" customHeight="1" x14ac:dyDescent="0.2"/>
  </sheetData>
  <sheetProtection algorithmName="SHA-512" hashValue="1W6RAuUvfS4VxJXTang33mZhpAhIGPDcIwBuC4lGxSkjzYSYmJvAFx9UhgsyNa7i1XUWb3w8aKUVNKSgazz7mA==" saltValue="E41PnACSg7QNBcAn1seRsg==" spinCount="100000" sheet="1" objects="1" scenarios="1"/>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2.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9FB417-BBDC-4DD8-9FCE-5D2CD9F54DA0}">
  <ds:schemaRefs>
    <ds:schemaRef ds:uri="http://schemas.microsoft.com/office/2006/metadata/properties"/>
    <ds:schemaRef ds:uri="http://www.w3.org/XML/1998/namespace"/>
    <ds:schemaRef ds:uri="http://schemas.openxmlformats.org/package/2006/metadata/core-properties"/>
    <ds:schemaRef ds:uri="http://purl.org/dc/dcmitype/"/>
    <ds:schemaRef ds:uri="885439bf-a03e-4994-a2bc-2a223ebc4ddc"/>
    <ds:schemaRef ds:uri="http://purl.org/dc/terms/"/>
    <ds:schemaRef ds:uri="http://schemas.microsoft.com/office/2006/documentManagement/types"/>
    <ds:schemaRef ds:uri="http://schemas.microsoft.com/office/infopath/2007/PartnerControls"/>
    <ds:schemaRef ds:uri="cc793e0e-7ede-4355-8289-18a94c370c4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28</vt:i4>
      </vt:variant>
    </vt:vector>
  </HeadingPairs>
  <TitlesOfParts>
    <vt:vector size="44"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Mark Pepperell</cp:lastModifiedBy>
  <cp:lastPrinted>2018-12-06T08:37:15Z</cp:lastPrinted>
  <dcterms:created xsi:type="dcterms:W3CDTF">2016-11-14T11:09:32Z</dcterms:created>
  <dcterms:modified xsi:type="dcterms:W3CDTF">2022-03-03T13:28:56Z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