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66925"/>
  <mc:AlternateContent xmlns:mc="http://schemas.openxmlformats.org/markup-compatibility/2006">
    <mc:Choice Requires="x15">
      <x15ac:absPath xmlns:x15ac="http://schemas.microsoft.com/office/spreadsheetml/2010/11/ac" url="C:\Users\christiemay.simpson\Downloads\"/>
    </mc:Choice>
  </mc:AlternateContent>
  <xr:revisionPtr revIDLastSave="0" documentId="13_ncr:1_{57EE296A-AECD-49AB-B1E8-442B68F0AC10}" xr6:coauthVersionLast="36" xr6:coauthVersionMax="36" xr10:uidLastSave="{00000000-0000-0000-0000-000000000000}"/>
  <bookViews>
    <workbookView xWindow="0" yWindow="0" windowWidth="19200" windowHeight="6350" firstSheet="10" activeTab="10" xr2:uid="{FA49E66C-7159-44BF-980A-216C810E7796}"/>
  </bookViews>
  <sheets>
    <sheet name="1. Cover Sheet" sheetId="1" r:id="rId1"/>
    <sheet name="2. Instructions" sheetId="2" r:id="rId2"/>
    <sheet name="3a. Band Definition - Spoken" sheetId="3" r:id="rId3"/>
    <sheet name="3b. Band Definition - Visual" sheetId="4" r:id="rId4"/>
    <sheet name="4a. Language Groups" sheetId="6" r:id="rId5"/>
    <sheet name="5. Translation" sheetId="7" r:id="rId6"/>
    <sheet name="6. TSR Services " sheetId="8" r:id="rId7"/>
    <sheet name="7. Telephone Interpreting" sheetId="9" r:id="rId8"/>
    <sheet name="8. Spoken Video" sheetId="10" r:id="rId9"/>
    <sheet name="9. Visual Services" sheetId="11" r:id="rId10"/>
    <sheet name="10. Spoken Face-Face UK" sheetId="12" r:id="rId11"/>
  </sheets>
  <definedNames>
    <definedName name="_xlnm._FilterDatabase" localSheetId="3" hidden="1">'3b. Band Definition - Visual'!$A$3:$C$3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4" i="7" l="1"/>
  <c r="B55" i="7"/>
  <c r="B130" i="11"/>
  <c r="B31" i="9"/>
  <c r="B30" i="10" l="1"/>
  <c r="B31" i="10"/>
  <c r="B32" i="9"/>
  <c r="B25" i="12" l="1"/>
  <c r="D25" i="12" s="1"/>
  <c r="B131" i="11"/>
  <c r="B129" i="11"/>
  <c r="B128" i="11"/>
  <c r="D31" i="10"/>
  <c r="D30" i="10"/>
  <c r="B177" i="8"/>
  <c r="D177" i="8" s="1"/>
  <c r="D32" i="9"/>
  <c r="D31" i="9"/>
  <c r="B179" i="8"/>
  <c r="D179" i="8" s="1"/>
  <c r="B178" i="8"/>
  <c r="D178" i="8" s="1"/>
  <c r="D55" i="7"/>
  <c r="D54" i="7"/>
  <c r="I102" i="11" l="1"/>
  <c r="H102" i="11"/>
  <c r="I101" i="11"/>
  <c r="H101" i="11"/>
  <c r="D130" i="11" l="1"/>
  <c r="H110" i="11"/>
  <c r="I109" i="11"/>
  <c r="H109" i="11"/>
  <c r="I108" i="11"/>
  <c r="H108" i="11"/>
  <c r="I107" i="11"/>
  <c r="H107" i="11"/>
  <c r="I106" i="11"/>
  <c r="H106" i="11"/>
  <c r="I105" i="11"/>
  <c r="H105" i="11"/>
  <c r="I104" i="11"/>
  <c r="H104" i="11"/>
  <c r="I103" i="11" l="1"/>
  <c r="H103" i="11"/>
  <c r="D131" i="11" l="1"/>
  <c r="D129" i="11"/>
  <c r="D128" i="11"/>
</calcChain>
</file>

<file path=xl/sharedStrings.xml><?xml version="1.0" encoding="utf-8"?>
<sst xmlns="http://schemas.openxmlformats.org/spreadsheetml/2006/main" count="2434" uniqueCount="391">
  <si>
    <t>Attachment 3a - Pricing Matrix for Language Services</t>
  </si>
  <si>
    <t>Framework Reference: RM6302</t>
  </si>
  <si>
    <t>Instructions for completing this pricing matrix - please read carefully</t>
  </si>
  <si>
    <t>All prices submitted must be excluding VAT and in Great British Pounds Sterling (£). No zero bids will be accepted.</t>
  </si>
  <si>
    <t>Band 1</t>
  </si>
  <si>
    <t>Band</t>
  </si>
  <si>
    <t>English Language Skills (minimum requirement)</t>
  </si>
  <si>
    <t>Qualifications or Equivalent</t>
  </si>
  <si>
    <t>Experience</t>
  </si>
  <si>
    <t>Tasks</t>
  </si>
  <si>
    <t>Native English Speaker or IELTS 6 or equivalent</t>
  </si>
  <si>
    <t>Native speaker of the relevant foreign language and RQF Level 2 interpreting course</t>
  </si>
  <si>
    <t>Less than 100 hours of public sector interpreting</t>
  </si>
  <si>
    <t>3a. Band Definitions - Spoken Interpretation</t>
  </si>
  <si>
    <t>Band 2</t>
  </si>
  <si>
    <t>Native English Speaker or IELTS 7 or equivalent</t>
  </si>
  <si>
    <t>Band 3</t>
  </si>
  <si>
    <t>Native English Speaker or IELTS 8 or equivalent</t>
  </si>
  <si>
    <t>Native speaker of the relevant foreign language and Community Interpreting Certificate (Level 3) or an equivalent qualification at RQF Level 3 interpreting course</t>
  </si>
  <si>
    <t>100+ hours of public sector interpreting</t>
  </si>
  <si>
    <t>Non-complex conversations; Telephone interpreting for basic administrative conversations; Community interpreting</t>
  </si>
  <si>
    <t>Diploma in Public Sector Interpreting (any specialism); Diploma in Police Interpreting; RQF Level 6 qualification which clearly demonstrates the ability to operate in English and a foreign language fluently</t>
  </si>
  <si>
    <t>Can work across the public sector and deliver complex requirements</t>
  </si>
  <si>
    <t>Can work in all public sector settings, dealing with complex requirements</t>
  </si>
  <si>
    <t>Registered Interpreter for Deafblind People</t>
  </si>
  <si>
    <t>Registered Lipspeaker</t>
  </si>
  <si>
    <t>Can work in most public sector settings but cannot work in the criminal justice system nor in mental health settings</t>
  </si>
  <si>
    <t>Language</t>
  </si>
  <si>
    <t>Western European</t>
  </si>
  <si>
    <t>Basque</t>
  </si>
  <si>
    <t>Catalan</t>
  </si>
  <si>
    <t>Danish</t>
  </si>
  <si>
    <t>Dutch</t>
  </si>
  <si>
    <t>English</t>
  </si>
  <si>
    <t>Flemish</t>
  </si>
  <si>
    <t>French</t>
  </si>
  <si>
    <t>German</t>
  </si>
  <si>
    <t>Italian</t>
  </si>
  <si>
    <t>Norwegian</t>
  </si>
  <si>
    <t>Portuguese</t>
  </si>
  <si>
    <t>Spanish</t>
  </si>
  <si>
    <t>Swedish</t>
  </si>
  <si>
    <t>Eastern European</t>
  </si>
  <si>
    <t>Albanian</t>
  </si>
  <si>
    <t>Belarussian</t>
  </si>
  <si>
    <t>Bosnian</t>
  </si>
  <si>
    <t>Bulgarian</t>
  </si>
  <si>
    <t>Croatian</t>
  </si>
  <si>
    <t>Czech</t>
  </si>
  <si>
    <t>Estonian</t>
  </si>
  <si>
    <t>Finnish</t>
  </si>
  <si>
    <t>Georgian</t>
  </si>
  <si>
    <t>Greek</t>
  </si>
  <si>
    <t>Hungarian</t>
  </si>
  <si>
    <t>Latvian</t>
  </si>
  <si>
    <t>Lithuanian</t>
  </si>
  <si>
    <t>Macedonian</t>
  </si>
  <si>
    <t>Maltese</t>
  </si>
  <si>
    <t>Moldovan</t>
  </si>
  <si>
    <t>Polish</t>
  </si>
  <si>
    <t>Romanian</t>
  </si>
  <si>
    <t>Russian</t>
  </si>
  <si>
    <t>Serbian</t>
  </si>
  <si>
    <t>Serbo-Croatian</t>
  </si>
  <si>
    <t>Slovak</t>
  </si>
  <si>
    <t>Slovenian</t>
  </si>
  <si>
    <t>Turkish</t>
  </si>
  <si>
    <t>Ukranian</t>
  </si>
  <si>
    <t>Asian, Arabic and Oriental</t>
  </si>
  <si>
    <t>Arabic</t>
  </si>
  <si>
    <t>Armenian</t>
  </si>
  <si>
    <t>Assyrian</t>
  </si>
  <si>
    <t>Azerbaijani</t>
  </si>
  <si>
    <t>Bengali</t>
  </si>
  <si>
    <t>Burmese</t>
  </si>
  <si>
    <t>Cantonese</t>
  </si>
  <si>
    <t>Dari</t>
  </si>
  <si>
    <t>Farsi, Eastern (Afghan)</t>
  </si>
  <si>
    <t>Farsi, Western (Persian)</t>
  </si>
  <si>
    <t>Gujerati</t>
  </si>
  <si>
    <t>Hakka (China)</t>
  </si>
  <si>
    <t>Hebrew</t>
  </si>
  <si>
    <t>Hindi</t>
  </si>
  <si>
    <t>Indonesian</t>
  </si>
  <si>
    <t>Japanese</t>
  </si>
  <si>
    <t>Khmer (Cambodian)</t>
  </si>
  <si>
    <t>Korean</t>
  </si>
  <si>
    <t>Kurdish (Sorani)</t>
  </si>
  <si>
    <t>Kurdish (Kurmanji/Bahdini)</t>
  </si>
  <si>
    <t>Gurmukhi (Punjabi Script)</t>
  </si>
  <si>
    <t>Kyrgz</t>
  </si>
  <si>
    <t>Malay</t>
  </si>
  <si>
    <t>Malayalam</t>
  </si>
  <si>
    <t>Mandarin</t>
  </si>
  <si>
    <t>Marathi</t>
  </si>
  <si>
    <t>Mongolian</t>
  </si>
  <si>
    <t>Nepali</t>
  </si>
  <si>
    <t>Pashto</t>
  </si>
  <si>
    <t>Punjabi</t>
  </si>
  <si>
    <t>Punjabi (Mirpuri)</t>
  </si>
  <si>
    <t>Sinhalese</t>
  </si>
  <si>
    <t>Sylheti (Bengali)</t>
  </si>
  <si>
    <t>Tamil</t>
  </si>
  <si>
    <t>Tagalog/Filipino</t>
  </si>
  <si>
    <t>Telugu</t>
  </si>
  <si>
    <t>Thai</t>
  </si>
  <si>
    <t>Tibetan</t>
  </si>
  <si>
    <t>Urdu</t>
  </si>
  <si>
    <t>Uzbeck</t>
  </si>
  <si>
    <t>Vietnamese</t>
  </si>
  <si>
    <t>African</t>
  </si>
  <si>
    <t>Afrikaans</t>
  </si>
  <si>
    <t>Algerian</t>
  </si>
  <si>
    <t>Amharic</t>
  </si>
  <si>
    <t>Bravanese</t>
  </si>
  <si>
    <t>Fulani (Nigeria)</t>
  </si>
  <si>
    <t>Ga (Ghanaian)</t>
  </si>
  <si>
    <t>Hausa</t>
  </si>
  <si>
    <t>Igbo (Ibo)</t>
  </si>
  <si>
    <t>Kinyarwandan</t>
  </si>
  <si>
    <t>Lingala</t>
  </si>
  <si>
    <t>Lugandan</t>
  </si>
  <si>
    <t>Ndebele(Zimbabwe)</t>
  </si>
  <si>
    <t>Shona (Zimbabwe)</t>
  </si>
  <si>
    <t>Oromo (Ethiopia)</t>
  </si>
  <si>
    <t>Somali</t>
  </si>
  <si>
    <t>Swahili</t>
  </si>
  <si>
    <t>Tigrinya</t>
  </si>
  <si>
    <t>Twi</t>
  </si>
  <si>
    <t>Yoruba</t>
  </si>
  <si>
    <t>Zulu</t>
  </si>
  <si>
    <t xml:space="preserve">Specialist (Rare) </t>
  </si>
  <si>
    <t>Alcholi</t>
  </si>
  <si>
    <t>Akan (Asante/Fante)</t>
  </si>
  <si>
    <t>Bantu</t>
  </si>
  <si>
    <t>Bete (Nigeria)</t>
  </si>
  <si>
    <t>Creole</t>
  </si>
  <si>
    <t>Dinka</t>
  </si>
  <si>
    <t>Konkani (Kannada Script)</t>
  </si>
  <si>
    <t>Kikongo</t>
  </si>
  <si>
    <t>Kikuyu</t>
  </si>
  <si>
    <t>Kirundi</t>
  </si>
  <si>
    <t>Kisii (Kenya)</t>
  </si>
  <si>
    <t>Krio (SL)</t>
  </si>
  <si>
    <t>Laotian</t>
  </si>
  <si>
    <t>Luo (Uganda)</t>
  </si>
  <si>
    <t>Lutora</t>
  </si>
  <si>
    <t>Mandingo/Mandinka</t>
  </si>
  <si>
    <t>Mauritian-Creole</t>
  </si>
  <si>
    <t>Papiamento</t>
  </si>
  <si>
    <t>Seychelles-Creole</t>
  </si>
  <si>
    <t>Wolof</t>
  </si>
  <si>
    <t>Gaelic (Scottish &amp; Irish)</t>
  </si>
  <si>
    <t>Welsh</t>
  </si>
  <si>
    <t>Icelandic</t>
  </si>
  <si>
    <t>All pricing shall be based on English being either the target or source language.</t>
  </si>
  <si>
    <t>The prices insterted in this pricing matrix must be based on:</t>
  </si>
  <si>
    <t>e) direct labour costs (the basic pay rate paid by the Supplier to its staff; including any premium time payment, fringe benefits and bonus payments). Please refer to Framework Schedule 3 (Framework Prices).</t>
  </si>
  <si>
    <t>d) all second tier (and subsequent tier) supply chain partners commission and/or markups.</t>
  </si>
  <si>
    <t>b) cancellations as set out in section 17 of Attachment 1a - Framework Schedule 1 (Specification).</t>
  </si>
  <si>
    <t>h) all costs associated with holidays with pay, sickness leave with pay, customary and public holidays.</t>
  </si>
  <si>
    <t>j) profit.</t>
  </si>
  <si>
    <t>k) the CCS Management Charge of 1%, which shall be paid by you to us as set out in Framework Schedule 5 (Management Charges and Information) and section 14 of the Framework Award Form.</t>
  </si>
  <si>
    <t>You must not add any information into any other cells, nor alter, amend or change the format or layout of this Pricing Matrix in any way. You must not insert or attach any notes or comments into any of the worksheets.</t>
  </si>
  <si>
    <t>Any such alteration, amendment, change or addition will be disregarded by CCS and your bid may be deemed non-compliant.</t>
  </si>
  <si>
    <t>Tab</t>
  </si>
  <si>
    <t>Index</t>
  </si>
  <si>
    <t>Response required</t>
  </si>
  <si>
    <t>3a</t>
  </si>
  <si>
    <t>3b</t>
  </si>
  <si>
    <t>Cover Sheet</t>
  </si>
  <si>
    <t>Language Groups</t>
  </si>
  <si>
    <t>Translation</t>
  </si>
  <si>
    <t>Telephone Interpreting</t>
  </si>
  <si>
    <t>Spoken Video</t>
  </si>
  <si>
    <t>Visual Services</t>
  </si>
  <si>
    <t>Instructions</t>
  </si>
  <si>
    <t>Spoken Face-Face UK</t>
  </si>
  <si>
    <t>Language Group</t>
  </si>
  <si>
    <t>RM6302 - Language Services</t>
  </si>
  <si>
    <t>Tier 2 Clearance</t>
  </si>
  <si>
    <t>Rate 1</t>
  </si>
  <si>
    <t>Rate 2</t>
  </si>
  <si>
    <t>Remote Translation</t>
  </si>
  <si>
    <t>Unit of Measure</t>
  </si>
  <si>
    <t>Per word</t>
  </si>
  <si>
    <t>Excluding Proof Read</t>
  </si>
  <si>
    <t>Including Proof Read</t>
  </si>
  <si>
    <t>Tier 1</t>
  </si>
  <si>
    <t>Tier 2</t>
  </si>
  <si>
    <t>Clearance</t>
  </si>
  <si>
    <t>Timescale</t>
  </si>
  <si>
    <t>24 hours - 10 days</t>
  </si>
  <si>
    <t>Service Group Level 2</t>
  </si>
  <si>
    <t>Service Group Level 1</t>
  </si>
  <si>
    <t>Price</t>
  </si>
  <si>
    <t>Service Group Level 3</t>
  </si>
  <si>
    <t>Human only</t>
  </si>
  <si>
    <t>Human using CAT</t>
  </si>
  <si>
    <t>Onsite Translation</t>
  </si>
  <si>
    <t>Within 24 hours</t>
  </si>
  <si>
    <t>Onsite</t>
  </si>
  <si>
    <t>Per hour</t>
  </si>
  <si>
    <t>Neural Machine Translation</t>
  </si>
  <si>
    <t>Raw Output</t>
  </si>
  <si>
    <t>Documentation</t>
  </si>
  <si>
    <t>File Recreation</t>
  </si>
  <si>
    <t>Formatting and Desktop Publishing</t>
  </si>
  <si>
    <t>Per page</t>
  </si>
  <si>
    <t>Total Table Price</t>
  </si>
  <si>
    <t>Percentage Weighting</t>
  </si>
  <si>
    <t>Same Day</t>
  </si>
  <si>
    <t>Real Time</t>
  </si>
  <si>
    <t>Per day</t>
  </si>
  <si>
    <t>Prices are inclusive of any production costs</t>
  </si>
  <si>
    <t>Onsite Stenography</t>
  </si>
  <si>
    <t>Stenographer</t>
  </si>
  <si>
    <t>Real Time Stenographer</t>
  </si>
  <si>
    <t>Remote Stenography</t>
  </si>
  <si>
    <t>License Fee</t>
  </si>
  <si>
    <t>Half day: 4 hours excluding breaks</t>
  </si>
  <si>
    <t>Day: 8 hours excluding breaks</t>
  </si>
  <si>
    <t>Pricing shall be based on an 8 hour day. Attendance fee includes all equipment and set up costs.</t>
  </si>
  <si>
    <t>Onsite Recording and Logging</t>
  </si>
  <si>
    <t>Attendance Fee</t>
  </si>
  <si>
    <t>Per half day</t>
  </si>
  <si>
    <t>Remote Recording and Logging</t>
  </si>
  <si>
    <t>Remote Transcription</t>
  </si>
  <si>
    <t>Transcription pricing includes listending charge</t>
  </si>
  <si>
    <t>Within 48 hours</t>
  </si>
  <si>
    <t>Within 5 days</t>
  </si>
  <si>
    <t>Within 10 days</t>
  </si>
  <si>
    <t>Over 10 days</t>
  </si>
  <si>
    <t>Per minute</t>
  </si>
  <si>
    <t>Intelligent</t>
  </si>
  <si>
    <t>Edited</t>
  </si>
  <si>
    <t>Verbatim</t>
  </si>
  <si>
    <t>Maximum 2 participants</t>
  </si>
  <si>
    <t>Maximum 4 participants</t>
  </si>
  <si>
    <t>5+ participants</t>
  </si>
  <si>
    <t>Onsite Transcription</t>
  </si>
  <si>
    <t>Pricing shall be based on an 8 hour day. Price includes all equipment and set up costs.</t>
  </si>
  <si>
    <t>Automated Speech Recognition</t>
  </si>
  <si>
    <t>With Post Edit</t>
  </si>
  <si>
    <t>24 hour turnaround</t>
  </si>
  <si>
    <t>48 hour turnaround</t>
  </si>
  <si>
    <t>5 day turnaround</t>
  </si>
  <si>
    <t>10 day turnaround</t>
  </si>
  <si>
    <t>Pricing is charge per minute based on source audio/video content</t>
  </si>
  <si>
    <t>7. Telephone Interpreting</t>
  </si>
  <si>
    <t>Refer to '3a. Band Definition Spoken' for a description of each band of spoken language interpreter.</t>
  </si>
  <si>
    <t>Telephone Interpretation</t>
  </si>
  <si>
    <t>Band 1 (UK only)</t>
  </si>
  <si>
    <t>Band 1 (blended UK and Overseas)</t>
  </si>
  <si>
    <t>Pre-booked</t>
  </si>
  <si>
    <t>8. Spoken Video Interpreting</t>
  </si>
  <si>
    <t>On-demand</t>
  </si>
  <si>
    <t>Video Language Services refers to both Video Relay Interpreting and Video Relay Services, pricing should reflect both models based on an On-demand and Pre-booked basis</t>
  </si>
  <si>
    <t>Spoken Video Language Services</t>
  </si>
  <si>
    <t>9. Visual Services</t>
  </si>
  <si>
    <t>Refer to '3b. Band Definition Non-Spoken' for a description of each band of non-spoken language interpreter.</t>
  </si>
  <si>
    <t>Urgency charge: Any booking made where the appointment is within 24 hours</t>
  </si>
  <si>
    <t>Prices submitted for this service are for two hours. After 2 hours, the rate moves to Table B half/full day rates; not multiples of the 2 hour rate.</t>
  </si>
  <si>
    <t>Per 2 hours</t>
  </si>
  <si>
    <t>Urgency Charge</t>
  </si>
  <si>
    <t>Face to Face</t>
  </si>
  <si>
    <t>British Sign Language</t>
  </si>
  <si>
    <t>Lipspeaking</t>
  </si>
  <si>
    <t>Deafblind Communication</t>
  </si>
  <si>
    <t>British Sign Language Video Language Service</t>
  </si>
  <si>
    <t>5000+ minutes</t>
  </si>
  <si>
    <t>BSL In-Vision</t>
  </si>
  <si>
    <t>Per 30 minutes</t>
  </si>
  <si>
    <t>Spoken Face to Face Interpreting</t>
  </si>
  <si>
    <t>N/A</t>
  </si>
  <si>
    <t>24-10 Days</t>
  </si>
  <si>
    <t>24 Hours</t>
  </si>
  <si>
    <t>6. Transcription, Stenography and Recording Services</t>
  </si>
  <si>
    <t>Rate 3</t>
  </si>
  <si>
    <t>500 -749 minutes</t>
  </si>
  <si>
    <t>750 - 999 minutes</t>
  </si>
  <si>
    <t xml:space="preserve">1000 -1249 minutes </t>
  </si>
  <si>
    <t>1250 -1499 minutes</t>
  </si>
  <si>
    <t>1500 - 1999 minutes</t>
  </si>
  <si>
    <t>2000 -2499 minutes</t>
  </si>
  <si>
    <t>2500 - 4999 minutes</t>
  </si>
  <si>
    <t>24-10 days</t>
  </si>
  <si>
    <t>User Licence</t>
  </si>
  <si>
    <t>Table A - Onsite and Remote Stenography Services</t>
  </si>
  <si>
    <t>Table D - Transcription Services</t>
  </si>
  <si>
    <t>Table E - Onsite Transcription</t>
  </si>
  <si>
    <t>Table B - On-demand Video Interpreting</t>
  </si>
  <si>
    <t>Pricing shall be based on:</t>
  </si>
  <si>
    <t>Table B - Face to Face Visual Interpreting (Half/Full Day)</t>
  </si>
  <si>
    <t>Table C -  On-demand BSL Video Interpreting (Per Minute Model)</t>
  </si>
  <si>
    <t>Table D - On-demand BSL Video Interpreting (Bundle Model)</t>
  </si>
  <si>
    <t>Prices submitted for this service are per hour.</t>
  </si>
  <si>
    <t>Table A - Spoken Face to Face Interpreting</t>
  </si>
  <si>
    <t>Table E - Pre-Booked BSL Video Interpreting (Per Hour)</t>
  </si>
  <si>
    <t>i) all costs associated with the recruitment, training, security vetting for Tier 1 clearances.</t>
  </si>
  <si>
    <t>Definitions</t>
  </si>
  <si>
    <t>Descriptions</t>
  </si>
  <si>
    <t>Table B - Remote Translation Service (Within 24 Hours)</t>
  </si>
  <si>
    <t>Table A - Remote Translation Services (24 hours - 10 Days)</t>
  </si>
  <si>
    <t>Table C - Onsite Translation Services</t>
  </si>
  <si>
    <t>Table D - Neural Machine Translation Services</t>
  </si>
  <si>
    <t>Prices submitted for this service are 'Per minute'. There is a minimum booking of 15 minutes for this service.</t>
  </si>
  <si>
    <t>Within 10 Days</t>
  </si>
  <si>
    <t>Weighted Price</t>
  </si>
  <si>
    <t>Lot 1 - National Managed Service</t>
  </si>
  <si>
    <t>Band Definition - Spoken</t>
  </si>
  <si>
    <t xml:space="preserve">Transcription, Stenography and Recording (TSR) Services </t>
  </si>
  <si>
    <t>5. Translation and Support Services</t>
  </si>
  <si>
    <t>3a. Band Definitions - Visual Services Qualifications</t>
  </si>
  <si>
    <t>Prices for this service should be submitted on the following basis:</t>
  </si>
  <si>
    <t>Registered Lipspeakers</t>
  </si>
  <si>
    <t>Regulated Trainee</t>
  </si>
  <si>
    <t>Registered Sign Language Interpreter</t>
  </si>
  <si>
    <t>Registered Sign Language Translators</t>
  </si>
  <si>
    <t xml:space="preserve">Registered Sign Language Interpreter </t>
  </si>
  <si>
    <t>The Supplier must ensure that UK-based British Sign Language (BSL) Interpreters, Lip speakers, Interpreters for the Deafblind and Translators who are registered with either the National Register for Communication Professionals for the Deaf and Deafblind (NRCPD), Regulatory Body of Sign Language Interpreters (RBSLI), or the Scottish Register of Language Professionals with the Deaf Community (SRLPDC).</t>
  </si>
  <si>
    <t xml:space="preserve">Registered Sign Language Translator </t>
  </si>
  <si>
    <t>Charge  per user where the customer requires access to the real time stenography to make live notes/annotate</t>
  </si>
  <si>
    <t>250 -499 minutes</t>
  </si>
  <si>
    <t>Total Bundle Price 
(Minimum Cost)</t>
  </si>
  <si>
    <t>Total Bundle Price 
(Maximum Cost)</t>
  </si>
  <si>
    <r>
      <rPr>
        <b/>
        <sz val="11"/>
        <color theme="1"/>
        <rFont val="Calibri"/>
        <family val="2"/>
        <scheme val="minor"/>
      </rPr>
      <t xml:space="preserve">Volume Usage: </t>
    </r>
    <r>
      <rPr>
        <sz val="11"/>
        <color theme="1"/>
        <rFont val="Calibri"/>
        <family val="2"/>
        <scheme val="minor"/>
      </rPr>
      <t xml:space="preserve">Pricing is based on a monthly or annual bundle of minutes. There is no minimum subscription duration required </t>
    </r>
  </si>
  <si>
    <t>f) payroll burden (all costs of taxes and contributions imposed by law or regulations. For example: employer’s liability insurance, unemployment compensation, old age benefits, pensions and annuities and disability insurance).</t>
  </si>
  <si>
    <t>g) all costs of the Supplier’s standard employee benefits (For example: retirement funds, health and life assurances and any bonus schemes).</t>
  </si>
  <si>
    <t>When entering prices, enter only the numerical value. Do not add or include any additional characters, such as: "£".</t>
  </si>
  <si>
    <t xml:space="preserve">Refers to the following clearances:
BPSS
DBS/DBS Enhanced
Disclosure Scotland
Access Northern Ireland
Please refer to attachment 1a - Framework Specification for more detail. </t>
  </si>
  <si>
    <t>Refers to the following clearances:
NPPV3
CTC
SC/SC Enhanced
DV
Please refer to attachment 1a - Framework Specification for more detail.</t>
  </si>
  <si>
    <t>Tier 1 Clearance</t>
  </si>
  <si>
    <t>Refers to the rate charged for work during the time period:
Monday to Friday, 08:00 to 18:00 hours</t>
  </si>
  <si>
    <t>Refers to the rate charged for work during the time period:
24 hours a day 365 days a year</t>
  </si>
  <si>
    <t>Refers to the rate charged for work during the time period:
Monday to Friday 18:00 to 08:00 hours; weekends (Friday 18:00 to Monday 08:00 hours); public holidays</t>
  </si>
  <si>
    <t>Band Definition - Visual</t>
  </si>
  <si>
    <t>Describes the band definitions of interpreters of spoken languages. No response required.</t>
  </si>
  <si>
    <t>Read the instructions carefully. No response required.</t>
  </si>
  <si>
    <t>Describes the band definitions of interpreters of non-spoken languages. No response required.</t>
  </si>
  <si>
    <t>Describes and categorises the commonly needed languages. Please note this is not an exhaustive list and is provided to assist with pricing. No response required.</t>
  </si>
  <si>
    <t>Complete the GREY box with your organisation name.</t>
  </si>
  <si>
    <t>A</t>
  </si>
  <si>
    <t>C</t>
  </si>
  <si>
    <t>D</t>
  </si>
  <si>
    <t>Table Reference</t>
  </si>
  <si>
    <t>10. Spoken Face to Face Interpretation Services UK</t>
  </si>
  <si>
    <t>B</t>
  </si>
  <si>
    <t>E</t>
  </si>
  <si>
    <t>Table B - Real Time Stenography License Fees</t>
  </si>
  <si>
    <t>Table C - Onsite and Remote Recording and Logging Services</t>
  </si>
  <si>
    <t>Table F - Automated Speech Recognition</t>
  </si>
  <si>
    <t>Refer to '2. Instructions' for a description of Rates 1-3</t>
  </si>
  <si>
    <t xml:space="preserve">Table A - Pre-booked Video Interpreting </t>
  </si>
  <si>
    <t>British Sign Language Video Interpreting</t>
  </si>
  <si>
    <t>BSL Translations (written text into video)</t>
  </si>
  <si>
    <t>Table A - Face to Face Visual Interpreting (short duration)</t>
  </si>
  <si>
    <t>1 -249 minutes</t>
  </si>
  <si>
    <r>
      <t xml:space="preserve">Pricing shall be based on a 6 hour day, with the option for </t>
    </r>
    <r>
      <rPr>
        <b/>
        <sz val="11"/>
        <color theme="1"/>
        <rFont val="Calibri"/>
        <family val="2"/>
        <scheme val="minor"/>
      </rPr>
      <t>additional</t>
    </r>
    <r>
      <rPr>
        <sz val="11"/>
        <color theme="1"/>
        <rFont val="Calibri"/>
        <family val="2"/>
        <scheme val="minor"/>
      </rPr>
      <t xml:space="preserve"> time charged per hour.</t>
    </r>
  </si>
  <si>
    <r>
      <t xml:space="preserve">Prices provided in YELLOW cells should be for </t>
    </r>
    <r>
      <rPr>
        <b/>
        <sz val="11"/>
        <color theme="1"/>
        <rFont val="Calibri"/>
        <family val="2"/>
        <scheme val="minor"/>
      </rPr>
      <t>1 minute of usage</t>
    </r>
    <r>
      <rPr>
        <sz val="11"/>
        <color theme="1"/>
        <rFont val="Calibri"/>
        <family val="2"/>
        <scheme val="minor"/>
      </rPr>
      <t xml:space="preserve"> for a bundle within the given range. The total bundle price for the use of minutes in the range will automatically populate.</t>
    </r>
  </si>
  <si>
    <t>Refer to '2. Instructions' for a description of Tier 1-2 clearance</t>
  </si>
  <si>
    <r>
      <t xml:space="preserve">Please enter your organisation's full name in the </t>
    </r>
    <r>
      <rPr>
        <b/>
        <sz val="16"/>
        <color theme="6"/>
        <rFont val="Calibri"/>
        <family val="2"/>
        <scheme val="minor"/>
      </rPr>
      <t>grey</t>
    </r>
    <r>
      <rPr>
        <b/>
        <sz val="16"/>
        <color rgb="FF0070C0"/>
        <rFont val="Calibri"/>
        <family val="2"/>
        <scheme val="minor"/>
      </rPr>
      <t xml:space="preserve"> </t>
    </r>
    <r>
      <rPr>
        <b/>
        <sz val="16"/>
        <color theme="1"/>
        <rFont val="Calibri"/>
        <family val="2"/>
        <scheme val="minor"/>
      </rPr>
      <t>cell below:</t>
    </r>
  </si>
  <si>
    <t>Pricing for all services is based on English to English only.</t>
  </si>
  <si>
    <t>4a</t>
  </si>
  <si>
    <t>4a. Language Groups</t>
  </si>
  <si>
    <t>Refer to '4a. Language Groups' which lists commonly required languages. Note all prices are inclusive of all languages, including any which may not be listed.</t>
  </si>
  <si>
    <t>Table E - Translation Support Services</t>
  </si>
  <si>
    <t>Translation Support Services</t>
  </si>
  <si>
    <t>Table F - Visual Support Services</t>
  </si>
  <si>
    <t>Visual Support Services</t>
  </si>
  <si>
    <t>Table A - On-demand Telephone Interpreting</t>
  </si>
  <si>
    <t>Table B - Pre-booked Telephone Interpreting</t>
  </si>
  <si>
    <t>Rate 1 (UK only)</t>
  </si>
  <si>
    <t>Rate 2 (UK only)</t>
  </si>
  <si>
    <t>Rate 3 (blended UK and Overseas)</t>
  </si>
  <si>
    <r>
      <rPr>
        <b/>
        <sz val="11"/>
        <color theme="1"/>
        <rFont val="Calibri"/>
        <family val="2"/>
        <scheme val="minor"/>
      </rPr>
      <t>Carry Over:</t>
    </r>
    <r>
      <rPr>
        <sz val="11"/>
        <color theme="1"/>
        <rFont val="Calibri"/>
        <family val="2"/>
        <scheme val="minor"/>
      </rPr>
      <t xml:space="preserve"> Any unused minutes can carry over for a maximum of 12 months.</t>
    </r>
  </si>
  <si>
    <r>
      <rPr>
        <b/>
        <sz val="11"/>
        <color theme="1"/>
        <rFont val="Calibri"/>
        <family val="2"/>
        <scheme val="minor"/>
      </rPr>
      <t xml:space="preserve">Excess Usage: </t>
    </r>
    <r>
      <rPr>
        <sz val="11"/>
        <color theme="1"/>
        <rFont val="Calibri"/>
        <family val="2"/>
        <scheme val="minor"/>
      </rPr>
      <t xml:space="preserve">Any usage exceeding either the monthly or annual bundle will be charged at the purchased bundle rate per minute for a maximum of one month thereafter. </t>
    </r>
  </si>
  <si>
    <t>Other than the cover sheet, boxes highlighted GREY are for evaluation purposes and will be automatically populated.</t>
  </si>
  <si>
    <t>Complete all YELLOW and GREEN boxes</t>
  </si>
  <si>
    <t>Before completing this Pricing Matrix, please read these instructions in combination with Framework Schedule 3 (Framework Prices) of Attachment 9 - Framework Contract Documents, and paragraph 11 of Attachment 2 - How to Bid, which contains important information about how the information you provide will be evaluated.</t>
  </si>
  <si>
    <t>a) an insurance level sufficient to cover the limit of liability listed in Joing Schedule 3 (Insurance Requiremens) of Attachment 9 - Framework contract documents.</t>
  </si>
  <si>
    <t>c) travel costs and travel time up to a 5 mile radius, the point of origin of the journey being the Individuals home or current location, whichever is closest to the assignment.</t>
  </si>
  <si>
    <r>
      <rPr>
        <sz val="11"/>
        <color theme="1"/>
        <rFont val="Calibri"/>
      </rPr>
      <t>This workbook is protected and Bidders should only enter information into the boxes highlighted</t>
    </r>
    <r>
      <rPr>
        <sz val="11"/>
        <color rgb="FF0070C0"/>
        <rFont val="Calibri"/>
      </rPr>
      <t xml:space="preserve"> </t>
    </r>
    <r>
      <rPr>
        <b/>
        <sz val="11"/>
        <color theme="1"/>
        <rFont val="Calibri"/>
      </rPr>
      <t xml:space="preserve">YELLOW </t>
    </r>
    <r>
      <rPr>
        <sz val="11"/>
        <color theme="1"/>
        <rFont val="Calibri"/>
      </rPr>
      <t>and</t>
    </r>
    <r>
      <rPr>
        <b/>
        <sz val="11"/>
        <color theme="1"/>
        <rFont val="Calibri"/>
      </rPr>
      <t xml:space="preserve"> GREEN;</t>
    </r>
    <r>
      <rPr>
        <sz val="11"/>
        <color theme="1"/>
        <rFont val="Calibri"/>
      </rPr>
      <t xml:space="preserve"> a</t>
    </r>
    <r>
      <rPr>
        <sz val="11"/>
        <color theme="1"/>
        <rFont val="Calibri"/>
      </rPr>
      <t>ll other cells are locked for editing.</t>
    </r>
  </si>
  <si>
    <t>All YELLOW  cells will be used for the pricing evaluation as per the detailed instructions in the 'How to Bid' document. All prices entered into the GREEN cells will still form part of your Framework pricing but will not be evaluated. Please note: If you are successful in this competition, the prices submitted in the YELLOW and GREEN cells will be incorporated into Framework Schedule 3 (Framework Prices) of your Framework Contract and will be the maximum chargeable to Buyers at the further competition stage. Therefore you MUST ensure this information is correct.</t>
  </si>
  <si>
    <t>You must ensure that the completed Pricing Matrix is uploaded to question PQ1 in the e-Sourcing Suite (commercial envelope) prior to the Bid Submission Deadline.
You must name the file [price_insertyourcompanyname].</t>
  </si>
  <si>
    <t>Evaluation Purposes Table Only: Translation weighted table prices</t>
  </si>
  <si>
    <t>Evaluation Purposes Table Only: TSR weighted table prices</t>
  </si>
  <si>
    <t>Evaluation Purposes Table Only: Telephone Interpreting weighted table prices</t>
  </si>
  <si>
    <t>Evaluation Purposes Table Only: Spoken Video weighted table prices</t>
  </si>
  <si>
    <t>Evaluation Purposes Table Only: Visual Services weighted table prices</t>
  </si>
  <si>
    <t>Evaluation Purposes Table Only: Spoken Face to Face UK weighted table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</si>
</sst>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6">
    <font>
      <sz val="11"/>
      <color theme="1"/>
      <name val="Calibri"/>
      <family val="2"/>
      <scheme val="minor"/>
    </font>
    <font>
      <b/>
      <sz val="11"/>
      <color theme="1"/>
      <name val="Calibri"/>
      <family val="2"/>
      <scheme val="minor"/>
    </font>
    <font>
      <sz val="11"/>
      <color theme="1"/>
      <name val="Calibri"/>
      <family val="2"/>
      <scheme val="minor"/>
    </font>
    <font>
      <sz val="11"/>
      <color rgb="FF006100"/>
      <name val="Calibri"/>
      <family val="2"/>
      <scheme val="minor"/>
    </font>
    <font>
      <b/>
      <sz val="16"/>
      <color theme="1"/>
      <name val="Calibri"/>
      <family val="2"/>
      <scheme val="minor"/>
    </font>
    <font>
      <sz val="16"/>
      <color theme="1"/>
      <name val="Calibri"/>
      <family val="2"/>
      <scheme val="minor"/>
    </font>
    <font>
      <sz val="11"/>
      <color rgb="FF0070C0"/>
      <name val="Calibri"/>
      <family val="2"/>
      <scheme val="minor"/>
    </font>
    <font>
      <sz val="11"/>
      <color theme="0"/>
      <name val="Calibri"/>
      <family val="2"/>
      <scheme val="minor"/>
    </font>
    <font>
      <b/>
      <sz val="16"/>
      <color rgb="FF0070C0"/>
      <name val="Calibri"/>
      <family val="2"/>
      <scheme val="minor"/>
    </font>
    <font>
      <b/>
      <sz val="16"/>
      <color theme="6"/>
      <name val="Calibri"/>
      <family val="2"/>
      <scheme val="minor"/>
    </font>
    <font>
      <b/>
      <sz val="11"/>
      <color theme="0"/>
      <name val="Calibri"/>
      <family val="2"/>
      <scheme val="minor"/>
    </font>
    <font>
      <b/>
      <sz val="16"/>
      <color theme="1"/>
      <name val="Calibri"/>
    </font>
    <font>
      <sz val="11"/>
      <color theme="1"/>
      <name val="Calibri"/>
    </font>
    <font>
      <b/>
      <sz val="11"/>
      <color theme="1"/>
      <name val="Calibri"/>
    </font>
    <font>
      <sz val="11"/>
      <name val="Calibri"/>
    </font>
    <font>
      <sz val="11"/>
      <color rgb="FF0070C0"/>
      <name val="Calibri"/>
    </font>
  </fonts>
  <fills count="10">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FF00"/>
        <bgColor indexed="64"/>
      </patternFill>
    </fill>
    <fill>
      <patternFill patternType="solid">
        <fgColor theme="4" tint="0.59999389629810485"/>
        <bgColor indexed="65"/>
      </patternFill>
    </fill>
    <fill>
      <patternFill patternType="solid">
        <fgColor rgb="FF92D05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6" tint="0.59999389629810485"/>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5">
    <xf numFmtId="0" fontId="0" fillId="0" borderId="0"/>
    <xf numFmtId="44" fontId="2" fillId="0" borderId="0" applyFont="0" applyFill="0" applyBorder="0" applyAlignment="0" applyProtection="0"/>
    <xf numFmtId="0" fontId="3" fillId="3" borderId="0" applyNumberFormat="0" applyBorder="0" applyAlignment="0" applyProtection="0"/>
    <xf numFmtId="0" fontId="2" fillId="5" borderId="0" applyNumberFormat="0" applyBorder="0" applyAlignment="0" applyProtection="0"/>
    <xf numFmtId="0" fontId="2" fillId="9" borderId="0" applyNumberFormat="0" applyBorder="0" applyAlignment="0" applyProtection="0"/>
  </cellStyleXfs>
  <cellXfs count="128">
    <xf numFmtId="0" fontId="0" fillId="0" borderId="0" xfId="0"/>
    <xf numFmtId="0" fontId="1" fillId="0" borderId="0" xfId="0" applyFont="1"/>
    <xf numFmtId="44" fontId="0" fillId="0" borderId="0" xfId="1" applyFont="1"/>
    <xf numFmtId="44" fontId="0" fillId="0" borderId="0" xfId="0" applyNumberFormat="1"/>
    <xf numFmtId="0" fontId="0" fillId="0" borderId="0" xfId="0" applyAlignment="1">
      <alignment wrapText="1"/>
    </xf>
    <xf numFmtId="0" fontId="6" fillId="0" borderId="0" xfId="0" applyFont="1"/>
    <xf numFmtId="0" fontId="0" fillId="0" borderId="1" xfId="0" applyBorder="1"/>
    <xf numFmtId="44" fontId="0" fillId="0" borderId="1" xfId="1" applyFont="1" applyBorder="1"/>
    <xf numFmtId="0" fontId="0" fillId="0" borderId="1" xfId="0" applyBorder="1" applyAlignment="1">
      <alignment horizontal="center"/>
    </xf>
    <xf numFmtId="0" fontId="3" fillId="0" borderId="0" xfId="2" applyFill="1"/>
    <xf numFmtId="0" fontId="2" fillId="0" borderId="0" xfId="3" applyFill="1"/>
    <xf numFmtId="0" fontId="0" fillId="0" borderId="1" xfId="3" applyFont="1" applyFill="1" applyBorder="1"/>
    <xf numFmtId="0" fontId="0" fillId="0" borderId="0" xfId="3" applyFont="1" applyFill="1"/>
    <xf numFmtId="0" fontId="0" fillId="0" borderId="1" xfId="0" applyBorder="1" applyAlignment="1">
      <alignment wrapText="1"/>
    </xf>
    <xf numFmtId="44" fontId="0" fillId="0" borderId="1" xfId="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wrapText="1"/>
    </xf>
    <xf numFmtId="44" fontId="0" fillId="0" borderId="1" xfId="1" applyFont="1" applyBorder="1" applyAlignment="1">
      <alignment vertical="center"/>
    </xf>
    <xf numFmtId="44" fontId="0" fillId="0" borderId="1" xfId="0" applyNumberFormat="1" applyBorder="1" applyAlignment="1">
      <alignment vertical="center"/>
    </xf>
    <xf numFmtId="44" fontId="0" fillId="0" borderId="1" xfId="1" applyFont="1" applyBorder="1" applyAlignment="1">
      <alignment vertical="center" wrapText="1"/>
    </xf>
    <xf numFmtId="0" fontId="4" fillId="0" borderId="8" xfId="0" applyFont="1" applyBorder="1"/>
    <xf numFmtId="0" fontId="4" fillId="0" borderId="10" xfId="0" applyFont="1" applyBorder="1"/>
    <xf numFmtId="0" fontId="4" fillId="0" borderId="8" xfId="3" applyFont="1" applyFill="1" applyBorder="1"/>
    <xf numFmtId="0" fontId="0" fillId="0" borderId="7" xfId="0" applyBorder="1"/>
    <xf numFmtId="0" fontId="1" fillId="0" borderId="5" xfId="0" applyFont="1" applyBorder="1"/>
    <xf numFmtId="0" fontId="1" fillId="0" borderId="11" xfId="0" applyFont="1" applyBorder="1"/>
    <xf numFmtId="0" fontId="1" fillId="0" borderId="4" xfId="0" applyFont="1" applyBorder="1"/>
    <xf numFmtId="0" fontId="0" fillId="0" borderId="12" xfId="0" applyBorder="1"/>
    <xf numFmtId="0" fontId="0" fillId="0" borderId="2" xfId="0" applyBorder="1"/>
    <xf numFmtId="0" fontId="0" fillId="7" borderId="1" xfId="0" applyFill="1" applyBorder="1"/>
    <xf numFmtId="0" fontId="0" fillId="0" borderId="12" xfId="3" applyFont="1" applyFill="1" applyBorder="1"/>
    <xf numFmtId="0" fontId="0" fillId="0" borderId="7" xfId="0" applyBorder="1" applyAlignment="1">
      <alignment wrapText="1"/>
    </xf>
    <xf numFmtId="44" fontId="0" fillId="0" borderId="6" xfId="1" applyFont="1" applyBorder="1" applyAlignment="1">
      <alignment vertical="center" wrapText="1"/>
    </xf>
    <xf numFmtId="0" fontId="0" fillId="0" borderId="3" xfId="0" applyBorder="1" applyAlignment="1">
      <alignment wrapText="1"/>
    </xf>
    <xf numFmtId="44" fontId="0" fillId="0" borderId="12" xfId="1" applyFont="1" applyBorder="1" applyAlignment="1">
      <alignment vertical="center" wrapText="1"/>
    </xf>
    <xf numFmtId="0" fontId="0" fillId="0" borderId="12" xfId="0" applyBorder="1" applyAlignment="1">
      <alignment wrapText="1"/>
    </xf>
    <xf numFmtId="44" fontId="0" fillId="0" borderId="2" xfId="1" applyFont="1" applyBorder="1" applyAlignment="1">
      <alignment vertical="center" wrapText="1"/>
    </xf>
    <xf numFmtId="0" fontId="0" fillId="0" borderId="7" xfId="0" applyBorder="1" applyAlignment="1">
      <alignment horizontal="left" wrapText="1"/>
    </xf>
    <xf numFmtId="0" fontId="1" fillId="0" borderId="13" xfId="0" applyFont="1" applyBorder="1"/>
    <xf numFmtId="0" fontId="0" fillId="0" borderId="3" xfId="0" applyBorder="1" applyAlignment="1">
      <alignment horizontal="left" wrapText="1"/>
    </xf>
    <xf numFmtId="44" fontId="0" fillId="0" borderId="12" xfId="0" applyNumberFormat="1" applyBorder="1" applyAlignment="1">
      <alignment vertical="center"/>
    </xf>
    <xf numFmtId="0" fontId="0" fillId="0" borderId="12" xfId="0" applyBorder="1" applyAlignment="1">
      <alignment horizontal="center" vertical="center"/>
    </xf>
    <xf numFmtId="44" fontId="0" fillId="0" borderId="12" xfId="1" applyFont="1" applyBorder="1" applyAlignment="1">
      <alignment vertical="center"/>
    </xf>
    <xf numFmtId="0" fontId="0" fillId="0" borderId="12" xfId="0" applyBorder="1" applyAlignment="1">
      <alignment horizontal="center" wrapText="1"/>
    </xf>
    <xf numFmtId="0" fontId="7" fillId="0" borderId="5" xfId="0" applyFont="1" applyBorder="1"/>
    <xf numFmtId="0" fontId="7" fillId="0" borderId="4" xfId="0" applyFont="1" applyBorder="1"/>
    <xf numFmtId="0" fontId="0" fillId="0" borderId="7" xfId="0" applyBorder="1" applyAlignment="1">
      <alignment vertical="top"/>
    </xf>
    <xf numFmtId="0" fontId="0" fillId="0" borderId="6" xfId="0" applyBorder="1" applyAlignment="1">
      <alignment vertical="top" wrapText="1"/>
    </xf>
    <xf numFmtId="0" fontId="0" fillId="0" borderId="3" xfId="0" applyBorder="1" applyAlignment="1">
      <alignment vertical="top"/>
    </xf>
    <xf numFmtId="0" fontId="0" fillId="0" borderId="2" xfId="0" applyBorder="1" applyAlignment="1">
      <alignment vertical="top" wrapText="1"/>
    </xf>
    <xf numFmtId="0" fontId="0" fillId="0" borderId="7" xfId="0" applyBorder="1" applyAlignment="1">
      <alignment horizontal="center"/>
    </xf>
    <xf numFmtId="0" fontId="0" fillId="0" borderId="6" xfId="0" applyBorder="1"/>
    <xf numFmtId="0" fontId="2" fillId="0" borderId="1" xfId="3" applyFill="1" applyBorder="1"/>
    <xf numFmtId="0" fontId="0" fillId="0" borderId="6" xfId="3" applyFont="1" applyFill="1" applyBorder="1"/>
    <xf numFmtId="0" fontId="0" fillId="0" borderId="3" xfId="0" applyBorder="1" applyAlignment="1">
      <alignment horizontal="center"/>
    </xf>
    <xf numFmtId="0" fontId="1" fillId="0" borderId="5" xfId="0" applyFont="1" applyBorder="1" applyAlignment="1">
      <alignment wrapText="1"/>
    </xf>
    <xf numFmtId="0" fontId="1" fillId="0" borderId="11" xfId="0" applyFont="1" applyBorder="1" applyAlignment="1">
      <alignment wrapText="1"/>
    </xf>
    <xf numFmtId="0" fontId="1" fillId="0" borderId="4" xfId="0" applyFont="1" applyBorder="1" applyAlignment="1">
      <alignment wrapText="1"/>
    </xf>
    <xf numFmtId="0" fontId="0" fillId="0" borderId="6" xfId="0" applyBorder="1" applyAlignment="1">
      <alignment wrapText="1"/>
    </xf>
    <xf numFmtId="0" fontId="0" fillId="0" borderId="2" xfId="0" applyBorder="1" applyAlignment="1">
      <alignment wrapText="1"/>
    </xf>
    <xf numFmtId="0" fontId="0" fillId="0" borderId="11" xfId="0" applyBorder="1"/>
    <xf numFmtId="0" fontId="10" fillId="8" borderId="1" xfId="0" applyFont="1" applyFill="1" applyBorder="1"/>
    <xf numFmtId="44" fontId="0" fillId="0" borderId="6" xfId="1" applyFont="1" applyBorder="1" applyAlignment="1">
      <alignment horizontal="center" vertical="center"/>
    </xf>
    <xf numFmtId="44" fontId="0" fillId="0" borderId="12" xfId="1" applyFont="1" applyBorder="1" applyAlignment="1">
      <alignment horizontal="center" vertical="center"/>
    </xf>
    <xf numFmtId="44" fontId="0" fillId="0" borderId="2" xfId="1" applyFont="1" applyBorder="1" applyAlignment="1">
      <alignment horizontal="center" vertical="center"/>
    </xf>
    <xf numFmtId="44" fontId="0" fillId="0" borderId="6" xfId="1" applyFont="1" applyBorder="1"/>
    <xf numFmtId="44" fontId="0" fillId="0" borderId="12" xfId="1" applyFont="1" applyBorder="1"/>
    <xf numFmtId="0" fontId="0" fillId="0" borderId="12" xfId="0" applyBorder="1" applyAlignment="1">
      <alignment horizontal="center"/>
    </xf>
    <xf numFmtId="44" fontId="0" fillId="0" borderId="2" xfId="1" applyFont="1" applyBorder="1"/>
    <xf numFmtId="0" fontId="0" fillId="0" borderId="3" xfId="0" applyBorder="1" applyAlignment="1">
      <alignment vertical="top" wrapText="1"/>
    </xf>
    <xf numFmtId="0" fontId="0" fillId="0" borderId="12" xfId="0" applyBorder="1" applyAlignment="1">
      <alignment vertical="top"/>
    </xf>
    <xf numFmtId="0" fontId="0" fillId="0" borderId="12" xfId="0" applyBorder="1" applyAlignment="1">
      <alignment vertical="top" wrapText="1"/>
    </xf>
    <xf numFmtId="44" fontId="2" fillId="9" borderId="1" xfId="4" applyNumberFormat="1" applyBorder="1" applyAlignment="1">
      <alignment wrapText="1"/>
    </xf>
    <xf numFmtId="44" fontId="2" fillId="9" borderId="6" xfId="4" applyNumberFormat="1" applyBorder="1" applyAlignment="1">
      <alignment wrapText="1"/>
    </xf>
    <xf numFmtId="0" fontId="1" fillId="0" borderId="11" xfId="0" applyFont="1" applyBorder="1" applyAlignment="1">
      <alignment horizontal="center" wrapText="1"/>
    </xf>
    <xf numFmtId="0" fontId="1" fillId="0" borderId="4" xfId="0" applyFont="1" applyBorder="1" applyAlignment="1">
      <alignment horizontal="center" wrapText="1"/>
    </xf>
    <xf numFmtId="44" fontId="2" fillId="9" borderId="12" xfId="4" applyNumberFormat="1" applyBorder="1" applyAlignment="1">
      <alignment horizontal="left" wrapText="1"/>
    </xf>
    <xf numFmtId="0" fontId="2" fillId="9" borderId="2" xfId="4" applyNumberFormat="1" applyBorder="1" applyAlignment="1">
      <alignment horizontal="left" wrapText="1"/>
    </xf>
    <xf numFmtId="0" fontId="0" fillId="0" borderId="1" xfId="3" applyFont="1" applyFill="1" applyBorder="1" applyAlignment="1"/>
    <xf numFmtId="0" fontId="0" fillId="0" borderId="12" xfId="3" applyFont="1" applyFill="1" applyBorder="1" applyAlignment="1"/>
    <xf numFmtId="0" fontId="0" fillId="0" borderId="3" xfId="0" applyBorder="1" applyAlignment="1">
      <alignment vertical="center" wrapText="1"/>
    </xf>
    <xf numFmtId="44" fontId="0" fillId="0" borderId="2" xfId="1" applyFont="1" applyBorder="1" applyAlignment="1">
      <alignment vertical="center"/>
    </xf>
    <xf numFmtId="0" fontId="0" fillId="0" borderId="7" xfId="3" applyFont="1" applyFill="1" applyBorder="1" applyAlignment="1">
      <alignment horizontal="center"/>
    </xf>
    <xf numFmtId="0" fontId="0" fillId="0" borderId="0" xfId="0"/>
    <xf numFmtId="0" fontId="0" fillId="0" borderId="0" xfId="0" applyAlignment="1">
      <alignment wrapText="1"/>
    </xf>
    <xf numFmtId="0" fontId="0" fillId="0" borderId="3" xfId="0" applyBorder="1"/>
    <xf numFmtId="0" fontId="4" fillId="0" borderId="0" xfId="0" applyFont="1"/>
    <xf numFmtId="0" fontId="0" fillId="0" borderId="0" xfId="0" applyAlignment="1">
      <alignment wrapText="1"/>
    </xf>
    <xf numFmtId="0" fontId="0" fillId="0" borderId="0" xfId="0"/>
    <xf numFmtId="0" fontId="0" fillId="0" borderId="5" xfId="0" applyBorder="1"/>
    <xf numFmtId="0" fontId="0" fillId="0" borderId="3" xfId="0" applyBorder="1"/>
    <xf numFmtId="0" fontId="4" fillId="2" borderId="9" xfId="0" applyFont="1" applyFill="1" applyBorder="1" applyAlignment="1" applyProtection="1">
      <alignment wrapText="1"/>
      <protection locked="0"/>
    </xf>
    <xf numFmtId="44" fontId="0" fillId="4" borderId="6" xfId="1" applyFont="1" applyFill="1" applyBorder="1" applyProtection="1">
      <protection locked="0"/>
    </xf>
    <xf numFmtId="44" fontId="0" fillId="4" borderId="2" xfId="1" applyFont="1" applyFill="1" applyBorder="1" applyProtection="1">
      <protection locked="0"/>
    </xf>
    <xf numFmtId="44" fontId="0" fillId="6" borderId="6" xfId="1" applyFont="1" applyFill="1" applyBorder="1" applyProtection="1">
      <protection locked="0"/>
    </xf>
    <xf numFmtId="44" fontId="0" fillId="6" borderId="2" xfId="1" applyFont="1" applyFill="1" applyBorder="1" applyProtection="1">
      <protection locked="0"/>
    </xf>
    <xf numFmtId="44" fontId="0" fillId="6" borderId="2" xfId="1" applyFont="1" applyFill="1" applyBorder="1" applyAlignment="1" applyProtection="1">
      <alignment vertical="top"/>
      <protection locked="0"/>
    </xf>
    <xf numFmtId="44" fontId="0" fillId="4" borderId="1" xfId="1" applyFont="1" applyFill="1" applyBorder="1" applyAlignment="1" applyProtection="1">
      <alignment wrapText="1"/>
      <protection locked="0"/>
    </xf>
    <xf numFmtId="44" fontId="0" fillId="4" borderId="12" xfId="1" applyFont="1" applyFill="1" applyBorder="1" applyAlignment="1" applyProtection="1">
      <alignment wrapText="1"/>
      <protection locked="0"/>
    </xf>
    <xf numFmtId="44" fontId="0" fillId="6" borderId="6" xfId="1" applyFont="1" applyFill="1" applyBorder="1" applyAlignment="1" applyProtection="1">
      <protection locked="0"/>
    </xf>
    <xf numFmtId="44" fontId="0" fillId="6" borderId="2" xfId="1" applyFont="1" applyFill="1" applyBorder="1" applyAlignment="1" applyProtection="1">
      <protection locked="0"/>
    </xf>
    <xf numFmtId="0" fontId="0" fillId="0" borderId="0" xfId="0" applyProtection="1"/>
    <xf numFmtId="0" fontId="1" fillId="0" borderId="4" xfId="0" applyFont="1" applyBorder="1" applyProtection="1"/>
    <xf numFmtId="0" fontId="0" fillId="0" borderId="0" xfId="0" applyAlignment="1" applyProtection="1">
      <alignment wrapText="1"/>
    </xf>
    <xf numFmtId="0" fontId="1" fillId="0" borderId="11" xfId="0" applyFont="1" applyBorder="1" applyProtection="1"/>
    <xf numFmtId="44" fontId="0" fillId="0" borderId="0" xfId="0" applyNumberFormat="1" applyProtection="1"/>
    <xf numFmtId="0" fontId="0" fillId="0" borderId="0" xfId="0" applyAlignment="1">
      <alignment wrapText="1"/>
    </xf>
    <xf numFmtId="0" fontId="0" fillId="0" borderId="0" xfId="0"/>
    <xf numFmtId="0" fontId="5" fillId="0" borderId="0" xfId="0" applyFont="1"/>
    <xf numFmtId="0" fontId="0" fillId="0" borderId="0" xfId="0"/>
    <xf numFmtId="0" fontId="4" fillId="0" borderId="0" xfId="0" applyFont="1"/>
    <xf numFmtId="0" fontId="0" fillId="7" borderId="12" xfId="0" applyFill="1" applyBorder="1" applyAlignment="1">
      <alignment horizontal="left" vertical="top" wrapText="1"/>
    </xf>
    <xf numFmtId="0" fontId="0" fillId="0" borderId="14" xfId="0" applyBorder="1" applyAlignment="1">
      <alignment horizontal="left" vertical="top" wrapText="1"/>
    </xf>
    <xf numFmtId="0" fontId="0" fillId="0" borderId="11" xfId="0" applyBorder="1" applyAlignment="1">
      <alignment horizontal="left" vertical="top" wrapText="1"/>
    </xf>
    <xf numFmtId="0" fontId="11" fillId="0" borderId="0" xfId="0" applyFont="1" applyAlignment="1">
      <alignment wrapText="1"/>
    </xf>
    <xf numFmtId="0" fontId="0" fillId="0" borderId="0" xfId="0" applyFont="1" applyAlignment="1"/>
    <xf numFmtId="0" fontId="12" fillId="0" borderId="0" xfId="0" applyFont="1" applyAlignment="1"/>
    <xf numFmtId="0" fontId="13" fillId="0" borderId="0" xfId="0" applyFont="1" applyAlignment="1">
      <alignment wrapText="1"/>
    </xf>
    <xf numFmtId="0" fontId="12" fillId="0" borderId="0" xfId="0" applyFont="1" applyAlignment="1">
      <alignment wrapText="1"/>
    </xf>
    <xf numFmtId="0" fontId="13" fillId="0" borderId="0" xfId="0" applyFont="1" applyAlignment="1">
      <alignment vertical="top" wrapText="1"/>
    </xf>
    <xf numFmtId="0" fontId="13" fillId="0" borderId="15" xfId="0" applyFont="1" applyBorder="1" applyAlignment="1">
      <alignment wrapText="1"/>
    </xf>
    <xf numFmtId="0" fontId="14" fillId="0" borderId="16" xfId="0" applyFont="1" applyBorder="1"/>
    <xf numFmtId="0" fontId="14" fillId="0" borderId="17" xfId="0" applyFont="1" applyBorder="1"/>
    <xf numFmtId="0" fontId="12" fillId="0" borderId="18" xfId="0" applyFont="1" applyBorder="1" applyAlignment="1">
      <alignment wrapText="1"/>
    </xf>
    <xf numFmtId="0" fontId="14" fillId="0" borderId="19" xfId="0" applyFont="1" applyBorder="1"/>
    <xf numFmtId="0" fontId="12" fillId="0" borderId="20" xfId="0" applyFont="1" applyBorder="1" applyAlignment="1">
      <alignment wrapText="1"/>
    </xf>
    <xf numFmtId="0" fontId="14" fillId="0" borderId="21" xfId="0" applyFont="1" applyBorder="1"/>
    <xf numFmtId="0" fontId="14" fillId="0" borderId="22" xfId="0" applyFont="1" applyBorder="1"/>
  </cellXfs>
  <cellStyles count="5">
    <cellStyle name="40% - Accent1" xfId="3" builtinId="31"/>
    <cellStyle name="40% - Accent3" xfId="4" builtinId="39"/>
    <cellStyle name="Currency" xfId="1" builtinId="4"/>
    <cellStyle name="Good" xfId="2" builtinId="26"/>
    <cellStyle name="Normal" xfId="0" builtinId="0"/>
  </cellStyles>
  <dxfs count="319">
    <dxf>
      <font>
        <b val="0"/>
        <i val="0"/>
        <strike val="0"/>
        <condense val="0"/>
        <extend val="0"/>
        <outline val="0"/>
        <shadow val="0"/>
        <u val="none"/>
        <vertAlign val="baseline"/>
        <sz val="11"/>
        <color theme="1"/>
        <name val="Calibri"/>
        <family val="2"/>
        <scheme val="minor"/>
      </font>
      <fill>
        <patternFill patternType="solid">
          <fgColor indexed="64"/>
          <bgColor rgb="FFFFFF00"/>
        </patternFill>
      </fill>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left style="thin">
          <color indexed="64"/>
        </left>
        <right/>
        <top style="thin">
          <color indexed="64"/>
        </top>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alignment horizontal="general"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numFmt numFmtId="34" formatCode="_-&quot;£&quot;* #,##0.00_-;\-&quot;£&quot;* #,##0.00_-;_-&quot;£&quot;* &quot;-&quot;??_-;_-@_-"/>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numFmt numFmtId="34" formatCode="_-&quot;£&quot;* #,##0.00_-;\-&quot;£&quot;* #,##0.00_-;_-&quot;£&quot;*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rgb="FFFFFF0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alignment horizontal="general" vertical="top" textRotation="0" wrapText="0" indent="0" justifyLastLine="0" shrinkToFit="0" readingOrder="0"/>
      <border diagonalUp="0" diagonalDown="0">
        <left style="thin">
          <color indexed="64"/>
        </left>
        <right/>
        <top style="thin">
          <color indexed="64"/>
        </top>
        <bottom/>
        <vertical/>
        <horizontal/>
      </border>
      <protection locked="0" hidden="0"/>
    </dxf>
    <dxf>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general" vertical="top"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FFFF00"/>
        </patternFill>
      </fill>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FFFF00"/>
        </patternFill>
      </fill>
      <border diagonalUp="0" diagonalDown="0">
        <left style="thin">
          <color indexed="64"/>
        </left>
        <right/>
        <top style="thin">
          <color indexed="64"/>
        </top>
        <bottom/>
        <vertical/>
        <horizontal/>
      </border>
      <protection locked="0" hidden="0"/>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4" formatCode="_-&quot;£&quot;* #,##0.00_-;\-&quot;£&quot;* #,##0.00_-;_-&quot;£&quot;* &quot;-&quot;??_-;_-@_-"/>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FFFF00"/>
        </patternFill>
      </fill>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4" formatCode="_-&quot;£&quot;* #,##0.00_-;\-&quot;£&quot;* #,##0.00_-;_-&quot;£&quot;*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top style="thin">
          <color indexed="64"/>
        </top>
        <bottom/>
        <vertical/>
        <horizontal/>
      </border>
      <protection locked="0" hidden="0"/>
    </dxf>
    <dxf>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vertical/>
        <horizontal/>
      </border>
    </dxf>
    <dxf>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4" formatCode="_-&quot;£&quot;* #,##0.00_-;\-&quot;£&quot;* #,##0.00_-;_-&quot;£&quot;*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4" formatCode="_-&quot;£&quot;* #,##0.00_-;\-&quot;£&quot;* #,##0.00_-;_-&quot;£&quot;* &quot;-&quot;??_-;_-@_-"/>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FFFF00"/>
        </patternFill>
      </fill>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FFFF00"/>
        </patternFill>
      </fill>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1"/>
        <color rgb="FF0070C0"/>
        <name val="Calibri"/>
        <family val="2"/>
        <scheme val="minor"/>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B475B1A-CCA4-4B96-9136-21BB44B1A481}" name="Tab_Index" displayName="Tab_Index" ref="A32:C43" totalsRowShown="0" headerRowDxfId="318" headerRowBorderDxfId="317" tableBorderDxfId="316" totalsRowBorderDxfId="315">
  <autoFilter ref="A32:C43" xr:uid="{33089C1D-0186-46D1-8FDA-B594A70F0F96}"/>
  <tableColumns count="3">
    <tableColumn id="1" xr3:uid="{FDDEEC0B-729C-46D5-B71A-2E766E38C49E}" name="Tab" dataDxfId="314"/>
    <tableColumn id="2" xr3:uid="{1E212D48-9EE1-419F-9C15-77F3E818338A}" name="Index" dataDxfId="313"/>
    <tableColumn id="3" xr3:uid="{8DA41715-B421-45A7-8ADE-C6E66C156369}" name="Response required" dataDxfId="3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14271D-AAAE-49DC-8379-7B51EA03E683}" name="Definitions" displayName="Definitions" ref="A25:B30" totalsRowShown="0" headerRowDxfId="311" headerRowBorderDxfId="310" tableBorderDxfId="309" totalsRowBorderDxfId="308">
  <autoFilter ref="A25:B30" xr:uid="{50804366-4BF3-4F99-8FBA-87499D9E9ED0}"/>
  <tableColumns count="2">
    <tableColumn id="1" xr3:uid="{D2932DC3-6E42-4410-8609-13AB89FC1BD8}" name="Definitions" dataDxfId="307"/>
    <tableColumn id="2" xr3:uid="{DBDD56DA-D7E3-4556-B10A-CD17FE1C2E65}" name="Descriptions" dataDxfId="30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D459E5-FE98-4819-9FBD-694007E8B811}" name="Spoken_Bands" displayName="Spoken_Bands" ref="A3:E6" totalsRowShown="0" headerRowDxfId="305" dataDxfId="303" headerRowBorderDxfId="304" tableBorderDxfId="302" totalsRowBorderDxfId="301">
  <autoFilter ref="A3:E6" xr:uid="{D36B453C-2524-4A4F-9580-F80AF0548A3F}"/>
  <tableColumns count="5">
    <tableColumn id="1" xr3:uid="{FB7EF61B-2A8A-4F3D-ADD8-A5A413F67308}" name="Band" dataDxfId="300"/>
    <tableColumn id="2" xr3:uid="{2BC5D721-5C0F-432A-A218-9043E59964C2}" name="English Language Skills (minimum requirement)" dataDxfId="299"/>
    <tableColumn id="3" xr3:uid="{6B01CB1C-068F-419D-9B82-523F60AF7C6F}" name="Qualifications or Equivalent" dataDxfId="298"/>
    <tableColumn id="4" xr3:uid="{46E23E7B-7227-43C6-9E75-C83985835642}" name="Experience" dataDxfId="297"/>
    <tableColumn id="5" xr3:uid="{92BE8C16-A25B-473D-8485-B3A225B24E12}" name="Tasks" dataDxfId="29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4C0C80D-0948-412F-B131-381373C58287}" name="Language_Groups" displayName="Language_Groups" ref="A3:B125" totalsRowShown="0" headerRowDxfId="295" headerRowBorderDxfId="294" tableBorderDxfId="293" totalsRowBorderDxfId="292">
  <autoFilter ref="A3:B125" xr:uid="{73D1F21D-16B7-4907-BB90-C9313F6556B0}"/>
  <tableColumns count="2">
    <tableColumn id="1" xr3:uid="{C7DA4A27-E9F4-43F5-B205-113606FB393D}" name="Language Group" dataDxfId="291"/>
    <tableColumn id="2" xr3:uid="{BDBD3817-071F-4936-8BBB-51EAA9A30AE8}" name="Language" dataDxfId="29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B7014DF-474A-4C0A-8BAC-2324E8DCA6B6}" name="Translation_A" displayName="Translation_A" ref="A7:G15" totalsRowShown="0" headerRowDxfId="289" headerRowBorderDxfId="288" tableBorderDxfId="287" totalsRowBorderDxfId="286">
  <autoFilter ref="A7:G15" xr:uid="{0A0AA40F-D853-43CB-8CC4-169D6511FBFE}"/>
  <tableColumns count="7">
    <tableColumn id="1" xr3:uid="{118B0599-0EB0-4ADA-9CA9-DF0DE91121D2}" name="Service Group Level 1" dataDxfId="285"/>
    <tableColumn id="2" xr3:uid="{86CD191D-AB22-4EC6-AE21-444D99EA2341}" name="Service Group Level 2" dataDxfId="284"/>
    <tableColumn id="3" xr3:uid="{CA801787-6824-4FF9-A39A-07CBD3FB3987}" name="Service Group Level 3" dataDxfId="283"/>
    <tableColumn id="4" xr3:uid="{8B04D163-3FFF-4CDB-AC4D-E7753D695E71}" name="Clearance" dataDxfId="282"/>
    <tableColumn id="5" xr3:uid="{51553C54-2F37-40E3-9D1A-84D50C0E2431}" name="Timescale" dataDxfId="281"/>
    <tableColumn id="6" xr3:uid="{22067FE6-E787-4276-8AA7-032FBC9F7D9C}" name="Unit of Measure" dataDxfId="280"/>
    <tableColumn id="7" xr3:uid="{59FB7941-0061-4C62-82FD-42A6589B2CB8}" name="Price" dataDxfId="279" dataCellStyle="Currency"/>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DC97BA7-F211-4571-891F-5CB4C31696C9}" name="Translation_B" displayName="Translation_B" ref="A18:G26" totalsRowShown="0" headerRowDxfId="278" headerRowBorderDxfId="277" tableBorderDxfId="276" totalsRowBorderDxfId="275">
  <autoFilter ref="A18:G26" xr:uid="{94A04CCC-2688-40B8-8299-C664999204F2}"/>
  <tableColumns count="7">
    <tableColumn id="1" xr3:uid="{12DA997D-D415-49B2-B655-E7D4AC368551}" name="Service Group Level 1" dataDxfId="274"/>
    <tableColumn id="2" xr3:uid="{0F7F0F35-5C26-443E-A34F-B74BF79473D9}" name="Service Group Level 2" dataDxfId="273"/>
    <tableColumn id="3" xr3:uid="{B8B5199F-F36D-40A7-8DC7-B29E3315033F}" name="Service Group Level 3" dataDxfId="272"/>
    <tableColumn id="4" xr3:uid="{340C55C2-07FC-4416-92B9-42318BE0ACDF}" name="Clearance" dataDxfId="271"/>
    <tableColumn id="5" xr3:uid="{67A1F921-D421-4382-85DA-DF6E33B5E20C}" name="Timescale" dataDxfId="270"/>
    <tableColumn id="6" xr3:uid="{7C87187E-2F52-418A-BA77-BF19923579D4}" name="Unit of Measure" dataDxfId="269"/>
    <tableColumn id="7" xr3:uid="{B4913D41-D470-4EB4-9CC6-BDA84318539F}" name="Price" dataDxfId="268" dataCellStyle="Currency"/>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8508DD9-B610-4D09-9EA3-84023659D57F}" name="Translation_C" displayName="Translation_C" ref="A29:G37" totalsRowShown="0" headerRowDxfId="267" headerRowBorderDxfId="266" tableBorderDxfId="265" totalsRowBorderDxfId="264">
  <autoFilter ref="A29:G37" xr:uid="{32D0FF8E-7BED-4C19-8204-71CCE15F5F3B}"/>
  <tableColumns count="7">
    <tableColumn id="1" xr3:uid="{26E03FF4-4FB4-4883-BBED-425E12E6AD3A}" name="Service Group Level 1" dataDxfId="263"/>
    <tableColumn id="2" xr3:uid="{F5926032-BD15-473A-9845-E9BE49137727}" name="Service Group Level 2" dataDxfId="262"/>
    <tableColumn id="3" xr3:uid="{B0AD9573-228F-4928-87D7-9E83852FFEB8}" name="Service Group Level 3" dataDxfId="261"/>
    <tableColumn id="4" xr3:uid="{8EA9E292-8ABE-4FC1-9493-5D6DFB4BF27E}" name="Clearance" dataDxfId="260"/>
    <tableColumn id="5" xr3:uid="{24638FB0-11F7-4746-AF2D-83DAB177838F}" name="Timescale" dataDxfId="259"/>
    <tableColumn id="6" xr3:uid="{C7F7C981-03DC-4AF6-B724-5A25544817C2}" name="Unit of Measure" dataDxfId="258"/>
    <tableColumn id="7" xr3:uid="{8E18C631-01B4-49AC-A05D-82D2E708946C}" name="Price" dataDxfId="257" dataCellStyle="Currency"/>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F14E02E-B507-4298-ACC6-24C67B7F801D}" name="Translation_D" displayName="Translation_D" ref="A40:G43" totalsRowShown="0" headerRowDxfId="256" headerRowBorderDxfId="255" tableBorderDxfId="254" totalsRowBorderDxfId="253">
  <autoFilter ref="A40:G43" xr:uid="{55DE1DA5-5B61-4922-A55D-951C7D4D8494}"/>
  <tableColumns count="7">
    <tableColumn id="1" xr3:uid="{3D741C25-46DD-47F5-A362-52DAEFF60A58}" name="Service Group Level 1" dataDxfId="252"/>
    <tableColumn id="2" xr3:uid="{063FB7D4-4B5B-416B-8689-EAC520E077E0}" name="Service Group Level 2" dataDxfId="251"/>
    <tableColumn id="3" xr3:uid="{8B38E288-7E5A-432B-9B7A-0A037102F975}" name="Service Group Level 3" dataDxfId="250"/>
    <tableColumn id="4" xr3:uid="{92B33949-4279-41C7-B95B-D8D105934921}" name="Clearance"/>
    <tableColumn id="5" xr3:uid="{B8385798-32B4-4EBB-B720-DCAB4E82BD05}" name="Timescale" dataDxfId="249" dataCellStyle="40% - Accent1"/>
    <tableColumn id="6" xr3:uid="{7FB82A17-BDE7-41C1-9DC2-7F2461B7DCF4}" name="Unit of Measure" dataDxfId="248"/>
    <tableColumn id="7" xr3:uid="{469017ED-8881-46D5-BD8D-00CD91CB1B1B}" name="Price" dataDxfId="247" dataCellStyle="Currency"/>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9925333-96C6-4906-8992-ADC052F818F0}" name="Translation_E" displayName="Translation_E" ref="A46:G50" totalsRowShown="0" headerRowDxfId="246" headerRowBorderDxfId="245" tableBorderDxfId="244" totalsRowBorderDxfId="243">
  <autoFilter ref="A46:G50" xr:uid="{C485A2DB-D6FE-485A-B38C-35826FB7D1B7}"/>
  <tableColumns count="7">
    <tableColumn id="1" xr3:uid="{18361637-DCB9-4245-9168-AC48840AE87B}" name="Service Group Level 1" dataDxfId="242"/>
    <tableColumn id="2" xr3:uid="{E575D6E2-9F26-4365-8EB9-6BA759DC2433}" name="Service Group Level 2" dataDxfId="241"/>
    <tableColumn id="3" xr3:uid="{38E21A35-DDAB-47C1-B2D3-41AB0EEE9ECB}" name="Service Group Level 3" dataDxfId="240"/>
    <tableColumn id="4" xr3:uid="{4BEE46E0-5A56-48C4-BF4C-2EDC501E980D}" name="Clearance" dataDxfId="239" dataCellStyle="40% - Accent1"/>
    <tableColumn id="5" xr3:uid="{A2656CBF-4806-4A8E-BC1A-D1FAD6621184}" name="Timescale" dataDxfId="238" dataCellStyle="40% - Accent1"/>
    <tableColumn id="6" xr3:uid="{147C7C12-D2DF-4C19-98FF-C71A1FD16C06}" name="Unit of Measure" dataDxfId="237"/>
    <tableColumn id="7" xr3:uid="{C7F24174-8539-4A11-A01B-A32286B1CC64}" name="Price" dataDxfId="236" dataCellStyle="Currency"/>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D45E806-E78D-43C1-ABD4-5BF268674F63}" name="Translation_Evaluation" displayName="Translation_Evaluation" ref="A53:D55" totalsRowShown="0" headerRowDxfId="235" headerRowBorderDxfId="234" tableBorderDxfId="233" totalsRowBorderDxfId="232">
  <autoFilter ref="A53:D55" xr:uid="{34D33137-D12F-49A7-88A8-ECE8694752A6}"/>
  <tableColumns count="4">
    <tableColumn id="1" xr3:uid="{FC44062F-08BF-4DC5-B4B6-EE17E1DF592D}" name="Table Reference" dataDxfId="231"/>
    <tableColumn id="2" xr3:uid="{4AC55AA0-F784-4C8B-B92C-FE32BC3A9F16}" name="Total Table Price" dataDxfId="230" dataCellStyle="Currency">
      <calculatedColumnFormula>SUM(G8:G15)</calculatedColumnFormula>
    </tableColumn>
    <tableColumn id="3" xr3:uid="{5C1DF90A-F6EC-4916-818A-D38F3200B0AE}" name="Percentage Weighting" dataDxfId="229"/>
    <tableColumn id="4" xr3:uid="{3BEAC85E-E912-4172-B96A-EAD6D692D0F5}" name="Weighted Price" dataDxfId="228" dataCellStyle="Currency">
      <calculatedColumnFormula>(B54/100)*C54</calculatedColumnFormula>
    </tableColumn>
  </tableColumns>
  <tableStyleInfo name="TableStyleMedium1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4752D04-995C-447C-B183-F269A6B3C215}" name="TSR_Evaluation" displayName="TSR_Evaluation" ref="A176:D179" totalsRowShown="0" headerRowDxfId="227" headerRowBorderDxfId="226" tableBorderDxfId="225" totalsRowBorderDxfId="224">
  <autoFilter ref="A176:D179" xr:uid="{F0C615C7-E916-4020-919D-604E324D1577}"/>
  <tableColumns count="4">
    <tableColumn id="1" xr3:uid="{4E8D828B-92CF-494D-810A-D5EB72507D98}" name="Table Reference" dataDxfId="223"/>
    <tableColumn id="2" xr3:uid="{FE838351-849D-4492-A870-294E09520FBF}" name="Total Table Price" dataDxfId="222"/>
    <tableColumn id="3" xr3:uid="{1718C76E-4D6F-456E-8776-AFA4140B5F7D}" name="Percentage Weighting" dataDxfId="221"/>
    <tableColumn id="4" xr3:uid="{984A16F4-EBF4-45EF-837F-C1DE83FF8CA8}" name="Weighted Price" dataDxfId="220" dataCellStyle="Currency">
      <calculatedColumnFormula>(B177/100)*C177</calculatedColumnFormula>
    </tableColumn>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B855580-7E91-4C31-9F2A-DC2A8B6A218A}" name="TSR_A" displayName="TSR_A" ref="A8:G24" totalsRowShown="0" headerRowDxfId="219" headerRowBorderDxfId="218" tableBorderDxfId="217" totalsRowBorderDxfId="216">
  <autoFilter ref="A8:G24" xr:uid="{0E1DF14E-1006-4177-8736-2C8332711556}"/>
  <tableColumns count="7">
    <tableColumn id="1" xr3:uid="{79FAB021-E246-4F22-A187-EC5B0C9B5DAE}" name="Service Group Level 1" dataDxfId="215"/>
    <tableColumn id="2" xr3:uid="{D9246527-3767-4D63-BD2F-7559468C1093}" name="Service Group Level 2" dataDxfId="214"/>
    <tableColumn id="3" xr3:uid="{719778F3-A105-440B-ACE5-B959C22F1DA0}" name="Service Group Level 3" dataDxfId="213" dataCellStyle="40% - Accent1"/>
    <tableColumn id="4" xr3:uid="{73C2F1C1-CD8E-4002-93CD-68E38C664083}" name="Clearance" dataDxfId="212"/>
    <tableColumn id="5" xr3:uid="{44BA39E3-C9F8-4676-852A-428B7E9DD4F7}" name="Timescale" dataDxfId="211"/>
    <tableColumn id="6" xr3:uid="{00074674-A3A1-4619-992F-65D3E8F2E2BD}" name="Unit of Measure" dataDxfId="210"/>
    <tableColumn id="7" xr3:uid="{D4DA8980-3A88-4A47-983B-4A0010C9CEA1}" name="Price" dataDxfId="209" dataCellStyle="Currency"/>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B67263E-6CA8-4103-A9ED-8620C69EABF7}" name="TSR_B" displayName="TSR_B" ref="A28:G29" totalsRowShown="0" headerRowDxfId="208" headerRowBorderDxfId="207" tableBorderDxfId="206" totalsRowBorderDxfId="205">
  <autoFilter ref="A28:G29" xr:uid="{719FAEED-F8E7-4FD9-B487-A5924197BFA7}"/>
  <tableColumns count="7">
    <tableColumn id="1" xr3:uid="{85355CEA-EBCA-42DD-A94E-0EC94508F78F}" name="Service Group Level 1" dataDxfId="204"/>
    <tableColumn id="2" xr3:uid="{7113F339-7344-46A9-9E84-C3432A3D4E80}" name="Service Group Level 2" dataDxfId="203" dataCellStyle="40% - Accent1"/>
    <tableColumn id="3" xr3:uid="{64C4C3E9-A81A-4966-9FDA-512540044B28}" name="Service Group Level 3" dataDxfId="202" dataCellStyle="40% - Accent1"/>
    <tableColumn id="4" xr3:uid="{61059DE4-B805-4C2D-8605-35A30F800EFE}" name="Clearance" dataDxfId="201" dataCellStyle="40% - Accent1"/>
    <tableColumn id="5" xr3:uid="{E2D35073-1241-4389-9319-3A2680768559}" name="Timescale" dataDxfId="200"/>
    <tableColumn id="6" xr3:uid="{4F0B809E-963B-4E30-9B4E-31909B9AE8BD}" name="Unit of Measure" dataDxfId="199"/>
    <tableColumn id="7" xr3:uid="{D2D5F35F-02DE-4F65-9004-6BBD1AFFFB24}" name="Price" dataDxfId="198" dataCellStyle="Currency"/>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728AE47-44A9-40BF-ABF8-2A8878067F38}" name="TSR_C" displayName="TSR_C" ref="A35:G43" totalsRowShown="0" headerRowDxfId="197" headerRowBorderDxfId="196" tableBorderDxfId="195" totalsRowBorderDxfId="194">
  <autoFilter ref="A35:G43" xr:uid="{D7977F28-1E1E-4083-A273-1FA63E867A14}"/>
  <tableColumns count="7">
    <tableColumn id="1" xr3:uid="{4FA29D15-5FF6-4F1F-AFD6-AA9E65916001}" name="Service Group Level 1" dataDxfId="193"/>
    <tableColumn id="2" xr3:uid="{97DC603A-5284-4C78-A382-ABFBB999C1D3}" name="Service Group Level 2" dataDxfId="192"/>
    <tableColumn id="3" xr3:uid="{573AD1BC-83A0-4223-93F3-4742CC8598AD}" name="Service Group Level 3" dataDxfId="191" dataCellStyle="40% - Accent1"/>
    <tableColumn id="4" xr3:uid="{47712061-43D4-42D2-9594-07E6B30547F8}" name="Clearance" dataDxfId="190"/>
    <tableColumn id="5" xr3:uid="{F60FB603-6D1C-46D1-BE4F-2BB2F46B572B}" name="Timescale" dataDxfId="189" dataCellStyle="40% - Accent1"/>
    <tableColumn id="6" xr3:uid="{A7113680-7051-473C-BB4F-6CE58F4043E7}" name="Unit of Measure" dataDxfId="188"/>
    <tableColumn id="7" xr3:uid="{CD1FF920-EF85-486F-AEF3-BD49F58AA5F8}" name="Price" dataDxfId="187" dataCellStyle="Currency"/>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FA7C034-CE7E-4FB9-97C6-4A231C0319E4}" name="TSR_D" displayName="TSR_D" ref="A47:G137" totalsRowShown="0" headerRowDxfId="186" headerRowBorderDxfId="185" tableBorderDxfId="184" totalsRowBorderDxfId="183">
  <autoFilter ref="A47:G137" xr:uid="{2EDCB61B-730F-496E-BD02-FE047383C4BC}"/>
  <tableColumns count="7">
    <tableColumn id="1" xr3:uid="{FAD40099-9A31-4054-B07A-5D1479CFE523}" name="Service Group Level 1" dataDxfId="182"/>
    <tableColumn id="2" xr3:uid="{A6CA4A70-6C49-4C31-99E0-F3887D3D7EE9}" name="Service Group Level 2" dataDxfId="181"/>
    <tableColumn id="3" xr3:uid="{E4AF6F63-96FD-4855-89FF-C388E1580F1F}" name="Service Group Level 3" dataDxfId="180"/>
    <tableColumn id="4" xr3:uid="{BE76C97A-1514-425F-A57E-4CE1C26FE102}" name="Clearance" dataDxfId="179"/>
    <tableColumn id="5" xr3:uid="{2DA2C6A0-4F3B-421C-B297-D199CA402286}" name="Timescale" dataDxfId="178"/>
    <tableColumn id="6" xr3:uid="{FB02D264-ED9A-42F5-BAF6-6D7E6E6BFBF2}" name="Unit of Measure" dataDxfId="177"/>
    <tableColumn id="7" xr3:uid="{D4402FEA-B9BD-480D-88AC-A5FA55565236}" name="Price" dataDxfId="176" dataCellStyle="Currency"/>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B7AE46C-266F-4865-816F-A2A2F482C28B}" name="TSR_E" displayName="TSR_E" ref="A142:G160" totalsRowShown="0" headerRowDxfId="175" headerRowBorderDxfId="174" tableBorderDxfId="173" totalsRowBorderDxfId="172">
  <autoFilter ref="A142:G160" xr:uid="{A7D2D3B4-6B76-45A5-A69E-6C8E7D372745}"/>
  <tableColumns count="7">
    <tableColumn id="1" xr3:uid="{8A69892D-775D-47E4-9ED3-35422A29C570}" name="Service Group Level 1" dataDxfId="171"/>
    <tableColumn id="2" xr3:uid="{2EB30E00-8D44-4A7D-9474-602C082A9B27}" name="Service Group Level 2" dataDxfId="170"/>
    <tableColumn id="3" xr3:uid="{0C3092C7-9582-42E4-8BFF-2175362985ED}" name="Service Group Level 3" dataDxfId="169"/>
    <tableColumn id="4" xr3:uid="{A0224830-40E5-48A5-85C3-E38244E01613}" name="Clearance" dataDxfId="168"/>
    <tableColumn id="5" xr3:uid="{312BB474-DCB2-462E-9108-9A164A5EFDDD}" name="Timescale" dataDxfId="167" dataCellStyle="40% - Accent1"/>
    <tableColumn id="6" xr3:uid="{F9C716D4-5260-432D-816F-A016F9A565FB}" name="Unit of Measure" dataDxfId="166"/>
    <tableColumn id="7" xr3:uid="{423B7CF7-6EAF-4D67-9BFA-B5965435DB57}" name="Price" dataDxfId="165" dataCellStyle="Currency"/>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9978060-8B52-440B-8A13-CCF3639DB862}" name="TSR_F" displayName="TSR_F" ref="A164:G173" totalsRowShown="0" headerRowDxfId="164" headerRowBorderDxfId="163" tableBorderDxfId="162" totalsRowBorderDxfId="161">
  <autoFilter ref="A164:G173" xr:uid="{FD262D7C-3659-433A-988E-789B62DA41F0}"/>
  <tableColumns count="7">
    <tableColumn id="1" xr3:uid="{C96892C3-4DD9-455D-A66C-7D761DD09FE1}" name="Service Group Level 1" dataDxfId="160"/>
    <tableColumn id="2" xr3:uid="{096F80CC-0859-467C-8844-A79FCA77CC27}" name="Service Group Level 2" dataDxfId="159"/>
    <tableColumn id="3" xr3:uid="{766DF475-F272-48E0-B213-0D9AB5AFCD06}" name="Service Group Level 3" dataDxfId="158"/>
    <tableColumn id="4" xr3:uid="{53A0C55E-F463-4E9C-8ED6-8A732DE861B6}" name="Clearance" dataDxfId="157"/>
    <tableColumn id="5" xr3:uid="{FC401F53-BC2C-4383-89F2-A8EEA063DD2F}" name="Timescale" dataDxfId="156"/>
    <tableColumn id="6" xr3:uid="{B31D13FF-5111-4E9E-8AEA-313213F2F09C}" name="Unit of Measure" dataDxfId="155"/>
    <tableColumn id="7" xr3:uid="{5106CFED-2CC7-4D52-A138-C6AB9EABF83B}" name="Price" dataDxfId="154" dataCellStyle="Currency"/>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551CA42-6F69-4CB8-BD37-B35B1C0AA667}" name="Telephone_Evaluation" displayName="Telephone_Evaluation" ref="A30:D32" totalsRowShown="0" headerRowDxfId="153" headerRowBorderDxfId="152" tableBorderDxfId="151" totalsRowBorderDxfId="150">
  <autoFilter ref="A30:D32" xr:uid="{A87112B9-606F-452A-9E93-9A9762D45CC5}"/>
  <tableColumns count="4">
    <tableColumn id="1" xr3:uid="{1E5A300E-7846-4F20-8286-FE905EC47060}" name="Table Reference"/>
    <tableColumn id="2" xr3:uid="{5AC1CD6C-10E1-4774-800F-4A7897FDA425}" name="Total Table Price" dataDxfId="149" dataCellStyle="Currency">
      <calculatedColumnFormula>G11</calculatedColumnFormula>
    </tableColumn>
    <tableColumn id="3" xr3:uid="{93FDF356-F5B4-486B-8155-C6D09C02C829}" name="Percentage Weighting" dataDxfId="148"/>
    <tableColumn id="4" xr3:uid="{9077082E-0596-4EC7-8554-63599A643440}" name="Weighted Price" dataDxfId="147" dataCellStyle="Currency">
      <calculatedColumnFormula>(B31/100)*C31</calculatedColumnFormula>
    </tableColumn>
  </tableColumns>
  <tableStyleInfo name="TableStyleMedium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806A75B-41EE-45B8-B824-63E21C4F348F}" name="Telephone_A" displayName="Telephone_A" ref="A8:G11" totalsRowShown="0" headerRowDxfId="146" headerRowBorderDxfId="145" tableBorderDxfId="144" totalsRowBorderDxfId="143">
  <autoFilter ref="A8:G11" xr:uid="{5B129951-BC94-488B-9AE6-BCEBFD79DB1E}"/>
  <tableColumns count="7">
    <tableColumn id="1" xr3:uid="{B3FCF49B-D262-4C02-BDF5-353179D60E6B}" name="Service Group Level 1" dataDxfId="142"/>
    <tableColumn id="2" xr3:uid="{9D218292-54AE-46AF-8338-967C024296D2}" name="Service Group Level 2"/>
    <tableColumn id="3" xr3:uid="{27F8AE4A-9C74-4FF4-8504-6896AF1FF20C}" name="Service Group Level 3" dataDxfId="141"/>
    <tableColumn id="4" xr3:uid="{0366F7D2-768F-48DE-BF81-7BB1480079BC}" name="Clearance" dataDxfId="140"/>
    <tableColumn id="5" xr3:uid="{9E36A8CB-BCB9-4974-A8B2-3F237C813AF7}" name="Timescale" dataDxfId="139"/>
    <tableColumn id="6" xr3:uid="{B8102E85-B93E-415E-B7AC-2CF3A55B85EF}" name="Unit of Measure" dataDxfId="138"/>
    <tableColumn id="7" xr3:uid="{928B71A1-74C9-4CCE-A023-FD772A0AC9F6}" name="Price" dataDxfId="13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3132C90-4971-489A-8C65-B89829ACD0BA}" name="Telephone_B" displayName="Telephone_B" ref="A15:G27" totalsRowShown="0" headerRowDxfId="136" headerRowBorderDxfId="135" tableBorderDxfId="134" totalsRowBorderDxfId="133">
  <autoFilter ref="A15:G27" xr:uid="{E0F43F49-E38D-42F9-8695-080E5E35A285}"/>
  <tableColumns count="7">
    <tableColumn id="1" xr3:uid="{61F651CB-152D-4005-A5FE-25D54F003C0C}" name="Service Group Level 1" dataDxfId="132"/>
    <tableColumn id="2" xr3:uid="{656CE32C-C9F3-4835-8B9D-CB9E0D064018}" name="Service Group Level 2" dataDxfId="131"/>
    <tableColumn id="3" xr3:uid="{694125D1-FB8B-4798-BEAF-47B25781E922}" name="Service Group Level 3" dataDxfId="130"/>
    <tableColumn id="4" xr3:uid="{5F8510E8-9518-4960-BCE9-335E8864A8DC}" name="Clearance" dataDxfId="129"/>
    <tableColumn id="5" xr3:uid="{53EAB31A-A19F-442C-B474-969C15EDC2D6}" name="Timescale" dataDxfId="128"/>
    <tableColumn id="6" xr3:uid="{3AB2AD36-D3D3-407D-84D9-9669133C87E7}" name="Unit of Measure" dataDxfId="127"/>
    <tableColumn id="7" xr3:uid="{994872E7-1AB2-4B7D-A54C-389E7D11C591}" name="Price" dataDxfId="126" dataCellStyle="Currency"/>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0A222EF-AD62-4498-8B04-C3FA7D12DC0C}" name="SpokenVideo_Evaluation" displayName="SpokenVideo_Evaluation" ref="A29:D31" totalsRowShown="0" headerRowDxfId="125" headerRowBorderDxfId="124" tableBorderDxfId="123" totalsRowBorderDxfId="122">
  <autoFilter ref="A29:D31" xr:uid="{92567A1B-F07B-4D84-A6AC-FFEB2F9F5C4A}"/>
  <tableColumns count="4">
    <tableColumn id="1" xr3:uid="{696E9DEE-92BD-4F1C-8CC9-D27837BBF89A}" name="Table Reference"/>
    <tableColumn id="2" xr3:uid="{770A0CE9-C0E9-402F-AA1D-18143019FDCE}" name="Total Table Price" dataDxfId="121" dataCellStyle="Currency">
      <calculatedColumnFormula>SUM(G11:G22)</calculatedColumnFormula>
    </tableColumn>
    <tableColumn id="3" xr3:uid="{BD536F64-EFDE-40A0-96DC-18216137C2E5}" name="Percentage Weighting" dataDxfId="120"/>
    <tableColumn id="4" xr3:uid="{5EB87FD5-D399-40E5-A352-D0B3C649DD0F}" name="Weighted Price" dataDxfId="119" dataCellStyle="Currency">
      <calculatedColumnFormula>(B30/100)*C30</calculatedColumnFormula>
    </tableColumn>
  </tableColumns>
  <tableStyleInfo name="TableStyleMedium1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B9B948D-0DC3-4F36-AB49-1C311AE8E50A}" name="SpokenVideo_B" displayName="SpokenVideo_B" ref="A25:G26" totalsRowShown="0" headerRowDxfId="118" headerRowBorderDxfId="117" tableBorderDxfId="116" totalsRowBorderDxfId="115">
  <autoFilter ref="A25:G26" xr:uid="{BE438978-059A-4E1B-9446-742BE6622A7B}"/>
  <tableColumns count="7">
    <tableColumn id="1" xr3:uid="{90202A3F-5D13-4563-92FA-BF67F27FB574}" name="Service Group Level 1" dataDxfId="114"/>
    <tableColumn id="2" xr3:uid="{B66DB472-27AD-43D6-9C5B-67CEE220250B}" name="Service Group Level 2" dataDxfId="113"/>
    <tableColumn id="3" xr3:uid="{3BC2A383-C484-4AC8-AB27-8AF50ADBE034}" name="Service Group Level 3" dataDxfId="112"/>
    <tableColumn id="4" xr3:uid="{E63C7B0A-B149-4F77-9F6D-4B72C35D896F}" name="Clearance" dataDxfId="111"/>
    <tableColumn id="5" xr3:uid="{7E9133C9-E08C-4B8A-8E49-A22EA302A984}" name="Timescale" dataDxfId="110"/>
    <tableColumn id="6" xr3:uid="{446B1DAC-FB7F-432E-88C1-2B6D00855552}" name="Unit of Measure" dataDxfId="109"/>
    <tableColumn id="7" xr3:uid="{0E2C6144-03AD-4A91-9428-09FF5037740C}" name="Price" dataDxfId="108" dataCellStyle="Currency"/>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84C4178-CCD3-486F-95D8-798E1AAD3FEB}" name="SpokenVideo_A" displayName="SpokenVideo_A" ref="A10:G22" totalsRowShown="0" headerRowDxfId="107" headerRowBorderDxfId="106" tableBorderDxfId="105" totalsRowBorderDxfId="104">
  <autoFilter ref="A10:G22" xr:uid="{D12342C7-8C42-4359-BDA2-847B1C09131D}"/>
  <tableColumns count="7">
    <tableColumn id="1" xr3:uid="{CCEBE57B-18E3-41E0-8B92-F1CA1CC1CBF6}" name="Service Group Level 1" dataDxfId="103"/>
    <tableColumn id="2" xr3:uid="{8D996D40-DEF7-41B5-BF3F-72B399D80EDA}" name="Service Group Level 2" dataDxfId="102"/>
    <tableColumn id="3" xr3:uid="{B74F4EE8-156D-4A1D-8CA1-9F0D2FF23C07}" name="Service Group Level 3" dataDxfId="101"/>
    <tableColumn id="4" xr3:uid="{7F1A9A71-DFD7-46A5-8D4F-BD6C037FDE1A}" name="Clearance" dataDxfId="100"/>
    <tableColumn id="5" xr3:uid="{60548F9B-CB8F-467F-9489-4A83ACD86E53}" name="Timescale" dataDxfId="99"/>
    <tableColumn id="6" xr3:uid="{CFA772D0-49A7-4972-80A7-756953756204}" name="Unit of Measure" dataDxfId="98"/>
    <tableColumn id="7" xr3:uid="{6B49E975-96B9-418E-9DDD-6427FE068591}" name="Price" dataDxfId="97" dataCellStyle="Currency"/>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FAE1F0F-B402-482A-B781-E3E943FE134F}" name="Visual_A" displayName="Visual_A" ref="A10:G34" totalsRowShown="0" headerRowDxfId="96" headerRowBorderDxfId="95" tableBorderDxfId="94" totalsRowBorderDxfId="93">
  <autoFilter ref="A10:G34" xr:uid="{CE571019-0366-41CC-896B-AAA247FD7C09}"/>
  <tableColumns count="7">
    <tableColumn id="1" xr3:uid="{AC95B72F-F4B4-4159-9C26-0D144A813A78}" name="Service Group Level 1" dataDxfId="92"/>
    <tableColumn id="2" xr3:uid="{8EB33F38-407D-49EA-9850-CFC02F888864}" name="Service Group Level 2" dataDxfId="91"/>
    <tableColumn id="3" xr3:uid="{EC8B8122-8333-4C81-9112-21D54D52D0B3}" name="Service Group Level 3" dataDxfId="90"/>
    <tableColumn id="4" xr3:uid="{22F7E006-E91E-40D5-A977-CC73136F42CF}" name="Clearance" dataDxfId="89"/>
    <tableColumn id="5" xr3:uid="{13B6ACF4-AF9A-49AC-8274-C3C1B3D4CF28}" name="Timescale" dataDxfId="88"/>
    <tableColumn id="6" xr3:uid="{97C0AB55-5E6A-4E1C-B045-70DCEB370ABD}" name="Unit of Measure" dataDxfId="87"/>
    <tableColumn id="7" xr3:uid="{232D3DB1-38EA-4524-BD21-BFA2940C89B8}" name="Price" dataDxfId="86" dataCellStyle="Currency"/>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1E5A25A-5E2F-4F14-9576-57DED87599C5}" name="Visual_Evaluation" displayName="Visual_Evaluation" ref="A127:D131" totalsRowShown="0" headerRowDxfId="85" headerRowBorderDxfId="84" tableBorderDxfId="83" totalsRowBorderDxfId="82">
  <autoFilter ref="A127:D131" xr:uid="{495F7854-14A4-4F78-988F-F7BE9A39EA32}"/>
  <tableColumns count="4">
    <tableColumn id="1" xr3:uid="{4546125F-E683-4F87-9192-1A35C93D7F97}" name="Table Reference" dataDxfId="81"/>
    <tableColumn id="2" xr3:uid="{BF003573-12B2-4295-A9BC-832D9E76B542}" name="Total Table Price" dataDxfId="80" dataCellStyle="Currency"/>
    <tableColumn id="3" xr3:uid="{92161C9F-E642-417F-A880-A6EA9E8A5C18}" name="Percentage Weighting" dataDxfId="79"/>
    <tableColumn id="4" xr3:uid="{6C43108D-D7EB-492A-9026-06AE4474B77A}" name="Weighted Price" dataDxfId="78" dataCellStyle="Currency">
      <calculatedColumnFormula>(B128/100)*C128</calculatedColumnFormula>
    </tableColumn>
  </tableColumns>
  <tableStyleInfo name="TableStyleMedium1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416AB3A-EF97-4908-B1DC-9B8F32D1DCA0}" name="Visual_B" displayName="Visual_B" ref="A40:G88" totalsRowShown="0" headerRowDxfId="77" headerRowBorderDxfId="76" tableBorderDxfId="75" totalsRowBorderDxfId="74">
  <autoFilter ref="A40:G88" xr:uid="{AED54AE3-DF19-48D2-ADCB-2BCF186925FE}"/>
  <tableColumns count="7">
    <tableColumn id="1" xr3:uid="{DD482567-9E86-44B9-AB1E-48D20D82572D}" name="Service Group Level 1" dataDxfId="73"/>
    <tableColumn id="2" xr3:uid="{153F07D1-A736-42B9-B8CA-4BA8B2D41502}" name="Service Group Level 2" dataDxfId="72"/>
    <tableColumn id="3" xr3:uid="{BBF73891-F619-4AC7-813A-6530BC22E8BF}" name="Service Group Level 3" dataDxfId="71"/>
    <tableColumn id="4" xr3:uid="{16274460-CB2C-4C2C-AB04-7C98BA614902}" name="Clearance" dataDxfId="70"/>
    <tableColumn id="5" xr3:uid="{C5B04E0A-3976-4F5D-81BF-BDFA08D10644}" name="Timescale" dataDxfId="69"/>
    <tableColumn id="6" xr3:uid="{474CB158-6E77-489B-8C05-5C17F3B863A8}" name="Unit of Measure" dataDxfId="68"/>
    <tableColumn id="7" xr3:uid="{73779AAC-7099-49DD-AE1B-1EFD1BB27B2C}" name="Price" dataDxfId="67" dataCellStyle="Currency"/>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F409E50-00B2-405B-B0F9-BDA0A1DBE09D}" name="Visual_C" displayName="Visual_C" ref="A91:G92" totalsRowShown="0" headerRowDxfId="66" dataDxfId="64" headerRowBorderDxfId="65" tableBorderDxfId="63" totalsRowBorderDxfId="62">
  <autoFilter ref="A91:G92" xr:uid="{72922C9C-AC73-4336-A881-A164E5E77DDB}"/>
  <tableColumns count="7">
    <tableColumn id="1" xr3:uid="{39E0BAC8-424D-4DCB-9DFB-F55F64A1761B}" name="Service Group Level 1" dataDxfId="61"/>
    <tableColumn id="2" xr3:uid="{ED099DC8-B3E6-46CA-946C-3B6D47FF77FA}" name="Service Group Level 2" dataDxfId="60"/>
    <tableColumn id="3" xr3:uid="{38EEB112-B3AC-4CC8-81A2-41CB8B139AAF}" name="Service Group Level 3" dataDxfId="59"/>
    <tableColumn id="4" xr3:uid="{25920E76-9754-4A87-8DA3-F7A3167C25B8}" name="Clearance" dataDxfId="58"/>
    <tableColumn id="5" xr3:uid="{8DDC85A5-0B3C-4527-A094-996F0F8632DB}" name="Timescale" dataDxfId="57"/>
    <tableColumn id="6" xr3:uid="{14C9C623-A0D0-47D5-B54D-5E61C5D95F3F}" name="Unit of Measure" dataDxfId="56"/>
    <tableColumn id="7" xr3:uid="{49EB96CD-E0B0-426E-A0A5-47FF62A81A9A}" name="Price" dataDxfId="55" dataCellStyle="Currency"/>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51AE824-3A7A-4EF5-B1FD-AEDB231B0C45}" name="Visaul_D" displayName="Visaul_D" ref="A100:I110" totalsRowShown="0" headerRowDxfId="54" headerRowBorderDxfId="53" tableBorderDxfId="52" totalsRowBorderDxfId="51">
  <autoFilter ref="A100:I110" xr:uid="{33C339F1-FD00-4F44-88F1-56003381CC62}"/>
  <tableColumns count="9">
    <tableColumn id="1" xr3:uid="{F34DDB81-092E-4273-920A-3D939BA1EBF5}" name="Service Group Level 1" dataDxfId="50"/>
    <tableColumn id="2" xr3:uid="{EE6B2946-F3B4-4A13-8C2C-5393249E43F6}" name="Service Group Level 2" dataDxfId="49"/>
    <tableColumn id="3" xr3:uid="{E2492213-E7E6-401B-AC80-72F37C53B520}" name="Service Group Level 3" dataDxfId="48"/>
    <tableColumn id="4" xr3:uid="{A496FC60-9587-46CE-A514-10D90A15C8D4}" name="Clearance" dataDxfId="47"/>
    <tableColumn id="5" xr3:uid="{EE4AF222-D5A7-48BD-BFF5-2E41131142A4}" name="Timescale" dataDxfId="46"/>
    <tableColumn id="6" xr3:uid="{4B604E84-2AB4-4A6A-BEF6-6729CE76DFC0}" name="Unit of Measure" dataDxfId="45"/>
    <tableColumn id="7" xr3:uid="{25FE7F92-2D26-4765-A471-B46EBE2D948E}" name="Price" dataDxfId="44" dataCellStyle="Currency"/>
    <tableColumn id="8" xr3:uid="{5CA97E5E-380E-4836-8A71-1D627F84D663}" name="Total Bundle Price _x000a_(Minimum Cost)" dataDxfId="43" dataCellStyle="40% - Accent3"/>
    <tableColumn id="9" xr3:uid="{68CE41E4-2796-4388-8FAC-242F6C6F29AF}" name="Total Bundle Price _x000a_(Maximum Cost)" dataDxfId="42" dataCellStyle="40% - Accent3"/>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64196EC-4C07-4BA7-AF12-8829A78BDABC}" name="Visual_E" displayName="Visual_E" ref="A114:G118" totalsRowShown="0" headerRowDxfId="41" headerRowBorderDxfId="40" tableBorderDxfId="39" totalsRowBorderDxfId="38">
  <autoFilter ref="A114:G118" xr:uid="{BE5D1EF5-C166-4D26-9847-033CA9914FA4}"/>
  <tableColumns count="7">
    <tableColumn id="1" xr3:uid="{51B489E7-0374-4847-9C95-3BC48ED54732}" name="Service Group Level 1" dataDxfId="37"/>
    <tableColumn id="2" xr3:uid="{56437247-B915-4DCA-BC5C-79B196592A5F}" name="Service Group Level 2" dataDxfId="36"/>
    <tableColumn id="3" xr3:uid="{7B636D9A-3B0C-4583-B086-8F3C3A452235}" name="Service Group Level 3" dataDxfId="35"/>
    <tableColumn id="4" xr3:uid="{2CBF5892-7137-4C0E-8167-D18E51286FFC}" name="Clearance" dataDxfId="34"/>
    <tableColumn id="5" xr3:uid="{A84616DF-67F0-47F4-9927-A73C4AF3B692}" name="Timescale" dataDxfId="33"/>
    <tableColumn id="6" xr3:uid="{2D02A7A6-44DD-4C43-A065-02A5F54541E4}" name="Unit of Measure" dataDxfId="32"/>
    <tableColumn id="7" xr3:uid="{F1197E00-5A2B-49DA-90D9-8610639879F4}" name="Price" dataDxfId="31" dataCellStyle="Currency"/>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D5BA7F2-67F7-424E-8EA1-C86B3E82D4F3}" name="Visual_F" displayName="Visual_F" ref="A121:G123" totalsRowShown="0" headerRowDxfId="30" dataDxfId="28" headerRowBorderDxfId="29" tableBorderDxfId="27" totalsRowBorderDxfId="26" dataCellStyle="40% - Accent1">
  <autoFilter ref="A121:G123" xr:uid="{FA7C0613-464A-453F-AA59-225CA7A1D87D}"/>
  <tableColumns count="7">
    <tableColumn id="1" xr3:uid="{9360E3E6-BF0A-4D4F-8991-EE1DACD7CD31}" name="Service Group Level 1" dataDxfId="25"/>
    <tableColumn id="2" xr3:uid="{D8333534-CFC2-4A6F-971D-976742FD4277}" name="Service Group Level 2" dataDxfId="24"/>
    <tableColumn id="3" xr3:uid="{F41A7454-2388-421A-A27C-4A62D6DBD5BE}" name="Service Group Level 3" dataDxfId="23" dataCellStyle="40% - Accent1"/>
    <tableColumn id="4" xr3:uid="{CD07278F-4437-46F7-B089-75AB76C4AD22}" name="Clearance" dataDxfId="22" dataCellStyle="40% - Accent1"/>
    <tableColumn id="5" xr3:uid="{99F52123-B11B-4B52-A46C-C0AFE21D5FB0}" name="Timescale" dataDxfId="21" dataCellStyle="40% - Accent1"/>
    <tableColumn id="6" xr3:uid="{D7B6C2BB-9AD7-4157-B5E5-A2D858A79053}" name="Unit of Measure" dataDxfId="20"/>
    <tableColumn id="7" xr3:uid="{A8B19FFC-4C20-47BB-9A3F-FB2470E97B6D}" name="Price" dataDxfId="19" dataCellStyle="Currency"/>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ABC13C1-05FF-4691-9DE7-2C42C9790F5A}" name="SpokenFaceFaceUK_Evaluation" displayName="SpokenFaceFaceUK_Evaluation" ref="A24:D25" totalsRowShown="0" headerRowDxfId="18" headerRowBorderDxfId="17" tableBorderDxfId="16" totalsRowBorderDxfId="15">
  <autoFilter ref="A24:D25" xr:uid="{64AAC18B-7259-428B-93B2-9E95C57A0DFD}"/>
  <tableColumns count="4">
    <tableColumn id="1" xr3:uid="{20BEC750-FD81-4C82-BD77-F08649FC5878}" name="Table Reference" dataDxfId="14"/>
    <tableColumn id="2" xr3:uid="{F04D8A07-B8C1-4565-A848-66295DEE33BE}" name="Total Table Price" dataDxfId="13" dataCellStyle="Currency">
      <calculatedColumnFormula>SUM(G10:G21)</calculatedColumnFormula>
    </tableColumn>
    <tableColumn id="3" xr3:uid="{78D0F34A-1B5B-40ED-8200-B77376255B97}" name="Percentage Weighting" dataDxfId="12"/>
    <tableColumn id="4" xr3:uid="{62A034F5-1723-4F7A-9010-2679F5CE93BF}" name="Weighted Price" dataDxfId="11" dataCellStyle="Currency">
      <calculatedColumnFormula>(B25/100)*C25</calculatedColumnFormula>
    </tableColumn>
  </tableColumns>
  <tableStyleInfo name="TableStyleMedium1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C4378107-F2BB-4918-90C9-520B3065D9E4}" name="SpokenFaceFaceUK_A" displayName="SpokenFaceFaceUK_A" ref="A9:G21" totalsRowShown="0" headerRowDxfId="10" headerRowBorderDxfId="9" tableBorderDxfId="8" totalsRowBorderDxfId="7">
  <autoFilter ref="A9:G21" xr:uid="{7A0CD7FF-12E8-4195-A08E-5B0D205C614A}"/>
  <tableColumns count="7">
    <tableColumn id="1" xr3:uid="{71BEEE23-D005-42DF-912C-E83C57C30985}" name="Service Group Level 1" dataDxfId="6"/>
    <tableColumn id="2" xr3:uid="{93A20E65-A69E-43E6-BF89-F52A16983A42}" name="Service Group Level 2" dataDxfId="5"/>
    <tableColumn id="3" xr3:uid="{C076324D-A89D-42F9-A37E-4B29EA546A41}" name="Service Group Level 3" dataDxfId="4"/>
    <tableColumn id="4" xr3:uid="{738ED4ED-7266-499D-AE6F-DC4DCFA2ABA2}" name="Clearance" dataDxfId="3"/>
    <tableColumn id="5" xr3:uid="{AE45C8D3-BD49-43B2-9015-9188AC961FA5}" name="Timescale" dataDxfId="2"/>
    <tableColumn id="6" xr3:uid="{1617F4C2-4EEB-4873-A701-7192776A1398}" name="Unit of Measure" dataDxfId="1"/>
    <tableColumn id="7" xr3:uid="{956E1A6A-598B-4276-9981-7ECD67E922AB}" name="Price" dataDxfId="0"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printerSettings" Target="../printerSettings/printerSettings6.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table" Target="../tables/table11.xml"/><Relationship Id="rId1" Type="http://schemas.openxmlformats.org/officeDocument/2006/relationships/printerSettings" Target="../printerSettings/printerSettings7.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8.bin"/><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table" Target="../tables/table2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30.xml"/><Relationship Id="rId3" Type="http://schemas.openxmlformats.org/officeDocument/2006/relationships/table" Target="../tables/table25.xml"/><Relationship Id="rId7" Type="http://schemas.openxmlformats.org/officeDocument/2006/relationships/table" Target="../tables/table29.xml"/><Relationship Id="rId2" Type="http://schemas.openxmlformats.org/officeDocument/2006/relationships/table" Target="../tables/table24.xml"/><Relationship Id="rId1" Type="http://schemas.openxmlformats.org/officeDocument/2006/relationships/printerSettings" Target="../printerSettings/printerSettings9.bin"/><Relationship Id="rId6" Type="http://schemas.openxmlformats.org/officeDocument/2006/relationships/table" Target="../tables/table28.xml"/><Relationship Id="rId5" Type="http://schemas.openxmlformats.org/officeDocument/2006/relationships/table" Target="../tables/table27.xml"/><Relationship Id="rId4" Type="http://schemas.openxmlformats.org/officeDocument/2006/relationships/table" Target="../tables/table26.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F8E2F-F91F-4ACB-93AD-C4F92C6129F4}">
  <sheetPr codeName="Sheet1"/>
  <dimension ref="A1:C5"/>
  <sheetViews>
    <sheetView showGridLines="0" workbookViewId="0">
      <selection activeCell="A9" sqref="A9"/>
    </sheetView>
  </sheetViews>
  <sheetFormatPr defaultColWidth="8.81640625" defaultRowHeight="21"/>
  <cols>
    <col min="1" max="1" width="84" style="86" bestFit="1" customWidth="1"/>
    <col min="2" max="16384" width="8.81640625" style="83"/>
  </cols>
  <sheetData>
    <row r="1" spans="1:3">
      <c r="A1" s="21" t="s">
        <v>0</v>
      </c>
    </row>
    <row r="2" spans="1:3">
      <c r="A2" s="22" t="s">
        <v>309</v>
      </c>
    </row>
    <row r="3" spans="1:3">
      <c r="A3" s="20" t="s">
        <v>1</v>
      </c>
    </row>
    <row r="4" spans="1:3">
      <c r="A4" s="20" t="s">
        <v>361</v>
      </c>
      <c r="C4" s="10"/>
    </row>
    <row r="5" spans="1:3" ht="21.5" thickBot="1">
      <c r="A5" s="91"/>
    </row>
  </sheetData>
  <sheetProtection algorithmName="SHA-512" hashValue="+KBQ3FdDak5mrJaHmxo0Zh5GrbDUFf9kz0SQrmD6ECX3W/lMTJZUlz+VX8vHyX4gSjsVBkA7WJCAsWqQvwVCJw==" saltValue="2bho439BO47ORw7cvN7X/A=="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7E97C-9D5F-41B6-B230-8E6371F9B9C2}">
  <sheetPr codeName="Sheet2"/>
  <dimension ref="A1:C43"/>
  <sheetViews>
    <sheetView showGridLines="0" topLeftCell="A39" workbookViewId="0">
      <selection activeCell="C30" sqref="C30"/>
    </sheetView>
  </sheetViews>
  <sheetFormatPr defaultColWidth="8.81640625" defaultRowHeight="14.5"/>
  <cols>
    <col min="1" max="1" width="15.81640625" style="107" customWidth="1"/>
    <col min="2" max="2" width="54.1796875" style="107" bestFit="1" customWidth="1"/>
    <col min="3" max="3" width="144.453125" style="107" customWidth="1"/>
    <col min="4" max="16384" width="8.81640625" style="107"/>
  </cols>
  <sheetData>
    <row r="1" spans="1:3" ht="18.5" customHeight="1">
      <c r="A1" s="114" t="s">
        <v>179</v>
      </c>
      <c r="B1" s="115"/>
      <c r="C1" s="115"/>
    </row>
    <row r="2" spans="1:3" ht="15" customHeight="1">
      <c r="A2" s="117" t="s">
        <v>2</v>
      </c>
      <c r="B2" s="115"/>
      <c r="C2" s="115"/>
    </row>
    <row r="3" spans="1:3" ht="30" customHeight="1">
      <c r="A3" s="118" t="s">
        <v>3</v>
      </c>
      <c r="B3" s="115"/>
      <c r="C3" s="115"/>
    </row>
    <row r="4" spans="1:3" ht="45" customHeight="1">
      <c r="A4" s="119" t="s">
        <v>379</v>
      </c>
      <c r="B4" s="115"/>
      <c r="C4" s="115"/>
    </row>
    <row r="5" spans="1:3" ht="15" customHeight="1">
      <c r="A5" s="120" t="s">
        <v>156</v>
      </c>
      <c r="B5" s="121"/>
      <c r="C5" s="122"/>
    </row>
    <row r="6" spans="1:3" ht="15" customHeight="1">
      <c r="A6" s="123" t="s">
        <v>380</v>
      </c>
      <c r="B6" s="115"/>
      <c r="C6" s="124"/>
    </row>
    <row r="7" spans="1:3" ht="15" customHeight="1">
      <c r="A7" s="123" t="s">
        <v>159</v>
      </c>
      <c r="B7" s="115"/>
      <c r="C7" s="124"/>
    </row>
    <row r="8" spans="1:3" ht="15" customHeight="1">
      <c r="A8" s="123" t="s">
        <v>381</v>
      </c>
      <c r="B8" s="115"/>
      <c r="C8" s="124"/>
    </row>
    <row r="9" spans="1:3" ht="15" customHeight="1">
      <c r="A9" s="123" t="s">
        <v>158</v>
      </c>
      <c r="B9" s="115"/>
      <c r="C9" s="124"/>
    </row>
    <row r="10" spans="1:3" ht="15" customHeight="1">
      <c r="A10" s="123" t="s">
        <v>157</v>
      </c>
      <c r="B10" s="115"/>
      <c r="C10" s="124"/>
    </row>
    <row r="11" spans="1:3" ht="15" customHeight="1">
      <c r="A11" s="123" t="s">
        <v>327</v>
      </c>
      <c r="B11" s="115"/>
      <c r="C11" s="124"/>
    </row>
    <row r="12" spans="1:3" ht="15" customHeight="1">
      <c r="A12" s="123" t="s">
        <v>328</v>
      </c>
      <c r="B12" s="115"/>
      <c r="C12" s="124"/>
    </row>
    <row r="13" spans="1:3" ht="15" customHeight="1">
      <c r="A13" s="123" t="s">
        <v>160</v>
      </c>
      <c r="B13" s="115"/>
      <c r="C13" s="124"/>
    </row>
    <row r="14" spans="1:3" ht="15" customHeight="1">
      <c r="A14" s="123" t="s">
        <v>299</v>
      </c>
      <c r="B14" s="115"/>
      <c r="C14" s="124"/>
    </row>
    <row r="15" spans="1:3" ht="14.25" customHeight="1">
      <c r="A15" s="123" t="s">
        <v>161</v>
      </c>
      <c r="B15" s="115"/>
      <c r="C15" s="124"/>
    </row>
    <row r="16" spans="1:3" ht="14.25" customHeight="1">
      <c r="A16" s="125" t="s">
        <v>162</v>
      </c>
      <c r="B16" s="126"/>
      <c r="C16" s="127"/>
    </row>
    <row r="17" spans="1:3" ht="30" customHeight="1">
      <c r="A17" s="118" t="s">
        <v>329</v>
      </c>
      <c r="B17" s="115"/>
      <c r="C17" s="115"/>
    </row>
    <row r="18" spans="1:3" ht="14.25" customHeight="1">
      <c r="A18" s="118" t="s">
        <v>382</v>
      </c>
      <c r="B18" s="115"/>
      <c r="C18" s="115"/>
    </row>
    <row r="19" spans="1:3" ht="45" customHeight="1">
      <c r="A19" s="118" t="s">
        <v>383</v>
      </c>
      <c r="B19" s="115"/>
      <c r="C19" s="115"/>
    </row>
    <row r="20" spans="1:3" ht="14.25" customHeight="1">
      <c r="A20" s="116" t="s">
        <v>377</v>
      </c>
      <c r="B20" s="116"/>
      <c r="C20" s="116"/>
    </row>
    <row r="21" spans="1:3" ht="14.25" customHeight="1">
      <c r="A21" s="118" t="s">
        <v>163</v>
      </c>
      <c r="B21" s="115"/>
      <c r="C21" s="115"/>
    </row>
    <row r="22" spans="1:3" ht="14.25" customHeight="1">
      <c r="A22" s="118" t="s">
        <v>164</v>
      </c>
      <c r="B22" s="115"/>
      <c r="C22" s="115"/>
    </row>
    <row r="23" spans="1:3" ht="30" customHeight="1">
      <c r="A23" s="118" t="s">
        <v>384</v>
      </c>
      <c r="B23" s="115"/>
      <c r="C23" s="115"/>
    </row>
    <row r="25" spans="1:3" ht="14.25" customHeight="1">
      <c r="A25" s="44" t="s">
        <v>300</v>
      </c>
      <c r="B25" s="45" t="s">
        <v>301</v>
      </c>
    </row>
    <row r="26" spans="1:3" ht="14.25" customHeight="1">
      <c r="A26" s="46" t="s">
        <v>332</v>
      </c>
      <c r="B26" s="47" t="s">
        <v>330</v>
      </c>
      <c r="C26" s="106"/>
    </row>
    <row r="27" spans="1:3" ht="14.25" customHeight="1">
      <c r="A27" s="46" t="s">
        <v>180</v>
      </c>
      <c r="B27" s="47" t="s">
        <v>331</v>
      </c>
    </row>
    <row r="28" spans="1:3" ht="14.25" customHeight="1">
      <c r="A28" s="46" t="s">
        <v>181</v>
      </c>
      <c r="B28" s="47" t="s">
        <v>333</v>
      </c>
      <c r="C28" s="5"/>
    </row>
    <row r="29" spans="1:3" ht="14.25" customHeight="1">
      <c r="A29" s="46" t="s">
        <v>182</v>
      </c>
      <c r="B29" s="47" t="s">
        <v>335</v>
      </c>
    </row>
    <row r="30" spans="1:3" ht="14.25" customHeight="1">
      <c r="A30" s="48" t="s">
        <v>278</v>
      </c>
      <c r="B30" s="49" t="s">
        <v>334</v>
      </c>
    </row>
    <row r="32" spans="1:3" ht="14.25" customHeight="1">
      <c r="A32" s="24" t="s">
        <v>165</v>
      </c>
      <c r="B32" s="25" t="s">
        <v>166</v>
      </c>
      <c r="C32" s="26" t="s">
        <v>167</v>
      </c>
    </row>
    <row r="33" spans="1:3" ht="14.25" customHeight="1">
      <c r="A33" s="50">
        <v>1</v>
      </c>
      <c r="B33" s="6" t="s">
        <v>170</v>
      </c>
      <c r="C33" s="51" t="s">
        <v>341</v>
      </c>
    </row>
    <row r="34" spans="1:3" ht="14.25" customHeight="1">
      <c r="A34" s="50">
        <v>2</v>
      </c>
      <c r="B34" s="6" t="s">
        <v>176</v>
      </c>
      <c r="C34" s="51" t="s">
        <v>338</v>
      </c>
    </row>
    <row r="35" spans="1:3" ht="14.25" customHeight="1">
      <c r="A35" s="50" t="s">
        <v>168</v>
      </c>
      <c r="B35" s="6" t="s">
        <v>310</v>
      </c>
      <c r="C35" s="51" t="s">
        <v>337</v>
      </c>
    </row>
    <row r="36" spans="1:3" ht="14.25" customHeight="1">
      <c r="A36" s="50" t="s">
        <v>169</v>
      </c>
      <c r="B36" s="6" t="s">
        <v>336</v>
      </c>
      <c r="C36" s="51" t="s">
        <v>339</v>
      </c>
    </row>
    <row r="37" spans="1:3" ht="14.25" customHeight="1">
      <c r="A37" s="82" t="s">
        <v>363</v>
      </c>
      <c r="B37" s="52" t="s">
        <v>171</v>
      </c>
      <c r="C37" s="53" t="s">
        <v>340</v>
      </c>
    </row>
    <row r="38" spans="1:3" ht="14.25" customHeight="1">
      <c r="A38" s="50">
        <v>5</v>
      </c>
      <c r="B38" s="6" t="s">
        <v>172</v>
      </c>
      <c r="C38" s="51" t="s">
        <v>378</v>
      </c>
    </row>
    <row r="39" spans="1:3" ht="14.25" customHeight="1">
      <c r="A39" s="50">
        <v>6</v>
      </c>
      <c r="B39" s="6" t="s">
        <v>311</v>
      </c>
      <c r="C39" s="51" t="s">
        <v>378</v>
      </c>
    </row>
    <row r="40" spans="1:3" ht="14.25" customHeight="1">
      <c r="A40" s="50">
        <v>7</v>
      </c>
      <c r="B40" s="6" t="s">
        <v>173</v>
      </c>
      <c r="C40" s="51" t="s">
        <v>378</v>
      </c>
    </row>
    <row r="41" spans="1:3" ht="14.25" customHeight="1">
      <c r="A41" s="50">
        <v>8</v>
      </c>
      <c r="B41" s="6" t="s">
        <v>174</v>
      </c>
      <c r="C41" s="51" t="s">
        <v>378</v>
      </c>
    </row>
    <row r="42" spans="1:3" ht="14.25" customHeight="1">
      <c r="A42" s="50">
        <v>9</v>
      </c>
      <c r="B42" s="6" t="s">
        <v>175</v>
      </c>
      <c r="C42" s="51" t="s">
        <v>378</v>
      </c>
    </row>
    <row r="43" spans="1:3" ht="14.25" customHeight="1">
      <c r="A43" s="54">
        <v>10</v>
      </c>
      <c r="B43" s="27" t="s">
        <v>177</v>
      </c>
      <c r="C43" s="51" t="s">
        <v>378</v>
      </c>
    </row>
  </sheetData>
  <sheetProtection algorithmName="SHA-512" hashValue="ugwV0LJVMjXALk6DfodXD3euw8Du7/jVJL2sqxhdEbt/zbaQHz/a9fVQMVD2G0y8lKy1qJTRV/O9jPKtOfoFhg==" saltValue="hxx0ee+9qEgzMSr5ekHcPQ==" spinCount="100000" sheet="1" objects="1" scenarios="1" autoFilter="0"/>
  <mergeCells count="22">
    <mergeCell ref="A21:C21"/>
    <mergeCell ref="A22:C22"/>
    <mergeCell ref="A23:C23"/>
    <mergeCell ref="A14:C14"/>
    <mergeCell ref="A15:C15"/>
    <mergeCell ref="A16:C16"/>
    <mergeCell ref="A17:C17"/>
    <mergeCell ref="A18:C18"/>
    <mergeCell ref="A19:C19"/>
    <mergeCell ref="A1:C1"/>
    <mergeCell ref="A13:C13"/>
    <mergeCell ref="A11:C11"/>
    <mergeCell ref="A2:C2"/>
    <mergeCell ref="A3:C3"/>
    <mergeCell ref="A4:C4"/>
    <mergeCell ref="A6:C6"/>
    <mergeCell ref="A5:C5"/>
    <mergeCell ref="A7:C7"/>
    <mergeCell ref="A8:C8"/>
    <mergeCell ref="A9:C9"/>
    <mergeCell ref="A10:C10"/>
    <mergeCell ref="A12:C12"/>
  </mergeCells>
  <pageMargins left="0.7" right="0.7" top="0.75" bottom="0.75" header="0.3" footer="0.3"/>
  <pageSetup paperSize="9" orientation="portrait" verticalDpi="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26971-5B10-4868-9BDB-A5A1F2588672}">
  <sheetPr codeName="Sheet3"/>
  <dimension ref="A1:E6"/>
  <sheetViews>
    <sheetView showGridLines="0" workbookViewId="0">
      <selection activeCell="B6" sqref="B6"/>
    </sheetView>
  </sheetViews>
  <sheetFormatPr defaultColWidth="8.81640625" defaultRowHeight="14.5"/>
  <cols>
    <col min="1" max="1" width="9.36328125" customWidth="1"/>
    <col min="2" max="2" width="47.6328125" customWidth="1"/>
    <col min="3" max="3" width="61.453125" customWidth="1"/>
    <col min="4" max="4" width="44.36328125" bestFit="1" customWidth="1"/>
    <col min="5" max="5" width="61.453125" customWidth="1"/>
  </cols>
  <sheetData>
    <row r="1" spans="1:5" ht="21">
      <c r="A1" s="110" t="s">
        <v>13</v>
      </c>
      <c r="B1" s="108"/>
    </row>
    <row r="3" spans="1:5">
      <c r="A3" s="55" t="s">
        <v>5</v>
      </c>
      <c r="B3" s="56" t="s">
        <v>6</v>
      </c>
      <c r="C3" s="56" t="s">
        <v>7</v>
      </c>
      <c r="D3" s="56" t="s">
        <v>8</v>
      </c>
      <c r="E3" s="57" t="s">
        <v>9</v>
      </c>
    </row>
    <row r="4" spans="1:5" ht="29">
      <c r="A4" s="31" t="s">
        <v>4</v>
      </c>
      <c r="B4" s="13" t="s">
        <v>10</v>
      </c>
      <c r="C4" s="13" t="s">
        <v>11</v>
      </c>
      <c r="D4" s="13" t="s">
        <v>12</v>
      </c>
      <c r="E4" s="58" t="s">
        <v>20</v>
      </c>
    </row>
    <row r="5" spans="1:5" ht="43.5">
      <c r="A5" s="31" t="s">
        <v>14</v>
      </c>
      <c r="B5" s="13" t="s">
        <v>15</v>
      </c>
      <c r="C5" s="13" t="s">
        <v>18</v>
      </c>
      <c r="D5" s="13" t="s">
        <v>19</v>
      </c>
      <c r="E5" s="58" t="s">
        <v>20</v>
      </c>
    </row>
    <row r="6" spans="1:5" ht="43.5">
      <c r="A6" s="33" t="s">
        <v>16</v>
      </c>
      <c r="B6" s="35" t="s">
        <v>17</v>
      </c>
      <c r="C6" s="35" t="s">
        <v>21</v>
      </c>
      <c r="D6" s="35" t="s">
        <v>19</v>
      </c>
      <c r="E6" s="59" t="s">
        <v>22</v>
      </c>
    </row>
  </sheetData>
  <sheetProtection algorithmName="SHA-512" hashValue="iEpHGK+Zb/GouvegO5DyTH0vEXjHqeAxO9sKxx+I7k7AJO+cwp5JKlg/2eE7E52whMPq47CDLcqoTEoJi6q/jA==" saltValue="6zMLtvhmrk30Hjr3NNmznw==" spinCount="100000" sheet="1" objects="1" scenarios="1" autoFilter="0"/>
  <mergeCells count="1">
    <mergeCell ref="A1:B1"/>
  </mergeCells>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6FF-2E45-49FE-9504-9122E84342CE}">
  <sheetPr codeName="Sheet4"/>
  <dimension ref="A1:C8"/>
  <sheetViews>
    <sheetView showGridLines="0" workbookViewId="0">
      <selection sqref="A1:XFD1048576"/>
    </sheetView>
  </sheetViews>
  <sheetFormatPr defaultColWidth="8.6328125" defaultRowHeight="14.5"/>
  <cols>
    <col min="1" max="1" width="41.36328125" style="4" customWidth="1"/>
    <col min="2" max="2" width="47.81640625" style="4" customWidth="1"/>
    <col min="3" max="3" width="95.453125" style="4" customWidth="1"/>
    <col min="4" max="16384" width="8.6328125" style="4"/>
  </cols>
  <sheetData>
    <row r="1" spans="1:3" ht="21">
      <c r="A1" s="110" t="s">
        <v>313</v>
      </c>
      <c r="B1" s="109"/>
    </row>
    <row r="3" spans="1:3">
      <c r="A3" s="61" t="s">
        <v>5</v>
      </c>
      <c r="B3" s="61" t="s">
        <v>9</v>
      </c>
      <c r="C3" s="61" t="s">
        <v>7</v>
      </c>
    </row>
    <row r="4" spans="1:3" ht="14.5" customHeight="1">
      <c r="A4" s="29" t="s">
        <v>319</v>
      </c>
      <c r="B4" s="111" t="s">
        <v>23</v>
      </c>
      <c r="C4" s="111" t="s">
        <v>320</v>
      </c>
    </row>
    <row r="5" spans="1:3">
      <c r="A5" s="29" t="s">
        <v>24</v>
      </c>
      <c r="B5" s="112"/>
      <c r="C5" s="112"/>
    </row>
    <row r="6" spans="1:3">
      <c r="A6" s="29" t="s">
        <v>25</v>
      </c>
      <c r="B6" s="112"/>
      <c r="C6" s="112"/>
    </row>
    <row r="7" spans="1:3">
      <c r="A7" s="29" t="s">
        <v>321</v>
      </c>
      <c r="B7" s="113"/>
      <c r="C7" s="112"/>
    </row>
    <row r="8" spans="1:3" ht="43.5">
      <c r="A8" s="6" t="s">
        <v>316</v>
      </c>
      <c r="B8" s="13" t="s">
        <v>26</v>
      </c>
      <c r="C8" s="113"/>
    </row>
  </sheetData>
  <sheetProtection algorithmName="SHA-512" hashValue="p4wHG5mmKNlQafIpjYbWqg5oT8pgPp9emrucdXSeYtVgiQq4kdS95i4PTIlH1vC/07PtOws5mo8T/tPQyfJ1Iw==" saltValue="srmCNnVK4Pzkv3rBjwFWeg==" spinCount="100000" sheet="1" objects="1" scenarios="1" autoFilter="0"/>
  <autoFilter ref="A3:C3" xr:uid="{B478E0F1-6E4B-4F2B-89DC-80E73EF1198D}"/>
  <mergeCells count="3">
    <mergeCell ref="C4:C8"/>
    <mergeCell ref="B4:B7"/>
    <mergeCell ref="A1:B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38DA6-08D4-47A3-AE67-837DA69E9663}">
  <sheetPr codeName="Sheet5"/>
  <dimension ref="A1:B125"/>
  <sheetViews>
    <sheetView showGridLines="0" topLeftCell="A87" workbookViewId="0">
      <selection sqref="A1:XFD1048576"/>
    </sheetView>
  </sheetViews>
  <sheetFormatPr defaultColWidth="8.81640625" defaultRowHeight="14.5"/>
  <cols>
    <col min="1" max="1" width="27.453125" style="83" bestFit="1" customWidth="1"/>
    <col min="2" max="2" width="25.6328125" style="83" bestFit="1" customWidth="1"/>
    <col min="3" max="16384" width="8.81640625" style="83"/>
  </cols>
  <sheetData>
    <row r="1" spans="1:2" ht="21">
      <c r="A1" s="86" t="s">
        <v>364</v>
      </c>
    </row>
    <row r="3" spans="1:2">
      <c r="A3" s="24" t="s">
        <v>178</v>
      </c>
      <c r="B3" s="26" t="s">
        <v>27</v>
      </c>
    </row>
    <row r="4" spans="1:2">
      <c r="A4" s="23" t="s">
        <v>28</v>
      </c>
      <c r="B4" s="51" t="s">
        <v>29</v>
      </c>
    </row>
    <row r="5" spans="1:2">
      <c r="A5" s="23" t="s">
        <v>28</v>
      </c>
      <c r="B5" s="51" t="s">
        <v>30</v>
      </c>
    </row>
    <row r="6" spans="1:2">
      <c r="A6" s="23" t="s">
        <v>28</v>
      </c>
      <c r="B6" s="51" t="s">
        <v>31</v>
      </c>
    </row>
    <row r="7" spans="1:2">
      <c r="A7" s="23" t="s">
        <v>28</v>
      </c>
      <c r="B7" s="51" t="s">
        <v>32</v>
      </c>
    </row>
    <row r="8" spans="1:2">
      <c r="A8" s="23" t="s">
        <v>28</v>
      </c>
      <c r="B8" s="51" t="s">
        <v>33</v>
      </c>
    </row>
    <row r="9" spans="1:2">
      <c r="A9" s="23" t="s">
        <v>28</v>
      </c>
      <c r="B9" s="51" t="s">
        <v>34</v>
      </c>
    </row>
    <row r="10" spans="1:2">
      <c r="A10" s="23" t="s">
        <v>28</v>
      </c>
      <c r="B10" s="51" t="s">
        <v>35</v>
      </c>
    </row>
    <row r="11" spans="1:2">
      <c r="A11" s="23" t="s">
        <v>28</v>
      </c>
      <c r="B11" s="51" t="s">
        <v>36</v>
      </c>
    </row>
    <row r="12" spans="1:2">
      <c r="A12" s="23" t="s">
        <v>28</v>
      </c>
      <c r="B12" s="51" t="s">
        <v>37</v>
      </c>
    </row>
    <row r="13" spans="1:2">
      <c r="A13" s="23" t="s">
        <v>28</v>
      </c>
      <c r="B13" s="51" t="s">
        <v>38</v>
      </c>
    </row>
    <row r="14" spans="1:2">
      <c r="A14" s="23" t="s">
        <v>28</v>
      </c>
      <c r="B14" s="51" t="s">
        <v>39</v>
      </c>
    </row>
    <row r="15" spans="1:2">
      <c r="A15" s="23" t="s">
        <v>28</v>
      </c>
      <c r="B15" s="51" t="s">
        <v>40</v>
      </c>
    </row>
    <row r="16" spans="1:2">
      <c r="A16" s="23" t="s">
        <v>28</v>
      </c>
      <c r="B16" s="51" t="s">
        <v>41</v>
      </c>
    </row>
    <row r="17" spans="1:2">
      <c r="A17" s="23" t="s">
        <v>42</v>
      </c>
      <c r="B17" s="51" t="s">
        <v>43</v>
      </c>
    </row>
    <row r="18" spans="1:2">
      <c r="A18" s="23" t="s">
        <v>42</v>
      </c>
      <c r="B18" s="51" t="s">
        <v>44</v>
      </c>
    </row>
    <row r="19" spans="1:2">
      <c r="A19" s="23" t="s">
        <v>42</v>
      </c>
      <c r="B19" s="51" t="s">
        <v>45</v>
      </c>
    </row>
    <row r="20" spans="1:2">
      <c r="A20" s="23" t="s">
        <v>42</v>
      </c>
      <c r="B20" s="51" t="s">
        <v>46</v>
      </c>
    </row>
    <row r="21" spans="1:2">
      <c r="A21" s="23" t="s">
        <v>42</v>
      </c>
      <c r="B21" s="51" t="s">
        <v>47</v>
      </c>
    </row>
    <row r="22" spans="1:2">
      <c r="A22" s="23" t="s">
        <v>42</v>
      </c>
      <c r="B22" s="51" t="s">
        <v>48</v>
      </c>
    </row>
    <row r="23" spans="1:2">
      <c r="A23" s="23" t="s">
        <v>42</v>
      </c>
      <c r="B23" s="51" t="s">
        <v>49</v>
      </c>
    </row>
    <row r="24" spans="1:2">
      <c r="A24" s="23" t="s">
        <v>42</v>
      </c>
      <c r="B24" s="51" t="s">
        <v>50</v>
      </c>
    </row>
    <row r="25" spans="1:2">
      <c r="A25" s="23" t="s">
        <v>42</v>
      </c>
      <c r="B25" s="51" t="s">
        <v>51</v>
      </c>
    </row>
    <row r="26" spans="1:2">
      <c r="A26" s="23" t="s">
        <v>42</v>
      </c>
      <c r="B26" s="51" t="s">
        <v>52</v>
      </c>
    </row>
    <row r="27" spans="1:2">
      <c r="A27" s="23" t="s">
        <v>42</v>
      </c>
      <c r="B27" s="51" t="s">
        <v>53</v>
      </c>
    </row>
    <row r="28" spans="1:2">
      <c r="A28" s="23" t="s">
        <v>42</v>
      </c>
      <c r="B28" s="51" t="s">
        <v>54</v>
      </c>
    </row>
    <row r="29" spans="1:2">
      <c r="A29" s="23" t="s">
        <v>42</v>
      </c>
      <c r="B29" s="51" t="s">
        <v>55</v>
      </c>
    </row>
    <row r="30" spans="1:2">
      <c r="A30" s="23" t="s">
        <v>42</v>
      </c>
      <c r="B30" s="51" t="s">
        <v>56</v>
      </c>
    </row>
    <row r="31" spans="1:2">
      <c r="A31" s="23" t="s">
        <v>42</v>
      </c>
      <c r="B31" s="51" t="s">
        <v>57</v>
      </c>
    </row>
    <row r="32" spans="1:2">
      <c r="A32" s="23" t="s">
        <v>42</v>
      </c>
      <c r="B32" s="51" t="s">
        <v>58</v>
      </c>
    </row>
    <row r="33" spans="1:2">
      <c r="A33" s="23" t="s">
        <v>42</v>
      </c>
      <c r="B33" s="51" t="s">
        <v>59</v>
      </c>
    </row>
    <row r="34" spans="1:2">
      <c r="A34" s="23" t="s">
        <v>42</v>
      </c>
      <c r="B34" s="51" t="s">
        <v>60</v>
      </c>
    </row>
    <row r="35" spans="1:2">
      <c r="A35" s="23" t="s">
        <v>42</v>
      </c>
      <c r="B35" s="51" t="s">
        <v>61</v>
      </c>
    </row>
    <row r="36" spans="1:2">
      <c r="A36" s="23" t="s">
        <v>42</v>
      </c>
      <c r="B36" s="51" t="s">
        <v>62</v>
      </c>
    </row>
    <row r="37" spans="1:2">
      <c r="A37" s="23" t="s">
        <v>42</v>
      </c>
      <c r="B37" s="51" t="s">
        <v>63</v>
      </c>
    </row>
    <row r="38" spans="1:2">
      <c r="A38" s="23" t="s">
        <v>42</v>
      </c>
      <c r="B38" s="51" t="s">
        <v>64</v>
      </c>
    </row>
    <row r="39" spans="1:2">
      <c r="A39" s="23" t="s">
        <v>42</v>
      </c>
      <c r="B39" s="51" t="s">
        <v>65</v>
      </c>
    </row>
    <row r="40" spans="1:2">
      <c r="A40" s="23" t="s">
        <v>42</v>
      </c>
      <c r="B40" s="51" t="s">
        <v>66</v>
      </c>
    </row>
    <row r="41" spans="1:2">
      <c r="A41" s="23" t="s">
        <v>42</v>
      </c>
      <c r="B41" s="51" t="s">
        <v>67</v>
      </c>
    </row>
    <row r="42" spans="1:2">
      <c r="A42" s="23" t="s">
        <v>68</v>
      </c>
      <c r="B42" s="51" t="s">
        <v>69</v>
      </c>
    </row>
    <row r="43" spans="1:2">
      <c r="A43" s="23" t="s">
        <v>68</v>
      </c>
      <c r="B43" s="51" t="s">
        <v>70</v>
      </c>
    </row>
    <row r="44" spans="1:2">
      <c r="A44" s="23" t="s">
        <v>68</v>
      </c>
      <c r="B44" s="51" t="s">
        <v>71</v>
      </c>
    </row>
    <row r="45" spans="1:2">
      <c r="A45" s="23" t="s">
        <v>68</v>
      </c>
      <c r="B45" s="51" t="s">
        <v>72</v>
      </c>
    </row>
    <row r="46" spans="1:2">
      <c r="A46" s="23" t="s">
        <v>68</v>
      </c>
      <c r="B46" s="51" t="s">
        <v>73</v>
      </c>
    </row>
    <row r="47" spans="1:2">
      <c r="A47" s="23" t="s">
        <v>68</v>
      </c>
      <c r="B47" s="51" t="s">
        <v>74</v>
      </c>
    </row>
    <row r="48" spans="1:2">
      <c r="A48" s="23" t="s">
        <v>68</v>
      </c>
      <c r="B48" s="51" t="s">
        <v>75</v>
      </c>
    </row>
    <row r="49" spans="1:2">
      <c r="A49" s="23" t="s">
        <v>68</v>
      </c>
      <c r="B49" s="51" t="s">
        <v>76</v>
      </c>
    </row>
    <row r="50" spans="1:2">
      <c r="A50" s="23" t="s">
        <v>68</v>
      </c>
      <c r="B50" s="51" t="s">
        <v>77</v>
      </c>
    </row>
    <row r="51" spans="1:2">
      <c r="A51" s="23" t="s">
        <v>68</v>
      </c>
      <c r="B51" s="51" t="s">
        <v>78</v>
      </c>
    </row>
    <row r="52" spans="1:2">
      <c r="A52" s="23" t="s">
        <v>68</v>
      </c>
      <c r="B52" s="51" t="s">
        <v>79</v>
      </c>
    </row>
    <row r="53" spans="1:2">
      <c r="A53" s="23" t="s">
        <v>68</v>
      </c>
      <c r="B53" s="51" t="s">
        <v>89</v>
      </c>
    </row>
    <row r="54" spans="1:2">
      <c r="A54" s="23" t="s">
        <v>68</v>
      </c>
      <c r="B54" s="51" t="s">
        <v>80</v>
      </c>
    </row>
    <row r="55" spans="1:2">
      <c r="A55" s="23" t="s">
        <v>68</v>
      </c>
      <c r="B55" s="51" t="s">
        <v>81</v>
      </c>
    </row>
    <row r="56" spans="1:2">
      <c r="A56" s="23" t="s">
        <v>68</v>
      </c>
      <c r="B56" s="51" t="s">
        <v>82</v>
      </c>
    </row>
    <row r="57" spans="1:2">
      <c r="A57" s="23" t="s">
        <v>68</v>
      </c>
      <c r="B57" s="51" t="s">
        <v>83</v>
      </c>
    </row>
    <row r="58" spans="1:2">
      <c r="A58" s="23" t="s">
        <v>68</v>
      </c>
      <c r="B58" s="51" t="s">
        <v>84</v>
      </c>
    </row>
    <row r="59" spans="1:2">
      <c r="A59" s="23" t="s">
        <v>68</v>
      </c>
      <c r="B59" s="51" t="s">
        <v>85</v>
      </c>
    </row>
    <row r="60" spans="1:2">
      <c r="A60" s="23" t="s">
        <v>68</v>
      </c>
      <c r="B60" s="51" t="s">
        <v>86</v>
      </c>
    </row>
    <row r="61" spans="1:2">
      <c r="A61" s="23" t="s">
        <v>68</v>
      </c>
      <c r="B61" s="51" t="s">
        <v>87</v>
      </c>
    </row>
    <row r="62" spans="1:2">
      <c r="A62" s="23" t="s">
        <v>68</v>
      </c>
      <c r="B62" s="51" t="s">
        <v>88</v>
      </c>
    </row>
    <row r="63" spans="1:2">
      <c r="A63" s="23" t="s">
        <v>68</v>
      </c>
      <c r="B63" s="51" t="s">
        <v>90</v>
      </c>
    </row>
    <row r="64" spans="1:2">
      <c r="A64" s="23" t="s">
        <v>68</v>
      </c>
      <c r="B64" s="51" t="s">
        <v>91</v>
      </c>
    </row>
    <row r="65" spans="1:2">
      <c r="A65" s="23" t="s">
        <v>68</v>
      </c>
      <c r="B65" s="51" t="s">
        <v>92</v>
      </c>
    </row>
    <row r="66" spans="1:2">
      <c r="A66" s="23" t="s">
        <v>68</v>
      </c>
      <c r="B66" s="51" t="s">
        <v>93</v>
      </c>
    </row>
    <row r="67" spans="1:2">
      <c r="A67" s="23" t="s">
        <v>68</v>
      </c>
      <c r="B67" s="51" t="s">
        <v>94</v>
      </c>
    </row>
    <row r="68" spans="1:2">
      <c r="A68" s="23" t="s">
        <v>68</v>
      </c>
      <c r="B68" s="51" t="s">
        <v>95</v>
      </c>
    </row>
    <row r="69" spans="1:2">
      <c r="A69" s="23" t="s">
        <v>68</v>
      </c>
      <c r="B69" s="51" t="s">
        <v>96</v>
      </c>
    </row>
    <row r="70" spans="1:2">
      <c r="A70" s="23" t="s">
        <v>68</v>
      </c>
      <c r="B70" s="51" t="s">
        <v>97</v>
      </c>
    </row>
    <row r="71" spans="1:2">
      <c r="A71" s="23" t="s">
        <v>68</v>
      </c>
      <c r="B71" s="51" t="s">
        <v>98</v>
      </c>
    </row>
    <row r="72" spans="1:2">
      <c r="A72" s="23" t="s">
        <v>68</v>
      </c>
      <c r="B72" s="51" t="s">
        <v>99</v>
      </c>
    </row>
    <row r="73" spans="1:2">
      <c r="A73" s="23" t="s">
        <v>68</v>
      </c>
      <c r="B73" s="51" t="s">
        <v>100</v>
      </c>
    </row>
    <row r="74" spans="1:2">
      <c r="A74" s="23" t="s">
        <v>68</v>
      </c>
      <c r="B74" s="51" t="s">
        <v>101</v>
      </c>
    </row>
    <row r="75" spans="1:2">
      <c r="A75" s="23" t="s">
        <v>68</v>
      </c>
      <c r="B75" s="51" t="s">
        <v>102</v>
      </c>
    </row>
    <row r="76" spans="1:2">
      <c r="A76" s="23" t="s">
        <v>68</v>
      </c>
      <c r="B76" s="51" t="s">
        <v>103</v>
      </c>
    </row>
    <row r="77" spans="1:2">
      <c r="A77" s="23" t="s">
        <v>68</v>
      </c>
      <c r="B77" s="51" t="s">
        <v>104</v>
      </c>
    </row>
    <row r="78" spans="1:2">
      <c r="A78" s="23" t="s">
        <v>68</v>
      </c>
      <c r="B78" s="51" t="s">
        <v>105</v>
      </c>
    </row>
    <row r="79" spans="1:2">
      <c r="A79" s="23" t="s">
        <v>68</v>
      </c>
      <c r="B79" s="51" t="s">
        <v>106</v>
      </c>
    </row>
    <row r="80" spans="1:2">
      <c r="A80" s="23" t="s">
        <v>68</v>
      </c>
      <c r="B80" s="51" t="s">
        <v>107</v>
      </c>
    </row>
    <row r="81" spans="1:2">
      <c r="A81" s="23" t="s">
        <v>68</v>
      </c>
      <c r="B81" s="51" t="s">
        <v>108</v>
      </c>
    </row>
    <row r="82" spans="1:2">
      <c r="A82" s="23" t="s">
        <v>68</v>
      </c>
      <c r="B82" s="51" t="s">
        <v>109</v>
      </c>
    </row>
    <row r="83" spans="1:2">
      <c r="A83" s="23" t="s">
        <v>110</v>
      </c>
      <c r="B83" s="51" t="s">
        <v>111</v>
      </c>
    </row>
    <row r="84" spans="1:2">
      <c r="A84" s="23" t="s">
        <v>110</v>
      </c>
      <c r="B84" s="51" t="s">
        <v>112</v>
      </c>
    </row>
    <row r="85" spans="1:2">
      <c r="A85" s="23" t="s">
        <v>110</v>
      </c>
      <c r="B85" s="51" t="s">
        <v>113</v>
      </c>
    </row>
    <row r="86" spans="1:2">
      <c r="A86" s="23" t="s">
        <v>110</v>
      </c>
      <c r="B86" s="51" t="s">
        <v>114</v>
      </c>
    </row>
    <row r="87" spans="1:2">
      <c r="A87" s="23" t="s">
        <v>110</v>
      </c>
      <c r="B87" s="51" t="s">
        <v>115</v>
      </c>
    </row>
    <row r="88" spans="1:2">
      <c r="A88" s="23" t="s">
        <v>110</v>
      </c>
      <c r="B88" s="51" t="s">
        <v>116</v>
      </c>
    </row>
    <row r="89" spans="1:2">
      <c r="A89" s="23" t="s">
        <v>110</v>
      </c>
      <c r="B89" s="51" t="s">
        <v>117</v>
      </c>
    </row>
    <row r="90" spans="1:2">
      <c r="A90" s="23" t="s">
        <v>110</v>
      </c>
      <c r="B90" s="51" t="s">
        <v>118</v>
      </c>
    </row>
    <row r="91" spans="1:2">
      <c r="A91" s="23" t="s">
        <v>110</v>
      </c>
      <c r="B91" s="51" t="s">
        <v>119</v>
      </c>
    </row>
    <row r="92" spans="1:2">
      <c r="A92" s="23" t="s">
        <v>110</v>
      </c>
      <c r="B92" s="51" t="s">
        <v>120</v>
      </c>
    </row>
    <row r="93" spans="1:2">
      <c r="A93" s="23" t="s">
        <v>110</v>
      </c>
      <c r="B93" s="51" t="s">
        <v>121</v>
      </c>
    </row>
    <row r="94" spans="1:2">
      <c r="A94" s="23" t="s">
        <v>110</v>
      </c>
      <c r="B94" s="51" t="s">
        <v>122</v>
      </c>
    </row>
    <row r="95" spans="1:2">
      <c r="A95" s="23" t="s">
        <v>110</v>
      </c>
      <c r="B95" s="51" t="s">
        <v>123</v>
      </c>
    </row>
    <row r="96" spans="1:2">
      <c r="A96" s="23" t="s">
        <v>110</v>
      </c>
      <c r="B96" s="51" t="s">
        <v>124</v>
      </c>
    </row>
    <row r="97" spans="1:2">
      <c r="A97" s="23" t="s">
        <v>110</v>
      </c>
      <c r="B97" s="51" t="s">
        <v>125</v>
      </c>
    </row>
    <row r="98" spans="1:2">
      <c r="A98" s="23" t="s">
        <v>110</v>
      </c>
      <c r="B98" s="51" t="s">
        <v>126</v>
      </c>
    </row>
    <row r="99" spans="1:2">
      <c r="A99" s="23" t="s">
        <v>110</v>
      </c>
      <c r="B99" s="51" t="s">
        <v>127</v>
      </c>
    </row>
    <row r="100" spans="1:2">
      <c r="A100" s="23" t="s">
        <v>110</v>
      </c>
      <c r="B100" s="51" t="s">
        <v>128</v>
      </c>
    </row>
    <row r="101" spans="1:2">
      <c r="A101" s="23" t="s">
        <v>110</v>
      </c>
      <c r="B101" s="51" t="s">
        <v>129</v>
      </c>
    </row>
    <row r="102" spans="1:2">
      <c r="A102" s="23" t="s">
        <v>110</v>
      </c>
      <c r="B102" s="51" t="s">
        <v>130</v>
      </c>
    </row>
    <row r="103" spans="1:2">
      <c r="A103" s="23" t="s">
        <v>131</v>
      </c>
      <c r="B103" s="51" t="s">
        <v>132</v>
      </c>
    </row>
    <row r="104" spans="1:2">
      <c r="A104" s="23" t="s">
        <v>131</v>
      </c>
      <c r="B104" s="51" t="s">
        <v>133</v>
      </c>
    </row>
    <row r="105" spans="1:2">
      <c r="A105" s="23" t="s">
        <v>131</v>
      </c>
      <c r="B105" s="51" t="s">
        <v>134</v>
      </c>
    </row>
    <row r="106" spans="1:2">
      <c r="A106" s="23" t="s">
        <v>131</v>
      </c>
      <c r="B106" s="51" t="s">
        <v>135</v>
      </c>
    </row>
    <row r="107" spans="1:2">
      <c r="A107" s="23" t="s">
        <v>131</v>
      </c>
      <c r="B107" s="51" t="s">
        <v>136</v>
      </c>
    </row>
    <row r="108" spans="1:2">
      <c r="A108" s="23" t="s">
        <v>131</v>
      </c>
      <c r="B108" s="51" t="s">
        <v>137</v>
      </c>
    </row>
    <row r="109" spans="1:2">
      <c r="A109" s="23" t="s">
        <v>131</v>
      </c>
      <c r="B109" s="51" t="s">
        <v>138</v>
      </c>
    </row>
    <row r="110" spans="1:2">
      <c r="A110" s="23" t="s">
        <v>131</v>
      </c>
      <c r="B110" s="51" t="s">
        <v>139</v>
      </c>
    </row>
    <row r="111" spans="1:2">
      <c r="A111" s="23" t="s">
        <v>131</v>
      </c>
      <c r="B111" s="51" t="s">
        <v>140</v>
      </c>
    </row>
    <row r="112" spans="1:2">
      <c r="A112" s="23" t="s">
        <v>131</v>
      </c>
      <c r="B112" s="51" t="s">
        <v>141</v>
      </c>
    </row>
    <row r="113" spans="1:2">
      <c r="A113" s="23" t="s">
        <v>131</v>
      </c>
      <c r="B113" s="51" t="s">
        <v>142</v>
      </c>
    </row>
    <row r="114" spans="1:2">
      <c r="A114" s="23" t="s">
        <v>131</v>
      </c>
      <c r="B114" s="51" t="s">
        <v>143</v>
      </c>
    </row>
    <row r="115" spans="1:2">
      <c r="A115" s="23" t="s">
        <v>131</v>
      </c>
      <c r="B115" s="51" t="s">
        <v>144</v>
      </c>
    </row>
    <row r="116" spans="1:2">
      <c r="A116" s="23" t="s">
        <v>131</v>
      </c>
      <c r="B116" s="51" t="s">
        <v>145</v>
      </c>
    </row>
    <row r="117" spans="1:2">
      <c r="A117" s="23" t="s">
        <v>131</v>
      </c>
      <c r="B117" s="51" t="s">
        <v>146</v>
      </c>
    </row>
    <row r="118" spans="1:2">
      <c r="A118" s="23" t="s">
        <v>131</v>
      </c>
      <c r="B118" s="51" t="s">
        <v>147</v>
      </c>
    </row>
    <row r="119" spans="1:2">
      <c r="A119" s="23" t="s">
        <v>131</v>
      </c>
      <c r="B119" s="51" t="s">
        <v>148</v>
      </c>
    </row>
    <row r="120" spans="1:2">
      <c r="A120" s="23" t="s">
        <v>131</v>
      </c>
      <c r="B120" s="51" t="s">
        <v>149</v>
      </c>
    </row>
    <row r="121" spans="1:2">
      <c r="A121" s="23" t="s">
        <v>131</v>
      </c>
      <c r="B121" s="51" t="s">
        <v>150</v>
      </c>
    </row>
    <row r="122" spans="1:2">
      <c r="A122" s="23" t="s">
        <v>131</v>
      </c>
      <c r="B122" s="51" t="s">
        <v>151</v>
      </c>
    </row>
    <row r="123" spans="1:2">
      <c r="A123" s="23" t="s">
        <v>131</v>
      </c>
      <c r="B123" s="51" t="s">
        <v>152</v>
      </c>
    </row>
    <row r="124" spans="1:2">
      <c r="A124" s="23" t="s">
        <v>131</v>
      </c>
      <c r="B124" s="51" t="s">
        <v>153</v>
      </c>
    </row>
    <row r="125" spans="1:2">
      <c r="A125" s="85" t="s">
        <v>131</v>
      </c>
      <c r="B125" s="28" t="s">
        <v>154</v>
      </c>
    </row>
  </sheetData>
  <sheetProtection algorithmName="SHA-512" hashValue="F4ixXwtV3O5t1ijhlvndT7kq8bqZ33HBrUZ6g/hHjT84Q8I4ZrsH6rwBPzwcViZI94n+/Nk3OoY6v+SXOBdfdw==" saltValue="akRwFR58b0TjczG3XrODDQ==" spinCount="100000" sheet="1" objects="1" scenarios="1" autoFilter="0"/>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B685C-A36A-4A34-A713-4FC9035169AF}">
  <sheetPr codeName="Sheet6"/>
  <dimension ref="A1:J55"/>
  <sheetViews>
    <sheetView showGridLines="0" topLeftCell="A41" workbookViewId="0">
      <selection activeCell="A53" sqref="A53"/>
    </sheetView>
  </sheetViews>
  <sheetFormatPr defaultColWidth="8.81640625" defaultRowHeight="14.5"/>
  <cols>
    <col min="1" max="1" width="26.36328125" style="88" customWidth="1"/>
    <col min="2" max="2" width="22.1796875" style="88" customWidth="1"/>
    <col min="3" max="3" width="32.453125" style="88" bestFit="1" customWidth="1"/>
    <col min="4" max="4" width="16.81640625" style="88" customWidth="1"/>
    <col min="5" max="5" width="16.453125" style="88" bestFit="1" customWidth="1"/>
    <col min="6" max="6" width="17.453125" style="88" customWidth="1"/>
    <col min="7" max="7" width="8.81640625" style="101"/>
    <col min="8" max="8" width="17.36328125" style="88" customWidth="1"/>
    <col min="9" max="16384" width="8.81640625" style="88"/>
  </cols>
  <sheetData>
    <row r="1" spans="1:10" ht="21">
      <c r="A1" s="110" t="s">
        <v>312</v>
      </c>
      <c r="B1" s="109"/>
      <c r="C1" s="10"/>
    </row>
    <row r="2" spans="1:10">
      <c r="A2" s="88" t="s">
        <v>365</v>
      </c>
    </row>
    <row r="3" spans="1:10">
      <c r="A3" s="88" t="s">
        <v>155</v>
      </c>
    </row>
    <row r="4" spans="1:10">
      <c r="A4" s="88" t="s">
        <v>360</v>
      </c>
    </row>
    <row r="5" spans="1:10">
      <c r="B5" s="1"/>
      <c r="H5" s="1"/>
    </row>
    <row r="6" spans="1:10">
      <c r="A6" s="1" t="s">
        <v>303</v>
      </c>
    </row>
    <row r="7" spans="1:10">
      <c r="A7" s="24" t="s">
        <v>194</v>
      </c>
      <c r="B7" s="25" t="s">
        <v>193</v>
      </c>
      <c r="C7" s="25" t="s">
        <v>196</v>
      </c>
      <c r="D7" s="25" t="s">
        <v>190</v>
      </c>
      <c r="E7" s="25" t="s">
        <v>191</v>
      </c>
      <c r="F7" s="25" t="s">
        <v>184</v>
      </c>
      <c r="G7" s="102" t="s">
        <v>195</v>
      </c>
    </row>
    <row r="8" spans="1:10">
      <c r="A8" s="23" t="s">
        <v>183</v>
      </c>
      <c r="B8" s="6" t="s">
        <v>197</v>
      </c>
      <c r="C8" s="6" t="s">
        <v>186</v>
      </c>
      <c r="D8" s="6" t="s">
        <v>188</v>
      </c>
      <c r="E8" s="6" t="s">
        <v>192</v>
      </c>
      <c r="F8" s="6" t="s">
        <v>185</v>
      </c>
      <c r="G8" s="92">
        <v>0</v>
      </c>
    </row>
    <row r="9" spans="1:10">
      <c r="A9" s="23" t="s">
        <v>183</v>
      </c>
      <c r="B9" s="6" t="s">
        <v>197</v>
      </c>
      <c r="C9" s="6" t="s">
        <v>186</v>
      </c>
      <c r="D9" s="6" t="s">
        <v>189</v>
      </c>
      <c r="E9" s="6" t="s">
        <v>192</v>
      </c>
      <c r="F9" s="6" t="s">
        <v>185</v>
      </c>
      <c r="G9" s="92">
        <v>0</v>
      </c>
      <c r="J9" s="3"/>
    </row>
    <row r="10" spans="1:10">
      <c r="A10" s="23" t="s">
        <v>183</v>
      </c>
      <c r="B10" s="6" t="s">
        <v>197</v>
      </c>
      <c r="C10" s="6" t="s">
        <v>187</v>
      </c>
      <c r="D10" s="6" t="s">
        <v>188</v>
      </c>
      <c r="E10" s="6" t="s">
        <v>192</v>
      </c>
      <c r="F10" s="6" t="s">
        <v>185</v>
      </c>
      <c r="G10" s="92">
        <v>0</v>
      </c>
    </row>
    <row r="11" spans="1:10">
      <c r="A11" s="23" t="s">
        <v>183</v>
      </c>
      <c r="B11" s="6" t="s">
        <v>197</v>
      </c>
      <c r="C11" s="6" t="s">
        <v>187</v>
      </c>
      <c r="D11" s="6" t="s">
        <v>189</v>
      </c>
      <c r="E11" s="6" t="s">
        <v>192</v>
      </c>
      <c r="F11" s="6" t="s">
        <v>185</v>
      </c>
      <c r="G11" s="92">
        <v>0</v>
      </c>
    </row>
    <row r="12" spans="1:10">
      <c r="A12" s="23" t="s">
        <v>183</v>
      </c>
      <c r="B12" s="6" t="s">
        <v>198</v>
      </c>
      <c r="C12" s="6" t="s">
        <v>186</v>
      </c>
      <c r="D12" s="6" t="s">
        <v>188</v>
      </c>
      <c r="E12" s="6" t="s">
        <v>192</v>
      </c>
      <c r="F12" s="6" t="s">
        <v>185</v>
      </c>
      <c r="G12" s="92">
        <v>0</v>
      </c>
    </row>
    <row r="13" spans="1:10">
      <c r="A13" s="23" t="s">
        <v>183</v>
      </c>
      <c r="B13" s="6" t="s">
        <v>198</v>
      </c>
      <c r="C13" s="6" t="s">
        <v>186</v>
      </c>
      <c r="D13" s="6" t="s">
        <v>189</v>
      </c>
      <c r="E13" s="6" t="s">
        <v>192</v>
      </c>
      <c r="F13" s="6" t="s">
        <v>185</v>
      </c>
      <c r="G13" s="92">
        <v>0</v>
      </c>
    </row>
    <row r="14" spans="1:10">
      <c r="A14" s="23" t="s">
        <v>183</v>
      </c>
      <c r="B14" s="6" t="s">
        <v>198</v>
      </c>
      <c r="C14" s="6" t="s">
        <v>187</v>
      </c>
      <c r="D14" s="6" t="s">
        <v>188</v>
      </c>
      <c r="E14" s="6" t="s">
        <v>192</v>
      </c>
      <c r="F14" s="6" t="s">
        <v>185</v>
      </c>
      <c r="G14" s="92">
        <v>0</v>
      </c>
    </row>
    <row r="15" spans="1:10">
      <c r="A15" s="90" t="s">
        <v>183</v>
      </c>
      <c r="B15" s="27" t="s">
        <v>198</v>
      </c>
      <c r="C15" s="27" t="s">
        <v>187</v>
      </c>
      <c r="D15" s="27" t="s">
        <v>189</v>
      </c>
      <c r="E15" s="27" t="s">
        <v>192</v>
      </c>
      <c r="F15" s="27" t="s">
        <v>185</v>
      </c>
      <c r="G15" s="93">
        <v>0</v>
      </c>
    </row>
    <row r="17" spans="1:7">
      <c r="A17" s="1" t="s">
        <v>302</v>
      </c>
    </row>
    <row r="18" spans="1:7">
      <c r="A18" s="24" t="s">
        <v>194</v>
      </c>
      <c r="B18" s="25" t="s">
        <v>193</v>
      </c>
      <c r="C18" s="25" t="s">
        <v>196</v>
      </c>
      <c r="D18" s="25" t="s">
        <v>190</v>
      </c>
      <c r="E18" s="25" t="s">
        <v>191</v>
      </c>
      <c r="F18" s="25" t="s">
        <v>184</v>
      </c>
      <c r="G18" s="102" t="s">
        <v>195</v>
      </c>
    </row>
    <row r="19" spans="1:7">
      <c r="A19" s="23" t="s">
        <v>183</v>
      </c>
      <c r="B19" s="6" t="s">
        <v>197</v>
      </c>
      <c r="C19" s="6" t="s">
        <v>186</v>
      </c>
      <c r="D19" s="6" t="s">
        <v>188</v>
      </c>
      <c r="E19" s="6" t="s">
        <v>200</v>
      </c>
      <c r="F19" s="6" t="s">
        <v>185</v>
      </c>
      <c r="G19" s="94">
        <v>0</v>
      </c>
    </row>
    <row r="20" spans="1:7">
      <c r="A20" s="23" t="s">
        <v>183</v>
      </c>
      <c r="B20" s="6" t="s">
        <v>197</v>
      </c>
      <c r="C20" s="6" t="s">
        <v>186</v>
      </c>
      <c r="D20" s="6" t="s">
        <v>189</v>
      </c>
      <c r="E20" s="6" t="s">
        <v>200</v>
      </c>
      <c r="F20" s="6" t="s">
        <v>185</v>
      </c>
      <c r="G20" s="94">
        <v>0</v>
      </c>
    </row>
    <row r="21" spans="1:7">
      <c r="A21" s="23" t="s">
        <v>183</v>
      </c>
      <c r="B21" s="6" t="s">
        <v>197</v>
      </c>
      <c r="C21" s="6" t="s">
        <v>187</v>
      </c>
      <c r="D21" s="6" t="s">
        <v>188</v>
      </c>
      <c r="E21" s="6" t="s">
        <v>200</v>
      </c>
      <c r="F21" s="6" t="s">
        <v>185</v>
      </c>
      <c r="G21" s="94">
        <v>0</v>
      </c>
    </row>
    <row r="22" spans="1:7">
      <c r="A22" s="23" t="s">
        <v>183</v>
      </c>
      <c r="B22" s="6" t="s">
        <v>197</v>
      </c>
      <c r="C22" s="6" t="s">
        <v>187</v>
      </c>
      <c r="D22" s="6" t="s">
        <v>189</v>
      </c>
      <c r="E22" s="6" t="s">
        <v>200</v>
      </c>
      <c r="F22" s="6" t="s">
        <v>185</v>
      </c>
      <c r="G22" s="94">
        <v>0</v>
      </c>
    </row>
    <row r="23" spans="1:7">
      <c r="A23" s="23" t="s">
        <v>183</v>
      </c>
      <c r="B23" s="6" t="s">
        <v>198</v>
      </c>
      <c r="C23" s="6" t="s">
        <v>186</v>
      </c>
      <c r="D23" s="6" t="s">
        <v>188</v>
      </c>
      <c r="E23" s="6" t="s">
        <v>200</v>
      </c>
      <c r="F23" s="6" t="s">
        <v>185</v>
      </c>
      <c r="G23" s="94">
        <v>0</v>
      </c>
    </row>
    <row r="24" spans="1:7">
      <c r="A24" s="23" t="s">
        <v>183</v>
      </c>
      <c r="B24" s="6" t="s">
        <v>198</v>
      </c>
      <c r="C24" s="6" t="s">
        <v>186</v>
      </c>
      <c r="D24" s="6" t="s">
        <v>189</v>
      </c>
      <c r="E24" s="6" t="s">
        <v>200</v>
      </c>
      <c r="F24" s="6" t="s">
        <v>185</v>
      </c>
      <c r="G24" s="94">
        <v>0</v>
      </c>
    </row>
    <row r="25" spans="1:7">
      <c r="A25" s="23" t="s">
        <v>183</v>
      </c>
      <c r="B25" s="6" t="s">
        <v>198</v>
      </c>
      <c r="C25" s="6" t="s">
        <v>187</v>
      </c>
      <c r="D25" s="6" t="s">
        <v>188</v>
      </c>
      <c r="E25" s="6" t="s">
        <v>200</v>
      </c>
      <c r="F25" s="6" t="s">
        <v>185</v>
      </c>
      <c r="G25" s="94">
        <v>0</v>
      </c>
    </row>
    <row r="26" spans="1:7">
      <c r="A26" s="90" t="s">
        <v>183</v>
      </c>
      <c r="B26" s="27" t="s">
        <v>198</v>
      </c>
      <c r="C26" s="27" t="s">
        <v>187</v>
      </c>
      <c r="D26" s="27" t="s">
        <v>189</v>
      </c>
      <c r="E26" s="27" t="s">
        <v>200</v>
      </c>
      <c r="F26" s="27" t="s">
        <v>185</v>
      </c>
      <c r="G26" s="95">
        <v>0</v>
      </c>
    </row>
    <row r="28" spans="1:7">
      <c r="A28" s="1" t="s">
        <v>304</v>
      </c>
    </row>
    <row r="29" spans="1:7">
      <c r="A29" s="24" t="s">
        <v>194</v>
      </c>
      <c r="B29" s="25" t="s">
        <v>193</v>
      </c>
      <c r="C29" s="25" t="s">
        <v>196</v>
      </c>
      <c r="D29" s="25" t="s">
        <v>190</v>
      </c>
      <c r="E29" s="25" t="s">
        <v>191</v>
      </c>
      <c r="F29" s="25" t="s">
        <v>184</v>
      </c>
      <c r="G29" s="102" t="s">
        <v>195</v>
      </c>
    </row>
    <row r="30" spans="1:7">
      <c r="A30" s="23" t="s">
        <v>199</v>
      </c>
      <c r="B30" s="6" t="s">
        <v>197</v>
      </c>
      <c r="C30" s="6" t="s">
        <v>186</v>
      </c>
      <c r="D30" s="6" t="s">
        <v>188</v>
      </c>
      <c r="E30" s="6" t="s">
        <v>201</v>
      </c>
      <c r="F30" s="6" t="s">
        <v>202</v>
      </c>
      <c r="G30" s="92">
        <v>0</v>
      </c>
    </row>
    <row r="31" spans="1:7">
      <c r="A31" s="23" t="s">
        <v>199</v>
      </c>
      <c r="B31" s="6" t="s">
        <v>197</v>
      </c>
      <c r="C31" s="6" t="s">
        <v>186</v>
      </c>
      <c r="D31" s="6" t="s">
        <v>189</v>
      </c>
      <c r="E31" s="6" t="s">
        <v>201</v>
      </c>
      <c r="F31" s="6" t="s">
        <v>202</v>
      </c>
      <c r="G31" s="92">
        <v>0</v>
      </c>
    </row>
    <row r="32" spans="1:7">
      <c r="A32" s="23" t="s">
        <v>199</v>
      </c>
      <c r="B32" s="6" t="s">
        <v>197</v>
      </c>
      <c r="C32" s="6" t="s">
        <v>187</v>
      </c>
      <c r="D32" s="6" t="s">
        <v>188</v>
      </c>
      <c r="E32" s="6" t="s">
        <v>201</v>
      </c>
      <c r="F32" s="6" t="s">
        <v>202</v>
      </c>
      <c r="G32" s="92">
        <v>0</v>
      </c>
    </row>
    <row r="33" spans="1:7">
      <c r="A33" s="23" t="s">
        <v>199</v>
      </c>
      <c r="B33" s="6" t="s">
        <v>197</v>
      </c>
      <c r="C33" s="6" t="s">
        <v>187</v>
      </c>
      <c r="D33" s="6" t="s">
        <v>189</v>
      </c>
      <c r="E33" s="6" t="s">
        <v>201</v>
      </c>
      <c r="F33" s="6" t="s">
        <v>202</v>
      </c>
      <c r="G33" s="92">
        <v>0</v>
      </c>
    </row>
    <row r="34" spans="1:7">
      <c r="A34" s="23" t="s">
        <v>199</v>
      </c>
      <c r="B34" s="6" t="s">
        <v>198</v>
      </c>
      <c r="C34" s="6" t="s">
        <v>186</v>
      </c>
      <c r="D34" s="6" t="s">
        <v>188</v>
      </c>
      <c r="E34" s="6" t="s">
        <v>201</v>
      </c>
      <c r="F34" s="6" t="s">
        <v>202</v>
      </c>
      <c r="G34" s="92">
        <v>0</v>
      </c>
    </row>
    <row r="35" spans="1:7">
      <c r="A35" s="23" t="s">
        <v>199</v>
      </c>
      <c r="B35" s="6" t="s">
        <v>198</v>
      </c>
      <c r="C35" s="6" t="s">
        <v>186</v>
      </c>
      <c r="D35" s="6" t="s">
        <v>189</v>
      </c>
      <c r="E35" s="6" t="s">
        <v>201</v>
      </c>
      <c r="F35" s="6" t="s">
        <v>202</v>
      </c>
      <c r="G35" s="92">
        <v>0</v>
      </c>
    </row>
    <row r="36" spans="1:7">
      <c r="A36" s="23" t="s">
        <v>199</v>
      </c>
      <c r="B36" s="6" t="s">
        <v>198</v>
      </c>
      <c r="C36" s="6" t="s">
        <v>187</v>
      </c>
      <c r="D36" s="6" t="s">
        <v>188</v>
      </c>
      <c r="E36" s="6" t="s">
        <v>201</v>
      </c>
      <c r="F36" s="6" t="s">
        <v>202</v>
      </c>
      <c r="G36" s="92">
        <v>0</v>
      </c>
    </row>
    <row r="37" spans="1:7">
      <c r="A37" s="90" t="s">
        <v>199</v>
      </c>
      <c r="B37" s="27" t="s">
        <v>198</v>
      </c>
      <c r="C37" s="27" t="s">
        <v>187</v>
      </c>
      <c r="D37" s="27" t="s">
        <v>189</v>
      </c>
      <c r="E37" s="27" t="s">
        <v>201</v>
      </c>
      <c r="F37" s="27" t="s">
        <v>202</v>
      </c>
      <c r="G37" s="93">
        <v>0</v>
      </c>
    </row>
    <row r="39" spans="1:7">
      <c r="A39" s="1" t="s">
        <v>305</v>
      </c>
    </row>
    <row r="40" spans="1:7">
      <c r="A40" s="24" t="s">
        <v>194</v>
      </c>
      <c r="B40" s="25" t="s">
        <v>193</v>
      </c>
      <c r="C40" s="25" t="s">
        <v>196</v>
      </c>
      <c r="D40" s="25" t="s">
        <v>190</v>
      </c>
      <c r="E40" s="25" t="s">
        <v>191</v>
      </c>
      <c r="F40" s="25" t="s">
        <v>184</v>
      </c>
      <c r="G40" s="102" t="s">
        <v>195</v>
      </c>
    </row>
    <row r="41" spans="1:7">
      <c r="A41" s="23" t="s">
        <v>203</v>
      </c>
      <c r="B41" s="6" t="s">
        <v>204</v>
      </c>
      <c r="C41" s="6" t="s">
        <v>204</v>
      </c>
      <c r="D41" s="11" t="s">
        <v>274</v>
      </c>
      <c r="E41" s="11" t="s">
        <v>276</v>
      </c>
      <c r="F41" s="6" t="s">
        <v>185</v>
      </c>
      <c r="G41" s="94">
        <v>0</v>
      </c>
    </row>
    <row r="42" spans="1:7">
      <c r="A42" s="23" t="s">
        <v>203</v>
      </c>
      <c r="B42" s="6" t="s">
        <v>243</v>
      </c>
      <c r="C42" s="6" t="s">
        <v>274</v>
      </c>
      <c r="D42" s="6" t="s">
        <v>188</v>
      </c>
      <c r="E42" s="11" t="s">
        <v>275</v>
      </c>
      <c r="F42" s="6" t="s">
        <v>185</v>
      </c>
      <c r="G42" s="94">
        <v>0</v>
      </c>
    </row>
    <row r="43" spans="1:7">
      <c r="A43" s="90" t="s">
        <v>203</v>
      </c>
      <c r="B43" s="27" t="s">
        <v>243</v>
      </c>
      <c r="C43" s="27" t="s">
        <v>274</v>
      </c>
      <c r="D43" s="27" t="s">
        <v>189</v>
      </c>
      <c r="E43" s="30" t="s">
        <v>275</v>
      </c>
      <c r="F43" s="27" t="s">
        <v>185</v>
      </c>
      <c r="G43" s="95">
        <v>0</v>
      </c>
    </row>
    <row r="45" spans="1:7">
      <c r="A45" s="1" t="s">
        <v>366</v>
      </c>
    </row>
    <row r="46" spans="1:7">
      <c r="A46" s="24" t="s">
        <v>194</v>
      </c>
      <c r="B46" s="25" t="s">
        <v>193</v>
      </c>
      <c r="C46" s="25" t="s">
        <v>196</v>
      </c>
      <c r="D46" s="25" t="s">
        <v>190</v>
      </c>
      <c r="E46" s="25" t="s">
        <v>191</v>
      </c>
      <c r="F46" s="25" t="s">
        <v>184</v>
      </c>
      <c r="G46" s="102" t="s">
        <v>195</v>
      </c>
    </row>
    <row r="47" spans="1:7">
      <c r="A47" s="23" t="s">
        <v>367</v>
      </c>
      <c r="B47" s="6" t="s">
        <v>205</v>
      </c>
      <c r="C47" s="6" t="s">
        <v>206</v>
      </c>
      <c r="D47" s="11" t="s">
        <v>188</v>
      </c>
      <c r="E47" s="11" t="s">
        <v>286</v>
      </c>
      <c r="F47" s="6" t="s">
        <v>208</v>
      </c>
      <c r="G47" s="94">
        <v>0</v>
      </c>
    </row>
    <row r="48" spans="1:7">
      <c r="A48" s="23" t="s">
        <v>367</v>
      </c>
      <c r="B48" s="6" t="s">
        <v>205</v>
      </c>
      <c r="C48" s="6" t="s">
        <v>206</v>
      </c>
      <c r="D48" s="11" t="s">
        <v>189</v>
      </c>
      <c r="E48" s="11" t="s">
        <v>286</v>
      </c>
      <c r="F48" s="6" t="s">
        <v>208</v>
      </c>
      <c r="G48" s="94">
        <v>0</v>
      </c>
    </row>
    <row r="49" spans="1:7">
      <c r="A49" s="23" t="s">
        <v>367</v>
      </c>
      <c r="B49" s="6" t="s">
        <v>205</v>
      </c>
      <c r="C49" s="6" t="s">
        <v>207</v>
      </c>
      <c r="D49" s="11" t="s">
        <v>188</v>
      </c>
      <c r="E49" s="11" t="s">
        <v>286</v>
      </c>
      <c r="F49" s="6" t="s">
        <v>208</v>
      </c>
      <c r="G49" s="94">
        <v>0</v>
      </c>
    </row>
    <row r="50" spans="1:7">
      <c r="A50" s="90" t="s">
        <v>367</v>
      </c>
      <c r="B50" s="27" t="s">
        <v>205</v>
      </c>
      <c r="C50" s="27" t="s">
        <v>207</v>
      </c>
      <c r="D50" s="30" t="s">
        <v>189</v>
      </c>
      <c r="E50" s="30" t="s">
        <v>286</v>
      </c>
      <c r="F50" s="27" t="s">
        <v>208</v>
      </c>
      <c r="G50" s="95">
        <v>0</v>
      </c>
    </row>
    <row r="52" spans="1:7">
      <c r="A52" s="1" t="s">
        <v>385</v>
      </c>
      <c r="B52" s="1"/>
      <c r="C52" s="1"/>
      <c r="D52" s="1"/>
    </row>
    <row r="53" spans="1:7">
      <c r="A53" s="24" t="s">
        <v>345</v>
      </c>
      <c r="B53" s="25" t="s">
        <v>209</v>
      </c>
      <c r="C53" s="25" t="s">
        <v>210</v>
      </c>
      <c r="D53" s="26" t="s">
        <v>308</v>
      </c>
    </row>
    <row r="54" spans="1:7" s="87" customFormat="1">
      <c r="A54" s="31" t="s">
        <v>342</v>
      </c>
      <c r="B54" s="19">
        <f t="shared" ref="B54" si="0">SUM(G8:G15)</f>
        <v>0</v>
      </c>
      <c r="C54" s="16">
        <v>90</v>
      </c>
      <c r="D54" s="32">
        <f>(B54/100)*C54</f>
        <v>0</v>
      </c>
      <c r="G54" s="103"/>
    </row>
    <row r="55" spans="1:7" s="87" customFormat="1">
      <c r="A55" s="33" t="s">
        <v>343</v>
      </c>
      <c r="B55" s="34">
        <f>SUM(G30:G37)</f>
        <v>0</v>
      </c>
      <c r="C55" s="43">
        <v>10</v>
      </c>
      <c r="D55" s="36">
        <f>(B55/100)*C55</f>
        <v>0</v>
      </c>
      <c r="G55" s="103"/>
    </row>
  </sheetData>
  <sheetProtection algorithmName="SHA-512" hashValue="JvB0Bma2rbsWC6Z2I7ZmmVXHwwaX6WjE7PKIrhEh4YH/kFKd3iGcsyIAqWX1bdSPyItJGpYfjEtHjo5qoH7jyQ==" saltValue="jIQlgyRmYu45UbrFkOIxug==" spinCount="100000" sheet="1" objects="1" scenarios="1" autoFilter="0"/>
  <mergeCells count="1">
    <mergeCell ref="A1:B1"/>
  </mergeCells>
  <pageMargins left="0.7" right="0.7" top="0.75" bottom="0.75" header="0.3" footer="0.3"/>
  <pageSetup paperSize="9" orientation="portrait" verticalDpi="0" r:id="rId1"/>
  <tableParts count="6">
    <tablePart r:id="rId2"/>
    <tablePart r:id="rId3"/>
    <tablePart r:id="rId4"/>
    <tablePart r:id="rId5"/>
    <tablePart r:id="rId6"/>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3DCC1-9E8F-4AAC-BBEC-C8B1AAE5EE04}">
  <sheetPr codeName="Sheet7"/>
  <dimension ref="A1:I179"/>
  <sheetViews>
    <sheetView showGridLines="0" topLeftCell="A166" workbookViewId="0">
      <selection activeCell="A176" sqref="A176"/>
    </sheetView>
  </sheetViews>
  <sheetFormatPr defaultColWidth="8.81640625" defaultRowHeight="14.5"/>
  <cols>
    <col min="1" max="1" width="29.1796875" style="88" customWidth="1"/>
    <col min="2" max="2" width="22.1796875" style="88" customWidth="1"/>
    <col min="3" max="3" width="29" style="88" bestFit="1" customWidth="1"/>
    <col min="4" max="4" width="16.81640625" style="88" customWidth="1"/>
    <col min="5" max="5" width="18.36328125" style="88" bestFit="1" customWidth="1"/>
    <col min="6" max="6" width="18.453125" style="88" bestFit="1" customWidth="1"/>
    <col min="7" max="7" width="8.81640625" style="101"/>
    <col min="8" max="16384" width="8.81640625" style="88"/>
  </cols>
  <sheetData>
    <row r="1" spans="1:8" ht="21">
      <c r="A1" s="110" t="s">
        <v>277</v>
      </c>
      <c r="B1" s="109"/>
      <c r="C1" s="109"/>
    </row>
    <row r="2" spans="1:8">
      <c r="A2" s="88" t="s">
        <v>362</v>
      </c>
    </row>
    <row r="3" spans="1:8">
      <c r="A3" s="88" t="s">
        <v>360</v>
      </c>
    </row>
    <row r="5" spans="1:8">
      <c r="A5" s="1" t="s">
        <v>288</v>
      </c>
    </row>
    <row r="6" spans="1:8">
      <c r="A6" s="88" t="s">
        <v>358</v>
      </c>
    </row>
    <row r="7" spans="1:8">
      <c r="A7" s="88" t="s">
        <v>214</v>
      </c>
    </row>
    <row r="8" spans="1:8">
      <c r="A8" s="89" t="s">
        <v>194</v>
      </c>
      <c r="B8" s="60" t="s">
        <v>193</v>
      </c>
      <c r="C8" s="60" t="s">
        <v>196</v>
      </c>
      <c r="D8" s="60" t="s">
        <v>190</v>
      </c>
      <c r="E8" s="60" t="s">
        <v>191</v>
      </c>
      <c r="F8" s="60" t="s">
        <v>184</v>
      </c>
      <c r="G8" s="102" t="s">
        <v>195</v>
      </c>
    </row>
    <row r="9" spans="1:8">
      <c r="A9" s="23" t="s">
        <v>215</v>
      </c>
      <c r="B9" s="6" t="s">
        <v>216</v>
      </c>
      <c r="C9" s="6" t="s">
        <v>274</v>
      </c>
      <c r="D9" s="6" t="s">
        <v>188</v>
      </c>
      <c r="E9" s="6" t="s">
        <v>211</v>
      </c>
      <c r="F9" s="6" t="s">
        <v>213</v>
      </c>
      <c r="G9" s="92">
        <v>0</v>
      </c>
    </row>
    <row r="10" spans="1:8">
      <c r="A10" s="23" t="s">
        <v>215</v>
      </c>
      <c r="B10" s="6" t="s">
        <v>216</v>
      </c>
      <c r="C10" s="6" t="s">
        <v>274</v>
      </c>
      <c r="D10" s="6" t="s">
        <v>188</v>
      </c>
      <c r="E10" s="6" t="s">
        <v>211</v>
      </c>
      <c r="F10" s="6" t="s">
        <v>202</v>
      </c>
      <c r="G10" s="92">
        <v>0</v>
      </c>
    </row>
    <row r="11" spans="1:8">
      <c r="A11" s="23" t="s">
        <v>215</v>
      </c>
      <c r="B11" s="6" t="s">
        <v>217</v>
      </c>
      <c r="C11" s="6" t="s">
        <v>274</v>
      </c>
      <c r="D11" s="6" t="s">
        <v>188</v>
      </c>
      <c r="E11" s="6" t="s">
        <v>212</v>
      </c>
      <c r="F11" s="6" t="s">
        <v>213</v>
      </c>
      <c r="G11" s="92">
        <v>0</v>
      </c>
    </row>
    <row r="12" spans="1:8">
      <c r="A12" s="23" t="s">
        <v>215</v>
      </c>
      <c r="B12" s="6" t="s">
        <v>217</v>
      </c>
      <c r="C12" s="6" t="s">
        <v>274</v>
      </c>
      <c r="D12" s="6" t="s">
        <v>188</v>
      </c>
      <c r="E12" s="6" t="s">
        <v>212</v>
      </c>
      <c r="F12" s="6" t="s">
        <v>202</v>
      </c>
      <c r="G12" s="92">
        <v>0</v>
      </c>
      <c r="H12" s="9"/>
    </row>
    <row r="13" spans="1:8">
      <c r="A13" s="23" t="s">
        <v>215</v>
      </c>
      <c r="B13" s="6" t="s">
        <v>216</v>
      </c>
      <c r="C13" s="6" t="s">
        <v>274</v>
      </c>
      <c r="D13" s="6" t="s">
        <v>189</v>
      </c>
      <c r="E13" s="6" t="s">
        <v>211</v>
      </c>
      <c r="F13" s="6" t="s">
        <v>213</v>
      </c>
      <c r="G13" s="94">
        <v>0</v>
      </c>
      <c r="H13" s="9"/>
    </row>
    <row r="14" spans="1:8">
      <c r="A14" s="23" t="s">
        <v>215</v>
      </c>
      <c r="B14" s="6" t="s">
        <v>216</v>
      </c>
      <c r="C14" s="6" t="s">
        <v>274</v>
      </c>
      <c r="D14" s="6" t="s">
        <v>189</v>
      </c>
      <c r="E14" s="6" t="s">
        <v>211</v>
      </c>
      <c r="F14" s="6" t="s">
        <v>202</v>
      </c>
      <c r="G14" s="94">
        <v>0</v>
      </c>
    </row>
    <row r="15" spans="1:8">
      <c r="A15" s="23" t="s">
        <v>215</v>
      </c>
      <c r="B15" s="6" t="s">
        <v>217</v>
      </c>
      <c r="C15" s="6" t="s">
        <v>274</v>
      </c>
      <c r="D15" s="6" t="s">
        <v>189</v>
      </c>
      <c r="E15" s="6" t="s">
        <v>212</v>
      </c>
      <c r="F15" s="6" t="s">
        <v>213</v>
      </c>
      <c r="G15" s="94">
        <v>0</v>
      </c>
    </row>
    <row r="16" spans="1:8">
      <c r="A16" s="23" t="s">
        <v>215</v>
      </c>
      <c r="B16" s="6" t="s">
        <v>217</v>
      </c>
      <c r="C16" s="6" t="s">
        <v>274</v>
      </c>
      <c r="D16" s="6" t="s">
        <v>189</v>
      </c>
      <c r="E16" s="6" t="s">
        <v>212</v>
      </c>
      <c r="F16" s="6" t="s">
        <v>202</v>
      </c>
      <c r="G16" s="94">
        <v>0</v>
      </c>
    </row>
    <row r="17" spans="1:8">
      <c r="A17" s="23" t="s">
        <v>218</v>
      </c>
      <c r="B17" s="6" t="s">
        <v>216</v>
      </c>
      <c r="C17" s="6" t="s">
        <v>274</v>
      </c>
      <c r="D17" s="6" t="s">
        <v>188</v>
      </c>
      <c r="E17" s="6" t="s">
        <v>211</v>
      </c>
      <c r="F17" s="6" t="s">
        <v>213</v>
      </c>
      <c r="G17" s="92">
        <v>0</v>
      </c>
    </row>
    <row r="18" spans="1:8">
      <c r="A18" s="23" t="s">
        <v>218</v>
      </c>
      <c r="B18" s="6" t="s">
        <v>216</v>
      </c>
      <c r="C18" s="6" t="s">
        <v>274</v>
      </c>
      <c r="D18" s="6" t="s">
        <v>188</v>
      </c>
      <c r="E18" s="6" t="s">
        <v>211</v>
      </c>
      <c r="F18" s="6" t="s">
        <v>202</v>
      </c>
      <c r="G18" s="92">
        <v>0</v>
      </c>
    </row>
    <row r="19" spans="1:8">
      <c r="A19" s="23" t="s">
        <v>218</v>
      </c>
      <c r="B19" s="6" t="s">
        <v>217</v>
      </c>
      <c r="C19" s="6" t="s">
        <v>274</v>
      </c>
      <c r="D19" s="6" t="s">
        <v>188</v>
      </c>
      <c r="E19" s="6" t="s">
        <v>212</v>
      </c>
      <c r="F19" s="6" t="s">
        <v>213</v>
      </c>
      <c r="G19" s="92">
        <v>0</v>
      </c>
    </row>
    <row r="20" spans="1:8">
      <c r="A20" s="23" t="s">
        <v>218</v>
      </c>
      <c r="B20" s="6" t="s">
        <v>217</v>
      </c>
      <c r="C20" s="6" t="s">
        <v>274</v>
      </c>
      <c r="D20" s="6" t="s">
        <v>188</v>
      </c>
      <c r="E20" s="6" t="s">
        <v>212</v>
      </c>
      <c r="F20" s="6" t="s">
        <v>202</v>
      </c>
      <c r="G20" s="92">
        <v>0</v>
      </c>
      <c r="H20" s="9"/>
    </row>
    <row r="21" spans="1:8">
      <c r="A21" s="23" t="s">
        <v>218</v>
      </c>
      <c r="B21" s="6" t="s">
        <v>216</v>
      </c>
      <c r="C21" s="6" t="s">
        <v>274</v>
      </c>
      <c r="D21" s="6" t="s">
        <v>189</v>
      </c>
      <c r="E21" s="6" t="s">
        <v>211</v>
      </c>
      <c r="F21" s="6" t="s">
        <v>213</v>
      </c>
      <c r="G21" s="94">
        <v>0</v>
      </c>
      <c r="H21" s="9"/>
    </row>
    <row r="22" spans="1:8">
      <c r="A22" s="23" t="s">
        <v>218</v>
      </c>
      <c r="B22" s="6" t="s">
        <v>216</v>
      </c>
      <c r="C22" s="6" t="s">
        <v>274</v>
      </c>
      <c r="D22" s="6" t="s">
        <v>189</v>
      </c>
      <c r="E22" s="6" t="s">
        <v>211</v>
      </c>
      <c r="F22" s="6" t="s">
        <v>202</v>
      </c>
      <c r="G22" s="94">
        <v>0</v>
      </c>
    </row>
    <row r="23" spans="1:8">
      <c r="A23" s="23" t="s">
        <v>218</v>
      </c>
      <c r="B23" s="6" t="s">
        <v>217</v>
      </c>
      <c r="C23" s="6" t="s">
        <v>274</v>
      </c>
      <c r="D23" s="6" t="s">
        <v>189</v>
      </c>
      <c r="E23" s="6" t="s">
        <v>212</v>
      </c>
      <c r="F23" s="6" t="s">
        <v>213</v>
      </c>
      <c r="G23" s="94">
        <v>0</v>
      </c>
    </row>
    <row r="24" spans="1:8">
      <c r="A24" s="90" t="s">
        <v>218</v>
      </c>
      <c r="B24" s="27" t="s">
        <v>217</v>
      </c>
      <c r="C24" s="27" t="s">
        <v>274</v>
      </c>
      <c r="D24" s="27" t="s">
        <v>189</v>
      </c>
      <c r="E24" s="27" t="s">
        <v>212</v>
      </c>
      <c r="F24" s="27" t="s">
        <v>202</v>
      </c>
      <c r="G24" s="95">
        <v>0</v>
      </c>
    </row>
    <row r="26" spans="1:8">
      <c r="A26" s="1" t="s">
        <v>349</v>
      </c>
    </row>
    <row r="27" spans="1:8">
      <c r="A27" s="88" t="s">
        <v>322</v>
      </c>
    </row>
    <row r="28" spans="1:8">
      <c r="A28" s="24" t="s">
        <v>194</v>
      </c>
      <c r="B28" s="25" t="s">
        <v>193</v>
      </c>
      <c r="C28" s="25" t="s">
        <v>196</v>
      </c>
      <c r="D28" s="25" t="s">
        <v>190</v>
      </c>
      <c r="E28" s="25" t="s">
        <v>191</v>
      </c>
      <c r="F28" s="25" t="s">
        <v>184</v>
      </c>
      <c r="G28" s="102" t="s">
        <v>195</v>
      </c>
    </row>
    <row r="29" spans="1:8">
      <c r="A29" s="90" t="s">
        <v>219</v>
      </c>
      <c r="B29" s="30" t="s">
        <v>217</v>
      </c>
      <c r="C29" s="30" t="s">
        <v>287</v>
      </c>
      <c r="D29" s="30" t="s">
        <v>274</v>
      </c>
      <c r="E29" s="27" t="s">
        <v>212</v>
      </c>
      <c r="F29" s="27" t="s">
        <v>213</v>
      </c>
      <c r="G29" s="95">
        <v>0</v>
      </c>
    </row>
    <row r="31" spans="1:8">
      <c r="A31" s="1" t="s">
        <v>350</v>
      </c>
    </row>
    <row r="32" spans="1:8">
      <c r="A32" s="88" t="s">
        <v>222</v>
      </c>
    </row>
    <row r="33" spans="1:9">
      <c r="A33" s="88" t="s">
        <v>220</v>
      </c>
    </row>
    <row r="34" spans="1:9">
      <c r="A34" s="88" t="s">
        <v>221</v>
      </c>
    </row>
    <row r="35" spans="1:9">
      <c r="A35" s="24" t="s">
        <v>194</v>
      </c>
      <c r="B35" s="25" t="s">
        <v>193</v>
      </c>
      <c r="C35" s="25" t="s">
        <v>196</v>
      </c>
      <c r="D35" s="25" t="s">
        <v>190</v>
      </c>
      <c r="E35" s="25" t="s">
        <v>191</v>
      </c>
      <c r="F35" s="25" t="s">
        <v>184</v>
      </c>
      <c r="G35" s="102" t="s">
        <v>195</v>
      </c>
    </row>
    <row r="36" spans="1:9">
      <c r="A36" s="23" t="s">
        <v>223</v>
      </c>
      <c r="B36" s="6" t="s">
        <v>224</v>
      </c>
      <c r="C36" s="60" t="s">
        <v>274</v>
      </c>
      <c r="D36" s="6" t="s">
        <v>188</v>
      </c>
      <c r="E36" s="11" t="s">
        <v>211</v>
      </c>
      <c r="F36" s="6" t="s">
        <v>225</v>
      </c>
      <c r="G36" s="92">
        <v>0</v>
      </c>
    </row>
    <row r="37" spans="1:9">
      <c r="A37" s="23" t="s">
        <v>223</v>
      </c>
      <c r="B37" s="6" t="s">
        <v>224</v>
      </c>
      <c r="C37" s="6" t="s">
        <v>274</v>
      </c>
      <c r="D37" s="6" t="s">
        <v>188</v>
      </c>
      <c r="E37" s="11" t="s">
        <v>211</v>
      </c>
      <c r="F37" s="6" t="s">
        <v>213</v>
      </c>
      <c r="G37" s="92">
        <v>0</v>
      </c>
      <c r="H37" s="9"/>
      <c r="I37" s="9"/>
    </row>
    <row r="38" spans="1:9">
      <c r="A38" s="23" t="s">
        <v>223</v>
      </c>
      <c r="B38" s="6" t="s">
        <v>224</v>
      </c>
      <c r="C38" s="6" t="s">
        <v>274</v>
      </c>
      <c r="D38" s="6" t="s">
        <v>189</v>
      </c>
      <c r="E38" s="11" t="s">
        <v>211</v>
      </c>
      <c r="F38" s="6" t="s">
        <v>225</v>
      </c>
      <c r="G38" s="94">
        <v>0</v>
      </c>
      <c r="H38" s="9"/>
      <c r="I38" s="9"/>
    </row>
    <row r="39" spans="1:9">
      <c r="A39" s="23" t="s">
        <v>223</v>
      </c>
      <c r="B39" s="6" t="s">
        <v>224</v>
      </c>
      <c r="C39" s="6" t="s">
        <v>274</v>
      </c>
      <c r="D39" s="6" t="s">
        <v>189</v>
      </c>
      <c r="E39" s="11" t="s">
        <v>211</v>
      </c>
      <c r="F39" s="6" t="s">
        <v>213</v>
      </c>
      <c r="G39" s="94">
        <v>0</v>
      </c>
    </row>
    <row r="40" spans="1:9">
      <c r="A40" s="23" t="s">
        <v>226</v>
      </c>
      <c r="B40" s="6" t="s">
        <v>224</v>
      </c>
      <c r="C40" s="6" t="s">
        <v>274</v>
      </c>
      <c r="D40" s="6" t="s">
        <v>188</v>
      </c>
      <c r="E40" s="11" t="s">
        <v>211</v>
      </c>
      <c r="F40" s="6" t="s">
        <v>225</v>
      </c>
      <c r="G40" s="92">
        <v>0</v>
      </c>
    </row>
    <row r="41" spans="1:9">
      <c r="A41" s="23" t="s">
        <v>226</v>
      </c>
      <c r="B41" s="6" t="s">
        <v>224</v>
      </c>
      <c r="C41" s="6" t="s">
        <v>274</v>
      </c>
      <c r="D41" s="6" t="s">
        <v>188</v>
      </c>
      <c r="E41" s="11" t="s">
        <v>211</v>
      </c>
      <c r="F41" s="6" t="s">
        <v>213</v>
      </c>
      <c r="G41" s="92">
        <v>0</v>
      </c>
      <c r="H41" s="9"/>
      <c r="I41" s="9"/>
    </row>
    <row r="42" spans="1:9">
      <c r="A42" s="23" t="s">
        <v>226</v>
      </c>
      <c r="B42" s="6" t="s">
        <v>224</v>
      </c>
      <c r="C42" s="6" t="s">
        <v>274</v>
      </c>
      <c r="D42" s="6" t="s">
        <v>189</v>
      </c>
      <c r="E42" s="11" t="s">
        <v>211</v>
      </c>
      <c r="F42" s="6" t="s">
        <v>225</v>
      </c>
      <c r="G42" s="94">
        <v>0</v>
      </c>
      <c r="H42" s="9"/>
      <c r="I42" s="9"/>
    </row>
    <row r="43" spans="1:9">
      <c r="A43" s="90" t="s">
        <v>226</v>
      </c>
      <c r="B43" s="27" t="s">
        <v>224</v>
      </c>
      <c r="C43" s="6" t="s">
        <v>274</v>
      </c>
      <c r="D43" s="27" t="s">
        <v>189</v>
      </c>
      <c r="E43" s="30" t="s">
        <v>211</v>
      </c>
      <c r="F43" s="27" t="s">
        <v>213</v>
      </c>
      <c r="G43" s="95">
        <v>0</v>
      </c>
    </row>
    <row r="45" spans="1:9">
      <c r="A45" s="1" t="s">
        <v>289</v>
      </c>
    </row>
    <row r="46" spans="1:9">
      <c r="A46" s="88" t="s">
        <v>228</v>
      </c>
    </row>
    <row r="47" spans="1:9">
      <c r="A47" s="24" t="s">
        <v>194</v>
      </c>
      <c r="B47" s="25" t="s">
        <v>193</v>
      </c>
      <c r="C47" s="25" t="s">
        <v>196</v>
      </c>
      <c r="D47" s="25" t="s">
        <v>190</v>
      </c>
      <c r="E47" s="25" t="s">
        <v>191</v>
      </c>
      <c r="F47" s="25" t="s">
        <v>184</v>
      </c>
      <c r="G47" s="102" t="s">
        <v>195</v>
      </c>
    </row>
    <row r="48" spans="1:9">
      <c r="A48" s="23" t="s">
        <v>227</v>
      </c>
      <c r="B48" s="6" t="s">
        <v>234</v>
      </c>
      <c r="C48" s="6" t="s">
        <v>237</v>
      </c>
      <c r="D48" s="6" t="s">
        <v>188</v>
      </c>
      <c r="E48" s="6" t="s">
        <v>200</v>
      </c>
      <c r="F48" s="6" t="s">
        <v>233</v>
      </c>
      <c r="G48" s="92">
        <v>0</v>
      </c>
    </row>
    <row r="49" spans="1:7">
      <c r="A49" s="23" t="s">
        <v>227</v>
      </c>
      <c r="B49" s="6" t="s">
        <v>234</v>
      </c>
      <c r="C49" s="6" t="s">
        <v>238</v>
      </c>
      <c r="D49" s="6" t="s">
        <v>188</v>
      </c>
      <c r="E49" s="6" t="s">
        <v>200</v>
      </c>
      <c r="F49" s="6" t="s">
        <v>233</v>
      </c>
      <c r="G49" s="92">
        <v>0</v>
      </c>
    </row>
    <row r="50" spans="1:7">
      <c r="A50" s="23" t="s">
        <v>227</v>
      </c>
      <c r="B50" s="6" t="s">
        <v>234</v>
      </c>
      <c r="C50" s="6" t="s">
        <v>239</v>
      </c>
      <c r="D50" s="6" t="s">
        <v>188</v>
      </c>
      <c r="E50" s="6" t="s">
        <v>200</v>
      </c>
      <c r="F50" s="6" t="s">
        <v>233</v>
      </c>
      <c r="G50" s="92">
        <v>0</v>
      </c>
    </row>
    <row r="51" spans="1:7">
      <c r="A51" s="23" t="s">
        <v>227</v>
      </c>
      <c r="B51" s="6" t="s">
        <v>234</v>
      </c>
      <c r="C51" s="6" t="s">
        <v>237</v>
      </c>
      <c r="D51" s="6" t="s">
        <v>188</v>
      </c>
      <c r="E51" s="6" t="s">
        <v>229</v>
      </c>
      <c r="F51" s="6" t="s">
        <v>233</v>
      </c>
      <c r="G51" s="92">
        <v>0</v>
      </c>
    </row>
    <row r="52" spans="1:7">
      <c r="A52" s="23" t="s">
        <v>227</v>
      </c>
      <c r="B52" s="6" t="s">
        <v>234</v>
      </c>
      <c r="C52" s="6" t="s">
        <v>238</v>
      </c>
      <c r="D52" s="6" t="s">
        <v>188</v>
      </c>
      <c r="E52" s="6" t="s">
        <v>229</v>
      </c>
      <c r="F52" s="6" t="s">
        <v>233</v>
      </c>
      <c r="G52" s="92">
        <v>0</v>
      </c>
    </row>
    <row r="53" spans="1:7">
      <c r="A53" s="23" t="s">
        <v>227</v>
      </c>
      <c r="B53" s="6" t="s">
        <v>234</v>
      </c>
      <c r="C53" s="6" t="s">
        <v>239</v>
      </c>
      <c r="D53" s="6" t="s">
        <v>188</v>
      </c>
      <c r="E53" s="6" t="s">
        <v>229</v>
      </c>
      <c r="F53" s="6" t="s">
        <v>233</v>
      </c>
      <c r="G53" s="92">
        <v>0</v>
      </c>
    </row>
    <row r="54" spans="1:7">
      <c r="A54" s="23" t="s">
        <v>227</v>
      </c>
      <c r="B54" s="6" t="s">
        <v>234</v>
      </c>
      <c r="C54" s="6" t="s">
        <v>237</v>
      </c>
      <c r="D54" s="6" t="s">
        <v>188</v>
      </c>
      <c r="E54" s="6" t="s">
        <v>230</v>
      </c>
      <c r="F54" s="6" t="s">
        <v>233</v>
      </c>
      <c r="G54" s="92">
        <v>0</v>
      </c>
    </row>
    <row r="55" spans="1:7">
      <c r="A55" s="23" t="s">
        <v>227</v>
      </c>
      <c r="B55" s="6" t="s">
        <v>234</v>
      </c>
      <c r="C55" s="6" t="s">
        <v>238</v>
      </c>
      <c r="D55" s="6" t="s">
        <v>188</v>
      </c>
      <c r="E55" s="6" t="s">
        <v>230</v>
      </c>
      <c r="F55" s="6" t="s">
        <v>233</v>
      </c>
      <c r="G55" s="92">
        <v>0</v>
      </c>
    </row>
    <row r="56" spans="1:7">
      <c r="A56" s="23" t="s">
        <v>227</v>
      </c>
      <c r="B56" s="6" t="s">
        <v>234</v>
      </c>
      <c r="C56" s="6" t="s">
        <v>239</v>
      </c>
      <c r="D56" s="6" t="s">
        <v>188</v>
      </c>
      <c r="E56" s="6" t="s">
        <v>230</v>
      </c>
      <c r="F56" s="6" t="s">
        <v>233</v>
      </c>
      <c r="G56" s="92">
        <v>0</v>
      </c>
    </row>
    <row r="57" spans="1:7">
      <c r="A57" s="23" t="s">
        <v>227</v>
      </c>
      <c r="B57" s="6" t="s">
        <v>234</v>
      </c>
      <c r="C57" s="6" t="s">
        <v>237</v>
      </c>
      <c r="D57" s="6" t="s">
        <v>188</v>
      </c>
      <c r="E57" s="6" t="s">
        <v>231</v>
      </c>
      <c r="F57" s="6" t="s">
        <v>233</v>
      </c>
      <c r="G57" s="92">
        <v>0</v>
      </c>
    </row>
    <row r="58" spans="1:7">
      <c r="A58" s="23" t="s">
        <v>227</v>
      </c>
      <c r="B58" s="6" t="s">
        <v>234</v>
      </c>
      <c r="C58" s="6" t="s">
        <v>238</v>
      </c>
      <c r="D58" s="6" t="s">
        <v>188</v>
      </c>
      <c r="E58" s="6" t="s">
        <v>231</v>
      </c>
      <c r="F58" s="6" t="s">
        <v>233</v>
      </c>
      <c r="G58" s="92">
        <v>0</v>
      </c>
    </row>
    <row r="59" spans="1:7">
      <c r="A59" s="23" t="s">
        <v>227</v>
      </c>
      <c r="B59" s="6" t="s">
        <v>234</v>
      </c>
      <c r="C59" s="6" t="s">
        <v>239</v>
      </c>
      <c r="D59" s="6" t="s">
        <v>188</v>
      </c>
      <c r="E59" s="6" t="s">
        <v>231</v>
      </c>
      <c r="F59" s="6" t="s">
        <v>233</v>
      </c>
      <c r="G59" s="92">
        <v>0</v>
      </c>
    </row>
    <row r="60" spans="1:7">
      <c r="A60" s="23" t="s">
        <v>227</v>
      </c>
      <c r="B60" s="6" t="s">
        <v>234</v>
      </c>
      <c r="C60" s="6" t="s">
        <v>237</v>
      </c>
      <c r="D60" s="6" t="s">
        <v>188</v>
      </c>
      <c r="E60" s="6" t="s">
        <v>232</v>
      </c>
      <c r="F60" s="6" t="s">
        <v>233</v>
      </c>
      <c r="G60" s="92">
        <v>0</v>
      </c>
    </row>
    <row r="61" spans="1:7">
      <c r="A61" s="23" t="s">
        <v>227</v>
      </c>
      <c r="B61" s="6" t="s">
        <v>234</v>
      </c>
      <c r="C61" s="6" t="s">
        <v>238</v>
      </c>
      <c r="D61" s="6" t="s">
        <v>188</v>
      </c>
      <c r="E61" s="6" t="s">
        <v>232</v>
      </c>
      <c r="F61" s="6" t="s">
        <v>233</v>
      </c>
      <c r="G61" s="92">
        <v>0</v>
      </c>
    </row>
    <row r="62" spans="1:7">
      <c r="A62" s="23" t="s">
        <v>227</v>
      </c>
      <c r="B62" s="6" t="s">
        <v>234</v>
      </c>
      <c r="C62" s="6" t="s">
        <v>239</v>
      </c>
      <c r="D62" s="6" t="s">
        <v>188</v>
      </c>
      <c r="E62" s="6" t="s">
        <v>232</v>
      </c>
      <c r="F62" s="6" t="s">
        <v>233</v>
      </c>
      <c r="G62" s="92">
        <v>0</v>
      </c>
    </row>
    <row r="63" spans="1:7">
      <c r="A63" s="23" t="s">
        <v>227</v>
      </c>
      <c r="B63" s="6" t="s">
        <v>235</v>
      </c>
      <c r="C63" s="6" t="s">
        <v>237</v>
      </c>
      <c r="D63" s="6" t="s">
        <v>188</v>
      </c>
      <c r="E63" s="6" t="s">
        <v>200</v>
      </c>
      <c r="F63" s="6" t="s">
        <v>233</v>
      </c>
      <c r="G63" s="92">
        <v>0</v>
      </c>
    </row>
    <row r="64" spans="1:7">
      <c r="A64" s="23" t="s">
        <v>227</v>
      </c>
      <c r="B64" s="6" t="s">
        <v>235</v>
      </c>
      <c r="C64" s="6" t="s">
        <v>238</v>
      </c>
      <c r="D64" s="6" t="s">
        <v>188</v>
      </c>
      <c r="E64" s="6" t="s">
        <v>200</v>
      </c>
      <c r="F64" s="6" t="s">
        <v>233</v>
      </c>
      <c r="G64" s="92">
        <v>0</v>
      </c>
    </row>
    <row r="65" spans="1:7">
      <c r="A65" s="23" t="s">
        <v>227</v>
      </c>
      <c r="B65" s="6" t="s">
        <v>235</v>
      </c>
      <c r="C65" s="6" t="s">
        <v>239</v>
      </c>
      <c r="D65" s="6" t="s">
        <v>188</v>
      </c>
      <c r="E65" s="6" t="s">
        <v>200</v>
      </c>
      <c r="F65" s="6" t="s">
        <v>233</v>
      </c>
      <c r="G65" s="92">
        <v>0</v>
      </c>
    </row>
    <row r="66" spans="1:7">
      <c r="A66" s="23" t="s">
        <v>227</v>
      </c>
      <c r="B66" s="6" t="s">
        <v>235</v>
      </c>
      <c r="C66" s="6" t="s">
        <v>237</v>
      </c>
      <c r="D66" s="6" t="s">
        <v>188</v>
      </c>
      <c r="E66" s="6" t="s">
        <v>229</v>
      </c>
      <c r="F66" s="6" t="s">
        <v>233</v>
      </c>
      <c r="G66" s="92">
        <v>0</v>
      </c>
    </row>
    <row r="67" spans="1:7">
      <c r="A67" s="23" t="s">
        <v>227</v>
      </c>
      <c r="B67" s="6" t="s">
        <v>235</v>
      </c>
      <c r="C67" s="6" t="s">
        <v>238</v>
      </c>
      <c r="D67" s="6" t="s">
        <v>188</v>
      </c>
      <c r="E67" s="6" t="s">
        <v>229</v>
      </c>
      <c r="F67" s="6" t="s">
        <v>233</v>
      </c>
      <c r="G67" s="92">
        <v>0</v>
      </c>
    </row>
    <row r="68" spans="1:7">
      <c r="A68" s="23" t="s">
        <v>227</v>
      </c>
      <c r="B68" s="6" t="s">
        <v>235</v>
      </c>
      <c r="C68" s="6" t="s">
        <v>239</v>
      </c>
      <c r="D68" s="6" t="s">
        <v>188</v>
      </c>
      <c r="E68" s="6" t="s">
        <v>229</v>
      </c>
      <c r="F68" s="6" t="s">
        <v>233</v>
      </c>
      <c r="G68" s="92">
        <v>0</v>
      </c>
    </row>
    <row r="69" spans="1:7">
      <c r="A69" s="23" t="s">
        <v>227</v>
      </c>
      <c r="B69" s="6" t="s">
        <v>235</v>
      </c>
      <c r="C69" s="6" t="s">
        <v>237</v>
      </c>
      <c r="D69" s="6" t="s">
        <v>188</v>
      </c>
      <c r="E69" s="6" t="s">
        <v>230</v>
      </c>
      <c r="F69" s="6" t="s">
        <v>233</v>
      </c>
      <c r="G69" s="92">
        <v>0</v>
      </c>
    </row>
    <row r="70" spans="1:7">
      <c r="A70" s="23" t="s">
        <v>227</v>
      </c>
      <c r="B70" s="6" t="s">
        <v>235</v>
      </c>
      <c r="C70" s="6" t="s">
        <v>238</v>
      </c>
      <c r="D70" s="6" t="s">
        <v>188</v>
      </c>
      <c r="E70" s="6" t="s">
        <v>230</v>
      </c>
      <c r="F70" s="6" t="s">
        <v>233</v>
      </c>
      <c r="G70" s="92">
        <v>0</v>
      </c>
    </row>
    <row r="71" spans="1:7">
      <c r="A71" s="23" t="s">
        <v>227</v>
      </c>
      <c r="B71" s="6" t="s">
        <v>235</v>
      </c>
      <c r="C71" s="6" t="s">
        <v>239</v>
      </c>
      <c r="D71" s="6" t="s">
        <v>188</v>
      </c>
      <c r="E71" s="6" t="s">
        <v>230</v>
      </c>
      <c r="F71" s="6" t="s">
        <v>233</v>
      </c>
      <c r="G71" s="92">
        <v>0</v>
      </c>
    </row>
    <row r="72" spans="1:7">
      <c r="A72" s="23" t="s">
        <v>227</v>
      </c>
      <c r="B72" s="6" t="s">
        <v>235</v>
      </c>
      <c r="C72" s="6" t="s">
        <v>237</v>
      </c>
      <c r="D72" s="6" t="s">
        <v>188</v>
      </c>
      <c r="E72" s="6" t="s">
        <v>231</v>
      </c>
      <c r="F72" s="6" t="s">
        <v>233</v>
      </c>
      <c r="G72" s="92">
        <v>0</v>
      </c>
    </row>
    <row r="73" spans="1:7">
      <c r="A73" s="23" t="s">
        <v>227</v>
      </c>
      <c r="B73" s="6" t="s">
        <v>235</v>
      </c>
      <c r="C73" s="6" t="s">
        <v>238</v>
      </c>
      <c r="D73" s="6" t="s">
        <v>188</v>
      </c>
      <c r="E73" s="6" t="s">
        <v>231</v>
      </c>
      <c r="F73" s="6" t="s">
        <v>233</v>
      </c>
      <c r="G73" s="92">
        <v>0</v>
      </c>
    </row>
    <row r="74" spans="1:7">
      <c r="A74" s="23" t="s">
        <v>227</v>
      </c>
      <c r="B74" s="6" t="s">
        <v>235</v>
      </c>
      <c r="C74" s="6" t="s">
        <v>239</v>
      </c>
      <c r="D74" s="6" t="s">
        <v>188</v>
      </c>
      <c r="E74" s="6" t="s">
        <v>231</v>
      </c>
      <c r="F74" s="6" t="s">
        <v>233</v>
      </c>
      <c r="G74" s="92">
        <v>0</v>
      </c>
    </row>
    <row r="75" spans="1:7">
      <c r="A75" s="23" t="s">
        <v>227</v>
      </c>
      <c r="B75" s="6" t="s">
        <v>235</v>
      </c>
      <c r="C75" s="6" t="s">
        <v>237</v>
      </c>
      <c r="D75" s="6" t="s">
        <v>188</v>
      </c>
      <c r="E75" s="6" t="s">
        <v>232</v>
      </c>
      <c r="F75" s="6" t="s">
        <v>233</v>
      </c>
      <c r="G75" s="92">
        <v>0</v>
      </c>
    </row>
    <row r="76" spans="1:7">
      <c r="A76" s="23" t="s">
        <v>227</v>
      </c>
      <c r="B76" s="6" t="s">
        <v>235</v>
      </c>
      <c r="C76" s="6" t="s">
        <v>238</v>
      </c>
      <c r="D76" s="6" t="s">
        <v>188</v>
      </c>
      <c r="E76" s="6" t="s">
        <v>232</v>
      </c>
      <c r="F76" s="6" t="s">
        <v>233</v>
      </c>
      <c r="G76" s="92">
        <v>0</v>
      </c>
    </row>
    <row r="77" spans="1:7">
      <c r="A77" s="23" t="s">
        <v>227</v>
      </c>
      <c r="B77" s="6" t="s">
        <v>235</v>
      </c>
      <c r="C77" s="6" t="s">
        <v>239</v>
      </c>
      <c r="D77" s="6" t="s">
        <v>188</v>
      </c>
      <c r="E77" s="6" t="s">
        <v>232</v>
      </c>
      <c r="F77" s="6" t="s">
        <v>233</v>
      </c>
      <c r="G77" s="92">
        <v>0</v>
      </c>
    </row>
    <row r="78" spans="1:7">
      <c r="A78" s="23" t="s">
        <v>227</v>
      </c>
      <c r="B78" s="6" t="s">
        <v>236</v>
      </c>
      <c r="C78" s="6" t="s">
        <v>237</v>
      </c>
      <c r="D78" s="6" t="s">
        <v>188</v>
      </c>
      <c r="E78" s="6" t="s">
        <v>200</v>
      </c>
      <c r="F78" s="6" t="s">
        <v>233</v>
      </c>
      <c r="G78" s="92">
        <v>0</v>
      </c>
    </row>
    <row r="79" spans="1:7">
      <c r="A79" s="23" t="s">
        <v>227</v>
      </c>
      <c r="B79" s="6" t="s">
        <v>236</v>
      </c>
      <c r="C79" s="6" t="s">
        <v>238</v>
      </c>
      <c r="D79" s="6" t="s">
        <v>188</v>
      </c>
      <c r="E79" s="6" t="s">
        <v>200</v>
      </c>
      <c r="F79" s="6" t="s">
        <v>233</v>
      </c>
      <c r="G79" s="92">
        <v>0</v>
      </c>
    </row>
    <row r="80" spans="1:7">
      <c r="A80" s="23" t="s">
        <v>227</v>
      </c>
      <c r="B80" s="6" t="s">
        <v>236</v>
      </c>
      <c r="C80" s="6" t="s">
        <v>239</v>
      </c>
      <c r="D80" s="6" t="s">
        <v>188</v>
      </c>
      <c r="E80" s="6" t="s">
        <v>200</v>
      </c>
      <c r="F80" s="6" t="s">
        <v>233</v>
      </c>
      <c r="G80" s="92">
        <v>0</v>
      </c>
    </row>
    <row r="81" spans="1:9">
      <c r="A81" s="23" t="s">
        <v>227</v>
      </c>
      <c r="B81" s="6" t="s">
        <v>236</v>
      </c>
      <c r="C81" s="6" t="s">
        <v>237</v>
      </c>
      <c r="D81" s="6" t="s">
        <v>188</v>
      </c>
      <c r="E81" s="6" t="s">
        <v>229</v>
      </c>
      <c r="F81" s="6" t="s">
        <v>233</v>
      </c>
      <c r="G81" s="92">
        <v>0</v>
      </c>
    </row>
    <row r="82" spans="1:9">
      <c r="A82" s="23" t="s">
        <v>227</v>
      </c>
      <c r="B82" s="6" t="s">
        <v>236</v>
      </c>
      <c r="C82" s="6" t="s">
        <v>238</v>
      </c>
      <c r="D82" s="6" t="s">
        <v>188</v>
      </c>
      <c r="E82" s="6" t="s">
        <v>229</v>
      </c>
      <c r="F82" s="6" t="s">
        <v>233</v>
      </c>
      <c r="G82" s="92">
        <v>0</v>
      </c>
    </row>
    <row r="83" spans="1:9">
      <c r="A83" s="23" t="s">
        <v>227</v>
      </c>
      <c r="B83" s="6" t="s">
        <v>236</v>
      </c>
      <c r="C83" s="6" t="s">
        <v>239</v>
      </c>
      <c r="D83" s="6" t="s">
        <v>188</v>
      </c>
      <c r="E83" s="6" t="s">
        <v>229</v>
      </c>
      <c r="F83" s="6" t="s">
        <v>233</v>
      </c>
      <c r="G83" s="92">
        <v>0</v>
      </c>
    </row>
    <row r="84" spans="1:9">
      <c r="A84" s="23" t="s">
        <v>227</v>
      </c>
      <c r="B84" s="6" t="s">
        <v>236</v>
      </c>
      <c r="C84" s="6" t="s">
        <v>237</v>
      </c>
      <c r="D84" s="6" t="s">
        <v>188</v>
      </c>
      <c r="E84" s="6" t="s">
        <v>230</v>
      </c>
      <c r="F84" s="6" t="s">
        <v>233</v>
      </c>
      <c r="G84" s="92">
        <v>0</v>
      </c>
    </row>
    <row r="85" spans="1:9">
      <c r="A85" s="23" t="s">
        <v>227</v>
      </c>
      <c r="B85" s="6" t="s">
        <v>236</v>
      </c>
      <c r="C85" s="6" t="s">
        <v>238</v>
      </c>
      <c r="D85" s="6" t="s">
        <v>188</v>
      </c>
      <c r="E85" s="6" t="s">
        <v>230</v>
      </c>
      <c r="F85" s="6" t="s">
        <v>233</v>
      </c>
      <c r="G85" s="92">
        <v>0</v>
      </c>
    </row>
    <row r="86" spans="1:9">
      <c r="A86" s="23" t="s">
        <v>227</v>
      </c>
      <c r="B86" s="6" t="s">
        <v>236</v>
      </c>
      <c r="C86" s="6" t="s">
        <v>239</v>
      </c>
      <c r="D86" s="6" t="s">
        <v>188</v>
      </c>
      <c r="E86" s="6" t="s">
        <v>230</v>
      </c>
      <c r="F86" s="6" t="s">
        <v>233</v>
      </c>
      <c r="G86" s="92">
        <v>0</v>
      </c>
    </row>
    <row r="87" spans="1:9">
      <c r="A87" s="23" t="s">
        <v>227</v>
      </c>
      <c r="B87" s="6" t="s">
        <v>236</v>
      </c>
      <c r="C87" s="6" t="s">
        <v>237</v>
      </c>
      <c r="D87" s="6" t="s">
        <v>188</v>
      </c>
      <c r="E87" s="6" t="s">
        <v>231</v>
      </c>
      <c r="F87" s="6" t="s">
        <v>233</v>
      </c>
      <c r="G87" s="92">
        <v>0</v>
      </c>
    </row>
    <row r="88" spans="1:9">
      <c r="A88" s="23" t="s">
        <v>227</v>
      </c>
      <c r="B88" s="6" t="s">
        <v>236</v>
      </c>
      <c r="C88" s="6" t="s">
        <v>238</v>
      </c>
      <c r="D88" s="6" t="s">
        <v>188</v>
      </c>
      <c r="E88" s="6" t="s">
        <v>231</v>
      </c>
      <c r="F88" s="6" t="s">
        <v>233</v>
      </c>
      <c r="G88" s="92">
        <v>0</v>
      </c>
    </row>
    <row r="89" spans="1:9">
      <c r="A89" s="23" t="s">
        <v>227</v>
      </c>
      <c r="B89" s="6" t="s">
        <v>236</v>
      </c>
      <c r="C89" s="6" t="s">
        <v>239</v>
      </c>
      <c r="D89" s="6" t="s">
        <v>188</v>
      </c>
      <c r="E89" s="6" t="s">
        <v>231</v>
      </c>
      <c r="F89" s="6" t="s">
        <v>233</v>
      </c>
      <c r="G89" s="92">
        <v>0</v>
      </c>
    </row>
    <row r="90" spans="1:9">
      <c r="A90" s="23" t="s">
        <v>227</v>
      </c>
      <c r="B90" s="6" t="s">
        <v>236</v>
      </c>
      <c r="C90" s="6" t="s">
        <v>237</v>
      </c>
      <c r="D90" s="6" t="s">
        <v>188</v>
      </c>
      <c r="E90" s="6" t="s">
        <v>232</v>
      </c>
      <c r="F90" s="6" t="s">
        <v>233</v>
      </c>
      <c r="G90" s="92">
        <v>0</v>
      </c>
    </row>
    <row r="91" spans="1:9">
      <c r="A91" s="23" t="s">
        <v>227</v>
      </c>
      <c r="B91" s="6" t="s">
        <v>236</v>
      </c>
      <c r="C91" s="6" t="s">
        <v>238</v>
      </c>
      <c r="D91" s="6" t="s">
        <v>188</v>
      </c>
      <c r="E91" s="6" t="s">
        <v>232</v>
      </c>
      <c r="F91" s="6" t="s">
        <v>233</v>
      </c>
      <c r="G91" s="92">
        <v>0</v>
      </c>
      <c r="H91" s="9"/>
      <c r="I91" s="9"/>
    </row>
    <row r="92" spans="1:9">
      <c r="A92" s="23" t="s">
        <v>227</v>
      </c>
      <c r="B92" s="6" t="s">
        <v>236</v>
      </c>
      <c r="C92" s="6" t="s">
        <v>239</v>
      </c>
      <c r="D92" s="6" t="s">
        <v>188</v>
      </c>
      <c r="E92" s="6" t="s">
        <v>232</v>
      </c>
      <c r="F92" s="6" t="s">
        <v>233</v>
      </c>
      <c r="G92" s="92">
        <v>0</v>
      </c>
      <c r="I92" s="9"/>
    </row>
    <row r="93" spans="1:9">
      <c r="A93" s="23" t="s">
        <v>227</v>
      </c>
      <c r="B93" s="6" t="s">
        <v>234</v>
      </c>
      <c r="C93" s="6" t="s">
        <v>237</v>
      </c>
      <c r="D93" s="6" t="s">
        <v>189</v>
      </c>
      <c r="E93" s="6" t="s">
        <v>200</v>
      </c>
      <c r="F93" s="6" t="s">
        <v>233</v>
      </c>
      <c r="G93" s="94">
        <v>0</v>
      </c>
      <c r="I93" s="9"/>
    </row>
    <row r="94" spans="1:9">
      <c r="A94" s="23" t="s">
        <v>227</v>
      </c>
      <c r="B94" s="6" t="s">
        <v>234</v>
      </c>
      <c r="C94" s="6" t="s">
        <v>238</v>
      </c>
      <c r="D94" s="6" t="s">
        <v>189</v>
      </c>
      <c r="E94" s="6" t="s">
        <v>200</v>
      </c>
      <c r="F94" s="6" t="s">
        <v>233</v>
      </c>
      <c r="G94" s="94">
        <v>0</v>
      </c>
      <c r="H94" s="9"/>
      <c r="I94" s="9"/>
    </row>
    <row r="95" spans="1:9">
      <c r="A95" s="23" t="s">
        <v>227</v>
      </c>
      <c r="B95" s="6" t="s">
        <v>234</v>
      </c>
      <c r="C95" s="6" t="s">
        <v>239</v>
      </c>
      <c r="D95" s="6" t="s">
        <v>189</v>
      </c>
      <c r="E95" s="6" t="s">
        <v>200</v>
      </c>
      <c r="F95" s="6" t="s">
        <v>233</v>
      </c>
      <c r="G95" s="94">
        <v>0</v>
      </c>
    </row>
    <row r="96" spans="1:9">
      <c r="A96" s="23" t="s">
        <v>227</v>
      </c>
      <c r="B96" s="6" t="s">
        <v>234</v>
      </c>
      <c r="C96" s="6" t="s">
        <v>237</v>
      </c>
      <c r="D96" s="6" t="s">
        <v>189</v>
      </c>
      <c r="E96" s="6" t="s">
        <v>229</v>
      </c>
      <c r="F96" s="6" t="s">
        <v>233</v>
      </c>
      <c r="G96" s="94">
        <v>0</v>
      </c>
    </row>
    <row r="97" spans="1:7">
      <c r="A97" s="23" t="s">
        <v>227</v>
      </c>
      <c r="B97" s="6" t="s">
        <v>234</v>
      </c>
      <c r="C97" s="6" t="s">
        <v>238</v>
      </c>
      <c r="D97" s="6" t="s">
        <v>189</v>
      </c>
      <c r="E97" s="6" t="s">
        <v>229</v>
      </c>
      <c r="F97" s="6" t="s">
        <v>233</v>
      </c>
      <c r="G97" s="94">
        <v>0</v>
      </c>
    </row>
    <row r="98" spans="1:7">
      <c r="A98" s="23" t="s">
        <v>227</v>
      </c>
      <c r="B98" s="6" t="s">
        <v>234</v>
      </c>
      <c r="C98" s="6" t="s">
        <v>239</v>
      </c>
      <c r="D98" s="6" t="s">
        <v>189</v>
      </c>
      <c r="E98" s="6" t="s">
        <v>229</v>
      </c>
      <c r="F98" s="6" t="s">
        <v>233</v>
      </c>
      <c r="G98" s="94">
        <v>0</v>
      </c>
    </row>
    <row r="99" spans="1:7">
      <c r="A99" s="23" t="s">
        <v>227</v>
      </c>
      <c r="B99" s="6" t="s">
        <v>234</v>
      </c>
      <c r="C99" s="6" t="s">
        <v>237</v>
      </c>
      <c r="D99" s="6" t="s">
        <v>189</v>
      </c>
      <c r="E99" s="6" t="s">
        <v>230</v>
      </c>
      <c r="F99" s="6" t="s">
        <v>233</v>
      </c>
      <c r="G99" s="94">
        <v>0</v>
      </c>
    </row>
    <row r="100" spans="1:7">
      <c r="A100" s="23" t="s">
        <v>227</v>
      </c>
      <c r="B100" s="6" t="s">
        <v>234</v>
      </c>
      <c r="C100" s="6" t="s">
        <v>238</v>
      </c>
      <c r="D100" s="6" t="s">
        <v>189</v>
      </c>
      <c r="E100" s="6" t="s">
        <v>230</v>
      </c>
      <c r="F100" s="6" t="s">
        <v>233</v>
      </c>
      <c r="G100" s="94">
        <v>0</v>
      </c>
    </row>
    <row r="101" spans="1:7">
      <c r="A101" s="23" t="s">
        <v>227</v>
      </c>
      <c r="B101" s="6" t="s">
        <v>234</v>
      </c>
      <c r="C101" s="6" t="s">
        <v>239</v>
      </c>
      <c r="D101" s="6" t="s">
        <v>189</v>
      </c>
      <c r="E101" s="6" t="s">
        <v>230</v>
      </c>
      <c r="F101" s="6" t="s">
        <v>233</v>
      </c>
      <c r="G101" s="94">
        <v>0</v>
      </c>
    </row>
    <row r="102" spans="1:7">
      <c r="A102" s="23" t="s">
        <v>227</v>
      </c>
      <c r="B102" s="6" t="s">
        <v>234</v>
      </c>
      <c r="C102" s="6" t="s">
        <v>237</v>
      </c>
      <c r="D102" s="6" t="s">
        <v>189</v>
      </c>
      <c r="E102" s="6" t="s">
        <v>231</v>
      </c>
      <c r="F102" s="6" t="s">
        <v>233</v>
      </c>
      <c r="G102" s="94">
        <v>0</v>
      </c>
    </row>
    <row r="103" spans="1:7">
      <c r="A103" s="23" t="s">
        <v>227</v>
      </c>
      <c r="B103" s="6" t="s">
        <v>234</v>
      </c>
      <c r="C103" s="6" t="s">
        <v>238</v>
      </c>
      <c r="D103" s="6" t="s">
        <v>189</v>
      </c>
      <c r="E103" s="6" t="s">
        <v>231</v>
      </c>
      <c r="F103" s="6" t="s">
        <v>233</v>
      </c>
      <c r="G103" s="94">
        <v>0</v>
      </c>
    </row>
    <row r="104" spans="1:7">
      <c r="A104" s="23" t="s">
        <v>227</v>
      </c>
      <c r="B104" s="6" t="s">
        <v>234</v>
      </c>
      <c r="C104" s="6" t="s">
        <v>239</v>
      </c>
      <c r="D104" s="6" t="s">
        <v>189</v>
      </c>
      <c r="E104" s="6" t="s">
        <v>231</v>
      </c>
      <c r="F104" s="6" t="s">
        <v>233</v>
      </c>
      <c r="G104" s="94">
        <v>0</v>
      </c>
    </row>
    <row r="105" spans="1:7">
      <c r="A105" s="23" t="s">
        <v>227</v>
      </c>
      <c r="B105" s="6" t="s">
        <v>234</v>
      </c>
      <c r="C105" s="6" t="s">
        <v>237</v>
      </c>
      <c r="D105" s="6" t="s">
        <v>189</v>
      </c>
      <c r="E105" s="6" t="s">
        <v>232</v>
      </c>
      <c r="F105" s="6" t="s">
        <v>233</v>
      </c>
      <c r="G105" s="94">
        <v>0</v>
      </c>
    </row>
    <row r="106" spans="1:7">
      <c r="A106" s="23" t="s">
        <v>227</v>
      </c>
      <c r="B106" s="6" t="s">
        <v>234</v>
      </c>
      <c r="C106" s="6" t="s">
        <v>238</v>
      </c>
      <c r="D106" s="6" t="s">
        <v>189</v>
      </c>
      <c r="E106" s="6" t="s">
        <v>232</v>
      </c>
      <c r="F106" s="6" t="s">
        <v>233</v>
      </c>
      <c r="G106" s="94">
        <v>0</v>
      </c>
    </row>
    <row r="107" spans="1:7">
      <c r="A107" s="23" t="s">
        <v>227</v>
      </c>
      <c r="B107" s="6" t="s">
        <v>234</v>
      </c>
      <c r="C107" s="6" t="s">
        <v>239</v>
      </c>
      <c r="D107" s="6" t="s">
        <v>189</v>
      </c>
      <c r="E107" s="6" t="s">
        <v>232</v>
      </c>
      <c r="F107" s="6" t="s">
        <v>233</v>
      </c>
      <c r="G107" s="94">
        <v>0</v>
      </c>
    </row>
    <row r="108" spans="1:7">
      <c r="A108" s="23" t="s">
        <v>227</v>
      </c>
      <c r="B108" s="6" t="s">
        <v>235</v>
      </c>
      <c r="C108" s="6" t="s">
        <v>237</v>
      </c>
      <c r="D108" s="6" t="s">
        <v>189</v>
      </c>
      <c r="E108" s="6" t="s">
        <v>200</v>
      </c>
      <c r="F108" s="6" t="s">
        <v>233</v>
      </c>
      <c r="G108" s="94">
        <v>0</v>
      </c>
    </row>
    <row r="109" spans="1:7">
      <c r="A109" s="23" t="s">
        <v>227</v>
      </c>
      <c r="B109" s="6" t="s">
        <v>235</v>
      </c>
      <c r="C109" s="6" t="s">
        <v>238</v>
      </c>
      <c r="D109" s="6" t="s">
        <v>189</v>
      </c>
      <c r="E109" s="6" t="s">
        <v>200</v>
      </c>
      <c r="F109" s="6" t="s">
        <v>233</v>
      </c>
      <c r="G109" s="94">
        <v>0</v>
      </c>
    </row>
    <row r="110" spans="1:7">
      <c r="A110" s="23" t="s">
        <v>227</v>
      </c>
      <c r="B110" s="6" t="s">
        <v>235</v>
      </c>
      <c r="C110" s="6" t="s">
        <v>239</v>
      </c>
      <c r="D110" s="6" t="s">
        <v>189</v>
      </c>
      <c r="E110" s="6" t="s">
        <v>200</v>
      </c>
      <c r="F110" s="6" t="s">
        <v>233</v>
      </c>
      <c r="G110" s="94">
        <v>0</v>
      </c>
    </row>
    <row r="111" spans="1:7">
      <c r="A111" s="23" t="s">
        <v>227</v>
      </c>
      <c r="B111" s="6" t="s">
        <v>235</v>
      </c>
      <c r="C111" s="6" t="s">
        <v>237</v>
      </c>
      <c r="D111" s="6" t="s">
        <v>189</v>
      </c>
      <c r="E111" s="6" t="s">
        <v>229</v>
      </c>
      <c r="F111" s="6" t="s">
        <v>233</v>
      </c>
      <c r="G111" s="94">
        <v>0</v>
      </c>
    </row>
    <row r="112" spans="1:7">
      <c r="A112" s="23" t="s">
        <v>227</v>
      </c>
      <c r="B112" s="6" t="s">
        <v>235</v>
      </c>
      <c r="C112" s="6" t="s">
        <v>238</v>
      </c>
      <c r="D112" s="6" t="s">
        <v>189</v>
      </c>
      <c r="E112" s="6" t="s">
        <v>229</v>
      </c>
      <c r="F112" s="6" t="s">
        <v>233</v>
      </c>
      <c r="G112" s="94">
        <v>0</v>
      </c>
    </row>
    <row r="113" spans="1:7">
      <c r="A113" s="23" t="s">
        <v>227</v>
      </c>
      <c r="B113" s="6" t="s">
        <v>235</v>
      </c>
      <c r="C113" s="6" t="s">
        <v>239</v>
      </c>
      <c r="D113" s="6" t="s">
        <v>189</v>
      </c>
      <c r="E113" s="6" t="s">
        <v>229</v>
      </c>
      <c r="F113" s="6" t="s">
        <v>233</v>
      </c>
      <c r="G113" s="94">
        <v>0</v>
      </c>
    </row>
    <row r="114" spans="1:7">
      <c r="A114" s="23" t="s">
        <v>227</v>
      </c>
      <c r="B114" s="6" t="s">
        <v>235</v>
      </c>
      <c r="C114" s="6" t="s">
        <v>237</v>
      </c>
      <c r="D114" s="6" t="s">
        <v>189</v>
      </c>
      <c r="E114" s="6" t="s">
        <v>230</v>
      </c>
      <c r="F114" s="6" t="s">
        <v>233</v>
      </c>
      <c r="G114" s="94">
        <v>0</v>
      </c>
    </row>
    <row r="115" spans="1:7">
      <c r="A115" s="23" t="s">
        <v>227</v>
      </c>
      <c r="B115" s="6" t="s">
        <v>235</v>
      </c>
      <c r="C115" s="6" t="s">
        <v>238</v>
      </c>
      <c r="D115" s="6" t="s">
        <v>189</v>
      </c>
      <c r="E115" s="6" t="s">
        <v>230</v>
      </c>
      <c r="F115" s="6" t="s">
        <v>233</v>
      </c>
      <c r="G115" s="94">
        <v>0</v>
      </c>
    </row>
    <row r="116" spans="1:7">
      <c r="A116" s="23" t="s">
        <v>227</v>
      </c>
      <c r="B116" s="6" t="s">
        <v>235</v>
      </c>
      <c r="C116" s="6" t="s">
        <v>239</v>
      </c>
      <c r="D116" s="6" t="s">
        <v>189</v>
      </c>
      <c r="E116" s="6" t="s">
        <v>230</v>
      </c>
      <c r="F116" s="6" t="s">
        <v>233</v>
      </c>
      <c r="G116" s="94">
        <v>0</v>
      </c>
    </row>
    <row r="117" spans="1:7">
      <c r="A117" s="23" t="s">
        <v>227</v>
      </c>
      <c r="B117" s="6" t="s">
        <v>235</v>
      </c>
      <c r="C117" s="6" t="s">
        <v>237</v>
      </c>
      <c r="D117" s="6" t="s">
        <v>189</v>
      </c>
      <c r="E117" s="6" t="s">
        <v>231</v>
      </c>
      <c r="F117" s="6" t="s">
        <v>233</v>
      </c>
      <c r="G117" s="94">
        <v>0</v>
      </c>
    </row>
    <row r="118" spans="1:7">
      <c r="A118" s="23" t="s">
        <v>227</v>
      </c>
      <c r="B118" s="6" t="s">
        <v>235</v>
      </c>
      <c r="C118" s="6" t="s">
        <v>238</v>
      </c>
      <c r="D118" s="6" t="s">
        <v>189</v>
      </c>
      <c r="E118" s="6" t="s">
        <v>231</v>
      </c>
      <c r="F118" s="6" t="s">
        <v>233</v>
      </c>
      <c r="G118" s="94">
        <v>0</v>
      </c>
    </row>
    <row r="119" spans="1:7">
      <c r="A119" s="23" t="s">
        <v>227</v>
      </c>
      <c r="B119" s="6" t="s">
        <v>235</v>
      </c>
      <c r="C119" s="6" t="s">
        <v>239</v>
      </c>
      <c r="D119" s="6" t="s">
        <v>189</v>
      </c>
      <c r="E119" s="6" t="s">
        <v>231</v>
      </c>
      <c r="F119" s="6" t="s">
        <v>233</v>
      </c>
      <c r="G119" s="94">
        <v>0</v>
      </c>
    </row>
    <row r="120" spans="1:7">
      <c r="A120" s="23" t="s">
        <v>227</v>
      </c>
      <c r="B120" s="6" t="s">
        <v>235</v>
      </c>
      <c r="C120" s="6" t="s">
        <v>237</v>
      </c>
      <c r="D120" s="6" t="s">
        <v>189</v>
      </c>
      <c r="E120" s="6" t="s">
        <v>232</v>
      </c>
      <c r="F120" s="6" t="s">
        <v>233</v>
      </c>
      <c r="G120" s="94">
        <v>0</v>
      </c>
    </row>
    <row r="121" spans="1:7">
      <c r="A121" s="23" t="s">
        <v>227</v>
      </c>
      <c r="B121" s="6" t="s">
        <v>235</v>
      </c>
      <c r="C121" s="6" t="s">
        <v>238</v>
      </c>
      <c r="D121" s="6" t="s">
        <v>189</v>
      </c>
      <c r="E121" s="6" t="s">
        <v>232</v>
      </c>
      <c r="F121" s="6" t="s">
        <v>233</v>
      </c>
      <c r="G121" s="94">
        <v>0</v>
      </c>
    </row>
    <row r="122" spans="1:7">
      <c r="A122" s="23" t="s">
        <v>227</v>
      </c>
      <c r="B122" s="6" t="s">
        <v>235</v>
      </c>
      <c r="C122" s="6" t="s">
        <v>239</v>
      </c>
      <c r="D122" s="6" t="s">
        <v>189</v>
      </c>
      <c r="E122" s="6" t="s">
        <v>232</v>
      </c>
      <c r="F122" s="6" t="s">
        <v>233</v>
      </c>
      <c r="G122" s="94">
        <v>0</v>
      </c>
    </row>
    <row r="123" spans="1:7">
      <c r="A123" s="23" t="s">
        <v>227</v>
      </c>
      <c r="B123" s="6" t="s">
        <v>236</v>
      </c>
      <c r="C123" s="6" t="s">
        <v>237</v>
      </c>
      <c r="D123" s="6" t="s">
        <v>189</v>
      </c>
      <c r="E123" s="6" t="s">
        <v>200</v>
      </c>
      <c r="F123" s="6" t="s">
        <v>233</v>
      </c>
      <c r="G123" s="94">
        <v>0</v>
      </c>
    </row>
    <row r="124" spans="1:7">
      <c r="A124" s="23" t="s">
        <v>227</v>
      </c>
      <c r="B124" s="6" t="s">
        <v>236</v>
      </c>
      <c r="C124" s="6" t="s">
        <v>238</v>
      </c>
      <c r="D124" s="6" t="s">
        <v>189</v>
      </c>
      <c r="E124" s="6" t="s">
        <v>200</v>
      </c>
      <c r="F124" s="6" t="s">
        <v>233</v>
      </c>
      <c r="G124" s="94">
        <v>0</v>
      </c>
    </row>
    <row r="125" spans="1:7">
      <c r="A125" s="23" t="s">
        <v>227</v>
      </c>
      <c r="B125" s="6" t="s">
        <v>236</v>
      </c>
      <c r="C125" s="6" t="s">
        <v>239</v>
      </c>
      <c r="D125" s="6" t="s">
        <v>189</v>
      </c>
      <c r="E125" s="6" t="s">
        <v>200</v>
      </c>
      <c r="F125" s="6" t="s">
        <v>233</v>
      </c>
      <c r="G125" s="94">
        <v>0</v>
      </c>
    </row>
    <row r="126" spans="1:7">
      <c r="A126" s="23" t="s">
        <v>227</v>
      </c>
      <c r="B126" s="6" t="s">
        <v>236</v>
      </c>
      <c r="C126" s="6" t="s">
        <v>237</v>
      </c>
      <c r="D126" s="6" t="s">
        <v>189</v>
      </c>
      <c r="E126" s="6" t="s">
        <v>229</v>
      </c>
      <c r="F126" s="6" t="s">
        <v>233</v>
      </c>
      <c r="G126" s="94">
        <v>0</v>
      </c>
    </row>
    <row r="127" spans="1:7">
      <c r="A127" s="23" t="s">
        <v>227</v>
      </c>
      <c r="B127" s="6" t="s">
        <v>236</v>
      </c>
      <c r="C127" s="6" t="s">
        <v>238</v>
      </c>
      <c r="D127" s="6" t="s">
        <v>189</v>
      </c>
      <c r="E127" s="6" t="s">
        <v>229</v>
      </c>
      <c r="F127" s="6" t="s">
        <v>233</v>
      </c>
      <c r="G127" s="94">
        <v>0</v>
      </c>
    </row>
    <row r="128" spans="1:7">
      <c r="A128" s="23" t="s">
        <v>227</v>
      </c>
      <c r="B128" s="6" t="s">
        <v>236</v>
      </c>
      <c r="C128" s="6" t="s">
        <v>239</v>
      </c>
      <c r="D128" s="6" t="s">
        <v>189</v>
      </c>
      <c r="E128" s="6" t="s">
        <v>229</v>
      </c>
      <c r="F128" s="6" t="s">
        <v>233</v>
      </c>
      <c r="G128" s="94">
        <v>0</v>
      </c>
    </row>
    <row r="129" spans="1:7">
      <c r="A129" s="23" t="s">
        <v>227</v>
      </c>
      <c r="B129" s="6" t="s">
        <v>236</v>
      </c>
      <c r="C129" s="6" t="s">
        <v>237</v>
      </c>
      <c r="D129" s="6" t="s">
        <v>189</v>
      </c>
      <c r="E129" s="6" t="s">
        <v>230</v>
      </c>
      <c r="F129" s="6" t="s">
        <v>233</v>
      </c>
      <c r="G129" s="94">
        <v>0</v>
      </c>
    </row>
    <row r="130" spans="1:7">
      <c r="A130" s="23" t="s">
        <v>227</v>
      </c>
      <c r="B130" s="6" t="s">
        <v>236</v>
      </c>
      <c r="C130" s="6" t="s">
        <v>238</v>
      </c>
      <c r="D130" s="6" t="s">
        <v>189</v>
      </c>
      <c r="E130" s="6" t="s">
        <v>230</v>
      </c>
      <c r="F130" s="6" t="s">
        <v>233</v>
      </c>
      <c r="G130" s="94">
        <v>0</v>
      </c>
    </row>
    <row r="131" spans="1:7">
      <c r="A131" s="23" t="s">
        <v>227</v>
      </c>
      <c r="B131" s="6" t="s">
        <v>236</v>
      </c>
      <c r="C131" s="6" t="s">
        <v>239</v>
      </c>
      <c r="D131" s="6" t="s">
        <v>189</v>
      </c>
      <c r="E131" s="6" t="s">
        <v>230</v>
      </c>
      <c r="F131" s="6" t="s">
        <v>233</v>
      </c>
      <c r="G131" s="94">
        <v>0</v>
      </c>
    </row>
    <row r="132" spans="1:7">
      <c r="A132" s="23" t="s">
        <v>227</v>
      </c>
      <c r="B132" s="6" t="s">
        <v>236</v>
      </c>
      <c r="C132" s="6" t="s">
        <v>237</v>
      </c>
      <c r="D132" s="6" t="s">
        <v>189</v>
      </c>
      <c r="E132" s="6" t="s">
        <v>231</v>
      </c>
      <c r="F132" s="6" t="s">
        <v>233</v>
      </c>
      <c r="G132" s="94">
        <v>0</v>
      </c>
    </row>
    <row r="133" spans="1:7">
      <c r="A133" s="23" t="s">
        <v>227</v>
      </c>
      <c r="B133" s="6" t="s">
        <v>236</v>
      </c>
      <c r="C133" s="6" t="s">
        <v>238</v>
      </c>
      <c r="D133" s="6" t="s">
        <v>189</v>
      </c>
      <c r="E133" s="6" t="s">
        <v>231</v>
      </c>
      <c r="F133" s="6" t="s">
        <v>233</v>
      </c>
      <c r="G133" s="94">
        <v>0</v>
      </c>
    </row>
    <row r="134" spans="1:7">
      <c r="A134" s="23" t="s">
        <v>227</v>
      </c>
      <c r="B134" s="6" t="s">
        <v>236</v>
      </c>
      <c r="C134" s="6" t="s">
        <v>239</v>
      </c>
      <c r="D134" s="6" t="s">
        <v>189</v>
      </c>
      <c r="E134" s="6" t="s">
        <v>231</v>
      </c>
      <c r="F134" s="6" t="s">
        <v>233</v>
      </c>
      <c r="G134" s="94">
        <v>0</v>
      </c>
    </row>
    <row r="135" spans="1:7">
      <c r="A135" s="23" t="s">
        <v>227</v>
      </c>
      <c r="B135" s="6" t="s">
        <v>236</v>
      </c>
      <c r="C135" s="6" t="s">
        <v>237</v>
      </c>
      <c r="D135" s="6" t="s">
        <v>189</v>
      </c>
      <c r="E135" s="6" t="s">
        <v>232</v>
      </c>
      <c r="F135" s="6" t="s">
        <v>233</v>
      </c>
      <c r="G135" s="94">
        <v>0</v>
      </c>
    </row>
    <row r="136" spans="1:7">
      <c r="A136" s="23" t="s">
        <v>227</v>
      </c>
      <c r="B136" s="6" t="s">
        <v>236</v>
      </c>
      <c r="C136" s="6" t="s">
        <v>238</v>
      </c>
      <c r="D136" s="6" t="s">
        <v>189</v>
      </c>
      <c r="E136" s="6" t="s">
        <v>232</v>
      </c>
      <c r="F136" s="6" t="s">
        <v>233</v>
      </c>
      <c r="G136" s="94">
        <v>0</v>
      </c>
    </row>
    <row r="137" spans="1:7">
      <c r="A137" s="90" t="s">
        <v>227</v>
      </c>
      <c r="B137" s="27" t="s">
        <v>236</v>
      </c>
      <c r="C137" s="27" t="s">
        <v>239</v>
      </c>
      <c r="D137" s="27" t="s">
        <v>189</v>
      </c>
      <c r="E137" s="27" t="s">
        <v>232</v>
      </c>
      <c r="F137" s="27" t="s">
        <v>233</v>
      </c>
      <c r="G137" s="95">
        <v>0</v>
      </c>
    </row>
    <row r="139" spans="1:7">
      <c r="A139" s="1" t="s">
        <v>290</v>
      </c>
    </row>
    <row r="140" spans="1:7">
      <c r="A140" s="88" t="s">
        <v>228</v>
      </c>
    </row>
    <row r="141" spans="1:7">
      <c r="A141" s="88" t="s">
        <v>241</v>
      </c>
    </row>
    <row r="142" spans="1:7">
      <c r="A142" s="24" t="s">
        <v>194</v>
      </c>
      <c r="B142" s="25" t="s">
        <v>193</v>
      </c>
      <c r="C142" s="25" t="s">
        <v>196</v>
      </c>
      <c r="D142" s="25" t="s">
        <v>190</v>
      </c>
      <c r="E142" s="25" t="s">
        <v>191</v>
      </c>
      <c r="F142" s="25" t="s">
        <v>184</v>
      </c>
      <c r="G142" s="102" t="s">
        <v>195</v>
      </c>
    </row>
    <row r="143" spans="1:7">
      <c r="A143" s="23" t="s">
        <v>240</v>
      </c>
      <c r="B143" s="6" t="s">
        <v>234</v>
      </c>
      <c r="C143" s="6" t="s">
        <v>237</v>
      </c>
      <c r="D143" s="6" t="s">
        <v>188</v>
      </c>
      <c r="E143" s="11" t="s">
        <v>274</v>
      </c>
      <c r="F143" s="6" t="s">
        <v>213</v>
      </c>
      <c r="G143" s="94">
        <v>0</v>
      </c>
    </row>
    <row r="144" spans="1:7">
      <c r="A144" s="23" t="s">
        <v>240</v>
      </c>
      <c r="B144" s="6" t="s">
        <v>234</v>
      </c>
      <c r="C144" s="6" t="s">
        <v>238</v>
      </c>
      <c r="D144" s="6" t="s">
        <v>188</v>
      </c>
      <c r="E144" s="11" t="s">
        <v>274</v>
      </c>
      <c r="F144" s="6" t="s">
        <v>213</v>
      </c>
      <c r="G144" s="94">
        <v>0</v>
      </c>
    </row>
    <row r="145" spans="1:7">
      <c r="A145" s="23" t="s">
        <v>240</v>
      </c>
      <c r="B145" s="6" t="s">
        <v>234</v>
      </c>
      <c r="C145" s="6" t="s">
        <v>239</v>
      </c>
      <c r="D145" s="6" t="s">
        <v>188</v>
      </c>
      <c r="E145" s="11" t="s">
        <v>274</v>
      </c>
      <c r="F145" s="6" t="s">
        <v>213</v>
      </c>
      <c r="G145" s="94">
        <v>0</v>
      </c>
    </row>
    <row r="146" spans="1:7">
      <c r="A146" s="23" t="s">
        <v>240</v>
      </c>
      <c r="B146" s="6" t="s">
        <v>235</v>
      </c>
      <c r="C146" s="6" t="s">
        <v>237</v>
      </c>
      <c r="D146" s="6" t="s">
        <v>188</v>
      </c>
      <c r="E146" s="11" t="s">
        <v>274</v>
      </c>
      <c r="F146" s="6" t="s">
        <v>213</v>
      </c>
      <c r="G146" s="94">
        <v>0</v>
      </c>
    </row>
    <row r="147" spans="1:7">
      <c r="A147" s="23" t="s">
        <v>240</v>
      </c>
      <c r="B147" s="6" t="s">
        <v>235</v>
      </c>
      <c r="C147" s="6" t="s">
        <v>238</v>
      </c>
      <c r="D147" s="6" t="s">
        <v>188</v>
      </c>
      <c r="E147" s="11" t="s">
        <v>274</v>
      </c>
      <c r="F147" s="6" t="s">
        <v>213</v>
      </c>
      <c r="G147" s="94">
        <v>0</v>
      </c>
    </row>
    <row r="148" spans="1:7">
      <c r="A148" s="23" t="s">
        <v>240</v>
      </c>
      <c r="B148" s="6" t="s">
        <v>235</v>
      </c>
      <c r="C148" s="6" t="s">
        <v>239</v>
      </c>
      <c r="D148" s="6" t="s">
        <v>188</v>
      </c>
      <c r="E148" s="11" t="s">
        <v>274</v>
      </c>
      <c r="F148" s="6" t="s">
        <v>213</v>
      </c>
      <c r="G148" s="94">
        <v>0</v>
      </c>
    </row>
    <row r="149" spans="1:7">
      <c r="A149" s="23" t="s">
        <v>240</v>
      </c>
      <c r="B149" s="6" t="s">
        <v>236</v>
      </c>
      <c r="C149" s="6" t="s">
        <v>237</v>
      </c>
      <c r="D149" s="6" t="s">
        <v>188</v>
      </c>
      <c r="E149" s="11" t="s">
        <v>274</v>
      </c>
      <c r="F149" s="6" t="s">
        <v>213</v>
      </c>
      <c r="G149" s="94">
        <v>0</v>
      </c>
    </row>
    <row r="150" spans="1:7">
      <c r="A150" s="23" t="s">
        <v>240</v>
      </c>
      <c r="B150" s="6" t="s">
        <v>236</v>
      </c>
      <c r="C150" s="6" t="s">
        <v>238</v>
      </c>
      <c r="D150" s="6" t="s">
        <v>188</v>
      </c>
      <c r="E150" s="11" t="s">
        <v>274</v>
      </c>
      <c r="F150" s="6" t="s">
        <v>213</v>
      </c>
      <c r="G150" s="94">
        <v>0</v>
      </c>
    </row>
    <row r="151" spans="1:7">
      <c r="A151" s="23" t="s">
        <v>240</v>
      </c>
      <c r="B151" s="6" t="s">
        <v>236</v>
      </c>
      <c r="C151" s="6" t="s">
        <v>239</v>
      </c>
      <c r="D151" s="6" t="s">
        <v>188</v>
      </c>
      <c r="E151" s="11" t="s">
        <v>274</v>
      </c>
      <c r="F151" s="6" t="s">
        <v>213</v>
      </c>
      <c r="G151" s="94">
        <v>0</v>
      </c>
    </row>
    <row r="152" spans="1:7">
      <c r="A152" s="23" t="s">
        <v>240</v>
      </c>
      <c r="B152" s="6" t="s">
        <v>234</v>
      </c>
      <c r="C152" s="6" t="s">
        <v>237</v>
      </c>
      <c r="D152" s="6" t="s">
        <v>189</v>
      </c>
      <c r="E152" s="11" t="s">
        <v>274</v>
      </c>
      <c r="F152" s="6" t="s">
        <v>213</v>
      </c>
      <c r="G152" s="94">
        <v>0</v>
      </c>
    </row>
    <row r="153" spans="1:7">
      <c r="A153" s="23" t="s">
        <v>240</v>
      </c>
      <c r="B153" s="6" t="s">
        <v>234</v>
      </c>
      <c r="C153" s="6" t="s">
        <v>238</v>
      </c>
      <c r="D153" s="6" t="s">
        <v>189</v>
      </c>
      <c r="E153" s="11" t="s">
        <v>274</v>
      </c>
      <c r="F153" s="6" t="s">
        <v>213</v>
      </c>
      <c r="G153" s="94">
        <v>0</v>
      </c>
    </row>
    <row r="154" spans="1:7">
      <c r="A154" s="23" t="s">
        <v>240</v>
      </c>
      <c r="B154" s="6" t="s">
        <v>234</v>
      </c>
      <c r="C154" s="6" t="s">
        <v>239</v>
      </c>
      <c r="D154" s="6" t="s">
        <v>189</v>
      </c>
      <c r="E154" s="11" t="s">
        <v>274</v>
      </c>
      <c r="F154" s="6" t="s">
        <v>213</v>
      </c>
      <c r="G154" s="94">
        <v>0</v>
      </c>
    </row>
    <row r="155" spans="1:7">
      <c r="A155" s="23" t="s">
        <v>240</v>
      </c>
      <c r="B155" s="6" t="s">
        <v>235</v>
      </c>
      <c r="C155" s="6" t="s">
        <v>237</v>
      </c>
      <c r="D155" s="6" t="s">
        <v>189</v>
      </c>
      <c r="E155" s="11" t="s">
        <v>274</v>
      </c>
      <c r="F155" s="6" t="s">
        <v>213</v>
      </c>
      <c r="G155" s="94">
        <v>0</v>
      </c>
    </row>
    <row r="156" spans="1:7">
      <c r="A156" s="23" t="s">
        <v>240</v>
      </c>
      <c r="B156" s="6" t="s">
        <v>235</v>
      </c>
      <c r="C156" s="6" t="s">
        <v>238</v>
      </c>
      <c r="D156" s="6" t="s">
        <v>189</v>
      </c>
      <c r="E156" s="11" t="s">
        <v>274</v>
      </c>
      <c r="F156" s="6" t="s">
        <v>213</v>
      </c>
      <c r="G156" s="94">
        <v>0</v>
      </c>
    </row>
    <row r="157" spans="1:7">
      <c r="A157" s="23" t="s">
        <v>240</v>
      </c>
      <c r="B157" s="6" t="s">
        <v>235</v>
      </c>
      <c r="C157" s="6" t="s">
        <v>239</v>
      </c>
      <c r="D157" s="6" t="s">
        <v>189</v>
      </c>
      <c r="E157" s="11" t="s">
        <v>274</v>
      </c>
      <c r="F157" s="6" t="s">
        <v>213</v>
      </c>
      <c r="G157" s="94">
        <v>0</v>
      </c>
    </row>
    <row r="158" spans="1:7">
      <c r="A158" s="23" t="s">
        <v>240</v>
      </c>
      <c r="B158" s="6" t="s">
        <v>236</v>
      </c>
      <c r="C158" s="6" t="s">
        <v>237</v>
      </c>
      <c r="D158" s="6" t="s">
        <v>189</v>
      </c>
      <c r="E158" s="11" t="s">
        <v>274</v>
      </c>
      <c r="F158" s="6" t="s">
        <v>213</v>
      </c>
      <c r="G158" s="94">
        <v>0</v>
      </c>
    </row>
    <row r="159" spans="1:7">
      <c r="A159" s="23" t="s">
        <v>240</v>
      </c>
      <c r="B159" s="6" t="s">
        <v>236</v>
      </c>
      <c r="C159" s="6" t="s">
        <v>238</v>
      </c>
      <c r="D159" s="6" t="s">
        <v>189</v>
      </c>
      <c r="E159" s="11" t="s">
        <v>274</v>
      </c>
      <c r="F159" s="6" t="s">
        <v>213</v>
      </c>
      <c r="G159" s="94">
        <v>0</v>
      </c>
    </row>
    <row r="160" spans="1:7">
      <c r="A160" s="90" t="s">
        <v>240</v>
      </c>
      <c r="B160" s="27" t="s">
        <v>236</v>
      </c>
      <c r="C160" s="27" t="s">
        <v>239</v>
      </c>
      <c r="D160" s="27" t="s">
        <v>189</v>
      </c>
      <c r="E160" s="30" t="s">
        <v>274</v>
      </c>
      <c r="F160" s="27" t="s">
        <v>213</v>
      </c>
      <c r="G160" s="95">
        <v>0</v>
      </c>
    </row>
    <row r="162" spans="1:7">
      <c r="A162" s="1" t="s">
        <v>351</v>
      </c>
      <c r="B162" s="12"/>
    </row>
    <row r="163" spans="1:7">
      <c r="A163" s="88" t="s">
        <v>248</v>
      </c>
    </row>
    <row r="164" spans="1:7">
      <c r="A164" s="24" t="s">
        <v>194</v>
      </c>
      <c r="B164" s="25" t="s">
        <v>193</v>
      </c>
      <c r="C164" s="25" t="s">
        <v>196</v>
      </c>
      <c r="D164" s="25" t="s">
        <v>190</v>
      </c>
      <c r="E164" s="25" t="s">
        <v>191</v>
      </c>
      <c r="F164" s="25" t="s">
        <v>184</v>
      </c>
      <c r="G164" s="102" t="s">
        <v>195</v>
      </c>
    </row>
    <row r="165" spans="1:7">
      <c r="A165" s="23" t="s">
        <v>242</v>
      </c>
      <c r="B165" s="6" t="s">
        <v>204</v>
      </c>
      <c r="C165" s="6" t="s">
        <v>204</v>
      </c>
      <c r="D165" s="6" t="s">
        <v>274</v>
      </c>
      <c r="E165" s="11" t="s">
        <v>276</v>
      </c>
      <c r="F165" s="6" t="s">
        <v>233</v>
      </c>
      <c r="G165" s="94">
        <v>0</v>
      </c>
    </row>
    <row r="166" spans="1:7">
      <c r="A166" s="23" t="s">
        <v>242</v>
      </c>
      <c r="B166" s="6" t="s">
        <v>243</v>
      </c>
      <c r="C166" s="6" t="s">
        <v>238</v>
      </c>
      <c r="D166" s="6" t="s">
        <v>188</v>
      </c>
      <c r="E166" s="6" t="s">
        <v>244</v>
      </c>
      <c r="F166" s="6" t="s">
        <v>233</v>
      </c>
      <c r="G166" s="94">
        <v>0</v>
      </c>
    </row>
    <row r="167" spans="1:7">
      <c r="A167" s="23" t="s">
        <v>242</v>
      </c>
      <c r="B167" s="6" t="s">
        <v>243</v>
      </c>
      <c r="C167" s="6" t="s">
        <v>238</v>
      </c>
      <c r="D167" s="6" t="s">
        <v>188</v>
      </c>
      <c r="E167" s="6" t="s">
        <v>245</v>
      </c>
      <c r="F167" s="6" t="s">
        <v>233</v>
      </c>
      <c r="G167" s="94">
        <v>0</v>
      </c>
    </row>
    <row r="168" spans="1:7">
      <c r="A168" s="23" t="s">
        <v>242</v>
      </c>
      <c r="B168" s="6" t="s">
        <v>243</v>
      </c>
      <c r="C168" s="6" t="s">
        <v>238</v>
      </c>
      <c r="D168" s="6" t="s">
        <v>188</v>
      </c>
      <c r="E168" s="6" t="s">
        <v>246</v>
      </c>
      <c r="F168" s="6" t="s">
        <v>233</v>
      </c>
      <c r="G168" s="94">
        <v>0</v>
      </c>
    </row>
    <row r="169" spans="1:7">
      <c r="A169" s="23" t="s">
        <v>242</v>
      </c>
      <c r="B169" s="6" t="s">
        <v>243</v>
      </c>
      <c r="C169" s="6" t="s">
        <v>238</v>
      </c>
      <c r="D169" s="6" t="s">
        <v>188</v>
      </c>
      <c r="E169" s="6" t="s">
        <v>247</v>
      </c>
      <c r="F169" s="6" t="s">
        <v>233</v>
      </c>
      <c r="G169" s="94">
        <v>0</v>
      </c>
    </row>
    <row r="170" spans="1:7">
      <c r="A170" s="23" t="s">
        <v>242</v>
      </c>
      <c r="B170" s="6" t="s">
        <v>243</v>
      </c>
      <c r="C170" s="6" t="s">
        <v>238</v>
      </c>
      <c r="D170" s="6" t="s">
        <v>189</v>
      </c>
      <c r="E170" s="6" t="s">
        <v>244</v>
      </c>
      <c r="F170" s="6" t="s">
        <v>233</v>
      </c>
      <c r="G170" s="94">
        <v>0</v>
      </c>
    </row>
    <row r="171" spans="1:7">
      <c r="A171" s="23" t="s">
        <v>242</v>
      </c>
      <c r="B171" s="6" t="s">
        <v>243</v>
      </c>
      <c r="C171" s="6" t="s">
        <v>238</v>
      </c>
      <c r="D171" s="6" t="s">
        <v>189</v>
      </c>
      <c r="E171" s="6" t="s">
        <v>245</v>
      </c>
      <c r="F171" s="6" t="s">
        <v>233</v>
      </c>
      <c r="G171" s="94">
        <v>0</v>
      </c>
    </row>
    <row r="172" spans="1:7">
      <c r="A172" s="23" t="s">
        <v>242</v>
      </c>
      <c r="B172" s="6" t="s">
        <v>243</v>
      </c>
      <c r="C172" s="6" t="s">
        <v>238</v>
      </c>
      <c r="D172" s="6" t="s">
        <v>189</v>
      </c>
      <c r="E172" s="6" t="s">
        <v>246</v>
      </c>
      <c r="F172" s="6" t="s">
        <v>233</v>
      </c>
      <c r="G172" s="94">
        <v>0</v>
      </c>
    </row>
    <row r="173" spans="1:7">
      <c r="A173" s="90" t="s">
        <v>242</v>
      </c>
      <c r="B173" s="27" t="s">
        <v>243</v>
      </c>
      <c r="C173" s="27" t="s">
        <v>238</v>
      </c>
      <c r="D173" s="27" t="s">
        <v>189</v>
      </c>
      <c r="E173" s="27" t="s">
        <v>247</v>
      </c>
      <c r="F173" s="27" t="s">
        <v>233</v>
      </c>
      <c r="G173" s="95">
        <v>0</v>
      </c>
    </row>
    <row r="175" spans="1:7">
      <c r="A175" s="1" t="s">
        <v>386</v>
      </c>
    </row>
    <row r="176" spans="1:7">
      <c r="A176" s="24" t="s">
        <v>345</v>
      </c>
      <c r="B176" s="25" t="s">
        <v>209</v>
      </c>
      <c r="C176" s="25" t="s">
        <v>210</v>
      </c>
      <c r="D176" s="38" t="s">
        <v>308</v>
      </c>
    </row>
    <row r="177" spans="1:5">
      <c r="A177" s="37" t="s">
        <v>342</v>
      </c>
      <c r="B177" s="18">
        <f>SUM(G9:G12,G17:G20)</f>
        <v>0</v>
      </c>
      <c r="C177" s="15">
        <v>10</v>
      </c>
      <c r="D177" s="17">
        <f>(B177/100)*C177</f>
        <v>0</v>
      </c>
      <c r="E177" s="10"/>
    </row>
    <row r="178" spans="1:5">
      <c r="A178" s="37" t="s">
        <v>343</v>
      </c>
      <c r="B178" s="18">
        <f>SUM(G36:G37,G40:G41)</f>
        <v>0</v>
      </c>
      <c r="C178" s="15">
        <v>10</v>
      </c>
      <c r="D178" s="17">
        <f>(B178/100)*C178</f>
        <v>0</v>
      </c>
    </row>
    <row r="179" spans="1:5">
      <c r="A179" s="39" t="s">
        <v>344</v>
      </c>
      <c r="B179" s="40">
        <f>SUM(G48:G92)</f>
        <v>0</v>
      </c>
      <c r="C179" s="41">
        <v>80</v>
      </c>
      <c r="D179" s="42">
        <f>(B179/100)*C179</f>
        <v>0</v>
      </c>
    </row>
  </sheetData>
  <sheetProtection algorithmName="SHA-512" hashValue="U+JxYya+JieBc0ZS18BFtGOlOphQ9jfb2J4aLcYsJpKOsNlK0TGiFMXvvA7iaN46JbWQ7SYdxSkmVPEOarA4vA==" saltValue="lw6BBC31wBKL0r3RT6ltIQ==" spinCount="100000" sheet="1" objects="1" scenarios="1" autoFilter="0"/>
  <mergeCells count="1">
    <mergeCell ref="A1:C1"/>
  </mergeCells>
  <pageMargins left="0.7" right="0.7" top="0.75" bottom="0.75" header="0.3" footer="0.3"/>
  <pageSetup paperSize="9" orientation="portrait" verticalDpi="0" r:id="rId1"/>
  <tableParts count="7">
    <tablePart r:id="rId2"/>
    <tablePart r:id="rId3"/>
    <tablePart r:id="rId4"/>
    <tablePart r:id="rId5"/>
    <tablePart r:id="rId6"/>
    <tablePart r:id="rId7"/>
    <tablePart r:id="rId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46CDE-93B1-4A36-A7BB-E1EF1E2BEC16}">
  <sheetPr codeName="Sheet8"/>
  <dimension ref="A1:G33"/>
  <sheetViews>
    <sheetView showGridLines="0" topLeftCell="A16" zoomScaleNormal="100" workbookViewId="0">
      <selection activeCell="A30" sqref="A30"/>
    </sheetView>
  </sheetViews>
  <sheetFormatPr defaultColWidth="8.81640625" defaultRowHeight="14.5"/>
  <cols>
    <col min="1" max="1" width="25.453125" style="83" customWidth="1"/>
    <col min="2" max="2" width="31.453125" style="83" bestFit="1" customWidth="1"/>
    <col min="3" max="3" width="32" style="83" bestFit="1" customWidth="1"/>
    <col min="4" max="4" width="17.1796875" style="83" bestFit="1" customWidth="1"/>
    <col min="5" max="5" width="12.1796875" style="83" bestFit="1" customWidth="1"/>
    <col min="6" max="6" width="17.81640625" style="83" bestFit="1" customWidth="1"/>
    <col min="7" max="7" width="8.81640625" style="101"/>
    <col min="8" max="16384" width="8.81640625" style="83"/>
  </cols>
  <sheetData>
    <row r="1" spans="1:7" ht="21">
      <c r="A1" s="110" t="s">
        <v>249</v>
      </c>
      <c r="B1" s="109"/>
    </row>
    <row r="2" spans="1:7">
      <c r="A2" s="83" t="s">
        <v>250</v>
      </c>
    </row>
    <row r="3" spans="1:7">
      <c r="A3" s="83" t="s">
        <v>365</v>
      </c>
    </row>
    <row r="4" spans="1:7">
      <c r="A4" s="83" t="s">
        <v>352</v>
      </c>
    </row>
    <row r="5" spans="1:7">
      <c r="A5" s="83" t="s">
        <v>360</v>
      </c>
    </row>
    <row r="7" spans="1:7">
      <c r="A7" s="1" t="s">
        <v>370</v>
      </c>
    </row>
    <row r="8" spans="1:7">
      <c r="A8" s="24" t="s">
        <v>194</v>
      </c>
      <c r="B8" s="25" t="s">
        <v>193</v>
      </c>
      <c r="C8" s="25" t="s">
        <v>196</v>
      </c>
      <c r="D8" s="25" t="s">
        <v>190</v>
      </c>
      <c r="E8" s="25" t="s">
        <v>191</v>
      </c>
      <c r="F8" s="25" t="s">
        <v>184</v>
      </c>
      <c r="G8" s="102" t="s">
        <v>195</v>
      </c>
    </row>
    <row r="9" spans="1:7">
      <c r="A9" s="23" t="s">
        <v>251</v>
      </c>
      <c r="B9" s="6" t="s">
        <v>372</v>
      </c>
      <c r="C9" s="6" t="s">
        <v>252</v>
      </c>
      <c r="D9" s="6" t="s">
        <v>188</v>
      </c>
      <c r="E9" s="6" t="s">
        <v>256</v>
      </c>
      <c r="F9" s="6" t="s">
        <v>233</v>
      </c>
      <c r="G9" s="92">
        <v>0</v>
      </c>
    </row>
    <row r="10" spans="1:7">
      <c r="A10" s="23" t="s">
        <v>251</v>
      </c>
      <c r="B10" s="6" t="s">
        <v>373</v>
      </c>
      <c r="C10" s="6" t="s">
        <v>252</v>
      </c>
      <c r="D10" s="6" t="s">
        <v>188</v>
      </c>
      <c r="E10" s="6" t="s">
        <v>256</v>
      </c>
      <c r="F10" s="6" t="s">
        <v>233</v>
      </c>
      <c r="G10" s="94">
        <v>0</v>
      </c>
    </row>
    <row r="11" spans="1:7">
      <c r="A11" s="85" t="s">
        <v>251</v>
      </c>
      <c r="B11" s="30" t="s">
        <v>374</v>
      </c>
      <c r="C11" s="27" t="s">
        <v>253</v>
      </c>
      <c r="D11" s="27" t="s">
        <v>188</v>
      </c>
      <c r="E11" s="27" t="s">
        <v>256</v>
      </c>
      <c r="F11" s="27" t="s">
        <v>233</v>
      </c>
      <c r="G11" s="93">
        <v>0</v>
      </c>
    </row>
    <row r="13" spans="1:7">
      <c r="A13" s="1" t="s">
        <v>371</v>
      </c>
    </row>
    <row r="14" spans="1:7">
      <c r="A14" s="83" t="s">
        <v>306</v>
      </c>
    </row>
    <row r="15" spans="1:7">
      <c r="A15" s="24" t="s">
        <v>194</v>
      </c>
      <c r="B15" s="25" t="s">
        <v>193</v>
      </c>
      <c r="C15" s="25" t="s">
        <v>196</v>
      </c>
      <c r="D15" s="25" t="s">
        <v>190</v>
      </c>
      <c r="E15" s="25" t="s">
        <v>191</v>
      </c>
      <c r="F15" s="25" t="s">
        <v>184</v>
      </c>
      <c r="G15" s="102" t="s">
        <v>195</v>
      </c>
    </row>
    <row r="16" spans="1:7">
      <c r="A16" s="23" t="s">
        <v>251</v>
      </c>
      <c r="B16" s="6" t="s">
        <v>181</v>
      </c>
      <c r="C16" s="6" t="s">
        <v>4</v>
      </c>
      <c r="D16" s="6" t="s">
        <v>188</v>
      </c>
      <c r="E16" s="6" t="s">
        <v>254</v>
      </c>
      <c r="F16" s="6" t="s">
        <v>233</v>
      </c>
      <c r="G16" s="92">
        <v>0</v>
      </c>
    </row>
    <row r="17" spans="1:7">
      <c r="A17" s="23" t="s">
        <v>251</v>
      </c>
      <c r="B17" s="6" t="s">
        <v>181</v>
      </c>
      <c r="C17" s="6" t="s">
        <v>14</v>
      </c>
      <c r="D17" s="6" t="s">
        <v>188</v>
      </c>
      <c r="E17" s="6" t="s">
        <v>254</v>
      </c>
      <c r="F17" s="6" t="s">
        <v>233</v>
      </c>
      <c r="G17" s="92">
        <v>0</v>
      </c>
    </row>
    <row r="18" spans="1:7">
      <c r="A18" s="23" t="s">
        <v>251</v>
      </c>
      <c r="B18" s="6" t="s">
        <v>181</v>
      </c>
      <c r="C18" s="6" t="s">
        <v>16</v>
      </c>
      <c r="D18" s="6" t="s">
        <v>188</v>
      </c>
      <c r="E18" s="6" t="s">
        <v>254</v>
      </c>
      <c r="F18" s="6" t="s">
        <v>233</v>
      </c>
      <c r="G18" s="92">
        <v>0</v>
      </c>
    </row>
    <row r="19" spans="1:7">
      <c r="A19" s="23" t="s">
        <v>251</v>
      </c>
      <c r="B19" s="6" t="s">
        <v>181</v>
      </c>
      <c r="C19" s="6" t="s">
        <v>4</v>
      </c>
      <c r="D19" s="6" t="s">
        <v>189</v>
      </c>
      <c r="E19" s="6" t="s">
        <v>254</v>
      </c>
      <c r="F19" s="6" t="s">
        <v>233</v>
      </c>
      <c r="G19" s="92">
        <v>0</v>
      </c>
    </row>
    <row r="20" spans="1:7">
      <c r="A20" s="23" t="s">
        <v>251</v>
      </c>
      <c r="B20" s="6" t="s">
        <v>181</v>
      </c>
      <c r="C20" s="6" t="s">
        <v>14</v>
      </c>
      <c r="D20" s="6" t="s">
        <v>189</v>
      </c>
      <c r="E20" s="6" t="s">
        <v>254</v>
      </c>
      <c r="F20" s="6" t="s">
        <v>233</v>
      </c>
      <c r="G20" s="92">
        <v>0</v>
      </c>
    </row>
    <row r="21" spans="1:7">
      <c r="A21" s="23" t="s">
        <v>251</v>
      </c>
      <c r="B21" s="6" t="s">
        <v>181</v>
      </c>
      <c r="C21" s="6" t="s">
        <v>16</v>
      </c>
      <c r="D21" s="6" t="s">
        <v>189</v>
      </c>
      <c r="E21" s="6" t="s">
        <v>254</v>
      </c>
      <c r="F21" s="6" t="s">
        <v>233</v>
      </c>
      <c r="G21" s="92">
        <v>0</v>
      </c>
    </row>
    <row r="22" spans="1:7">
      <c r="A22" s="23" t="s">
        <v>251</v>
      </c>
      <c r="B22" s="6" t="s">
        <v>182</v>
      </c>
      <c r="C22" s="6" t="s">
        <v>4</v>
      </c>
      <c r="D22" s="6" t="s">
        <v>188</v>
      </c>
      <c r="E22" s="6" t="s">
        <v>254</v>
      </c>
      <c r="F22" s="6" t="s">
        <v>233</v>
      </c>
      <c r="G22" s="92">
        <v>0</v>
      </c>
    </row>
    <row r="23" spans="1:7">
      <c r="A23" s="23" t="s">
        <v>251</v>
      </c>
      <c r="B23" s="6" t="s">
        <v>182</v>
      </c>
      <c r="C23" s="6" t="s">
        <v>14</v>
      </c>
      <c r="D23" s="6" t="s">
        <v>188</v>
      </c>
      <c r="E23" s="6" t="s">
        <v>254</v>
      </c>
      <c r="F23" s="6" t="s">
        <v>233</v>
      </c>
      <c r="G23" s="92">
        <v>0</v>
      </c>
    </row>
    <row r="24" spans="1:7">
      <c r="A24" s="23" t="s">
        <v>251</v>
      </c>
      <c r="B24" s="6" t="s">
        <v>182</v>
      </c>
      <c r="C24" s="6" t="s">
        <v>16</v>
      </c>
      <c r="D24" s="6" t="s">
        <v>188</v>
      </c>
      <c r="E24" s="6" t="s">
        <v>254</v>
      </c>
      <c r="F24" s="6" t="s">
        <v>233</v>
      </c>
      <c r="G24" s="92">
        <v>0</v>
      </c>
    </row>
    <row r="25" spans="1:7">
      <c r="A25" s="23" t="s">
        <v>251</v>
      </c>
      <c r="B25" s="6" t="s">
        <v>182</v>
      </c>
      <c r="C25" s="6" t="s">
        <v>4</v>
      </c>
      <c r="D25" s="6" t="s">
        <v>189</v>
      </c>
      <c r="E25" s="6" t="s">
        <v>254</v>
      </c>
      <c r="F25" s="6" t="s">
        <v>233</v>
      </c>
      <c r="G25" s="92">
        <v>0</v>
      </c>
    </row>
    <row r="26" spans="1:7">
      <c r="A26" s="23" t="s">
        <v>251</v>
      </c>
      <c r="B26" s="6" t="s">
        <v>182</v>
      </c>
      <c r="C26" s="6" t="s">
        <v>14</v>
      </c>
      <c r="D26" s="6" t="s">
        <v>189</v>
      </c>
      <c r="E26" s="6" t="s">
        <v>254</v>
      </c>
      <c r="F26" s="6" t="s">
        <v>233</v>
      </c>
      <c r="G26" s="92">
        <v>0</v>
      </c>
    </row>
    <row r="27" spans="1:7">
      <c r="A27" s="85" t="s">
        <v>251</v>
      </c>
      <c r="B27" s="27" t="s">
        <v>182</v>
      </c>
      <c r="C27" s="27" t="s">
        <v>16</v>
      </c>
      <c r="D27" s="27" t="s">
        <v>189</v>
      </c>
      <c r="E27" s="27" t="s">
        <v>254</v>
      </c>
      <c r="F27" s="27" t="s">
        <v>233</v>
      </c>
      <c r="G27" s="93">
        <v>0</v>
      </c>
    </row>
    <row r="29" spans="1:7">
      <c r="A29" s="1" t="s">
        <v>387</v>
      </c>
    </row>
    <row r="30" spans="1:7">
      <c r="A30" s="24" t="s">
        <v>345</v>
      </c>
      <c r="B30" s="25" t="s">
        <v>209</v>
      </c>
      <c r="C30" s="25" t="s">
        <v>210</v>
      </c>
      <c r="D30" s="26" t="s">
        <v>308</v>
      </c>
    </row>
    <row r="31" spans="1:7">
      <c r="A31" s="31" t="s">
        <v>342</v>
      </c>
      <c r="B31" s="14">
        <f>G11+G9</f>
        <v>0</v>
      </c>
      <c r="C31" s="15">
        <v>90</v>
      </c>
      <c r="D31" s="62">
        <f>(B31/100)*C31</f>
        <v>0</v>
      </c>
    </row>
    <row r="32" spans="1:7">
      <c r="A32" s="33" t="s">
        <v>347</v>
      </c>
      <c r="B32" s="63">
        <f>SUM(G16:G27)</f>
        <v>0</v>
      </c>
      <c r="C32" s="41">
        <v>10</v>
      </c>
      <c r="D32" s="64">
        <f>(B32/100)*C32</f>
        <v>0</v>
      </c>
    </row>
    <row r="33" spans="4:4">
      <c r="D33" s="3"/>
    </row>
  </sheetData>
  <sheetProtection algorithmName="SHA-512" hashValue="gghAJ6dxL8q3uB4d9Kk0arAD12qQN/1dsjEsPLz+1BtG6//V5LyQYSxT/cOlkU8r+sT035QXvCCtOMM+OFT3Qw==" saltValue="98c6vo8FYcGuTcLtsPtQ/A==" spinCount="100000" sheet="1" objects="1" scenarios="1" autoFilter="0"/>
  <mergeCells count="1">
    <mergeCell ref="A1:B1"/>
  </mergeCells>
  <pageMargins left="0.7" right="0.7" top="0.75" bottom="0.75" header="0.3" footer="0.3"/>
  <pageSetup paperSize="9" orientation="portrait" verticalDpi="0" r:id="rId1"/>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A0A47-2381-4C59-8C7B-5202DBD7BC6E}">
  <sheetPr codeName="Sheet9"/>
  <dimension ref="A1:G31"/>
  <sheetViews>
    <sheetView showGridLines="0" topLeftCell="A14" workbookViewId="0">
      <selection activeCell="B24" sqref="B24"/>
    </sheetView>
  </sheetViews>
  <sheetFormatPr defaultColWidth="8.81640625" defaultRowHeight="14.5"/>
  <cols>
    <col min="1" max="1" width="30.36328125" style="83" customWidth="1"/>
    <col min="2" max="2" width="22.453125" style="83" bestFit="1" customWidth="1"/>
    <col min="3" max="3" width="23.36328125" style="83" bestFit="1" customWidth="1"/>
    <col min="4" max="4" width="17.1796875" style="83" bestFit="1" customWidth="1"/>
    <col min="5" max="5" width="12.1796875" style="83" bestFit="1" customWidth="1"/>
    <col min="6" max="6" width="17.81640625" style="83" bestFit="1" customWidth="1"/>
    <col min="7" max="7" width="8.81640625" style="101"/>
    <col min="8" max="16384" width="8.81640625" style="83"/>
  </cols>
  <sheetData>
    <row r="1" spans="1:7" ht="21">
      <c r="A1" s="110" t="s">
        <v>255</v>
      </c>
      <c r="B1" s="109"/>
    </row>
    <row r="2" spans="1:7">
      <c r="A2" s="83" t="s">
        <v>257</v>
      </c>
    </row>
    <row r="3" spans="1:7">
      <c r="A3" s="83" t="s">
        <v>250</v>
      </c>
    </row>
    <row r="4" spans="1:7">
      <c r="A4" s="83" t="s">
        <v>365</v>
      </c>
    </row>
    <row r="5" spans="1:7">
      <c r="A5" s="83" t="s">
        <v>352</v>
      </c>
    </row>
    <row r="6" spans="1:7">
      <c r="A6" s="83" t="s">
        <v>360</v>
      </c>
    </row>
    <row r="8" spans="1:7">
      <c r="A8" s="1" t="s">
        <v>353</v>
      </c>
    </row>
    <row r="9" spans="1:7">
      <c r="A9" s="83" t="s">
        <v>306</v>
      </c>
    </row>
    <row r="10" spans="1:7">
      <c r="A10" s="24" t="s">
        <v>194</v>
      </c>
      <c r="B10" s="25" t="s">
        <v>193</v>
      </c>
      <c r="C10" s="25" t="s">
        <v>196</v>
      </c>
      <c r="D10" s="25" t="s">
        <v>190</v>
      </c>
      <c r="E10" s="25" t="s">
        <v>191</v>
      </c>
      <c r="F10" s="25" t="s">
        <v>184</v>
      </c>
      <c r="G10" s="102" t="s">
        <v>195</v>
      </c>
    </row>
    <row r="11" spans="1:7">
      <c r="A11" s="23" t="s">
        <v>258</v>
      </c>
      <c r="B11" s="6" t="s">
        <v>181</v>
      </c>
      <c r="C11" s="6" t="s">
        <v>4</v>
      </c>
      <c r="D11" s="6" t="s">
        <v>188</v>
      </c>
      <c r="E11" s="6" t="s">
        <v>254</v>
      </c>
      <c r="F11" s="6" t="s">
        <v>233</v>
      </c>
      <c r="G11" s="92">
        <v>0</v>
      </c>
    </row>
    <row r="12" spans="1:7">
      <c r="A12" s="23" t="s">
        <v>258</v>
      </c>
      <c r="B12" s="6" t="s">
        <v>181</v>
      </c>
      <c r="C12" s="6" t="s">
        <v>14</v>
      </c>
      <c r="D12" s="6" t="s">
        <v>188</v>
      </c>
      <c r="E12" s="6" t="s">
        <v>254</v>
      </c>
      <c r="F12" s="6" t="s">
        <v>233</v>
      </c>
      <c r="G12" s="92">
        <v>0</v>
      </c>
    </row>
    <row r="13" spans="1:7">
      <c r="A13" s="23" t="s">
        <v>258</v>
      </c>
      <c r="B13" s="6" t="s">
        <v>181</v>
      </c>
      <c r="C13" s="6" t="s">
        <v>16</v>
      </c>
      <c r="D13" s="6" t="s">
        <v>188</v>
      </c>
      <c r="E13" s="6" t="s">
        <v>254</v>
      </c>
      <c r="F13" s="6" t="s">
        <v>233</v>
      </c>
      <c r="G13" s="92">
        <v>0</v>
      </c>
    </row>
    <row r="14" spans="1:7">
      <c r="A14" s="23" t="s">
        <v>258</v>
      </c>
      <c r="B14" s="6" t="s">
        <v>181</v>
      </c>
      <c r="C14" s="6" t="s">
        <v>4</v>
      </c>
      <c r="D14" s="6" t="s">
        <v>189</v>
      </c>
      <c r="E14" s="6" t="s">
        <v>254</v>
      </c>
      <c r="F14" s="6" t="s">
        <v>233</v>
      </c>
      <c r="G14" s="92">
        <v>0</v>
      </c>
    </row>
    <row r="15" spans="1:7">
      <c r="A15" s="23" t="s">
        <v>258</v>
      </c>
      <c r="B15" s="6" t="s">
        <v>181</v>
      </c>
      <c r="C15" s="6" t="s">
        <v>14</v>
      </c>
      <c r="D15" s="6" t="s">
        <v>189</v>
      </c>
      <c r="E15" s="6" t="s">
        <v>254</v>
      </c>
      <c r="F15" s="6" t="s">
        <v>233</v>
      </c>
      <c r="G15" s="92">
        <v>0</v>
      </c>
    </row>
    <row r="16" spans="1:7">
      <c r="A16" s="23" t="s">
        <v>258</v>
      </c>
      <c r="B16" s="6" t="s">
        <v>181</v>
      </c>
      <c r="C16" s="6" t="s">
        <v>16</v>
      </c>
      <c r="D16" s="6" t="s">
        <v>189</v>
      </c>
      <c r="E16" s="6" t="s">
        <v>254</v>
      </c>
      <c r="F16" s="6" t="s">
        <v>233</v>
      </c>
      <c r="G16" s="92">
        <v>0</v>
      </c>
    </row>
    <row r="17" spans="1:7">
      <c r="A17" s="23" t="s">
        <v>258</v>
      </c>
      <c r="B17" s="6" t="s">
        <v>182</v>
      </c>
      <c r="C17" s="6" t="s">
        <v>4</v>
      </c>
      <c r="D17" s="6" t="s">
        <v>188</v>
      </c>
      <c r="E17" s="6" t="s">
        <v>254</v>
      </c>
      <c r="F17" s="6" t="s">
        <v>233</v>
      </c>
      <c r="G17" s="92">
        <v>0</v>
      </c>
    </row>
    <row r="18" spans="1:7">
      <c r="A18" s="23" t="s">
        <v>258</v>
      </c>
      <c r="B18" s="6" t="s">
        <v>182</v>
      </c>
      <c r="C18" s="6" t="s">
        <v>14</v>
      </c>
      <c r="D18" s="6" t="s">
        <v>188</v>
      </c>
      <c r="E18" s="6" t="s">
        <v>254</v>
      </c>
      <c r="F18" s="6" t="s">
        <v>233</v>
      </c>
      <c r="G18" s="92">
        <v>0</v>
      </c>
    </row>
    <row r="19" spans="1:7">
      <c r="A19" s="23" t="s">
        <v>258</v>
      </c>
      <c r="B19" s="6" t="s">
        <v>182</v>
      </c>
      <c r="C19" s="6" t="s">
        <v>16</v>
      </c>
      <c r="D19" s="6" t="s">
        <v>188</v>
      </c>
      <c r="E19" s="6" t="s">
        <v>254</v>
      </c>
      <c r="F19" s="6" t="s">
        <v>233</v>
      </c>
      <c r="G19" s="92">
        <v>0</v>
      </c>
    </row>
    <row r="20" spans="1:7">
      <c r="A20" s="23" t="s">
        <v>258</v>
      </c>
      <c r="B20" s="6" t="s">
        <v>182</v>
      </c>
      <c r="C20" s="6" t="s">
        <v>4</v>
      </c>
      <c r="D20" s="6" t="s">
        <v>189</v>
      </c>
      <c r="E20" s="6" t="s">
        <v>254</v>
      </c>
      <c r="F20" s="6" t="s">
        <v>233</v>
      </c>
      <c r="G20" s="92">
        <v>0</v>
      </c>
    </row>
    <row r="21" spans="1:7">
      <c r="A21" s="23" t="s">
        <v>258</v>
      </c>
      <c r="B21" s="6" t="s">
        <v>182</v>
      </c>
      <c r="C21" s="6" t="s">
        <v>14</v>
      </c>
      <c r="D21" s="6" t="s">
        <v>189</v>
      </c>
      <c r="E21" s="6" t="s">
        <v>254</v>
      </c>
      <c r="F21" s="6" t="s">
        <v>233</v>
      </c>
      <c r="G21" s="92">
        <v>0</v>
      </c>
    </row>
    <row r="22" spans="1:7">
      <c r="A22" s="85" t="s">
        <v>258</v>
      </c>
      <c r="B22" s="27" t="s">
        <v>182</v>
      </c>
      <c r="C22" s="27" t="s">
        <v>16</v>
      </c>
      <c r="D22" s="27" t="s">
        <v>189</v>
      </c>
      <c r="E22" s="27" t="s">
        <v>254</v>
      </c>
      <c r="F22" s="27" t="s">
        <v>233</v>
      </c>
      <c r="G22" s="93">
        <v>0</v>
      </c>
    </row>
    <row r="24" spans="1:7">
      <c r="A24" s="1" t="s">
        <v>291</v>
      </c>
    </row>
    <row r="25" spans="1:7">
      <c r="A25" s="24" t="s">
        <v>194</v>
      </c>
      <c r="B25" s="25" t="s">
        <v>193</v>
      </c>
      <c r="C25" s="25" t="s">
        <v>196</v>
      </c>
      <c r="D25" s="25" t="s">
        <v>190</v>
      </c>
      <c r="E25" s="25" t="s">
        <v>191</v>
      </c>
      <c r="F25" s="25" t="s">
        <v>184</v>
      </c>
      <c r="G25" s="102" t="s">
        <v>195</v>
      </c>
    </row>
    <row r="26" spans="1:7">
      <c r="A26" s="85" t="s">
        <v>258</v>
      </c>
      <c r="B26" s="27" t="s">
        <v>278</v>
      </c>
      <c r="C26" s="27" t="s">
        <v>4</v>
      </c>
      <c r="D26" s="27" t="s">
        <v>188</v>
      </c>
      <c r="E26" s="27" t="s">
        <v>256</v>
      </c>
      <c r="F26" s="27" t="s">
        <v>233</v>
      </c>
      <c r="G26" s="93">
        <v>0</v>
      </c>
    </row>
    <row r="28" spans="1:7">
      <c r="A28" s="1" t="s">
        <v>388</v>
      </c>
    </row>
    <row r="29" spans="1:7">
      <c r="A29" s="24" t="s">
        <v>345</v>
      </c>
      <c r="B29" s="25" t="s">
        <v>209</v>
      </c>
      <c r="C29" s="25" t="s">
        <v>210</v>
      </c>
      <c r="D29" s="26" t="s">
        <v>308</v>
      </c>
    </row>
    <row r="30" spans="1:7">
      <c r="A30" s="23" t="s">
        <v>342</v>
      </c>
      <c r="B30" s="7">
        <f t="shared" ref="B30" si="0">SUM(G11:G22)</f>
        <v>0</v>
      </c>
      <c r="C30" s="8">
        <v>50</v>
      </c>
      <c r="D30" s="65">
        <f>(B30/100)*C30</f>
        <v>0</v>
      </c>
    </row>
    <row r="31" spans="1:7">
      <c r="A31" s="85" t="s">
        <v>347</v>
      </c>
      <c r="B31" s="66">
        <f>G26</f>
        <v>0</v>
      </c>
      <c r="C31" s="67">
        <v>50</v>
      </c>
      <c r="D31" s="68">
        <f>(B31/100)*C31</f>
        <v>0</v>
      </c>
    </row>
  </sheetData>
  <sheetProtection algorithmName="SHA-512" hashValue="8VxhXzB32vmOm0CFwq59ngomoFJVy7j+NIKyrwyLwCq5+3AyBfnmf7g/fEy0xgrqZee8kgyr6nemghmTiixdyQ==" saltValue="544lx6/GGVOnwQ6XwviAuw==" spinCount="100000" sheet="1" objects="1" scenarios="1" autoFilter="0"/>
  <mergeCells count="1">
    <mergeCell ref="A1:B1"/>
  </mergeCells>
  <pageMargins left="0.7" right="0.7" top="0.75" bottom="0.75" header="0.3" footer="0.3"/>
  <tableParts count="3">
    <tablePart r:id="rId1"/>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FD9A7-CD07-4C55-8105-F59FA8012D44}">
  <sheetPr codeName="Sheet10"/>
  <dimension ref="A1:I131"/>
  <sheetViews>
    <sheetView showGridLines="0" topLeftCell="A121" zoomScaleNormal="100" workbookViewId="0">
      <selection activeCell="A127" sqref="A127"/>
    </sheetView>
  </sheetViews>
  <sheetFormatPr defaultColWidth="8.81640625" defaultRowHeight="14.5"/>
  <cols>
    <col min="1" max="1" width="42" style="83" customWidth="1"/>
    <col min="2" max="2" width="38" style="83" bestFit="1" customWidth="1"/>
    <col min="3" max="3" width="40.6328125" style="83" bestFit="1" customWidth="1"/>
    <col min="4" max="4" width="16.81640625" style="83" customWidth="1"/>
    <col min="5" max="5" width="14.1796875" style="83" bestFit="1" customWidth="1"/>
    <col min="6" max="6" width="18.81640625" style="83" customWidth="1"/>
    <col min="7" max="7" width="8.81640625" style="101"/>
    <col min="8" max="8" width="20.1796875" style="83" bestFit="1" customWidth="1"/>
    <col min="9" max="9" width="20.453125" style="83" bestFit="1" customWidth="1"/>
    <col min="10" max="16384" width="8.81640625" style="83"/>
  </cols>
  <sheetData>
    <row r="1" spans="1:7" ht="21">
      <c r="A1" s="86" t="s">
        <v>259</v>
      </c>
    </row>
    <row r="2" spans="1:7">
      <c r="A2" s="83" t="s">
        <v>257</v>
      </c>
    </row>
    <row r="3" spans="1:7">
      <c r="A3" s="83" t="s">
        <v>260</v>
      </c>
    </row>
    <row r="4" spans="1:7">
      <c r="A4" s="83" t="s">
        <v>352</v>
      </c>
    </row>
    <row r="5" spans="1:7">
      <c r="A5" s="83" t="s">
        <v>261</v>
      </c>
    </row>
    <row r="6" spans="1:7">
      <c r="A6" s="83" t="s">
        <v>360</v>
      </c>
    </row>
    <row r="8" spans="1:7">
      <c r="A8" s="1" t="s">
        <v>356</v>
      </c>
      <c r="B8" s="12"/>
    </row>
    <row r="9" spans="1:7">
      <c r="A9" s="83" t="s">
        <v>262</v>
      </c>
    </row>
    <row r="10" spans="1:7">
      <c r="A10" s="24" t="s">
        <v>194</v>
      </c>
      <c r="B10" s="25" t="s">
        <v>193</v>
      </c>
      <c r="C10" s="25" t="s">
        <v>196</v>
      </c>
      <c r="D10" s="25" t="s">
        <v>190</v>
      </c>
      <c r="E10" s="25" t="s">
        <v>191</v>
      </c>
      <c r="F10" s="25" t="s">
        <v>184</v>
      </c>
      <c r="G10" s="102" t="s">
        <v>195</v>
      </c>
    </row>
    <row r="11" spans="1:7">
      <c r="A11" s="23" t="s">
        <v>266</v>
      </c>
      <c r="B11" s="6" t="s">
        <v>181</v>
      </c>
      <c r="C11" s="13" t="s">
        <v>317</v>
      </c>
      <c r="D11" s="6" t="s">
        <v>188</v>
      </c>
      <c r="E11" s="6" t="s">
        <v>265</v>
      </c>
      <c r="F11" s="6" t="s">
        <v>263</v>
      </c>
      <c r="G11" s="92">
        <v>0</v>
      </c>
    </row>
    <row r="12" spans="1:7">
      <c r="A12" s="23" t="s">
        <v>266</v>
      </c>
      <c r="B12" s="6" t="s">
        <v>181</v>
      </c>
      <c r="C12" s="13" t="s">
        <v>317</v>
      </c>
      <c r="D12" s="6" t="s">
        <v>189</v>
      </c>
      <c r="E12" s="6" t="s">
        <v>265</v>
      </c>
      <c r="F12" s="6" t="s">
        <v>263</v>
      </c>
      <c r="G12" s="92">
        <v>0</v>
      </c>
    </row>
    <row r="13" spans="1:7">
      <c r="A13" s="23" t="s">
        <v>266</v>
      </c>
      <c r="B13" s="6" t="s">
        <v>181</v>
      </c>
      <c r="C13" s="6" t="s">
        <v>316</v>
      </c>
      <c r="D13" s="6" t="s">
        <v>188</v>
      </c>
      <c r="E13" s="6" t="s">
        <v>265</v>
      </c>
      <c r="F13" s="6" t="s">
        <v>263</v>
      </c>
      <c r="G13" s="92">
        <v>0</v>
      </c>
    </row>
    <row r="14" spans="1:7">
      <c r="A14" s="23" t="s">
        <v>266</v>
      </c>
      <c r="B14" s="6" t="s">
        <v>181</v>
      </c>
      <c r="C14" s="6" t="s">
        <v>316</v>
      </c>
      <c r="D14" s="6" t="s">
        <v>189</v>
      </c>
      <c r="E14" s="6" t="s">
        <v>265</v>
      </c>
      <c r="F14" s="6" t="s">
        <v>263</v>
      </c>
      <c r="G14" s="92">
        <v>0</v>
      </c>
    </row>
    <row r="15" spans="1:7">
      <c r="A15" s="23" t="s">
        <v>266</v>
      </c>
      <c r="B15" s="6" t="s">
        <v>182</v>
      </c>
      <c r="C15" s="13" t="s">
        <v>317</v>
      </c>
      <c r="D15" s="6" t="s">
        <v>188</v>
      </c>
      <c r="E15" s="6" t="s">
        <v>265</v>
      </c>
      <c r="F15" s="6" t="s">
        <v>263</v>
      </c>
      <c r="G15" s="92">
        <v>0</v>
      </c>
    </row>
    <row r="16" spans="1:7">
      <c r="A16" s="23" t="s">
        <v>266</v>
      </c>
      <c r="B16" s="6" t="s">
        <v>182</v>
      </c>
      <c r="C16" s="13" t="s">
        <v>317</v>
      </c>
      <c r="D16" s="6" t="s">
        <v>189</v>
      </c>
      <c r="E16" s="6" t="s">
        <v>265</v>
      </c>
      <c r="F16" s="6" t="s">
        <v>263</v>
      </c>
      <c r="G16" s="92">
        <v>0</v>
      </c>
    </row>
    <row r="17" spans="1:7">
      <c r="A17" s="23" t="s">
        <v>266</v>
      </c>
      <c r="B17" s="6" t="s">
        <v>182</v>
      </c>
      <c r="C17" s="6" t="s">
        <v>316</v>
      </c>
      <c r="D17" s="6" t="s">
        <v>188</v>
      </c>
      <c r="E17" s="6" t="s">
        <v>265</v>
      </c>
      <c r="F17" s="6" t="s">
        <v>263</v>
      </c>
      <c r="G17" s="92">
        <v>0</v>
      </c>
    </row>
    <row r="18" spans="1:7">
      <c r="A18" s="23" t="s">
        <v>266</v>
      </c>
      <c r="B18" s="6" t="s">
        <v>182</v>
      </c>
      <c r="C18" s="6" t="s">
        <v>316</v>
      </c>
      <c r="D18" s="6" t="s">
        <v>189</v>
      </c>
      <c r="E18" s="6" t="s">
        <v>265</v>
      </c>
      <c r="F18" s="6" t="s">
        <v>263</v>
      </c>
      <c r="G18" s="92">
        <v>0</v>
      </c>
    </row>
    <row r="19" spans="1:7">
      <c r="A19" s="23" t="s">
        <v>266</v>
      </c>
      <c r="B19" s="6" t="s">
        <v>264</v>
      </c>
      <c r="C19" s="13" t="s">
        <v>317</v>
      </c>
      <c r="D19" s="6" t="s">
        <v>188</v>
      </c>
      <c r="E19" s="6" t="s">
        <v>265</v>
      </c>
      <c r="F19" s="6" t="s">
        <v>263</v>
      </c>
      <c r="G19" s="92">
        <v>0</v>
      </c>
    </row>
    <row r="20" spans="1:7">
      <c r="A20" s="23" t="s">
        <v>266</v>
      </c>
      <c r="B20" s="6" t="s">
        <v>264</v>
      </c>
      <c r="C20" s="13" t="s">
        <v>317</v>
      </c>
      <c r="D20" s="6" t="s">
        <v>189</v>
      </c>
      <c r="E20" s="6" t="s">
        <v>265</v>
      </c>
      <c r="F20" s="6" t="s">
        <v>263</v>
      </c>
      <c r="G20" s="92">
        <v>0</v>
      </c>
    </row>
    <row r="21" spans="1:7">
      <c r="A21" s="23" t="s">
        <v>266</v>
      </c>
      <c r="B21" s="6" t="s">
        <v>264</v>
      </c>
      <c r="C21" s="6" t="s">
        <v>316</v>
      </c>
      <c r="D21" s="6" t="s">
        <v>188</v>
      </c>
      <c r="E21" s="6" t="s">
        <v>265</v>
      </c>
      <c r="F21" s="6" t="s">
        <v>263</v>
      </c>
      <c r="G21" s="92">
        <v>0</v>
      </c>
    </row>
    <row r="22" spans="1:7">
      <c r="A22" s="23" t="s">
        <v>266</v>
      </c>
      <c r="B22" s="6" t="s">
        <v>264</v>
      </c>
      <c r="C22" s="6" t="s">
        <v>316</v>
      </c>
      <c r="D22" s="6" t="s">
        <v>189</v>
      </c>
      <c r="E22" s="6" t="s">
        <v>265</v>
      </c>
      <c r="F22" s="6" t="s">
        <v>263</v>
      </c>
      <c r="G22" s="92">
        <v>0</v>
      </c>
    </row>
    <row r="23" spans="1:7">
      <c r="A23" s="23" t="s">
        <v>267</v>
      </c>
      <c r="B23" s="6" t="s">
        <v>181</v>
      </c>
      <c r="C23" s="6" t="s">
        <v>315</v>
      </c>
      <c r="D23" s="6" t="s">
        <v>188</v>
      </c>
      <c r="E23" s="6" t="s">
        <v>265</v>
      </c>
      <c r="F23" s="6" t="s">
        <v>263</v>
      </c>
      <c r="G23" s="92">
        <v>0</v>
      </c>
    </row>
    <row r="24" spans="1:7">
      <c r="A24" s="23" t="s">
        <v>267</v>
      </c>
      <c r="B24" s="6" t="s">
        <v>181</v>
      </c>
      <c r="C24" s="6" t="s">
        <v>315</v>
      </c>
      <c r="D24" s="6" t="s">
        <v>189</v>
      </c>
      <c r="E24" s="6" t="s">
        <v>265</v>
      </c>
      <c r="F24" s="6" t="s">
        <v>263</v>
      </c>
      <c r="G24" s="94">
        <v>0</v>
      </c>
    </row>
    <row r="25" spans="1:7">
      <c r="A25" s="23" t="s">
        <v>267</v>
      </c>
      <c r="B25" s="6" t="s">
        <v>182</v>
      </c>
      <c r="C25" s="6" t="s">
        <v>315</v>
      </c>
      <c r="D25" s="6" t="s">
        <v>188</v>
      </c>
      <c r="E25" s="6" t="s">
        <v>265</v>
      </c>
      <c r="F25" s="6" t="s">
        <v>263</v>
      </c>
      <c r="G25" s="94">
        <v>0</v>
      </c>
    </row>
    <row r="26" spans="1:7">
      <c r="A26" s="23" t="s">
        <v>267</v>
      </c>
      <c r="B26" s="6" t="s">
        <v>182</v>
      </c>
      <c r="C26" s="6" t="s">
        <v>315</v>
      </c>
      <c r="D26" s="6" t="s">
        <v>189</v>
      </c>
      <c r="E26" s="6" t="s">
        <v>265</v>
      </c>
      <c r="F26" s="6" t="s">
        <v>263</v>
      </c>
      <c r="G26" s="94">
        <v>0</v>
      </c>
    </row>
    <row r="27" spans="1:7">
      <c r="A27" s="23" t="s">
        <v>267</v>
      </c>
      <c r="B27" s="6" t="s">
        <v>264</v>
      </c>
      <c r="C27" s="6" t="s">
        <v>315</v>
      </c>
      <c r="D27" s="6" t="s">
        <v>188</v>
      </c>
      <c r="E27" s="6" t="s">
        <v>265</v>
      </c>
      <c r="F27" s="6" t="s">
        <v>263</v>
      </c>
      <c r="G27" s="94">
        <v>0</v>
      </c>
    </row>
    <row r="28" spans="1:7">
      <c r="A28" s="23" t="s">
        <v>267</v>
      </c>
      <c r="B28" s="6" t="s">
        <v>264</v>
      </c>
      <c r="C28" s="6" t="s">
        <v>315</v>
      </c>
      <c r="D28" s="6" t="s">
        <v>189</v>
      </c>
      <c r="E28" s="6" t="s">
        <v>265</v>
      </c>
      <c r="F28" s="6" t="s">
        <v>263</v>
      </c>
      <c r="G28" s="94">
        <v>0</v>
      </c>
    </row>
    <row r="29" spans="1:7">
      <c r="A29" s="23" t="s">
        <v>268</v>
      </c>
      <c r="B29" s="6" t="s">
        <v>181</v>
      </c>
      <c r="C29" s="6" t="s">
        <v>24</v>
      </c>
      <c r="D29" s="6" t="s">
        <v>188</v>
      </c>
      <c r="E29" s="6" t="s">
        <v>265</v>
      </c>
      <c r="F29" s="6" t="s">
        <v>263</v>
      </c>
      <c r="G29" s="94">
        <v>0</v>
      </c>
    </row>
    <row r="30" spans="1:7">
      <c r="A30" s="23" t="s">
        <v>268</v>
      </c>
      <c r="B30" s="6" t="s">
        <v>181</v>
      </c>
      <c r="C30" s="6" t="s">
        <v>24</v>
      </c>
      <c r="D30" s="6" t="s">
        <v>189</v>
      </c>
      <c r="E30" s="6" t="s">
        <v>265</v>
      </c>
      <c r="F30" s="6" t="s">
        <v>263</v>
      </c>
      <c r="G30" s="94">
        <v>0</v>
      </c>
    </row>
    <row r="31" spans="1:7">
      <c r="A31" s="23" t="s">
        <v>268</v>
      </c>
      <c r="B31" s="6" t="s">
        <v>182</v>
      </c>
      <c r="C31" s="6" t="s">
        <v>24</v>
      </c>
      <c r="D31" s="6" t="s">
        <v>188</v>
      </c>
      <c r="E31" s="6" t="s">
        <v>265</v>
      </c>
      <c r="F31" s="6" t="s">
        <v>263</v>
      </c>
      <c r="G31" s="94">
        <v>0</v>
      </c>
    </row>
    <row r="32" spans="1:7">
      <c r="A32" s="23" t="s">
        <v>268</v>
      </c>
      <c r="B32" s="6" t="s">
        <v>182</v>
      </c>
      <c r="C32" s="6" t="s">
        <v>24</v>
      </c>
      <c r="D32" s="6" t="s">
        <v>189</v>
      </c>
      <c r="E32" s="6" t="s">
        <v>265</v>
      </c>
      <c r="F32" s="6" t="s">
        <v>263</v>
      </c>
      <c r="G32" s="94">
        <v>0</v>
      </c>
    </row>
    <row r="33" spans="1:7">
      <c r="A33" s="23" t="s">
        <v>268</v>
      </c>
      <c r="B33" s="6" t="s">
        <v>264</v>
      </c>
      <c r="C33" s="6" t="s">
        <v>24</v>
      </c>
      <c r="D33" s="6" t="s">
        <v>188</v>
      </c>
      <c r="E33" s="6" t="s">
        <v>265</v>
      </c>
      <c r="F33" s="6" t="s">
        <v>263</v>
      </c>
      <c r="G33" s="94">
        <v>0</v>
      </c>
    </row>
    <row r="34" spans="1:7">
      <c r="A34" s="85" t="s">
        <v>268</v>
      </c>
      <c r="B34" s="27" t="s">
        <v>264</v>
      </c>
      <c r="C34" s="27" t="s">
        <v>24</v>
      </c>
      <c r="D34" s="27" t="s">
        <v>189</v>
      </c>
      <c r="E34" s="27" t="s">
        <v>265</v>
      </c>
      <c r="F34" s="27" t="s">
        <v>263</v>
      </c>
      <c r="G34" s="95">
        <v>0</v>
      </c>
    </row>
    <row r="36" spans="1:7">
      <c r="A36" s="1" t="s">
        <v>293</v>
      </c>
    </row>
    <row r="37" spans="1:7">
      <c r="A37" s="83" t="s">
        <v>292</v>
      </c>
    </row>
    <row r="38" spans="1:7">
      <c r="A38" s="83" t="s">
        <v>220</v>
      </c>
      <c r="B38" s="12"/>
    </row>
    <row r="39" spans="1:7">
      <c r="A39" s="83" t="s">
        <v>221</v>
      </c>
    </row>
    <row r="40" spans="1:7">
      <c r="A40" s="24" t="s">
        <v>194</v>
      </c>
      <c r="B40" s="25" t="s">
        <v>193</v>
      </c>
      <c r="C40" s="25" t="s">
        <v>196</v>
      </c>
      <c r="D40" s="25" t="s">
        <v>190</v>
      </c>
      <c r="E40" s="25" t="s">
        <v>191</v>
      </c>
      <c r="F40" s="25" t="s">
        <v>184</v>
      </c>
      <c r="G40" s="102" t="s">
        <v>195</v>
      </c>
    </row>
    <row r="41" spans="1:7">
      <c r="A41" s="23" t="s">
        <v>266</v>
      </c>
      <c r="B41" s="6" t="s">
        <v>181</v>
      </c>
      <c r="C41" s="13" t="s">
        <v>317</v>
      </c>
      <c r="D41" s="6" t="s">
        <v>188</v>
      </c>
      <c r="E41" s="6" t="s">
        <v>265</v>
      </c>
      <c r="F41" s="6" t="s">
        <v>225</v>
      </c>
      <c r="G41" s="92">
        <v>0</v>
      </c>
    </row>
    <row r="42" spans="1:7">
      <c r="A42" s="23" t="s">
        <v>266</v>
      </c>
      <c r="B42" s="6" t="s">
        <v>181</v>
      </c>
      <c r="C42" s="13" t="s">
        <v>317</v>
      </c>
      <c r="D42" s="6" t="s">
        <v>189</v>
      </c>
      <c r="E42" s="6" t="s">
        <v>265</v>
      </c>
      <c r="F42" s="6" t="s">
        <v>225</v>
      </c>
      <c r="G42" s="92">
        <v>0</v>
      </c>
    </row>
    <row r="43" spans="1:7">
      <c r="A43" s="23" t="s">
        <v>266</v>
      </c>
      <c r="B43" s="6" t="s">
        <v>181</v>
      </c>
      <c r="C43" s="6" t="s">
        <v>316</v>
      </c>
      <c r="D43" s="6" t="s">
        <v>188</v>
      </c>
      <c r="E43" s="6" t="s">
        <v>265</v>
      </c>
      <c r="F43" s="6" t="s">
        <v>225</v>
      </c>
      <c r="G43" s="92">
        <v>0</v>
      </c>
    </row>
    <row r="44" spans="1:7">
      <c r="A44" s="23" t="s">
        <v>266</v>
      </c>
      <c r="B44" s="6" t="s">
        <v>181</v>
      </c>
      <c r="C44" s="6" t="s">
        <v>316</v>
      </c>
      <c r="D44" s="6" t="s">
        <v>189</v>
      </c>
      <c r="E44" s="6" t="s">
        <v>265</v>
      </c>
      <c r="F44" s="6" t="s">
        <v>225</v>
      </c>
      <c r="G44" s="92">
        <v>0</v>
      </c>
    </row>
    <row r="45" spans="1:7">
      <c r="A45" s="23" t="s">
        <v>266</v>
      </c>
      <c r="B45" s="6" t="s">
        <v>182</v>
      </c>
      <c r="C45" s="13" t="s">
        <v>317</v>
      </c>
      <c r="D45" s="6" t="s">
        <v>188</v>
      </c>
      <c r="E45" s="6" t="s">
        <v>265</v>
      </c>
      <c r="F45" s="6" t="s">
        <v>225</v>
      </c>
      <c r="G45" s="92">
        <v>0</v>
      </c>
    </row>
    <row r="46" spans="1:7">
      <c r="A46" s="23" t="s">
        <v>266</v>
      </c>
      <c r="B46" s="6" t="s">
        <v>182</v>
      </c>
      <c r="C46" s="13" t="s">
        <v>317</v>
      </c>
      <c r="D46" s="6" t="s">
        <v>189</v>
      </c>
      <c r="E46" s="6" t="s">
        <v>265</v>
      </c>
      <c r="F46" s="6" t="s">
        <v>225</v>
      </c>
      <c r="G46" s="92">
        <v>0</v>
      </c>
    </row>
    <row r="47" spans="1:7">
      <c r="A47" s="23" t="s">
        <v>266</v>
      </c>
      <c r="B47" s="6" t="s">
        <v>182</v>
      </c>
      <c r="C47" s="6" t="s">
        <v>316</v>
      </c>
      <c r="D47" s="6" t="s">
        <v>188</v>
      </c>
      <c r="E47" s="6" t="s">
        <v>265</v>
      </c>
      <c r="F47" s="6" t="s">
        <v>225</v>
      </c>
      <c r="G47" s="92">
        <v>0</v>
      </c>
    </row>
    <row r="48" spans="1:7">
      <c r="A48" s="23" t="s">
        <v>266</v>
      </c>
      <c r="B48" s="6" t="s">
        <v>182</v>
      </c>
      <c r="C48" s="6" t="s">
        <v>316</v>
      </c>
      <c r="D48" s="6" t="s">
        <v>189</v>
      </c>
      <c r="E48" s="6" t="s">
        <v>265</v>
      </c>
      <c r="F48" s="6" t="s">
        <v>225</v>
      </c>
      <c r="G48" s="92">
        <v>0</v>
      </c>
    </row>
    <row r="49" spans="1:7">
      <c r="A49" s="23" t="s">
        <v>266</v>
      </c>
      <c r="B49" s="6" t="s">
        <v>264</v>
      </c>
      <c r="C49" s="13" t="s">
        <v>317</v>
      </c>
      <c r="D49" s="6" t="s">
        <v>188</v>
      </c>
      <c r="E49" s="6" t="s">
        <v>265</v>
      </c>
      <c r="F49" s="6" t="s">
        <v>225</v>
      </c>
      <c r="G49" s="92">
        <v>0</v>
      </c>
    </row>
    <row r="50" spans="1:7">
      <c r="A50" s="23" t="s">
        <v>266</v>
      </c>
      <c r="B50" s="6" t="s">
        <v>264</v>
      </c>
      <c r="C50" s="13" t="s">
        <v>317</v>
      </c>
      <c r="D50" s="6" t="s">
        <v>189</v>
      </c>
      <c r="E50" s="6" t="s">
        <v>265</v>
      </c>
      <c r="F50" s="6" t="s">
        <v>225</v>
      </c>
      <c r="G50" s="92">
        <v>0</v>
      </c>
    </row>
    <row r="51" spans="1:7">
      <c r="A51" s="23" t="s">
        <v>266</v>
      </c>
      <c r="B51" s="6" t="s">
        <v>264</v>
      </c>
      <c r="C51" s="6" t="s">
        <v>316</v>
      </c>
      <c r="D51" s="6" t="s">
        <v>188</v>
      </c>
      <c r="E51" s="6" t="s">
        <v>265</v>
      </c>
      <c r="F51" s="6" t="s">
        <v>225</v>
      </c>
      <c r="G51" s="92">
        <v>0</v>
      </c>
    </row>
    <row r="52" spans="1:7">
      <c r="A52" s="23" t="s">
        <v>266</v>
      </c>
      <c r="B52" s="6" t="s">
        <v>264</v>
      </c>
      <c r="C52" s="6" t="s">
        <v>316</v>
      </c>
      <c r="D52" s="6" t="s">
        <v>189</v>
      </c>
      <c r="E52" s="6" t="s">
        <v>265</v>
      </c>
      <c r="F52" s="6" t="s">
        <v>225</v>
      </c>
      <c r="G52" s="92">
        <v>0</v>
      </c>
    </row>
    <row r="53" spans="1:7">
      <c r="A53" s="23" t="s">
        <v>267</v>
      </c>
      <c r="B53" s="6" t="s">
        <v>181</v>
      </c>
      <c r="C53" s="6" t="s">
        <v>315</v>
      </c>
      <c r="D53" s="6" t="s">
        <v>188</v>
      </c>
      <c r="E53" s="6" t="s">
        <v>265</v>
      </c>
      <c r="F53" s="6" t="s">
        <v>225</v>
      </c>
      <c r="G53" s="94">
        <v>0</v>
      </c>
    </row>
    <row r="54" spans="1:7">
      <c r="A54" s="23" t="s">
        <v>267</v>
      </c>
      <c r="B54" s="6" t="s">
        <v>181</v>
      </c>
      <c r="C54" s="6" t="s">
        <v>315</v>
      </c>
      <c r="D54" s="6" t="s">
        <v>189</v>
      </c>
      <c r="E54" s="6" t="s">
        <v>265</v>
      </c>
      <c r="F54" s="6" t="s">
        <v>225</v>
      </c>
      <c r="G54" s="94">
        <v>0</v>
      </c>
    </row>
    <row r="55" spans="1:7">
      <c r="A55" s="23" t="s">
        <v>267</v>
      </c>
      <c r="B55" s="6" t="s">
        <v>182</v>
      </c>
      <c r="C55" s="6" t="s">
        <v>315</v>
      </c>
      <c r="D55" s="6" t="s">
        <v>188</v>
      </c>
      <c r="E55" s="6" t="s">
        <v>265</v>
      </c>
      <c r="F55" s="6" t="s">
        <v>225</v>
      </c>
      <c r="G55" s="94">
        <v>0</v>
      </c>
    </row>
    <row r="56" spans="1:7">
      <c r="A56" s="23" t="s">
        <v>267</v>
      </c>
      <c r="B56" s="6" t="s">
        <v>182</v>
      </c>
      <c r="C56" s="6" t="s">
        <v>315</v>
      </c>
      <c r="D56" s="6" t="s">
        <v>189</v>
      </c>
      <c r="E56" s="6" t="s">
        <v>265</v>
      </c>
      <c r="F56" s="6" t="s">
        <v>225</v>
      </c>
      <c r="G56" s="94">
        <v>0</v>
      </c>
    </row>
    <row r="57" spans="1:7">
      <c r="A57" s="23" t="s">
        <v>267</v>
      </c>
      <c r="B57" s="6" t="s">
        <v>264</v>
      </c>
      <c r="C57" s="6" t="s">
        <v>315</v>
      </c>
      <c r="D57" s="6" t="s">
        <v>188</v>
      </c>
      <c r="E57" s="6" t="s">
        <v>265</v>
      </c>
      <c r="F57" s="6" t="s">
        <v>225</v>
      </c>
      <c r="G57" s="94">
        <v>0</v>
      </c>
    </row>
    <row r="58" spans="1:7">
      <c r="A58" s="23" t="s">
        <v>267</v>
      </c>
      <c r="B58" s="6" t="s">
        <v>264</v>
      </c>
      <c r="C58" s="6" t="s">
        <v>315</v>
      </c>
      <c r="D58" s="6" t="s">
        <v>189</v>
      </c>
      <c r="E58" s="6" t="s">
        <v>265</v>
      </c>
      <c r="F58" s="6" t="s">
        <v>225</v>
      </c>
      <c r="G58" s="94">
        <v>0</v>
      </c>
    </row>
    <row r="59" spans="1:7">
      <c r="A59" s="23" t="s">
        <v>268</v>
      </c>
      <c r="B59" s="6" t="s">
        <v>181</v>
      </c>
      <c r="C59" s="6" t="s">
        <v>24</v>
      </c>
      <c r="D59" s="6" t="s">
        <v>188</v>
      </c>
      <c r="E59" s="6" t="s">
        <v>265</v>
      </c>
      <c r="F59" s="6" t="s">
        <v>225</v>
      </c>
      <c r="G59" s="94">
        <v>0</v>
      </c>
    </row>
    <row r="60" spans="1:7">
      <c r="A60" s="23" t="s">
        <v>268</v>
      </c>
      <c r="B60" s="6" t="s">
        <v>181</v>
      </c>
      <c r="C60" s="6" t="s">
        <v>24</v>
      </c>
      <c r="D60" s="6" t="s">
        <v>189</v>
      </c>
      <c r="E60" s="6" t="s">
        <v>265</v>
      </c>
      <c r="F60" s="6" t="s">
        <v>225</v>
      </c>
      <c r="G60" s="94">
        <v>0</v>
      </c>
    </row>
    <row r="61" spans="1:7">
      <c r="A61" s="23" t="s">
        <v>268</v>
      </c>
      <c r="B61" s="6" t="s">
        <v>182</v>
      </c>
      <c r="C61" s="6" t="s">
        <v>24</v>
      </c>
      <c r="D61" s="6" t="s">
        <v>188</v>
      </c>
      <c r="E61" s="6" t="s">
        <v>265</v>
      </c>
      <c r="F61" s="6" t="s">
        <v>225</v>
      </c>
      <c r="G61" s="94">
        <v>0</v>
      </c>
    </row>
    <row r="62" spans="1:7">
      <c r="A62" s="23" t="s">
        <v>268</v>
      </c>
      <c r="B62" s="6" t="s">
        <v>182</v>
      </c>
      <c r="C62" s="6" t="s">
        <v>24</v>
      </c>
      <c r="D62" s="6" t="s">
        <v>189</v>
      </c>
      <c r="E62" s="6" t="s">
        <v>265</v>
      </c>
      <c r="F62" s="6" t="s">
        <v>225</v>
      </c>
      <c r="G62" s="94">
        <v>0</v>
      </c>
    </row>
    <row r="63" spans="1:7">
      <c r="A63" s="23" t="s">
        <v>268</v>
      </c>
      <c r="B63" s="6" t="s">
        <v>264</v>
      </c>
      <c r="C63" s="6" t="s">
        <v>24</v>
      </c>
      <c r="D63" s="6" t="s">
        <v>188</v>
      </c>
      <c r="E63" s="6" t="s">
        <v>265</v>
      </c>
      <c r="F63" s="6" t="s">
        <v>225</v>
      </c>
      <c r="G63" s="94">
        <v>0</v>
      </c>
    </row>
    <row r="64" spans="1:7">
      <c r="A64" s="23" t="s">
        <v>268</v>
      </c>
      <c r="B64" s="6" t="s">
        <v>264</v>
      </c>
      <c r="C64" s="6" t="s">
        <v>24</v>
      </c>
      <c r="D64" s="6" t="s">
        <v>189</v>
      </c>
      <c r="E64" s="6" t="s">
        <v>265</v>
      </c>
      <c r="F64" s="6" t="s">
        <v>225</v>
      </c>
      <c r="G64" s="94">
        <v>0</v>
      </c>
    </row>
    <row r="65" spans="1:7">
      <c r="A65" s="23" t="s">
        <v>266</v>
      </c>
      <c r="B65" s="6" t="s">
        <v>181</v>
      </c>
      <c r="C65" s="13" t="s">
        <v>317</v>
      </c>
      <c r="D65" s="6" t="s">
        <v>188</v>
      </c>
      <c r="E65" s="6" t="s">
        <v>265</v>
      </c>
      <c r="F65" s="6" t="s">
        <v>213</v>
      </c>
      <c r="G65" s="92">
        <v>0</v>
      </c>
    </row>
    <row r="66" spans="1:7">
      <c r="A66" s="23" t="s">
        <v>266</v>
      </c>
      <c r="B66" s="6" t="s">
        <v>181</v>
      </c>
      <c r="C66" s="13" t="s">
        <v>317</v>
      </c>
      <c r="D66" s="6" t="s">
        <v>189</v>
      </c>
      <c r="E66" s="6" t="s">
        <v>265</v>
      </c>
      <c r="F66" s="6" t="s">
        <v>213</v>
      </c>
      <c r="G66" s="92">
        <v>0</v>
      </c>
    </row>
    <row r="67" spans="1:7">
      <c r="A67" s="23" t="s">
        <v>266</v>
      </c>
      <c r="B67" s="6" t="s">
        <v>181</v>
      </c>
      <c r="C67" s="6" t="s">
        <v>316</v>
      </c>
      <c r="D67" s="6" t="s">
        <v>188</v>
      </c>
      <c r="E67" s="6" t="s">
        <v>265</v>
      </c>
      <c r="F67" s="6" t="s">
        <v>213</v>
      </c>
      <c r="G67" s="92">
        <v>0</v>
      </c>
    </row>
    <row r="68" spans="1:7">
      <c r="A68" s="23" t="s">
        <v>266</v>
      </c>
      <c r="B68" s="6" t="s">
        <v>181</v>
      </c>
      <c r="C68" s="6" t="s">
        <v>316</v>
      </c>
      <c r="D68" s="6" t="s">
        <v>189</v>
      </c>
      <c r="E68" s="6" t="s">
        <v>265</v>
      </c>
      <c r="F68" s="6" t="s">
        <v>213</v>
      </c>
      <c r="G68" s="92">
        <v>0</v>
      </c>
    </row>
    <row r="69" spans="1:7">
      <c r="A69" s="23" t="s">
        <v>266</v>
      </c>
      <c r="B69" s="6" t="s">
        <v>182</v>
      </c>
      <c r="C69" s="13" t="s">
        <v>317</v>
      </c>
      <c r="D69" s="6" t="s">
        <v>188</v>
      </c>
      <c r="E69" s="6" t="s">
        <v>265</v>
      </c>
      <c r="F69" s="6" t="s">
        <v>213</v>
      </c>
      <c r="G69" s="92">
        <v>0</v>
      </c>
    </row>
    <row r="70" spans="1:7">
      <c r="A70" s="23" t="s">
        <v>266</v>
      </c>
      <c r="B70" s="6" t="s">
        <v>182</v>
      </c>
      <c r="C70" s="13" t="s">
        <v>317</v>
      </c>
      <c r="D70" s="6" t="s">
        <v>189</v>
      </c>
      <c r="E70" s="6" t="s">
        <v>265</v>
      </c>
      <c r="F70" s="6" t="s">
        <v>213</v>
      </c>
      <c r="G70" s="92">
        <v>0</v>
      </c>
    </row>
    <row r="71" spans="1:7">
      <c r="A71" s="23" t="s">
        <v>266</v>
      </c>
      <c r="B71" s="6" t="s">
        <v>182</v>
      </c>
      <c r="C71" s="6" t="s">
        <v>316</v>
      </c>
      <c r="D71" s="6" t="s">
        <v>188</v>
      </c>
      <c r="E71" s="6" t="s">
        <v>265</v>
      </c>
      <c r="F71" s="6" t="s">
        <v>213</v>
      </c>
      <c r="G71" s="92">
        <v>0</v>
      </c>
    </row>
    <row r="72" spans="1:7">
      <c r="A72" s="23" t="s">
        <v>266</v>
      </c>
      <c r="B72" s="6" t="s">
        <v>182</v>
      </c>
      <c r="C72" s="6" t="s">
        <v>316</v>
      </c>
      <c r="D72" s="6" t="s">
        <v>189</v>
      </c>
      <c r="E72" s="6" t="s">
        <v>265</v>
      </c>
      <c r="F72" s="6" t="s">
        <v>213</v>
      </c>
      <c r="G72" s="92">
        <v>0</v>
      </c>
    </row>
    <row r="73" spans="1:7">
      <c r="A73" s="23" t="s">
        <v>266</v>
      </c>
      <c r="B73" s="6" t="s">
        <v>264</v>
      </c>
      <c r="C73" s="13" t="s">
        <v>317</v>
      </c>
      <c r="D73" s="6" t="s">
        <v>188</v>
      </c>
      <c r="E73" s="6" t="s">
        <v>265</v>
      </c>
      <c r="F73" s="6" t="s">
        <v>213</v>
      </c>
      <c r="G73" s="92">
        <v>0</v>
      </c>
    </row>
    <row r="74" spans="1:7">
      <c r="A74" s="23" t="s">
        <v>266</v>
      </c>
      <c r="B74" s="6" t="s">
        <v>264</v>
      </c>
      <c r="C74" s="13" t="s">
        <v>317</v>
      </c>
      <c r="D74" s="6" t="s">
        <v>189</v>
      </c>
      <c r="E74" s="6" t="s">
        <v>265</v>
      </c>
      <c r="F74" s="6" t="s">
        <v>213</v>
      </c>
      <c r="G74" s="92">
        <v>0</v>
      </c>
    </row>
    <row r="75" spans="1:7">
      <c r="A75" s="23" t="s">
        <v>266</v>
      </c>
      <c r="B75" s="6" t="s">
        <v>264</v>
      </c>
      <c r="C75" s="6" t="s">
        <v>316</v>
      </c>
      <c r="D75" s="6" t="s">
        <v>188</v>
      </c>
      <c r="E75" s="6" t="s">
        <v>265</v>
      </c>
      <c r="F75" s="6" t="s">
        <v>213</v>
      </c>
      <c r="G75" s="92">
        <v>0</v>
      </c>
    </row>
    <row r="76" spans="1:7">
      <c r="A76" s="23" t="s">
        <v>266</v>
      </c>
      <c r="B76" s="6" t="s">
        <v>264</v>
      </c>
      <c r="C76" s="6" t="s">
        <v>316</v>
      </c>
      <c r="D76" s="6" t="s">
        <v>189</v>
      </c>
      <c r="E76" s="6" t="s">
        <v>265</v>
      </c>
      <c r="F76" s="6" t="s">
        <v>213</v>
      </c>
      <c r="G76" s="92">
        <v>0</v>
      </c>
    </row>
    <row r="77" spans="1:7">
      <c r="A77" s="23" t="s">
        <v>267</v>
      </c>
      <c r="B77" s="6" t="s">
        <v>181</v>
      </c>
      <c r="C77" s="6" t="s">
        <v>315</v>
      </c>
      <c r="D77" s="6" t="s">
        <v>188</v>
      </c>
      <c r="E77" s="6" t="s">
        <v>265</v>
      </c>
      <c r="F77" s="6" t="s">
        <v>213</v>
      </c>
      <c r="G77" s="94">
        <v>0</v>
      </c>
    </row>
    <row r="78" spans="1:7">
      <c r="A78" s="23" t="s">
        <v>267</v>
      </c>
      <c r="B78" s="6" t="s">
        <v>181</v>
      </c>
      <c r="C78" s="6" t="s">
        <v>315</v>
      </c>
      <c r="D78" s="6" t="s">
        <v>189</v>
      </c>
      <c r="E78" s="6" t="s">
        <v>265</v>
      </c>
      <c r="F78" s="6" t="s">
        <v>213</v>
      </c>
      <c r="G78" s="94">
        <v>0</v>
      </c>
    </row>
    <row r="79" spans="1:7">
      <c r="A79" s="23" t="s">
        <v>267</v>
      </c>
      <c r="B79" s="6" t="s">
        <v>182</v>
      </c>
      <c r="C79" s="6" t="s">
        <v>315</v>
      </c>
      <c r="D79" s="6" t="s">
        <v>188</v>
      </c>
      <c r="E79" s="6" t="s">
        <v>265</v>
      </c>
      <c r="F79" s="6" t="s">
        <v>213</v>
      </c>
      <c r="G79" s="94">
        <v>0</v>
      </c>
    </row>
    <row r="80" spans="1:7">
      <c r="A80" s="23" t="s">
        <v>267</v>
      </c>
      <c r="B80" s="6" t="s">
        <v>182</v>
      </c>
      <c r="C80" s="6" t="s">
        <v>315</v>
      </c>
      <c r="D80" s="6" t="s">
        <v>189</v>
      </c>
      <c r="E80" s="6" t="s">
        <v>265</v>
      </c>
      <c r="F80" s="6" t="s">
        <v>213</v>
      </c>
      <c r="G80" s="94">
        <v>0</v>
      </c>
    </row>
    <row r="81" spans="1:7">
      <c r="A81" s="23" t="s">
        <v>267</v>
      </c>
      <c r="B81" s="6" t="s">
        <v>264</v>
      </c>
      <c r="C81" s="6" t="s">
        <v>315</v>
      </c>
      <c r="D81" s="6" t="s">
        <v>188</v>
      </c>
      <c r="E81" s="6" t="s">
        <v>265</v>
      </c>
      <c r="F81" s="6" t="s">
        <v>213</v>
      </c>
      <c r="G81" s="94">
        <v>0</v>
      </c>
    </row>
    <row r="82" spans="1:7">
      <c r="A82" s="23" t="s">
        <v>267</v>
      </c>
      <c r="B82" s="6" t="s">
        <v>264</v>
      </c>
      <c r="C82" s="6" t="s">
        <v>315</v>
      </c>
      <c r="D82" s="6" t="s">
        <v>189</v>
      </c>
      <c r="E82" s="6" t="s">
        <v>265</v>
      </c>
      <c r="F82" s="6" t="s">
        <v>213</v>
      </c>
      <c r="G82" s="94">
        <v>0</v>
      </c>
    </row>
    <row r="83" spans="1:7">
      <c r="A83" s="23" t="s">
        <v>268</v>
      </c>
      <c r="B83" s="6" t="s">
        <v>181</v>
      </c>
      <c r="C83" s="6" t="s">
        <v>24</v>
      </c>
      <c r="D83" s="6" t="s">
        <v>188</v>
      </c>
      <c r="E83" s="6" t="s">
        <v>265</v>
      </c>
      <c r="F83" s="6" t="s">
        <v>213</v>
      </c>
      <c r="G83" s="94">
        <v>0</v>
      </c>
    </row>
    <row r="84" spans="1:7">
      <c r="A84" s="23" t="s">
        <v>268</v>
      </c>
      <c r="B84" s="6" t="s">
        <v>181</v>
      </c>
      <c r="C84" s="6" t="s">
        <v>24</v>
      </c>
      <c r="D84" s="6" t="s">
        <v>189</v>
      </c>
      <c r="E84" s="6" t="s">
        <v>265</v>
      </c>
      <c r="F84" s="6" t="s">
        <v>213</v>
      </c>
      <c r="G84" s="94">
        <v>0</v>
      </c>
    </row>
    <row r="85" spans="1:7">
      <c r="A85" s="23" t="s">
        <v>268</v>
      </c>
      <c r="B85" s="6" t="s">
        <v>182</v>
      </c>
      <c r="C85" s="6" t="s">
        <v>24</v>
      </c>
      <c r="D85" s="6" t="s">
        <v>188</v>
      </c>
      <c r="E85" s="6" t="s">
        <v>265</v>
      </c>
      <c r="F85" s="6" t="s">
        <v>213</v>
      </c>
      <c r="G85" s="94">
        <v>0</v>
      </c>
    </row>
    <row r="86" spans="1:7">
      <c r="A86" s="23" t="s">
        <v>268</v>
      </c>
      <c r="B86" s="6" t="s">
        <v>182</v>
      </c>
      <c r="C86" s="6" t="s">
        <v>24</v>
      </c>
      <c r="D86" s="6" t="s">
        <v>189</v>
      </c>
      <c r="E86" s="6" t="s">
        <v>265</v>
      </c>
      <c r="F86" s="6" t="s">
        <v>213</v>
      </c>
      <c r="G86" s="94">
        <v>0</v>
      </c>
    </row>
    <row r="87" spans="1:7">
      <c r="A87" s="23" t="s">
        <v>268</v>
      </c>
      <c r="B87" s="6" t="s">
        <v>264</v>
      </c>
      <c r="C87" s="6" t="s">
        <v>24</v>
      </c>
      <c r="D87" s="6" t="s">
        <v>188</v>
      </c>
      <c r="E87" s="6" t="s">
        <v>265</v>
      </c>
      <c r="F87" s="6" t="s">
        <v>213</v>
      </c>
      <c r="G87" s="94">
        <v>0</v>
      </c>
    </row>
    <row r="88" spans="1:7">
      <c r="A88" s="85" t="s">
        <v>268</v>
      </c>
      <c r="B88" s="27" t="s">
        <v>264</v>
      </c>
      <c r="C88" s="27" t="s">
        <v>24</v>
      </c>
      <c r="D88" s="27" t="s">
        <v>189</v>
      </c>
      <c r="E88" s="27" t="s">
        <v>265</v>
      </c>
      <c r="F88" s="27" t="s">
        <v>213</v>
      </c>
      <c r="G88" s="95">
        <v>0</v>
      </c>
    </row>
    <row r="90" spans="1:7">
      <c r="A90" s="1" t="s">
        <v>294</v>
      </c>
    </row>
    <row r="91" spans="1:7">
      <c r="A91" s="24" t="s">
        <v>194</v>
      </c>
      <c r="B91" s="25" t="s">
        <v>193</v>
      </c>
      <c r="C91" s="25" t="s">
        <v>196</v>
      </c>
      <c r="D91" s="25" t="s">
        <v>190</v>
      </c>
      <c r="E91" s="25" t="s">
        <v>191</v>
      </c>
      <c r="F91" s="25" t="s">
        <v>184</v>
      </c>
      <c r="G91" s="102" t="s">
        <v>195</v>
      </c>
    </row>
    <row r="92" spans="1:7">
      <c r="A92" s="69" t="s">
        <v>269</v>
      </c>
      <c r="B92" s="70" t="s">
        <v>278</v>
      </c>
      <c r="C92" s="71" t="s">
        <v>317</v>
      </c>
      <c r="D92" s="70" t="s">
        <v>188</v>
      </c>
      <c r="E92" s="70" t="s">
        <v>256</v>
      </c>
      <c r="F92" s="70" t="s">
        <v>233</v>
      </c>
      <c r="G92" s="96">
        <v>0</v>
      </c>
    </row>
    <row r="94" spans="1:7">
      <c r="A94" s="1" t="s">
        <v>295</v>
      </c>
      <c r="B94" s="12"/>
    </row>
    <row r="95" spans="1:7">
      <c r="A95" s="83" t="s">
        <v>314</v>
      </c>
      <c r="B95" s="12"/>
    </row>
    <row r="96" spans="1:7">
      <c r="A96" s="83" t="s">
        <v>326</v>
      </c>
      <c r="B96" s="12"/>
    </row>
    <row r="97" spans="1:9">
      <c r="A97" s="83" t="s">
        <v>375</v>
      </c>
      <c r="B97" s="12"/>
    </row>
    <row r="98" spans="1:9">
      <c r="A98" s="83" t="s">
        <v>376</v>
      </c>
      <c r="B98" s="12"/>
    </row>
    <row r="99" spans="1:9">
      <c r="A99" s="83" t="s">
        <v>359</v>
      </c>
      <c r="B99" s="12"/>
    </row>
    <row r="100" spans="1:9" ht="29">
      <c r="A100" s="24" t="s">
        <v>194</v>
      </c>
      <c r="B100" s="25" t="s">
        <v>193</v>
      </c>
      <c r="C100" s="25" t="s">
        <v>196</v>
      </c>
      <c r="D100" s="25" t="s">
        <v>190</v>
      </c>
      <c r="E100" s="25" t="s">
        <v>191</v>
      </c>
      <c r="F100" s="25" t="s">
        <v>184</v>
      </c>
      <c r="G100" s="104" t="s">
        <v>195</v>
      </c>
      <c r="H100" s="74" t="s">
        <v>324</v>
      </c>
      <c r="I100" s="75" t="s">
        <v>325</v>
      </c>
    </row>
    <row r="101" spans="1:9" s="84" customFormat="1">
      <c r="A101" s="31" t="s">
        <v>269</v>
      </c>
      <c r="B101" s="13" t="s">
        <v>181</v>
      </c>
      <c r="C101" s="13" t="s">
        <v>317</v>
      </c>
      <c r="D101" s="13" t="s">
        <v>188</v>
      </c>
      <c r="E101" s="13" t="s">
        <v>256</v>
      </c>
      <c r="F101" s="13" t="s">
        <v>357</v>
      </c>
      <c r="G101" s="97">
        <v>0</v>
      </c>
      <c r="H101" s="72">
        <f>G101*1</f>
        <v>0</v>
      </c>
      <c r="I101" s="73">
        <f>G101*249</f>
        <v>0</v>
      </c>
    </row>
    <row r="102" spans="1:9" s="84" customFormat="1">
      <c r="A102" s="31" t="s">
        <v>269</v>
      </c>
      <c r="B102" s="13" t="s">
        <v>181</v>
      </c>
      <c r="C102" s="13" t="s">
        <v>317</v>
      </c>
      <c r="D102" s="13" t="s">
        <v>188</v>
      </c>
      <c r="E102" s="13" t="s">
        <v>256</v>
      </c>
      <c r="F102" s="13" t="s">
        <v>323</v>
      </c>
      <c r="G102" s="97">
        <v>0</v>
      </c>
      <c r="H102" s="72">
        <f>G102*250</f>
        <v>0</v>
      </c>
      <c r="I102" s="73">
        <f>G102*499</f>
        <v>0</v>
      </c>
    </row>
    <row r="103" spans="1:9" s="84" customFormat="1">
      <c r="A103" s="31" t="s">
        <v>269</v>
      </c>
      <c r="B103" s="13" t="s">
        <v>181</v>
      </c>
      <c r="C103" s="13" t="s">
        <v>317</v>
      </c>
      <c r="D103" s="13" t="s">
        <v>188</v>
      </c>
      <c r="E103" s="13" t="s">
        <v>256</v>
      </c>
      <c r="F103" s="13" t="s">
        <v>279</v>
      </c>
      <c r="G103" s="97">
        <v>0</v>
      </c>
      <c r="H103" s="72">
        <f>G103*500</f>
        <v>0</v>
      </c>
      <c r="I103" s="73">
        <f>G103*749</f>
        <v>0</v>
      </c>
    </row>
    <row r="104" spans="1:9" s="84" customFormat="1">
      <c r="A104" s="31" t="s">
        <v>269</v>
      </c>
      <c r="B104" s="13" t="s">
        <v>181</v>
      </c>
      <c r="C104" s="13" t="s">
        <v>317</v>
      </c>
      <c r="D104" s="13" t="s">
        <v>188</v>
      </c>
      <c r="E104" s="13" t="s">
        <v>256</v>
      </c>
      <c r="F104" s="13" t="s">
        <v>280</v>
      </c>
      <c r="G104" s="97">
        <v>0</v>
      </c>
      <c r="H104" s="72">
        <f>G104*750</f>
        <v>0</v>
      </c>
      <c r="I104" s="73">
        <f>G104*999</f>
        <v>0</v>
      </c>
    </row>
    <row r="105" spans="1:9" s="84" customFormat="1">
      <c r="A105" s="31" t="s">
        <v>269</v>
      </c>
      <c r="B105" s="13" t="s">
        <v>181</v>
      </c>
      <c r="C105" s="13" t="s">
        <v>317</v>
      </c>
      <c r="D105" s="13" t="s">
        <v>188</v>
      </c>
      <c r="E105" s="13" t="s">
        <v>256</v>
      </c>
      <c r="F105" s="13" t="s">
        <v>281</v>
      </c>
      <c r="G105" s="97">
        <v>0</v>
      </c>
      <c r="H105" s="72">
        <f>G105*1000</f>
        <v>0</v>
      </c>
      <c r="I105" s="73">
        <f>G105*1249</f>
        <v>0</v>
      </c>
    </row>
    <row r="106" spans="1:9" s="84" customFormat="1">
      <c r="A106" s="31" t="s">
        <v>269</v>
      </c>
      <c r="B106" s="13" t="s">
        <v>181</v>
      </c>
      <c r="C106" s="13" t="s">
        <v>317</v>
      </c>
      <c r="D106" s="13" t="s">
        <v>188</v>
      </c>
      <c r="E106" s="13" t="s">
        <v>256</v>
      </c>
      <c r="F106" s="13" t="s">
        <v>282</v>
      </c>
      <c r="G106" s="97">
        <v>0</v>
      </c>
      <c r="H106" s="72">
        <f>G106*1250</f>
        <v>0</v>
      </c>
      <c r="I106" s="73">
        <f>G106*1499</f>
        <v>0</v>
      </c>
    </row>
    <row r="107" spans="1:9" s="84" customFormat="1">
      <c r="A107" s="31" t="s">
        <v>269</v>
      </c>
      <c r="B107" s="13" t="s">
        <v>181</v>
      </c>
      <c r="C107" s="13" t="s">
        <v>317</v>
      </c>
      <c r="D107" s="13" t="s">
        <v>188</v>
      </c>
      <c r="E107" s="13" t="s">
        <v>256</v>
      </c>
      <c r="F107" s="13" t="s">
        <v>283</v>
      </c>
      <c r="G107" s="97">
        <v>0</v>
      </c>
      <c r="H107" s="72">
        <f>G107*1500</f>
        <v>0</v>
      </c>
      <c r="I107" s="73">
        <f>G107*1999</f>
        <v>0</v>
      </c>
    </row>
    <row r="108" spans="1:9" s="84" customFormat="1">
      <c r="A108" s="31" t="s">
        <v>269</v>
      </c>
      <c r="B108" s="13" t="s">
        <v>181</v>
      </c>
      <c r="C108" s="13" t="s">
        <v>317</v>
      </c>
      <c r="D108" s="13" t="s">
        <v>188</v>
      </c>
      <c r="E108" s="13" t="s">
        <v>256</v>
      </c>
      <c r="F108" s="13" t="s">
        <v>284</v>
      </c>
      <c r="G108" s="97">
        <v>0</v>
      </c>
      <c r="H108" s="72">
        <f>G108*2000</f>
        <v>0</v>
      </c>
      <c r="I108" s="73">
        <f>G108*2499</f>
        <v>0</v>
      </c>
    </row>
    <row r="109" spans="1:9" s="84" customFormat="1">
      <c r="A109" s="31" t="s">
        <v>269</v>
      </c>
      <c r="B109" s="13" t="s">
        <v>181</v>
      </c>
      <c r="C109" s="13" t="s">
        <v>317</v>
      </c>
      <c r="D109" s="13" t="s">
        <v>188</v>
      </c>
      <c r="E109" s="13" t="s">
        <v>256</v>
      </c>
      <c r="F109" s="13" t="s">
        <v>285</v>
      </c>
      <c r="G109" s="97">
        <v>0</v>
      </c>
      <c r="H109" s="72">
        <f>G109*2500</f>
        <v>0</v>
      </c>
      <c r="I109" s="73">
        <f>G109*4999</f>
        <v>0</v>
      </c>
    </row>
    <row r="110" spans="1:9" s="84" customFormat="1">
      <c r="A110" s="33" t="s">
        <v>269</v>
      </c>
      <c r="B110" s="35" t="s">
        <v>181</v>
      </c>
      <c r="C110" s="35" t="s">
        <v>317</v>
      </c>
      <c r="D110" s="35" t="s">
        <v>188</v>
      </c>
      <c r="E110" s="35" t="s">
        <v>256</v>
      </c>
      <c r="F110" s="35" t="s">
        <v>270</v>
      </c>
      <c r="G110" s="98">
        <v>0</v>
      </c>
      <c r="H110" s="76">
        <f>G110*5000</f>
        <v>0</v>
      </c>
      <c r="I110" s="77" t="s">
        <v>274</v>
      </c>
    </row>
    <row r="111" spans="1:9">
      <c r="G111" s="105"/>
    </row>
    <row r="112" spans="1:9">
      <c r="A112" s="1" t="s">
        <v>298</v>
      </c>
    </row>
    <row r="113" spans="1:7">
      <c r="A113" s="12" t="s">
        <v>296</v>
      </c>
    </row>
    <row r="114" spans="1:7">
      <c r="A114" s="24" t="s">
        <v>194</v>
      </c>
      <c r="B114" s="25" t="s">
        <v>193</v>
      </c>
      <c r="C114" s="25" t="s">
        <v>196</v>
      </c>
      <c r="D114" s="25" t="s">
        <v>190</v>
      </c>
      <c r="E114" s="25" t="s">
        <v>191</v>
      </c>
      <c r="F114" s="25" t="s">
        <v>184</v>
      </c>
      <c r="G114" s="102" t="s">
        <v>195</v>
      </c>
    </row>
    <row r="115" spans="1:7">
      <c r="A115" s="31" t="s">
        <v>354</v>
      </c>
      <c r="B115" s="6" t="s">
        <v>181</v>
      </c>
      <c r="C115" s="13" t="s">
        <v>317</v>
      </c>
      <c r="D115" s="6" t="s">
        <v>188</v>
      </c>
      <c r="E115" s="6" t="s">
        <v>254</v>
      </c>
      <c r="F115" s="6" t="s">
        <v>202</v>
      </c>
      <c r="G115" s="92">
        <v>0</v>
      </c>
    </row>
    <row r="116" spans="1:7">
      <c r="A116" s="31" t="s">
        <v>354</v>
      </c>
      <c r="B116" s="6" t="s">
        <v>181</v>
      </c>
      <c r="C116" s="13" t="s">
        <v>317</v>
      </c>
      <c r="D116" s="6" t="s">
        <v>189</v>
      </c>
      <c r="E116" s="6" t="s">
        <v>254</v>
      </c>
      <c r="F116" s="6" t="s">
        <v>202</v>
      </c>
      <c r="G116" s="94">
        <v>0</v>
      </c>
    </row>
    <row r="117" spans="1:7">
      <c r="A117" s="31" t="s">
        <v>354</v>
      </c>
      <c r="B117" s="6" t="s">
        <v>182</v>
      </c>
      <c r="C117" s="13" t="s">
        <v>317</v>
      </c>
      <c r="D117" s="6" t="s">
        <v>188</v>
      </c>
      <c r="E117" s="6" t="s">
        <v>254</v>
      </c>
      <c r="F117" s="6" t="s">
        <v>202</v>
      </c>
      <c r="G117" s="94">
        <v>0</v>
      </c>
    </row>
    <row r="118" spans="1:7">
      <c r="A118" s="33" t="s">
        <v>354</v>
      </c>
      <c r="B118" s="27" t="s">
        <v>182</v>
      </c>
      <c r="C118" s="35" t="s">
        <v>317</v>
      </c>
      <c r="D118" s="27" t="s">
        <v>189</v>
      </c>
      <c r="E118" s="27" t="s">
        <v>254</v>
      </c>
      <c r="F118" s="27" t="s">
        <v>202</v>
      </c>
      <c r="G118" s="95">
        <v>0</v>
      </c>
    </row>
    <row r="120" spans="1:7">
      <c r="A120" s="1" t="s">
        <v>368</v>
      </c>
      <c r="B120" s="12"/>
    </row>
    <row r="121" spans="1:7">
      <c r="A121" s="24" t="s">
        <v>194</v>
      </c>
      <c r="B121" s="25" t="s">
        <v>193</v>
      </c>
      <c r="C121" s="25" t="s">
        <v>196</v>
      </c>
      <c r="D121" s="25" t="s">
        <v>190</v>
      </c>
      <c r="E121" s="25" t="s">
        <v>191</v>
      </c>
      <c r="F121" s="25" t="s">
        <v>184</v>
      </c>
      <c r="G121" s="102" t="s">
        <v>195</v>
      </c>
    </row>
    <row r="122" spans="1:7">
      <c r="A122" s="23" t="s">
        <v>369</v>
      </c>
      <c r="B122" s="6" t="s">
        <v>355</v>
      </c>
      <c r="C122" s="78" t="s">
        <v>318</v>
      </c>
      <c r="D122" s="78" t="s">
        <v>188</v>
      </c>
      <c r="E122" s="78" t="s">
        <v>307</v>
      </c>
      <c r="F122" s="6" t="s">
        <v>185</v>
      </c>
      <c r="G122" s="99">
        <v>0</v>
      </c>
    </row>
    <row r="123" spans="1:7">
      <c r="A123" s="85" t="s">
        <v>369</v>
      </c>
      <c r="B123" s="27" t="s">
        <v>271</v>
      </c>
      <c r="C123" s="79" t="s">
        <v>318</v>
      </c>
      <c r="D123" s="79" t="s">
        <v>188</v>
      </c>
      <c r="E123" s="79" t="s">
        <v>307</v>
      </c>
      <c r="F123" s="27" t="s">
        <v>272</v>
      </c>
      <c r="G123" s="100">
        <v>0</v>
      </c>
    </row>
    <row r="126" spans="1:7">
      <c r="A126" s="1" t="s">
        <v>389</v>
      </c>
    </row>
    <row r="127" spans="1:7">
      <c r="A127" s="24" t="s">
        <v>345</v>
      </c>
      <c r="B127" s="25" t="s">
        <v>209</v>
      </c>
      <c r="C127" s="25" t="s">
        <v>210</v>
      </c>
      <c r="D127" s="26" t="s">
        <v>308</v>
      </c>
    </row>
    <row r="128" spans="1:7">
      <c r="A128" s="31" t="s">
        <v>342</v>
      </c>
      <c r="B128" s="7">
        <f>SUM(G11:G23)</f>
        <v>0</v>
      </c>
      <c r="C128" s="15">
        <v>35</v>
      </c>
      <c r="D128" s="65">
        <f>(B128/100)*C128</f>
        <v>0</v>
      </c>
      <c r="E128" s="12"/>
    </row>
    <row r="129" spans="1:4">
      <c r="A129" s="31" t="s">
        <v>347</v>
      </c>
      <c r="B129" s="7">
        <f>SUM(G41:G52,G65:G76)</f>
        <v>0</v>
      </c>
      <c r="C129" s="15">
        <v>35</v>
      </c>
      <c r="D129" s="65">
        <f t="shared" ref="D129:D131" si="0">(B129/100)*C129</f>
        <v>0</v>
      </c>
    </row>
    <row r="130" spans="1:4">
      <c r="A130" s="31" t="s">
        <v>344</v>
      </c>
      <c r="B130" s="7">
        <f>SUM(G101:G110)</f>
        <v>0</v>
      </c>
      <c r="C130" s="15">
        <v>15</v>
      </c>
      <c r="D130" s="65">
        <f t="shared" ref="D130" si="1">(B130/100)*C130</f>
        <v>0</v>
      </c>
    </row>
    <row r="131" spans="1:4">
      <c r="A131" s="33" t="s">
        <v>348</v>
      </c>
      <c r="B131" s="66">
        <f>G115</f>
        <v>0</v>
      </c>
      <c r="C131" s="41">
        <v>15</v>
      </c>
      <c r="D131" s="68">
        <f t="shared" si="0"/>
        <v>0</v>
      </c>
    </row>
  </sheetData>
  <sheetProtection algorithmName="SHA-512" hashValue="Rs9R7nTjjVsFPZj9VmsKv7PU3oMkKY5tRKtkqV9Tlo0Mi/Bv1gNeuZpOIq7/jjEMBp6QMVLPQTvFhaBYTmYxoQ==" saltValue="r28AedbXf/Do7kee4HR8cg==" spinCount="100000" sheet="1" objects="1" scenarios="1" autoFilter="0"/>
  <pageMargins left="0.7" right="0.7" top="0.75" bottom="0.75" header="0.3" footer="0.3"/>
  <pageSetup paperSize="9" orientation="portrait" verticalDpi="0" r:id="rId1"/>
  <tableParts count="7">
    <tablePart r:id="rId2"/>
    <tablePart r:id="rId3"/>
    <tablePart r:id="rId4"/>
    <tablePart r:id="rId5"/>
    <tablePart r:id="rId6"/>
    <tablePart r:id="rId7"/>
    <tablePart r:id="rId8"/>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A011-2C73-4C71-91F4-B32443A81858}">
  <sheetPr codeName="Sheet11"/>
  <dimension ref="A1:G26"/>
  <sheetViews>
    <sheetView showGridLines="0" tabSelected="1" topLeftCell="A19" workbookViewId="0">
      <selection activeCell="A24" sqref="A24"/>
    </sheetView>
  </sheetViews>
  <sheetFormatPr defaultColWidth="8.81640625" defaultRowHeight="14.5"/>
  <cols>
    <col min="1" max="1" width="32.1796875" style="83" customWidth="1"/>
    <col min="2" max="2" width="22.1796875" style="83" customWidth="1"/>
    <col min="3" max="3" width="22.81640625" style="83" customWidth="1"/>
    <col min="4" max="4" width="16.81640625" style="83" customWidth="1"/>
    <col min="5" max="5" width="12" style="83" customWidth="1"/>
    <col min="6" max="6" width="17.453125" style="83" customWidth="1"/>
    <col min="7" max="7" width="8.81640625" style="101"/>
    <col min="8" max="16384" width="8.81640625" style="83"/>
  </cols>
  <sheetData>
    <row r="1" spans="1:7" ht="21">
      <c r="A1" s="110" t="s">
        <v>346</v>
      </c>
      <c r="B1" s="109"/>
      <c r="C1" s="109"/>
    </row>
    <row r="2" spans="1:7">
      <c r="A2" s="83" t="s">
        <v>250</v>
      </c>
    </row>
    <row r="3" spans="1:7">
      <c r="A3" s="83" t="s">
        <v>365</v>
      </c>
    </row>
    <row r="4" spans="1:7">
      <c r="A4" s="83" t="s">
        <v>352</v>
      </c>
    </row>
    <row r="5" spans="1:7">
      <c r="A5" s="83" t="s">
        <v>261</v>
      </c>
    </row>
    <row r="6" spans="1:7">
      <c r="A6" s="83" t="s">
        <v>360</v>
      </c>
    </row>
    <row r="8" spans="1:7">
      <c r="A8" s="1" t="s">
        <v>297</v>
      </c>
      <c r="B8" s="12"/>
    </row>
    <row r="9" spans="1:7">
      <c r="A9" s="24" t="s">
        <v>194</v>
      </c>
      <c r="B9" s="25" t="s">
        <v>193</v>
      </c>
      <c r="C9" s="25" t="s">
        <v>196</v>
      </c>
      <c r="D9" s="25" t="s">
        <v>190</v>
      </c>
      <c r="E9" s="25" t="s">
        <v>191</v>
      </c>
      <c r="F9" s="25" t="s">
        <v>184</v>
      </c>
      <c r="G9" s="102" t="s">
        <v>195</v>
      </c>
    </row>
    <row r="10" spans="1:7">
      <c r="A10" s="23" t="s">
        <v>273</v>
      </c>
      <c r="B10" s="6" t="s">
        <v>181</v>
      </c>
      <c r="C10" s="6" t="s">
        <v>14</v>
      </c>
      <c r="D10" s="6" t="s">
        <v>188</v>
      </c>
      <c r="E10" s="6" t="s">
        <v>254</v>
      </c>
      <c r="F10" s="6" t="s">
        <v>202</v>
      </c>
      <c r="G10" s="92">
        <v>0</v>
      </c>
    </row>
    <row r="11" spans="1:7">
      <c r="A11" s="23" t="s">
        <v>273</v>
      </c>
      <c r="B11" s="6" t="s">
        <v>181</v>
      </c>
      <c r="C11" s="6" t="s">
        <v>14</v>
      </c>
      <c r="D11" s="6" t="s">
        <v>189</v>
      </c>
      <c r="E11" s="6" t="s">
        <v>254</v>
      </c>
      <c r="F11" s="6" t="s">
        <v>202</v>
      </c>
      <c r="G11" s="92">
        <v>0</v>
      </c>
    </row>
    <row r="12" spans="1:7">
      <c r="A12" s="23" t="s">
        <v>273</v>
      </c>
      <c r="B12" s="6" t="s">
        <v>181</v>
      </c>
      <c r="C12" s="6" t="s">
        <v>16</v>
      </c>
      <c r="D12" s="6" t="s">
        <v>188</v>
      </c>
      <c r="E12" s="6" t="s">
        <v>254</v>
      </c>
      <c r="F12" s="6" t="s">
        <v>202</v>
      </c>
      <c r="G12" s="92">
        <v>0</v>
      </c>
    </row>
    <row r="13" spans="1:7">
      <c r="A13" s="23" t="s">
        <v>273</v>
      </c>
      <c r="B13" s="6" t="s">
        <v>181</v>
      </c>
      <c r="C13" s="6" t="s">
        <v>16</v>
      </c>
      <c r="D13" s="6" t="s">
        <v>189</v>
      </c>
      <c r="E13" s="6" t="s">
        <v>254</v>
      </c>
      <c r="F13" s="6" t="s">
        <v>202</v>
      </c>
      <c r="G13" s="92">
        <v>0</v>
      </c>
    </row>
    <row r="14" spans="1:7">
      <c r="A14" s="23" t="s">
        <v>273</v>
      </c>
      <c r="B14" s="6" t="s">
        <v>182</v>
      </c>
      <c r="C14" s="6" t="s">
        <v>14</v>
      </c>
      <c r="D14" s="6" t="s">
        <v>188</v>
      </c>
      <c r="E14" s="6" t="s">
        <v>254</v>
      </c>
      <c r="F14" s="6" t="s">
        <v>202</v>
      </c>
      <c r="G14" s="92">
        <v>0</v>
      </c>
    </row>
    <row r="15" spans="1:7">
      <c r="A15" s="23" t="s">
        <v>273</v>
      </c>
      <c r="B15" s="6" t="s">
        <v>182</v>
      </c>
      <c r="C15" s="6" t="s">
        <v>14</v>
      </c>
      <c r="D15" s="6" t="s">
        <v>189</v>
      </c>
      <c r="E15" s="6" t="s">
        <v>254</v>
      </c>
      <c r="F15" s="6" t="s">
        <v>202</v>
      </c>
      <c r="G15" s="92">
        <v>0</v>
      </c>
    </row>
    <row r="16" spans="1:7">
      <c r="A16" s="23" t="s">
        <v>273</v>
      </c>
      <c r="B16" s="6" t="s">
        <v>182</v>
      </c>
      <c r="C16" s="6" t="s">
        <v>16</v>
      </c>
      <c r="D16" s="6" t="s">
        <v>188</v>
      </c>
      <c r="E16" s="6" t="s">
        <v>254</v>
      </c>
      <c r="F16" s="6" t="s">
        <v>202</v>
      </c>
      <c r="G16" s="92">
        <v>0</v>
      </c>
    </row>
    <row r="17" spans="1:7">
      <c r="A17" s="23" t="s">
        <v>273</v>
      </c>
      <c r="B17" s="6" t="s">
        <v>182</v>
      </c>
      <c r="C17" s="6" t="s">
        <v>16</v>
      </c>
      <c r="D17" s="6" t="s">
        <v>189</v>
      </c>
      <c r="E17" s="6" t="s">
        <v>254</v>
      </c>
      <c r="F17" s="6" t="s">
        <v>202</v>
      </c>
      <c r="G17" s="92">
        <v>0</v>
      </c>
    </row>
    <row r="18" spans="1:7">
      <c r="A18" s="23" t="s">
        <v>273</v>
      </c>
      <c r="B18" s="6" t="s">
        <v>264</v>
      </c>
      <c r="C18" s="6" t="s">
        <v>14</v>
      </c>
      <c r="D18" s="6" t="s">
        <v>188</v>
      </c>
      <c r="E18" s="6" t="s">
        <v>254</v>
      </c>
      <c r="F18" s="6" t="s">
        <v>202</v>
      </c>
      <c r="G18" s="92">
        <v>0</v>
      </c>
    </row>
    <row r="19" spans="1:7">
      <c r="A19" s="23" t="s">
        <v>273</v>
      </c>
      <c r="B19" s="6" t="s">
        <v>264</v>
      </c>
      <c r="C19" s="6" t="s">
        <v>14</v>
      </c>
      <c r="D19" s="6" t="s">
        <v>189</v>
      </c>
      <c r="E19" s="6" t="s">
        <v>254</v>
      </c>
      <c r="F19" s="6" t="s">
        <v>202</v>
      </c>
      <c r="G19" s="92">
        <v>0</v>
      </c>
    </row>
    <row r="20" spans="1:7">
      <c r="A20" s="23" t="s">
        <v>273</v>
      </c>
      <c r="B20" s="6" t="s">
        <v>264</v>
      </c>
      <c r="C20" s="6" t="s">
        <v>16</v>
      </c>
      <c r="D20" s="6" t="s">
        <v>188</v>
      </c>
      <c r="E20" s="6" t="s">
        <v>254</v>
      </c>
      <c r="F20" s="6" t="s">
        <v>202</v>
      </c>
      <c r="G20" s="92">
        <v>0</v>
      </c>
    </row>
    <row r="21" spans="1:7">
      <c r="A21" s="85" t="s">
        <v>273</v>
      </c>
      <c r="B21" s="27" t="s">
        <v>264</v>
      </c>
      <c r="C21" s="27" t="s">
        <v>16</v>
      </c>
      <c r="D21" s="27" t="s">
        <v>189</v>
      </c>
      <c r="E21" s="27" t="s">
        <v>254</v>
      </c>
      <c r="F21" s="27" t="s">
        <v>202</v>
      </c>
      <c r="G21" s="93">
        <v>0</v>
      </c>
    </row>
    <row r="23" spans="1:7">
      <c r="A23" s="1" t="s">
        <v>390</v>
      </c>
    </row>
    <row r="24" spans="1:7">
      <c r="A24" s="24" t="s">
        <v>345</v>
      </c>
      <c r="B24" s="25" t="s">
        <v>209</v>
      </c>
      <c r="C24" s="25" t="s">
        <v>210</v>
      </c>
      <c r="D24" s="26" t="s">
        <v>308</v>
      </c>
    </row>
    <row r="25" spans="1:7">
      <c r="A25" s="80" t="s">
        <v>342</v>
      </c>
      <c r="B25" s="42">
        <f>SUM(G10:G21)</f>
        <v>0</v>
      </c>
      <c r="C25" s="41">
        <v>100</v>
      </c>
      <c r="D25" s="81">
        <f>(B25/100)*C25</f>
        <v>0</v>
      </c>
      <c r="E25" s="12"/>
    </row>
    <row r="26" spans="1:7">
      <c r="B26" s="2"/>
      <c r="D26" s="2"/>
    </row>
  </sheetData>
  <sheetProtection algorithmName="SHA-512" hashValue="VvdQN51Hb6Y3aouQFDSx5yoTCrTTbXox6OIfus+NEfMR/ZjSSv1oZzFldul8RjRV6qve/pNT1gKiF3jXoQeRwQ==" saltValue="IWGZlPrOsXr0ESncZEw/mA==" spinCount="100000" sheet="1" objects="1" scenarios="1" autoFilter="0"/>
  <mergeCells count="1">
    <mergeCell ref="A1:C1"/>
  </mergeCells>
  <pageMargins left="0.7" right="0.7" top="0.75" bottom="0.75" header="0.3" footer="0.3"/>
  <pageSetup paperSize="9" orientation="portrait" verticalDpi="0"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 Cover Sheet</vt:lpstr>
      <vt:lpstr>2. Instructions</vt:lpstr>
      <vt:lpstr>3a. Band Definition - Spoken</vt:lpstr>
      <vt:lpstr>3b. Band Definition - Visual</vt:lpstr>
      <vt:lpstr>4a. Language Groups</vt:lpstr>
      <vt:lpstr>5. Translation</vt:lpstr>
      <vt:lpstr>6. TSR Services </vt:lpstr>
      <vt:lpstr>7. Telephone Interpreting</vt:lpstr>
      <vt:lpstr>8. Spoken Video</vt:lpstr>
      <vt:lpstr>9. Visual Services</vt:lpstr>
      <vt:lpstr>10. Spoken Face-Face UK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Thomas</dc:creator>
  <cp:lastModifiedBy>Christie-May Simpson</cp:lastModifiedBy>
  <dcterms:created xsi:type="dcterms:W3CDTF">2024-06-27T12:25:43Z</dcterms:created>
  <dcterms:modified xsi:type="dcterms:W3CDTF">2024-08-20T14:02:05Z</dcterms:modified>
</cp:coreProperties>
</file>