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xr:revisionPtr revIDLastSave="0" documentId="8_{52C9FA36-E157-439B-893B-3959BB26EB4E}" xr6:coauthVersionLast="46" xr6:coauthVersionMax="46" xr10:uidLastSave="{00000000-0000-0000-0000-000000000000}"/>
  <bookViews>
    <workbookView xWindow="24" yWindow="384" windowWidth="19464" windowHeight="11064" firstSheet="1" activeTab="1" xr2:uid="{00000000-000D-0000-FFFF-FFFF00000000}"/>
  </bookViews>
  <sheets>
    <sheet name="Based on 790 students" sheetId="5" state="hidden" r:id="rId1"/>
    <sheet name="Based on 980 students " sheetId="3" r:id="rId2"/>
    <sheet name="Based on 1710 students " sheetId="4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2" i="4" l="1"/>
  <c r="E31" i="4"/>
  <c r="E30" i="4"/>
  <c r="E29" i="4"/>
  <c r="E27" i="4"/>
  <c r="E26" i="4"/>
  <c r="E25" i="4"/>
  <c r="E24" i="4"/>
  <c r="E23" i="4"/>
  <c r="E22" i="4"/>
  <c r="E21" i="4"/>
  <c r="E19" i="4"/>
  <c r="E18" i="4"/>
  <c r="E16" i="4"/>
  <c r="E15" i="4"/>
  <c r="E14" i="4"/>
  <c r="E13" i="4"/>
  <c r="E12" i="4"/>
  <c r="E11" i="4"/>
  <c r="E9" i="4"/>
  <c r="E8" i="4"/>
  <c r="E7" i="4"/>
  <c r="E6" i="4"/>
  <c r="E36" i="4" s="1"/>
  <c r="E39" i="4" s="1"/>
  <c r="E5" i="4"/>
  <c r="E34" i="4" s="1"/>
  <c r="B1" i="4"/>
  <c r="F32" i="3"/>
  <c r="F31" i="3"/>
  <c r="F30" i="3"/>
  <c r="F29" i="3"/>
  <c r="F27" i="3"/>
  <c r="D27" i="3"/>
  <c r="F26" i="3"/>
  <c r="E26" i="3"/>
  <c r="D26" i="3"/>
  <c r="E25" i="3"/>
  <c r="F25" i="3" s="1"/>
  <c r="D25" i="3"/>
  <c r="F24" i="3"/>
  <c r="E24" i="3"/>
  <c r="D24" i="3"/>
  <c r="E23" i="3"/>
  <c r="F23" i="3" s="1"/>
  <c r="D23" i="3"/>
  <c r="F22" i="3"/>
  <c r="E22" i="3"/>
  <c r="D22" i="3"/>
  <c r="F21" i="3"/>
  <c r="D21" i="3"/>
  <c r="F19" i="3"/>
  <c r="F18" i="3"/>
  <c r="F16" i="3"/>
  <c r="D16" i="3"/>
  <c r="F15" i="3"/>
  <c r="D15" i="3"/>
  <c r="F14" i="3"/>
  <c r="F13" i="3"/>
  <c r="F12" i="3"/>
  <c r="F11" i="3"/>
  <c r="F9" i="3"/>
  <c r="F8" i="3"/>
  <c r="D8" i="3"/>
  <c r="F7" i="3"/>
  <c r="D7" i="3"/>
  <c r="F6" i="3"/>
  <c r="D6" i="3"/>
  <c r="F5" i="3"/>
  <c r="D5" i="3"/>
  <c r="B1" i="3"/>
  <c r="E32" i="5"/>
  <c r="E31" i="5"/>
  <c r="E30" i="5"/>
  <c r="E29" i="5"/>
  <c r="E27" i="5"/>
  <c r="E26" i="5"/>
  <c r="E25" i="5"/>
  <c r="E24" i="5"/>
  <c r="E23" i="5"/>
  <c r="E22" i="5"/>
  <c r="E21" i="5"/>
  <c r="E19" i="5"/>
  <c r="E18" i="5"/>
  <c r="E16" i="5"/>
  <c r="E15" i="5"/>
  <c r="E14" i="5"/>
  <c r="E13" i="5"/>
  <c r="E12" i="5"/>
  <c r="E11" i="5"/>
  <c r="N9" i="5"/>
  <c r="E9" i="5"/>
  <c r="E8" i="5"/>
  <c r="E7" i="5"/>
  <c r="E6" i="5"/>
  <c r="E34" i="5" s="1"/>
  <c r="E5" i="5"/>
  <c r="E36" i="5" s="1"/>
  <c r="B1" i="5"/>
  <c r="F34" i="3" l="1"/>
  <c r="F36" i="3" s="1"/>
  <c r="F39" i="3" s="1"/>
</calcChain>
</file>

<file path=xl/sharedStrings.xml><?xml version="1.0" encoding="utf-8"?>
<sst xmlns="http://schemas.openxmlformats.org/spreadsheetml/2006/main" count="379" uniqueCount="102">
  <si>
    <t xml:space="preserve">Room Use </t>
  </si>
  <si>
    <t xml:space="preserve">Classroom </t>
  </si>
  <si>
    <t xml:space="preserve">Subtotal </t>
  </si>
  <si>
    <t xml:space="preserve">AV requirement </t>
  </si>
  <si>
    <t xml:space="preserve">Accommodation Schedule - London </t>
  </si>
  <si>
    <t xml:space="preserve">Number of rooms </t>
  </si>
  <si>
    <t xml:space="preserve">Circulation space </t>
  </si>
  <si>
    <t xml:space="preserve">IT requirements </t>
  </si>
  <si>
    <t xml:space="preserve">PC </t>
  </si>
  <si>
    <t xml:space="preserve">Screen </t>
  </si>
  <si>
    <t>PCs</t>
  </si>
  <si>
    <t xml:space="preserve">Storage </t>
  </si>
  <si>
    <t xml:space="preserve">Table and chairs </t>
  </si>
  <si>
    <t xml:space="preserve">PCs </t>
  </si>
  <si>
    <t>Room size (m2)</t>
  </si>
  <si>
    <t xml:space="preserve">Total size (m2) </t>
  </si>
  <si>
    <t xml:space="preserve">25-30 </t>
  </si>
  <si>
    <t>30-35</t>
  </si>
  <si>
    <t xml:space="preserve">Theatre style classroom.  Flexible moveable furniture </t>
  </si>
  <si>
    <t xml:space="preserve">Interactive screen </t>
  </si>
  <si>
    <t>PC</t>
  </si>
  <si>
    <t xml:space="preserve">Student common area: RELAX </t>
  </si>
  <si>
    <t xml:space="preserve">Student common area: EAT </t>
  </si>
  <si>
    <t xml:space="preserve">Student common area: WORK </t>
  </si>
  <si>
    <t xml:space="preserve">Soft seating, games area </t>
  </si>
  <si>
    <t xml:space="preserve">Soft seating, booths for group work, PC desks </t>
  </si>
  <si>
    <t xml:space="preserve">Student PCs </t>
  </si>
  <si>
    <t>N/A</t>
  </si>
  <si>
    <t xml:space="preserve">N/A </t>
  </si>
  <si>
    <t xml:space="preserve">FF&amp;E requirements </t>
  </si>
  <si>
    <t xml:space="preserve">Kitchenette for storing chilled food and warming food. </t>
  </si>
  <si>
    <t xml:space="preserve">IT suite: </t>
  </si>
  <si>
    <t xml:space="preserve">Other requirements or notes </t>
  </si>
  <si>
    <t xml:space="preserve">30 PCs </t>
  </si>
  <si>
    <t xml:space="preserve">30 PCs within an open plan communcal area </t>
  </si>
  <si>
    <t xml:space="preserve">PC desks </t>
  </si>
  <si>
    <t xml:space="preserve">Networking lab </t>
  </si>
  <si>
    <t xml:space="preserve">Close to the IT suite </t>
  </si>
  <si>
    <t xml:space="preserve">Close to the Student Adminssions:Interview rooms </t>
  </si>
  <si>
    <t xml:space="preserve">IT suite (open plan) </t>
  </si>
  <si>
    <t xml:space="preserve">L shaped table, chair, meeting table/soft seating </t>
  </si>
  <si>
    <t xml:space="preserve">Meeting room </t>
  </si>
  <si>
    <t xml:space="preserve">Meeting room (Conference room) </t>
  </si>
  <si>
    <t xml:space="preserve">Conference room table and chairs </t>
  </si>
  <si>
    <t xml:space="preserve">Video conferencing </t>
  </si>
  <si>
    <t>8-10</t>
  </si>
  <si>
    <t xml:space="preserve">Staff Offices </t>
  </si>
  <si>
    <t xml:space="preserve">Meeting Rooms </t>
  </si>
  <si>
    <t xml:space="preserve">Student Focused Rooms </t>
  </si>
  <si>
    <t xml:space="preserve">Staff room </t>
  </si>
  <si>
    <t xml:space="preserve">Single staff office </t>
  </si>
  <si>
    <t xml:space="preserve">L shaped table, chairs, storage </t>
  </si>
  <si>
    <t xml:space="preserve">L shared tables, chairs, storage </t>
  </si>
  <si>
    <t xml:space="preserve">Staff office: Admissions Office </t>
  </si>
  <si>
    <t>Staff office: Assessment Team and Student Services</t>
  </si>
  <si>
    <t xml:space="preserve">Reception </t>
  </si>
  <si>
    <t xml:space="preserve">Number of students/staff per room </t>
  </si>
  <si>
    <t xml:space="preserve">Close to the IT suite, Student Admissions Interview Rooms and IT Helpdesk/hub </t>
  </si>
  <si>
    <t xml:space="preserve">Library/ IT Helpdesk/ Hub </t>
  </si>
  <si>
    <t xml:space="preserve">Student Admissions: Interview Rooms </t>
  </si>
  <si>
    <t>Staff office: Support services (finance, estates, admin)</t>
  </si>
  <si>
    <t xml:space="preserve">Councelling rooms </t>
  </si>
  <si>
    <t xml:space="preserve">Other rooms </t>
  </si>
  <si>
    <t xml:space="preserve">Kitchenette for storing chilled food and warming food. Dining table and chairs.  </t>
  </si>
  <si>
    <t xml:space="preserve">Close to staff offices </t>
  </si>
  <si>
    <t xml:space="preserve">IT server room </t>
  </si>
  <si>
    <t xml:space="preserve">Circulation </t>
  </si>
  <si>
    <t xml:space="preserve">Open plan area for library, PC desks and helpdesk/hub for 4 members of staff </t>
  </si>
  <si>
    <t xml:space="preserve">Soft seating, table and chairs, storage </t>
  </si>
  <si>
    <t xml:space="preserve">Reception desk, soft seating </t>
  </si>
  <si>
    <t xml:space="preserve">Reception desk </t>
  </si>
  <si>
    <t xml:space="preserve">Post room and photocopying room </t>
  </si>
  <si>
    <t xml:space="preserve">Close to the reception desk </t>
  </si>
  <si>
    <t xml:space="preserve">UWTSD IT requirements document </t>
  </si>
  <si>
    <t>SQM</t>
  </si>
  <si>
    <t xml:space="preserve">Suitable for cert HE </t>
  </si>
  <si>
    <t>Student Focused Rooms: Open plan/communal areas</t>
  </si>
  <si>
    <t xml:space="preserve">Staff office: PT lecturing staff </t>
  </si>
  <si>
    <t xml:space="preserve">Staff office: FT lecturing staff </t>
  </si>
  <si>
    <t xml:space="preserve">Open plan - divided with use of furniture </t>
  </si>
  <si>
    <t xml:space="preserve">PC Desks and chair/hotdesking </t>
  </si>
  <si>
    <t>Based on 15%. Norm is based on 25%-40% however we have based it on 15% as we have included student focused areas within communal areas that is in addition to this figure</t>
  </si>
  <si>
    <t xml:space="preserve"> </t>
  </si>
  <si>
    <t>8</t>
  </si>
  <si>
    <t xml:space="preserve">Number of Students </t>
  </si>
  <si>
    <t>SQ.FT</t>
  </si>
  <si>
    <t>Subtotal Sqm</t>
  </si>
  <si>
    <t>Subtotal Sqft</t>
  </si>
  <si>
    <t>6-7</t>
  </si>
  <si>
    <t xml:space="preserve">Summary </t>
  </si>
  <si>
    <t>No of Students</t>
  </si>
  <si>
    <t xml:space="preserve">No of Staff </t>
  </si>
  <si>
    <t xml:space="preserve">Total </t>
  </si>
  <si>
    <t xml:space="preserve">Student numbers </t>
  </si>
  <si>
    <t xml:space="preserve">38% increase </t>
  </si>
  <si>
    <t>Student Number</t>
  </si>
  <si>
    <t>197% increase</t>
  </si>
  <si>
    <t xml:space="preserve">Total number of students/staff </t>
  </si>
  <si>
    <t xml:space="preserve">Based on 15m per staff member </t>
  </si>
  <si>
    <t xml:space="preserve">Based on 8m per staff member </t>
  </si>
  <si>
    <t xml:space="preserve">Close to the IT suite, Student Admissions Interview Rooms and IT Helpdesk/hub.  Based on 8m per staff member </t>
  </si>
  <si>
    <t>Based on 30%.  Norm is based on 25%-40% however we have based it on the lower figure of 30% as we have included student focused areas within communal areas that is in addition to this figure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</si>
</sst>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0" fillId="0" borderId="1" xfId="0" applyBorder="1" applyAlignment="1">
      <alignment wrapText="1"/>
    </xf>
    <xf numFmtId="0" fontId="1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0" fillId="0" borderId="1" xfId="0" applyBorder="1"/>
    <xf numFmtId="0" fontId="1" fillId="0" borderId="1" xfId="0" applyFont="1" applyBorder="1"/>
    <xf numFmtId="0" fontId="0" fillId="0" borderId="1" xfId="0" applyFill="1" applyBorder="1" applyAlignment="1">
      <alignment horizontal="left" vertical="top"/>
    </xf>
    <xf numFmtId="0" fontId="1" fillId="3" borderId="1" xfId="0" applyFont="1" applyFill="1" applyBorder="1" applyAlignment="1">
      <alignment horizontal="center" vertical="top" wrapText="1"/>
    </xf>
    <xf numFmtId="49" fontId="0" fillId="0" borderId="1" xfId="0" applyNumberFormat="1" applyFill="1" applyBorder="1" applyAlignment="1">
      <alignment horizontal="left" vertical="top"/>
    </xf>
    <xf numFmtId="0" fontId="1" fillId="2" borderId="1" xfId="0" applyFont="1" applyFill="1" applyBorder="1"/>
    <xf numFmtId="0" fontId="0" fillId="2" borderId="1" xfId="0" applyFill="1" applyBorder="1" applyAlignment="1">
      <alignment wrapText="1"/>
    </xf>
    <xf numFmtId="0" fontId="1" fillId="2" borderId="1" xfId="0" applyFont="1" applyFill="1" applyBorder="1" applyAlignment="1">
      <alignment horizontal="left" vertical="top"/>
    </xf>
    <xf numFmtId="0" fontId="0" fillId="0" borderId="1" xfId="0" applyBorder="1" applyAlignment="1">
      <alignment horizontal="left" wrapText="1"/>
    </xf>
    <xf numFmtId="0" fontId="0" fillId="2" borderId="1" xfId="0" applyFill="1" applyBorder="1"/>
    <xf numFmtId="0" fontId="0" fillId="0" borderId="1" xfId="0" applyFont="1" applyFill="1" applyBorder="1"/>
    <xf numFmtId="0" fontId="1" fillId="2" borderId="1" xfId="0" applyFont="1" applyFill="1" applyBorder="1" applyAlignment="1">
      <alignment wrapText="1"/>
    </xf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horizontal="center" vertical="top"/>
    </xf>
    <xf numFmtId="0" fontId="1" fillId="0" borderId="0" xfId="0" applyFont="1"/>
    <xf numFmtId="0" fontId="1" fillId="3" borderId="1" xfId="0" applyFont="1" applyFill="1" applyBorder="1" applyAlignment="1">
      <alignment horizontal="center" vertical="top"/>
    </xf>
    <xf numFmtId="2" fontId="1" fillId="0" borderId="1" xfId="0" applyNumberFormat="1" applyFont="1" applyBorder="1"/>
    <xf numFmtId="49" fontId="0" fillId="0" borderId="1" xfId="0" applyNumberFormat="1" applyBorder="1" applyAlignment="1">
      <alignment horizontal="left" vertical="top"/>
    </xf>
    <xf numFmtId="0" fontId="0" fillId="4" borderId="9" xfId="0" applyFill="1" applyBorder="1"/>
    <xf numFmtId="0" fontId="0" fillId="4" borderId="10" xfId="0" applyFill="1" applyBorder="1"/>
    <xf numFmtId="0" fontId="0" fillId="4" borderId="11" xfId="0" applyFill="1" applyBorder="1"/>
    <xf numFmtId="0" fontId="0" fillId="4" borderId="12" xfId="0" applyFill="1" applyBorder="1"/>
    <xf numFmtId="0" fontId="1" fillId="4" borderId="0" xfId="0" applyFont="1" applyFill="1" applyBorder="1" applyAlignment="1">
      <alignment horizontal="left" vertical="top" wrapText="1"/>
    </xf>
    <xf numFmtId="0" fontId="0" fillId="4" borderId="13" xfId="0" applyFill="1" applyBorder="1"/>
    <xf numFmtId="0" fontId="0" fillId="4" borderId="0" xfId="0" applyFill="1" applyBorder="1" applyAlignment="1">
      <alignment horizontal="left" vertical="top" wrapText="1"/>
    </xf>
    <xf numFmtId="0" fontId="0" fillId="4" borderId="0" xfId="0" applyFill="1" applyBorder="1"/>
    <xf numFmtId="0" fontId="1" fillId="4" borderId="8" xfId="0" applyFont="1" applyFill="1" applyBorder="1" applyAlignment="1">
      <alignment horizontal="left" vertical="top" wrapText="1"/>
    </xf>
    <xf numFmtId="0" fontId="1" fillId="4" borderId="8" xfId="0" applyFont="1" applyFill="1" applyBorder="1"/>
    <xf numFmtId="0" fontId="0" fillId="4" borderId="14" xfId="0" applyFill="1" applyBorder="1"/>
    <xf numFmtId="0" fontId="0" fillId="4" borderId="15" xfId="0" applyFill="1" applyBorder="1"/>
    <xf numFmtId="0" fontId="0" fillId="4" borderId="16" xfId="0" applyFill="1" applyBorder="1"/>
    <xf numFmtId="0" fontId="1" fillId="4" borderId="0" xfId="0" applyFont="1" applyFill="1" applyBorder="1"/>
    <xf numFmtId="0" fontId="0" fillId="4" borderId="8" xfId="0" applyFill="1" applyBorder="1"/>
    <xf numFmtId="49" fontId="1" fillId="4" borderId="8" xfId="0" applyNumberFormat="1" applyFont="1" applyFill="1" applyBorder="1" applyAlignment="1">
      <alignment horizontal="center"/>
    </xf>
    <xf numFmtId="47" fontId="0" fillId="0" borderId="0" xfId="0" applyNumberFormat="1"/>
    <xf numFmtId="0" fontId="0" fillId="0" borderId="1" xfId="0" applyFill="1" applyBorder="1"/>
    <xf numFmtId="0" fontId="0" fillId="0" borderId="1" xfId="0" applyFill="1" applyBorder="1" applyAlignment="1">
      <alignment horizontal="left" wrapText="1"/>
    </xf>
    <xf numFmtId="0" fontId="0" fillId="0" borderId="1" xfId="0" applyFill="1" applyBorder="1" applyAlignment="1">
      <alignment wrapText="1"/>
    </xf>
    <xf numFmtId="0" fontId="0" fillId="2" borderId="2" xfId="0" applyFill="1" applyBorder="1" applyAlignment="1">
      <alignment horizontal="center" vertical="top"/>
    </xf>
    <xf numFmtId="0" fontId="0" fillId="2" borderId="3" xfId="0" applyFill="1" applyBorder="1" applyAlignment="1">
      <alignment horizontal="center" vertical="top"/>
    </xf>
    <xf numFmtId="0" fontId="0" fillId="2" borderId="4" xfId="0" applyFill="1" applyBorder="1" applyAlignment="1">
      <alignment horizontal="center" vertical="top"/>
    </xf>
    <xf numFmtId="0" fontId="1" fillId="3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7"/>
  <sheetViews>
    <sheetView topLeftCell="B1" workbookViewId="0">
      <selection activeCell="L15" sqref="L15"/>
    </sheetView>
  </sheetViews>
  <sheetFormatPr defaultRowHeight="14.4" x14ac:dyDescent="0.3"/>
  <cols>
    <col min="1" max="1" width="34.21875" bestFit="1" customWidth="1"/>
    <col min="2" max="2" width="16.21875" bestFit="1" customWidth="1"/>
    <col min="3" max="3" width="17.77734375" customWidth="1"/>
    <col min="4" max="4" width="13.77734375" bestFit="1" customWidth="1"/>
    <col min="5" max="5" width="13.5546875" bestFit="1" customWidth="1"/>
    <col min="6" max="6" width="26.44140625" style="1" customWidth="1"/>
    <col min="7" max="7" width="15.5546875" style="1" customWidth="1"/>
    <col min="8" max="8" width="15.77734375" style="1" bestFit="1" customWidth="1"/>
    <col min="9" max="9" width="25.5546875" style="1" customWidth="1"/>
  </cols>
  <sheetData>
    <row r="1" spans="1:15" x14ac:dyDescent="0.3">
      <c r="A1" s="23" t="s">
        <v>84</v>
      </c>
      <c r="B1" s="23">
        <f>SUM(B5*30)+(B6*35)+(B7*30)+(B8*30)</f>
        <v>790</v>
      </c>
    </row>
    <row r="2" spans="1:15" x14ac:dyDescent="0.3">
      <c r="A2" s="51" t="s">
        <v>4</v>
      </c>
      <c r="B2" s="51"/>
      <c r="C2" s="51"/>
      <c r="D2" s="51"/>
      <c r="E2" s="51"/>
      <c r="F2" s="51"/>
      <c r="G2" s="51"/>
      <c r="H2" s="51"/>
      <c r="I2" s="51"/>
    </row>
    <row r="3" spans="1:15" ht="43.2" x14ac:dyDescent="0.3">
      <c r="A3" s="24" t="s">
        <v>0</v>
      </c>
      <c r="B3" s="24" t="s">
        <v>5</v>
      </c>
      <c r="C3" s="12" t="s">
        <v>56</v>
      </c>
      <c r="D3" s="24" t="s">
        <v>14</v>
      </c>
      <c r="E3" s="24" t="s">
        <v>15</v>
      </c>
      <c r="F3" s="24" t="s">
        <v>29</v>
      </c>
      <c r="G3" s="24" t="s">
        <v>7</v>
      </c>
      <c r="H3" s="24" t="s">
        <v>3</v>
      </c>
      <c r="I3" s="24" t="s">
        <v>32</v>
      </c>
    </row>
    <row r="4" spans="1:15" x14ac:dyDescent="0.3">
      <c r="A4" s="16" t="s">
        <v>48</v>
      </c>
      <c r="B4" s="47"/>
      <c r="C4" s="48"/>
      <c r="D4" s="48"/>
      <c r="E4" s="48"/>
      <c r="F4" s="48"/>
      <c r="G4" s="48"/>
      <c r="H4" s="48"/>
      <c r="I4" s="49"/>
    </row>
    <row r="5" spans="1:15" ht="28.8" x14ac:dyDescent="0.3">
      <c r="A5" s="2" t="s">
        <v>1</v>
      </c>
      <c r="B5" s="2">
        <v>8</v>
      </c>
      <c r="C5" s="2" t="s">
        <v>16</v>
      </c>
      <c r="D5" s="2">
        <v>45</v>
      </c>
      <c r="E5" s="2">
        <f>SUM(B5*D5)</f>
        <v>360</v>
      </c>
      <c r="F5" s="3" t="s">
        <v>18</v>
      </c>
      <c r="G5" s="3" t="s">
        <v>20</v>
      </c>
      <c r="H5" s="3" t="s">
        <v>19</v>
      </c>
      <c r="I5" s="8" t="s">
        <v>75</v>
      </c>
    </row>
    <row r="6" spans="1:15" ht="29.4" thickBot="1" x14ac:dyDescent="0.35">
      <c r="A6" s="2" t="s">
        <v>1</v>
      </c>
      <c r="B6" s="2">
        <v>14</v>
      </c>
      <c r="C6" s="2" t="s">
        <v>17</v>
      </c>
      <c r="D6" s="2">
        <v>60</v>
      </c>
      <c r="E6" s="2">
        <f>SUM(B6*D6)</f>
        <v>840</v>
      </c>
      <c r="F6" s="3" t="s">
        <v>18</v>
      </c>
      <c r="G6" s="3" t="s">
        <v>8</v>
      </c>
      <c r="H6" s="3" t="s">
        <v>19</v>
      </c>
      <c r="I6" s="8"/>
    </row>
    <row r="7" spans="1:15" ht="28.8" x14ac:dyDescent="0.3">
      <c r="A7" s="2" t="s">
        <v>31</v>
      </c>
      <c r="B7" s="2">
        <v>1</v>
      </c>
      <c r="C7" s="2">
        <v>30</v>
      </c>
      <c r="D7" s="2">
        <v>45</v>
      </c>
      <c r="E7" s="2">
        <f>SUM(B7*D7)</f>
        <v>45</v>
      </c>
      <c r="F7" s="3" t="s">
        <v>35</v>
      </c>
      <c r="G7" s="3"/>
      <c r="H7" s="3"/>
      <c r="I7" s="6" t="s">
        <v>38</v>
      </c>
      <c r="K7" s="27"/>
      <c r="L7" s="28"/>
      <c r="M7" s="28"/>
      <c r="N7" s="28"/>
      <c r="O7" s="29"/>
    </row>
    <row r="8" spans="1:15" ht="35.549999999999997" customHeight="1" x14ac:dyDescent="0.3">
      <c r="A8" s="9" t="s">
        <v>36</v>
      </c>
      <c r="B8" s="2">
        <v>1</v>
      </c>
      <c r="C8" s="2">
        <v>30</v>
      </c>
      <c r="D8" s="2">
        <v>45</v>
      </c>
      <c r="E8" s="2">
        <f>SUM(B8*D8)</f>
        <v>45</v>
      </c>
      <c r="F8" s="6" t="s">
        <v>35</v>
      </c>
      <c r="G8" s="6"/>
      <c r="H8" s="6"/>
      <c r="I8" s="6"/>
      <c r="K8" s="30"/>
      <c r="L8" s="31" t="s">
        <v>89</v>
      </c>
      <c r="M8" s="31" t="s">
        <v>90</v>
      </c>
      <c r="N8" s="31" t="s">
        <v>91</v>
      </c>
      <c r="O8" s="32"/>
    </row>
    <row r="9" spans="1:15" ht="15" thickBot="1" x14ac:dyDescent="0.35">
      <c r="A9" s="9" t="s">
        <v>59</v>
      </c>
      <c r="B9" s="2">
        <v>2</v>
      </c>
      <c r="C9" s="2" t="s">
        <v>27</v>
      </c>
      <c r="D9" s="2">
        <v>15</v>
      </c>
      <c r="E9" s="2">
        <f>SUM(B9*D9)</f>
        <v>30</v>
      </c>
      <c r="F9" s="6" t="s">
        <v>12</v>
      </c>
      <c r="G9" s="6"/>
      <c r="H9" s="6"/>
      <c r="I9" s="6" t="s">
        <v>37</v>
      </c>
      <c r="K9" s="30"/>
      <c r="L9" s="35" t="s">
        <v>92</v>
      </c>
      <c r="M9" s="41">
        <v>790</v>
      </c>
      <c r="N9" s="41">
        <f>SUM(C15+C16+C21+7+C23+C24+C25+C26+C27)</f>
        <v>49</v>
      </c>
      <c r="O9" s="32"/>
    </row>
    <row r="10" spans="1:15" ht="29.4" thickTop="1" x14ac:dyDescent="0.3">
      <c r="A10" s="20" t="s">
        <v>76</v>
      </c>
      <c r="B10" s="47"/>
      <c r="C10" s="48"/>
      <c r="D10" s="48"/>
      <c r="E10" s="48"/>
      <c r="F10" s="48"/>
      <c r="G10" s="48"/>
      <c r="H10" s="48"/>
      <c r="I10" s="49"/>
      <c r="K10" s="30"/>
      <c r="L10" s="31"/>
      <c r="M10" s="34"/>
      <c r="N10" s="34"/>
      <c r="O10" s="32"/>
    </row>
    <row r="11" spans="1:15" ht="28.8" x14ac:dyDescent="0.3">
      <c r="A11" s="2" t="s">
        <v>21</v>
      </c>
      <c r="B11" s="2">
        <v>1</v>
      </c>
      <c r="C11" s="2" t="s">
        <v>27</v>
      </c>
      <c r="D11" s="2">
        <v>80</v>
      </c>
      <c r="E11" s="2">
        <f>SUM(D11*B11)</f>
        <v>80</v>
      </c>
      <c r="F11" s="3" t="s">
        <v>24</v>
      </c>
      <c r="G11" s="3" t="s">
        <v>27</v>
      </c>
      <c r="H11" s="3" t="s">
        <v>27</v>
      </c>
      <c r="I11" s="52" t="s">
        <v>79</v>
      </c>
      <c r="K11" s="30"/>
      <c r="L11" s="31" t="s">
        <v>93</v>
      </c>
      <c r="M11" s="40" t="s">
        <v>94</v>
      </c>
      <c r="N11" s="40"/>
      <c r="O11" s="32"/>
    </row>
    <row r="12" spans="1:15" ht="29.4" thickBot="1" x14ac:dyDescent="0.35">
      <c r="A12" s="2" t="s">
        <v>22</v>
      </c>
      <c r="B12" s="2">
        <v>1</v>
      </c>
      <c r="C12" s="2" t="s">
        <v>27</v>
      </c>
      <c r="D12" s="2">
        <v>30</v>
      </c>
      <c r="E12" s="2">
        <f>SUM(D12*B12)</f>
        <v>30</v>
      </c>
      <c r="F12" s="4" t="s">
        <v>30</v>
      </c>
      <c r="G12" s="4" t="s">
        <v>27</v>
      </c>
      <c r="H12" s="3" t="s">
        <v>28</v>
      </c>
      <c r="I12" s="53"/>
      <c r="K12" s="37"/>
      <c r="L12" s="38"/>
      <c r="M12" s="38"/>
      <c r="N12" s="38"/>
      <c r="O12" s="39"/>
    </row>
    <row r="13" spans="1:15" ht="28.8" x14ac:dyDescent="0.3">
      <c r="A13" s="2" t="s">
        <v>23</v>
      </c>
      <c r="B13" s="2">
        <v>1</v>
      </c>
      <c r="C13" s="2" t="s">
        <v>27</v>
      </c>
      <c r="D13" s="2">
        <v>80</v>
      </c>
      <c r="E13" s="2">
        <f>SUM(D13*B13)</f>
        <v>80</v>
      </c>
      <c r="F13" s="3" t="s">
        <v>25</v>
      </c>
      <c r="G13" s="3" t="s">
        <v>26</v>
      </c>
      <c r="H13" s="3"/>
      <c r="I13" s="54"/>
    </row>
    <row r="14" spans="1:15" ht="28.8" x14ac:dyDescent="0.3">
      <c r="A14" s="2" t="s">
        <v>39</v>
      </c>
      <c r="B14" s="2">
        <v>1</v>
      </c>
      <c r="C14" s="2">
        <v>30</v>
      </c>
      <c r="D14" s="2">
        <v>80</v>
      </c>
      <c r="E14" s="2">
        <f>SUM(D14*B14)</f>
        <v>80</v>
      </c>
      <c r="F14" s="3" t="s">
        <v>35</v>
      </c>
      <c r="G14" s="3" t="s">
        <v>33</v>
      </c>
      <c r="H14" s="3"/>
      <c r="I14" s="6" t="s">
        <v>34</v>
      </c>
    </row>
    <row r="15" spans="1:15" ht="43.2" x14ac:dyDescent="0.3">
      <c r="A15" s="9" t="s">
        <v>58</v>
      </c>
      <c r="B15" s="2">
        <v>1</v>
      </c>
      <c r="C15" s="2">
        <v>4</v>
      </c>
      <c r="D15" s="2">
        <v>80</v>
      </c>
      <c r="E15" s="2">
        <f>SUM(B15*D15)</f>
        <v>80</v>
      </c>
      <c r="F15" s="6" t="s">
        <v>68</v>
      </c>
      <c r="G15" s="6" t="s">
        <v>10</v>
      </c>
      <c r="H15" s="6" t="s">
        <v>9</v>
      </c>
      <c r="I15" s="6" t="s">
        <v>67</v>
      </c>
    </row>
    <row r="16" spans="1:15" x14ac:dyDescent="0.3">
      <c r="A16" s="9" t="s">
        <v>55</v>
      </c>
      <c r="B16" s="2">
        <v>1</v>
      </c>
      <c r="C16" s="2">
        <v>2</v>
      </c>
      <c r="D16" s="2">
        <v>40</v>
      </c>
      <c r="E16" s="2">
        <f>SUM(B16*D16)</f>
        <v>40</v>
      </c>
      <c r="F16" s="6" t="s">
        <v>69</v>
      </c>
      <c r="G16" s="6"/>
      <c r="H16" s="6"/>
      <c r="I16" s="6" t="s">
        <v>70</v>
      </c>
    </row>
    <row r="17" spans="1:9" x14ac:dyDescent="0.3">
      <c r="A17" s="14" t="s">
        <v>47</v>
      </c>
      <c r="B17" s="47"/>
      <c r="C17" s="48"/>
      <c r="D17" s="48"/>
      <c r="E17" s="48"/>
      <c r="F17" s="48"/>
      <c r="G17" s="48"/>
      <c r="H17" s="48"/>
      <c r="I17" s="49"/>
    </row>
    <row r="18" spans="1:9" ht="28.8" x14ac:dyDescent="0.3">
      <c r="A18" s="9" t="s">
        <v>42</v>
      </c>
      <c r="B18" s="2">
        <v>1</v>
      </c>
      <c r="C18" s="2">
        <v>15</v>
      </c>
      <c r="D18" s="2">
        <v>30</v>
      </c>
      <c r="E18" s="2">
        <f>SUM(D18*B18)</f>
        <v>30</v>
      </c>
      <c r="F18" s="6" t="s">
        <v>43</v>
      </c>
      <c r="G18" s="6" t="s">
        <v>8</v>
      </c>
      <c r="H18" s="6" t="s">
        <v>44</v>
      </c>
      <c r="I18" s="6"/>
    </row>
    <row r="19" spans="1:9" x14ac:dyDescent="0.3">
      <c r="A19" s="9" t="s">
        <v>41</v>
      </c>
      <c r="B19" s="2">
        <v>1</v>
      </c>
      <c r="C19" s="26" t="s">
        <v>45</v>
      </c>
      <c r="D19" s="2">
        <v>20</v>
      </c>
      <c r="E19" s="2">
        <f>SUM(D19*B19)</f>
        <v>20</v>
      </c>
      <c r="F19" s="6" t="s">
        <v>12</v>
      </c>
      <c r="G19" s="6" t="s">
        <v>8</v>
      </c>
      <c r="H19" s="6"/>
      <c r="I19" s="6"/>
    </row>
    <row r="20" spans="1:9" x14ac:dyDescent="0.3">
      <c r="A20" s="14" t="s">
        <v>46</v>
      </c>
      <c r="B20" s="47"/>
      <c r="C20" s="48"/>
      <c r="D20" s="48"/>
      <c r="E20" s="48"/>
      <c r="F20" s="48"/>
      <c r="G20" s="48"/>
      <c r="H20" s="48"/>
      <c r="I20" s="49"/>
    </row>
    <row r="21" spans="1:9" ht="28.8" x14ac:dyDescent="0.3">
      <c r="A21" s="9" t="s">
        <v>50</v>
      </c>
      <c r="B21" s="2">
        <v>2</v>
      </c>
      <c r="C21" s="2">
        <v>2</v>
      </c>
      <c r="D21" s="2">
        <v>15</v>
      </c>
      <c r="E21" s="2">
        <f t="shared" ref="E21:E27" si="0">SUM(B21*D21)</f>
        <v>30</v>
      </c>
      <c r="F21" s="6" t="s">
        <v>40</v>
      </c>
      <c r="G21" s="6" t="s">
        <v>8</v>
      </c>
      <c r="H21" s="6" t="s">
        <v>28</v>
      </c>
      <c r="I21" s="6"/>
    </row>
    <row r="22" spans="1:9" ht="28.8" x14ac:dyDescent="0.3">
      <c r="A22" s="17" t="s">
        <v>54</v>
      </c>
      <c r="B22" s="2">
        <v>2</v>
      </c>
      <c r="C22" s="26" t="s">
        <v>88</v>
      </c>
      <c r="D22" s="2">
        <v>45</v>
      </c>
      <c r="E22" s="2">
        <f t="shared" si="0"/>
        <v>90</v>
      </c>
      <c r="F22" s="6" t="s">
        <v>51</v>
      </c>
      <c r="G22" s="6" t="s">
        <v>10</v>
      </c>
      <c r="H22" s="6" t="s">
        <v>28</v>
      </c>
      <c r="I22" s="6"/>
    </row>
    <row r="23" spans="1:9" ht="43.2" x14ac:dyDescent="0.3">
      <c r="A23" s="9" t="s">
        <v>53</v>
      </c>
      <c r="B23" s="2">
        <v>1</v>
      </c>
      <c r="C23" s="2">
        <v>4</v>
      </c>
      <c r="D23" s="2">
        <v>35</v>
      </c>
      <c r="E23" s="2">
        <f t="shared" si="0"/>
        <v>35</v>
      </c>
      <c r="F23" s="6" t="s">
        <v>52</v>
      </c>
      <c r="G23" s="6" t="s">
        <v>13</v>
      </c>
      <c r="H23" s="6" t="s">
        <v>28</v>
      </c>
      <c r="I23" s="6" t="s">
        <v>57</v>
      </c>
    </row>
    <row r="24" spans="1:9" ht="28.8" x14ac:dyDescent="0.3">
      <c r="A24" s="6" t="s">
        <v>60</v>
      </c>
      <c r="B24" s="2">
        <v>1</v>
      </c>
      <c r="C24" s="2">
        <v>4</v>
      </c>
      <c r="D24" s="2">
        <v>35</v>
      </c>
      <c r="E24" s="2">
        <f t="shared" si="0"/>
        <v>35</v>
      </c>
      <c r="F24" s="6" t="s">
        <v>52</v>
      </c>
      <c r="G24" s="6" t="s">
        <v>13</v>
      </c>
      <c r="H24" s="6" t="s">
        <v>28</v>
      </c>
      <c r="I24" s="6"/>
    </row>
    <row r="25" spans="1:9" ht="28.8" x14ac:dyDescent="0.3">
      <c r="A25" s="6" t="s">
        <v>78</v>
      </c>
      <c r="B25" s="2">
        <v>1</v>
      </c>
      <c r="C25" s="2">
        <v>10</v>
      </c>
      <c r="D25" s="2">
        <v>50</v>
      </c>
      <c r="E25" s="2">
        <f t="shared" si="0"/>
        <v>50</v>
      </c>
      <c r="F25" s="6" t="s">
        <v>40</v>
      </c>
      <c r="G25" s="6"/>
      <c r="H25" s="6"/>
      <c r="I25" s="6"/>
    </row>
    <row r="26" spans="1:9" x14ac:dyDescent="0.3">
      <c r="A26" s="6" t="s">
        <v>77</v>
      </c>
      <c r="B26" s="2">
        <v>1</v>
      </c>
      <c r="C26" s="2">
        <v>15</v>
      </c>
      <c r="D26" s="2">
        <v>50</v>
      </c>
      <c r="E26" s="2">
        <f t="shared" si="0"/>
        <v>50</v>
      </c>
      <c r="F26" s="6" t="s">
        <v>80</v>
      </c>
      <c r="G26" s="6"/>
      <c r="H26" s="6"/>
      <c r="I26" s="6"/>
    </row>
    <row r="27" spans="1:9" ht="28.8" x14ac:dyDescent="0.3">
      <c r="A27" s="9" t="s">
        <v>61</v>
      </c>
      <c r="B27" s="2">
        <v>2</v>
      </c>
      <c r="C27" s="2">
        <v>1</v>
      </c>
      <c r="D27" s="2">
        <v>15</v>
      </c>
      <c r="E27" s="2">
        <f t="shared" si="0"/>
        <v>30</v>
      </c>
      <c r="F27" s="6" t="s">
        <v>40</v>
      </c>
      <c r="G27" s="6" t="s">
        <v>13</v>
      </c>
      <c r="H27" s="6" t="s">
        <v>28</v>
      </c>
      <c r="I27" s="6"/>
    </row>
    <row r="28" spans="1:9" x14ac:dyDescent="0.3">
      <c r="A28" s="14" t="s">
        <v>62</v>
      </c>
      <c r="B28" s="47"/>
      <c r="C28" s="48"/>
      <c r="D28" s="48"/>
      <c r="E28" s="48"/>
      <c r="F28" s="48"/>
      <c r="G28" s="48"/>
      <c r="H28" s="48"/>
      <c r="I28" s="49"/>
    </row>
    <row r="29" spans="1:9" ht="43.2" x14ac:dyDescent="0.3">
      <c r="A29" s="9" t="s">
        <v>49</v>
      </c>
      <c r="B29" s="2">
        <v>1</v>
      </c>
      <c r="C29" s="2" t="s">
        <v>27</v>
      </c>
      <c r="D29" s="2">
        <v>20</v>
      </c>
      <c r="E29" s="2">
        <f>SUM(B29*D29)</f>
        <v>20</v>
      </c>
      <c r="F29" s="4" t="s">
        <v>63</v>
      </c>
      <c r="G29" s="6"/>
      <c r="H29" s="6"/>
      <c r="I29" s="6" t="s">
        <v>64</v>
      </c>
    </row>
    <row r="30" spans="1:9" x14ac:dyDescent="0.3">
      <c r="A30" s="9" t="s">
        <v>11</v>
      </c>
      <c r="B30" s="2">
        <v>4</v>
      </c>
      <c r="C30" s="2" t="s">
        <v>27</v>
      </c>
      <c r="D30" s="2">
        <v>10</v>
      </c>
      <c r="E30" s="2">
        <f>SUM(B30*D30)</f>
        <v>40</v>
      </c>
      <c r="F30" s="6"/>
      <c r="G30" s="6"/>
      <c r="H30" s="6"/>
      <c r="I30" s="6"/>
    </row>
    <row r="31" spans="1:9" x14ac:dyDescent="0.3">
      <c r="A31" s="9" t="s">
        <v>71</v>
      </c>
      <c r="B31" s="2">
        <v>1</v>
      </c>
      <c r="C31" s="2" t="s">
        <v>27</v>
      </c>
      <c r="D31" s="2">
        <v>15</v>
      </c>
      <c r="E31" s="2">
        <f>SUM(B31*D31)</f>
        <v>15</v>
      </c>
      <c r="F31" s="6"/>
      <c r="G31" s="6"/>
      <c r="H31" s="6"/>
      <c r="I31" s="6" t="s">
        <v>72</v>
      </c>
    </row>
    <row r="32" spans="1:9" ht="28.8" x14ac:dyDescent="0.3">
      <c r="A32" s="9" t="s">
        <v>65</v>
      </c>
      <c r="B32" s="2">
        <v>1</v>
      </c>
      <c r="C32" s="2" t="s">
        <v>27</v>
      </c>
      <c r="D32" s="2">
        <v>20</v>
      </c>
      <c r="E32" s="2">
        <f>SUM(B32*D32)</f>
        <v>20</v>
      </c>
      <c r="F32" s="6"/>
      <c r="G32" s="6"/>
      <c r="H32" s="6"/>
      <c r="I32" s="6" t="s">
        <v>73</v>
      </c>
    </row>
    <row r="33" spans="1:10" x14ac:dyDescent="0.3">
      <c r="A33" s="14" t="s">
        <v>6</v>
      </c>
      <c r="B33" s="18"/>
      <c r="C33" s="18"/>
      <c r="D33" s="18"/>
      <c r="E33" s="18"/>
      <c r="F33" s="15"/>
      <c r="G33" s="15"/>
      <c r="H33" s="15"/>
      <c r="I33" s="15"/>
    </row>
    <row r="34" spans="1:10" ht="100.8" x14ac:dyDescent="0.3">
      <c r="A34" s="9" t="s">
        <v>66</v>
      </c>
      <c r="B34" s="9" t="s">
        <v>27</v>
      </c>
      <c r="C34" s="2" t="s">
        <v>27</v>
      </c>
      <c r="D34" s="9" t="s">
        <v>27</v>
      </c>
      <c r="E34" s="9">
        <f>SUM(E5+E6+E7+E8+E9+E11+E12+E13+E14+E15+E16+E18+E19+E21+E22+E23+E24+E25+E26+E27+E29+E30+E31+E32)*0.15</f>
        <v>326.25</v>
      </c>
      <c r="F34" s="6"/>
      <c r="G34" s="6"/>
      <c r="H34" s="6"/>
      <c r="I34" s="6" t="s">
        <v>81</v>
      </c>
      <c r="J34" t="s">
        <v>82</v>
      </c>
    </row>
    <row r="35" spans="1:10" x14ac:dyDescent="0.3">
      <c r="A35" s="9"/>
      <c r="B35" s="9"/>
      <c r="C35" s="9"/>
      <c r="D35" s="9"/>
      <c r="E35" s="9"/>
      <c r="F35" s="6"/>
      <c r="G35" s="6"/>
      <c r="H35" s="6"/>
      <c r="I35" s="6"/>
    </row>
    <row r="36" spans="1:10" x14ac:dyDescent="0.3">
      <c r="A36" s="50" t="s">
        <v>2</v>
      </c>
      <c r="B36" s="50"/>
      <c r="C36" s="50"/>
      <c r="D36" s="50"/>
      <c r="E36" s="10">
        <f>SUM(E5:E35)</f>
        <v>2501.25</v>
      </c>
      <c r="F36" s="7" t="s">
        <v>74</v>
      </c>
      <c r="G36" s="6"/>
      <c r="H36" s="6"/>
      <c r="I36" s="6"/>
    </row>
    <row r="37" spans="1:10" x14ac:dyDescent="0.3">
      <c r="A37" s="9"/>
      <c r="B37" s="9"/>
      <c r="C37" s="9"/>
      <c r="D37" s="9"/>
      <c r="E37" s="9"/>
      <c r="F37" s="6"/>
      <c r="G37" s="6"/>
      <c r="H37" s="6"/>
      <c r="I37" s="6"/>
    </row>
  </sheetData>
  <mergeCells count="8">
    <mergeCell ref="B28:I28"/>
    <mergeCell ref="A36:D36"/>
    <mergeCell ref="A2:I2"/>
    <mergeCell ref="B4:I4"/>
    <mergeCell ref="B10:I10"/>
    <mergeCell ref="I11:I13"/>
    <mergeCell ref="B17:I17"/>
    <mergeCell ref="B20:I2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39"/>
  <sheetViews>
    <sheetView tabSelected="1" zoomScaleNormal="100" workbookViewId="0">
      <selection activeCell="G46" sqref="G46"/>
    </sheetView>
  </sheetViews>
  <sheetFormatPr defaultRowHeight="14.4" x14ac:dyDescent="0.3"/>
  <cols>
    <col min="1" max="1" width="34.21875" bestFit="1" customWidth="1"/>
    <col min="2" max="2" width="16.21875" bestFit="1" customWidth="1"/>
    <col min="3" max="4" width="17.77734375" customWidth="1"/>
    <col min="5" max="5" width="13.77734375" bestFit="1" customWidth="1"/>
    <col min="6" max="6" width="13.5546875" bestFit="1" customWidth="1"/>
    <col min="7" max="7" width="26.44140625" style="1" customWidth="1"/>
    <col min="8" max="8" width="15.5546875" style="1" customWidth="1"/>
    <col min="9" max="9" width="15.77734375" style="1" bestFit="1" customWidth="1"/>
    <col min="10" max="10" width="25.5546875" style="1" customWidth="1"/>
    <col min="13" max="13" width="18.77734375" customWidth="1"/>
  </cols>
  <sheetData>
    <row r="1" spans="1:16" x14ac:dyDescent="0.3">
      <c r="A1" s="23" t="s">
        <v>84</v>
      </c>
      <c r="B1" s="23">
        <f>SUM(B5*30)+(B6*35)+(2*30)+(2*30)</f>
        <v>980</v>
      </c>
    </row>
    <row r="2" spans="1:16" x14ac:dyDescent="0.3">
      <c r="A2" s="51" t="s">
        <v>4</v>
      </c>
      <c r="B2" s="51"/>
      <c r="C2" s="51"/>
      <c r="D2" s="51"/>
      <c r="E2" s="51"/>
      <c r="F2" s="51"/>
      <c r="G2" s="51"/>
      <c r="H2" s="51"/>
      <c r="I2" s="51"/>
      <c r="J2" s="51"/>
    </row>
    <row r="3" spans="1:16" ht="43.2" x14ac:dyDescent="0.3">
      <c r="A3" s="21" t="s">
        <v>0</v>
      </c>
      <c r="B3" s="21" t="s">
        <v>5</v>
      </c>
      <c r="C3" s="12" t="s">
        <v>56</v>
      </c>
      <c r="D3" s="12" t="s">
        <v>97</v>
      </c>
      <c r="E3" s="21" t="s">
        <v>14</v>
      </c>
      <c r="F3" s="21" t="s">
        <v>15</v>
      </c>
      <c r="G3" s="21" t="s">
        <v>29</v>
      </c>
      <c r="H3" s="21" t="s">
        <v>7</v>
      </c>
      <c r="I3" s="21" t="s">
        <v>3</v>
      </c>
      <c r="J3" s="21" t="s">
        <v>32</v>
      </c>
    </row>
    <row r="4" spans="1:16" x14ac:dyDescent="0.3">
      <c r="A4" s="16" t="s">
        <v>48</v>
      </c>
      <c r="B4" s="47"/>
      <c r="C4" s="48"/>
      <c r="D4" s="48"/>
      <c r="E4" s="48"/>
      <c r="F4" s="48"/>
      <c r="G4" s="48"/>
      <c r="H4" s="48"/>
      <c r="I4" s="48"/>
      <c r="J4" s="49"/>
    </row>
    <row r="5" spans="1:16" ht="29.55" customHeight="1" x14ac:dyDescent="0.3">
      <c r="A5" s="2" t="s">
        <v>1</v>
      </c>
      <c r="B5" s="11">
        <v>10</v>
      </c>
      <c r="C5" s="11" t="s">
        <v>16</v>
      </c>
      <c r="D5" s="11">
        <f>SUM(30*B5)</f>
        <v>300</v>
      </c>
      <c r="E5" s="11">
        <v>45</v>
      </c>
      <c r="F5" s="11">
        <f>SUM(B5*E5)</f>
        <v>450</v>
      </c>
      <c r="G5" s="5" t="s">
        <v>18</v>
      </c>
      <c r="H5" s="5" t="s">
        <v>20</v>
      </c>
      <c r="I5" s="3" t="s">
        <v>19</v>
      </c>
      <c r="J5" s="8" t="s">
        <v>75</v>
      </c>
    </row>
    <row r="6" spans="1:16" ht="31.05" customHeight="1" thickBot="1" x14ac:dyDescent="0.35">
      <c r="A6" s="2" t="s">
        <v>1</v>
      </c>
      <c r="B6" s="11">
        <v>16</v>
      </c>
      <c r="C6" s="11" t="s">
        <v>17</v>
      </c>
      <c r="D6" s="11">
        <f>SUM(35*B6)</f>
        <v>560</v>
      </c>
      <c r="E6" s="11">
        <v>60</v>
      </c>
      <c r="F6" s="11">
        <f>SUM(B6*E6)</f>
        <v>960</v>
      </c>
      <c r="G6" s="5" t="s">
        <v>18</v>
      </c>
      <c r="H6" s="5" t="s">
        <v>8</v>
      </c>
      <c r="I6" s="3" t="s">
        <v>19</v>
      </c>
      <c r="J6" s="8"/>
    </row>
    <row r="7" spans="1:16" ht="28.8" x14ac:dyDescent="0.3">
      <c r="A7" s="2" t="s">
        <v>31</v>
      </c>
      <c r="B7" s="11">
        <v>2</v>
      </c>
      <c r="C7" s="11">
        <v>30</v>
      </c>
      <c r="D7" s="11">
        <f>SUM(C7*B7)</f>
        <v>60</v>
      </c>
      <c r="E7" s="11">
        <v>45</v>
      </c>
      <c r="F7" s="11">
        <f>SUM(B7*E7)</f>
        <v>90</v>
      </c>
      <c r="G7" s="3" t="s">
        <v>35</v>
      </c>
      <c r="H7" s="3"/>
      <c r="I7" s="3"/>
      <c r="J7" s="6" t="s">
        <v>38</v>
      </c>
      <c r="L7" s="27"/>
      <c r="M7" s="28"/>
      <c r="N7" s="28"/>
      <c r="O7" s="28"/>
      <c r="P7" s="29"/>
    </row>
    <row r="8" spans="1:16" ht="28.05" customHeight="1" x14ac:dyDescent="0.3">
      <c r="A8" s="9" t="s">
        <v>36</v>
      </c>
      <c r="B8" s="11">
        <v>2</v>
      </c>
      <c r="C8" s="11">
        <v>30</v>
      </c>
      <c r="D8" s="11">
        <f>SUM(C8*B8)</f>
        <v>60</v>
      </c>
      <c r="E8" s="11">
        <v>45</v>
      </c>
      <c r="F8" s="11">
        <f>SUM(B8*E8)</f>
        <v>90</v>
      </c>
      <c r="G8" s="6" t="s">
        <v>35</v>
      </c>
      <c r="H8" s="6"/>
      <c r="I8" s="6"/>
      <c r="J8" s="6"/>
      <c r="L8" s="30"/>
      <c r="M8" s="31" t="s">
        <v>89</v>
      </c>
      <c r="N8" s="31" t="s">
        <v>90</v>
      </c>
      <c r="O8" s="31" t="s">
        <v>91</v>
      </c>
      <c r="P8" s="32"/>
    </row>
    <row r="9" spans="1:16" ht="15" thickBot="1" x14ac:dyDescent="0.35">
      <c r="A9" s="9" t="s">
        <v>59</v>
      </c>
      <c r="B9" s="11">
        <v>4</v>
      </c>
      <c r="C9" s="11" t="s">
        <v>27</v>
      </c>
      <c r="D9" s="11"/>
      <c r="E9" s="11">
        <v>15</v>
      </c>
      <c r="F9" s="11">
        <f>SUM(B9*E9)</f>
        <v>60</v>
      </c>
      <c r="G9" s="6" t="s">
        <v>12</v>
      </c>
      <c r="H9" s="6"/>
      <c r="I9" s="6"/>
      <c r="J9" s="6" t="s">
        <v>37</v>
      </c>
      <c r="L9" s="30"/>
      <c r="M9" s="35" t="s">
        <v>92</v>
      </c>
      <c r="N9" s="36">
        <v>980</v>
      </c>
      <c r="O9" s="36">
        <v>90</v>
      </c>
      <c r="P9" s="32"/>
    </row>
    <row r="10" spans="1:16" ht="29.4" thickTop="1" x14ac:dyDescent="0.3">
      <c r="A10" s="20" t="s">
        <v>76</v>
      </c>
      <c r="B10" s="47"/>
      <c r="C10" s="48"/>
      <c r="D10" s="48"/>
      <c r="E10" s="48"/>
      <c r="F10" s="48"/>
      <c r="G10" s="48"/>
      <c r="H10" s="48"/>
      <c r="I10" s="48"/>
      <c r="J10" s="49"/>
      <c r="L10" s="30"/>
      <c r="M10" s="33"/>
      <c r="N10" s="34"/>
      <c r="O10" s="34"/>
      <c r="P10" s="32"/>
    </row>
    <row r="11" spans="1:16" x14ac:dyDescent="0.3">
      <c r="A11" s="2" t="s">
        <v>21</v>
      </c>
      <c r="B11" s="11">
        <v>1</v>
      </c>
      <c r="C11" s="11" t="s">
        <v>27</v>
      </c>
      <c r="D11" s="11"/>
      <c r="E11" s="11">
        <v>80</v>
      </c>
      <c r="F11" s="11">
        <f>SUM(E11*B11)</f>
        <v>80</v>
      </c>
      <c r="G11" s="5" t="s">
        <v>24</v>
      </c>
      <c r="H11" s="5" t="s">
        <v>27</v>
      </c>
      <c r="I11" s="3" t="s">
        <v>27</v>
      </c>
      <c r="J11" s="52" t="s">
        <v>79</v>
      </c>
      <c r="L11" s="30"/>
      <c r="M11" s="31"/>
      <c r="N11" s="40"/>
      <c r="O11" s="40"/>
      <c r="P11" s="32"/>
    </row>
    <row r="12" spans="1:16" ht="29.4" thickBot="1" x14ac:dyDescent="0.35">
      <c r="A12" s="2" t="s">
        <v>22</v>
      </c>
      <c r="B12" s="11">
        <v>1</v>
      </c>
      <c r="C12" s="11" t="s">
        <v>27</v>
      </c>
      <c r="D12" s="11"/>
      <c r="E12" s="11">
        <v>60</v>
      </c>
      <c r="F12" s="11">
        <f>SUM(E12*B12)</f>
        <v>60</v>
      </c>
      <c r="G12" s="4" t="s">
        <v>30</v>
      </c>
      <c r="H12" s="4" t="s">
        <v>27</v>
      </c>
      <c r="I12" s="3" t="s">
        <v>28</v>
      </c>
      <c r="J12" s="53"/>
      <c r="L12" s="37"/>
      <c r="M12" s="38"/>
      <c r="N12" s="38"/>
      <c r="O12" s="38"/>
      <c r="P12" s="39"/>
    </row>
    <row r="13" spans="1:16" ht="28.8" x14ac:dyDescent="0.3">
      <c r="A13" s="11" t="s">
        <v>23</v>
      </c>
      <c r="B13" s="11">
        <v>1</v>
      </c>
      <c r="C13" s="11" t="s">
        <v>27</v>
      </c>
      <c r="D13" s="11"/>
      <c r="E13" s="11">
        <v>80</v>
      </c>
      <c r="F13" s="11">
        <f>SUM(E13*B13)</f>
        <v>80</v>
      </c>
      <c r="G13" s="5" t="s">
        <v>25</v>
      </c>
      <c r="H13" s="5" t="s">
        <v>26</v>
      </c>
      <c r="I13" s="3"/>
      <c r="J13" s="54"/>
    </row>
    <row r="14" spans="1:16" ht="28.8" x14ac:dyDescent="0.3">
      <c r="A14" s="11" t="s">
        <v>39</v>
      </c>
      <c r="B14" s="11">
        <v>1</v>
      </c>
      <c r="C14" s="11">
        <v>30</v>
      </c>
      <c r="D14" s="11"/>
      <c r="E14" s="11">
        <v>80</v>
      </c>
      <c r="F14" s="11">
        <f>SUM(E14*B14)</f>
        <v>80</v>
      </c>
      <c r="G14" s="3" t="s">
        <v>35</v>
      </c>
      <c r="H14" s="3" t="s">
        <v>33</v>
      </c>
      <c r="I14" s="3"/>
      <c r="J14" s="6" t="s">
        <v>34</v>
      </c>
      <c r="M14" s="1"/>
      <c r="N14" s="43"/>
    </row>
    <row r="15" spans="1:16" ht="43.2" x14ac:dyDescent="0.3">
      <c r="A15" s="44" t="s">
        <v>58</v>
      </c>
      <c r="B15" s="11">
        <v>1</v>
      </c>
      <c r="C15" s="11">
        <v>4</v>
      </c>
      <c r="D15" s="11">
        <f>SUM(C15*B15)</f>
        <v>4</v>
      </c>
      <c r="E15" s="11">
        <v>80</v>
      </c>
      <c r="F15" s="11">
        <f>SUM(B15*E15)</f>
        <v>80</v>
      </c>
      <c r="G15" s="6" t="s">
        <v>68</v>
      </c>
      <c r="H15" s="6" t="s">
        <v>10</v>
      </c>
      <c r="I15" s="6" t="s">
        <v>9</v>
      </c>
      <c r="J15" s="6" t="s">
        <v>67</v>
      </c>
    </row>
    <row r="16" spans="1:16" x14ac:dyDescent="0.3">
      <c r="A16" s="9" t="s">
        <v>55</v>
      </c>
      <c r="B16" s="11">
        <v>1</v>
      </c>
      <c r="C16" s="11">
        <v>2</v>
      </c>
      <c r="D16" s="11">
        <f>SUM(C16*B16)</f>
        <v>2</v>
      </c>
      <c r="E16" s="11">
        <v>50</v>
      </c>
      <c r="F16" s="11">
        <f>SUM(B16*E16)</f>
        <v>50</v>
      </c>
      <c r="G16" s="6" t="s">
        <v>69</v>
      </c>
      <c r="H16" s="6"/>
      <c r="I16" s="6"/>
      <c r="J16" s="6" t="s">
        <v>70</v>
      </c>
    </row>
    <row r="17" spans="1:10" x14ac:dyDescent="0.3">
      <c r="A17" s="14" t="s">
        <v>47</v>
      </c>
      <c r="B17" s="47"/>
      <c r="C17" s="48"/>
      <c r="D17" s="48"/>
      <c r="E17" s="48"/>
      <c r="F17" s="48"/>
      <c r="G17" s="48"/>
      <c r="H17" s="48"/>
      <c r="I17" s="48"/>
      <c r="J17" s="49"/>
    </row>
    <row r="18" spans="1:10" ht="28.8" x14ac:dyDescent="0.3">
      <c r="A18" s="9" t="s">
        <v>42</v>
      </c>
      <c r="B18" s="11">
        <v>1</v>
      </c>
      <c r="C18" s="11">
        <v>15</v>
      </c>
      <c r="D18" s="11"/>
      <c r="E18" s="11">
        <v>30</v>
      </c>
      <c r="F18" s="11">
        <f>SUM(E18*B18)</f>
        <v>30</v>
      </c>
      <c r="G18" s="6" t="s">
        <v>43</v>
      </c>
      <c r="H18" s="6" t="s">
        <v>8</v>
      </c>
      <c r="I18" s="6" t="s">
        <v>44</v>
      </c>
      <c r="J18" s="6"/>
    </row>
    <row r="19" spans="1:10" x14ac:dyDescent="0.3">
      <c r="A19" s="9" t="s">
        <v>41</v>
      </c>
      <c r="B19" s="11">
        <v>1</v>
      </c>
      <c r="C19" s="13" t="s">
        <v>45</v>
      </c>
      <c r="D19" s="13"/>
      <c r="E19" s="11">
        <v>20</v>
      </c>
      <c r="F19" s="11">
        <f>SUM(E19*B19)</f>
        <v>20</v>
      </c>
      <c r="G19" s="6" t="s">
        <v>12</v>
      </c>
      <c r="H19" s="6" t="s">
        <v>8</v>
      </c>
      <c r="I19" s="6"/>
      <c r="J19" s="6"/>
    </row>
    <row r="20" spans="1:10" x14ac:dyDescent="0.3">
      <c r="A20" s="14" t="s">
        <v>46</v>
      </c>
      <c r="B20" s="47"/>
      <c r="C20" s="48"/>
      <c r="D20" s="48"/>
      <c r="E20" s="48"/>
      <c r="F20" s="48"/>
      <c r="G20" s="48"/>
      <c r="H20" s="48"/>
      <c r="I20" s="48"/>
      <c r="J20" s="49"/>
    </row>
    <row r="21" spans="1:10" ht="28.8" x14ac:dyDescent="0.3">
      <c r="A21" s="44" t="s">
        <v>50</v>
      </c>
      <c r="B21" s="11">
        <v>2</v>
      </c>
      <c r="C21" s="11">
        <v>1</v>
      </c>
      <c r="D21" s="11">
        <f>SUM(B21*C21)</f>
        <v>2</v>
      </c>
      <c r="E21" s="11">
        <v>15</v>
      </c>
      <c r="F21" s="11">
        <f t="shared" ref="F21:F27" si="0">SUM(B21*E21)</f>
        <v>30</v>
      </c>
      <c r="G21" s="6" t="s">
        <v>40</v>
      </c>
      <c r="H21" s="6" t="s">
        <v>8</v>
      </c>
      <c r="I21" s="6" t="s">
        <v>28</v>
      </c>
      <c r="J21" s="6" t="s">
        <v>98</v>
      </c>
    </row>
    <row r="22" spans="1:10" ht="28.8" x14ac:dyDescent="0.3">
      <c r="A22" s="45" t="s">
        <v>54</v>
      </c>
      <c r="B22" s="11">
        <v>2</v>
      </c>
      <c r="C22" s="13" t="s">
        <v>83</v>
      </c>
      <c r="D22" s="11">
        <f t="shared" ref="D22:D27" si="1">SUM(B22*C22)</f>
        <v>16</v>
      </c>
      <c r="E22" s="11">
        <f>SUM(8*4)</f>
        <v>32</v>
      </c>
      <c r="F22" s="11">
        <f t="shared" si="0"/>
        <v>64</v>
      </c>
      <c r="G22" s="6" t="s">
        <v>51</v>
      </c>
      <c r="H22" s="6" t="s">
        <v>10</v>
      </c>
      <c r="I22" s="6" t="s">
        <v>28</v>
      </c>
      <c r="J22" s="6" t="s">
        <v>99</v>
      </c>
    </row>
    <row r="23" spans="1:10" ht="57.6" x14ac:dyDescent="0.3">
      <c r="A23" s="44" t="s">
        <v>53</v>
      </c>
      <c r="B23" s="11">
        <v>1</v>
      </c>
      <c r="C23" s="11">
        <v>6</v>
      </c>
      <c r="D23" s="11">
        <f t="shared" si="1"/>
        <v>6</v>
      </c>
      <c r="E23" s="11">
        <f>SUM(6*8)</f>
        <v>48</v>
      </c>
      <c r="F23" s="11">
        <f t="shared" si="0"/>
        <v>48</v>
      </c>
      <c r="G23" s="6" t="s">
        <v>52</v>
      </c>
      <c r="H23" s="6" t="s">
        <v>13</v>
      </c>
      <c r="I23" s="6" t="s">
        <v>28</v>
      </c>
      <c r="J23" s="6" t="s">
        <v>100</v>
      </c>
    </row>
    <row r="24" spans="1:10" ht="28.8" x14ac:dyDescent="0.3">
      <c r="A24" s="46" t="s">
        <v>60</v>
      </c>
      <c r="B24" s="11">
        <v>1</v>
      </c>
      <c r="C24" s="11">
        <v>4</v>
      </c>
      <c r="D24" s="11">
        <f t="shared" si="1"/>
        <v>4</v>
      </c>
      <c r="E24" s="11">
        <f>SUM(8*4)</f>
        <v>32</v>
      </c>
      <c r="F24" s="11">
        <f t="shared" si="0"/>
        <v>32</v>
      </c>
      <c r="G24" s="6" t="s">
        <v>52</v>
      </c>
      <c r="H24" s="6" t="s">
        <v>13</v>
      </c>
      <c r="I24" s="6" t="s">
        <v>28</v>
      </c>
      <c r="J24" s="6"/>
    </row>
    <row r="25" spans="1:10" ht="28.8" x14ac:dyDescent="0.3">
      <c r="A25" s="46" t="s">
        <v>78</v>
      </c>
      <c r="B25" s="11">
        <v>2</v>
      </c>
      <c r="C25" s="11">
        <v>10</v>
      </c>
      <c r="D25" s="11">
        <f t="shared" si="1"/>
        <v>20</v>
      </c>
      <c r="E25" s="11">
        <f>SUM(10*8)</f>
        <v>80</v>
      </c>
      <c r="F25" s="11">
        <f t="shared" si="0"/>
        <v>160</v>
      </c>
      <c r="G25" s="6" t="s">
        <v>40</v>
      </c>
      <c r="H25" s="6"/>
      <c r="I25" s="6"/>
      <c r="J25" s="6" t="s">
        <v>99</v>
      </c>
    </row>
    <row r="26" spans="1:10" ht="28.8" x14ac:dyDescent="0.3">
      <c r="A26" s="46" t="s">
        <v>77</v>
      </c>
      <c r="B26" s="11">
        <v>2</v>
      </c>
      <c r="C26" s="11">
        <v>15</v>
      </c>
      <c r="D26" s="11">
        <f t="shared" si="1"/>
        <v>30</v>
      </c>
      <c r="E26" s="11">
        <f>SUM(8*15)</f>
        <v>120</v>
      </c>
      <c r="F26" s="11">
        <f t="shared" si="0"/>
        <v>240</v>
      </c>
      <c r="G26" s="6" t="s">
        <v>80</v>
      </c>
      <c r="H26" s="6"/>
      <c r="I26" s="6"/>
      <c r="J26" s="6" t="s">
        <v>99</v>
      </c>
    </row>
    <row r="27" spans="1:10" ht="28.8" x14ac:dyDescent="0.3">
      <c r="A27" s="44" t="s">
        <v>61</v>
      </c>
      <c r="B27" s="11">
        <v>4</v>
      </c>
      <c r="C27" s="11">
        <v>1</v>
      </c>
      <c r="D27" s="11">
        <f t="shared" si="1"/>
        <v>4</v>
      </c>
      <c r="E27" s="11">
        <v>15</v>
      </c>
      <c r="F27" s="11">
        <f t="shared" si="0"/>
        <v>60</v>
      </c>
      <c r="G27" s="6" t="s">
        <v>40</v>
      </c>
      <c r="H27" s="6" t="s">
        <v>13</v>
      </c>
      <c r="I27" s="6" t="s">
        <v>28</v>
      </c>
      <c r="J27" s="6"/>
    </row>
    <row r="28" spans="1:10" x14ac:dyDescent="0.3">
      <c r="A28" s="14" t="s">
        <v>62</v>
      </c>
      <c r="B28" s="47"/>
      <c r="C28" s="48"/>
      <c r="D28" s="48"/>
      <c r="E28" s="48"/>
      <c r="F28" s="48"/>
      <c r="G28" s="48"/>
      <c r="H28" s="48"/>
      <c r="I28" s="48"/>
      <c r="J28" s="49"/>
    </row>
    <row r="29" spans="1:10" ht="43.2" x14ac:dyDescent="0.3">
      <c r="A29" s="9" t="s">
        <v>49</v>
      </c>
      <c r="B29" s="11">
        <v>1</v>
      </c>
      <c r="C29" s="11" t="s">
        <v>27</v>
      </c>
      <c r="D29" s="11"/>
      <c r="E29" s="11">
        <v>60</v>
      </c>
      <c r="F29" s="11">
        <f>SUM(B29*E29)</f>
        <v>60</v>
      </c>
      <c r="G29" s="4" t="s">
        <v>63</v>
      </c>
      <c r="H29" s="6"/>
      <c r="I29" s="6"/>
      <c r="J29" s="6" t="s">
        <v>64</v>
      </c>
    </row>
    <row r="30" spans="1:10" x14ac:dyDescent="0.3">
      <c r="A30" s="9" t="s">
        <v>11</v>
      </c>
      <c r="B30" s="11">
        <v>5</v>
      </c>
      <c r="C30" s="11" t="s">
        <v>27</v>
      </c>
      <c r="D30" s="11"/>
      <c r="E30" s="11">
        <v>15</v>
      </c>
      <c r="F30" s="11">
        <f>SUM(B30*E30)</f>
        <v>75</v>
      </c>
      <c r="G30" s="6"/>
      <c r="H30" s="6"/>
      <c r="I30" s="6"/>
      <c r="J30" s="6"/>
    </row>
    <row r="31" spans="1:10" x14ac:dyDescent="0.3">
      <c r="A31" s="9" t="s">
        <v>71</v>
      </c>
      <c r="B31" s="11">
        <v>1</v>
      </c>
      <c r="C31" s="11" t="s">
        <v>27</v>
      </c>
      <c r="D31" s="11"/>
      <c r="E31" s="11">
        <v>15</v>
      </c>
      <c r="F31" s="11">
        <f>SUM(B31*E31)</f>
        <v>15</v>
      </c>
      <c r="G31" s="6"/>
      <c r="H31" s="6"/>
      <c r="I31" s="6"/>
      <c r="J31" s="6" t="s">
        <v>72</v>
      </c>
    </row>
    <row r="32" spans="1:10" ht="28.8" x14ac:dyDescent="0.3">
      <c r="A32" s="9" t="s">
        <v>65</v>
      </c>
      <c r="B32" s="11">
        <v>2</v>
      </c>
      <c r="C32" s="11" t="s">
        <v>27</v>
      </c>
      <c r="D32" s="11"/>
      <c r="E32" s="11">
        <v>20</v>
      </c>
      <c r="F32" s="11">
        <f>SUM(B32*E32)</f>
        <v>40</v>
      </c>
      <c r="G32" s="6"/>
      <c r="H32" s="6"/>
      <c r="I32" s="6"/>
      <c r="J32" s="6" t="s">
        <v>73</v>
      </c>
    </row>
    <row r="33" spans="1:11" x14ac:dyDescent="0.3">
      <c r="A33" s="14" t="s">
        <v>6</v>
      </c>
      <c r="B33" s="18"/>
      <c r="C33" s="18"/>
      <c r="D33" s="18"/>
      <c r="E33" s="18"/>
      <c r="F33" s="18"/>
      <c r="G33" s="15"/>
      <c r="H33" s="15"/>
      <c r="I33" s="15"/>
      <c r="J33" s="15"/>
    </row>
    <row r="34" spans="1:11" ht="115.2" x14ac:dyDescent="0.3">
      <c r="A34" s="19" t="s">
        <v>66</v>
      </c>
      <c r="B34" s="9" t="s">
        <v>27</v>
      </c>
      <c r="C34" s="11" t="s">
        <v>27</v>
      </c>
      <c r="D34" s="11"/>
      <c r="E34" s="9" t="s">
        <v>27</v>
      </c>
      <c r="F34" s="9">
        <f>SUM(F5+F6+F7+F8+F9+F11+F12+F13+F14+F15+F16+F18+F19+F21+F22+F23+F24+F25+F26+F27+F29+F30+F31+F32)*0.3</f>
        <v>886.19999999999993</v>
      </c>
      <c r="G34" s="6"/>
      <c r="H34" s="6"/>
      <c r="I34" s="6"/>
      <c r="J34" s="6" t="s">
        <v>101</v>
      </c>
      <c r="K34" t="s">
        <v>82</v>
      </c>
    </row>
    <row r="35" spans="1:11" x14ac:dyDescent="0.3">
      <c r="A35" s="9"/>
      <c r="B35" s="9"/>
      <c r="C35" s="9"/>
      <c r="D35" s="9"/>
      <c r="E35" s="9"/>
      <c r="F35" s="9"/>
      <c r="G35" s="6"/>
      <c r="H35" s="6"/>
      <c r="I35" s="6"/>
      <c r="J35" s="6"/>
    </row>
    <row r="36" spans="1:11" x14ac:dyDescent="0.3">
      <c r="A36" s="50" t="s">
        <v>2</v>
      </c>
      <c r="B36" s="50"/>
      <c r="C36" s="50"/>
      <c r="D36" s="50"/>
      <c r="E36" s="50"/>
      <c r="F36" s="10">
        <f>SUM(F5:F35)</f>
        <v>3840.2</v>
      </c>
      <c r="G36" s="7" t="s">
        <v>74</v>
      </c>
      <c r="H36" s="6"/>
      <c r="I36" s="6"/>
      <c r="J36" s="6"/>
    </row>
    <row r="37" spans="1:11" x14ac:dyDescent="0.3">
      <c r="A37" s="9"/>
      <c r="B37" s="9"/>
      <c r="C37" s="9"/>
      <c r="D37" s="9"/>
      <c r="E37" s="9"/>
      <c r="F37" s="9"/>
      <c r="G37" s="6"/>
      <c r="H37" s="6"/>
      <c r="I37" s="6"/>
      <c r="J37" s="6"/>
    </row>
    <row r="39" spans="1:11" x14ac:dyDescent="0.3">
      <c r="A39" s="50" t="s">
        <v>2</v>
      </c>
      <c r="B39" s="50"/>
      <c r="C39" s="50"/>
      <c r="D39" s="50"/>
      <c r="E39" s="50"/>
      <c r="F39" s="25">
        <f>SUM(F36*10.7639)</f>
        <v>41335.528779999993</v>
      </c>
      <c r="G39" s="7" t="s">
        <v>85</v>
      </c>
      <c r="H39" s="6"/>
      <c r="I39" s="6"/>
      <c r="J39" s="6"/>
    </row>
  </sheetData>
  <mergeCells count="9">
    <mergeCell ref="A39:E39"/>
    <mergeCell ref="B28:J28"/>
    <mergeCell ref="A36:E36"/>
    <mergeCell ref="A2:J2"/>
    <mergeCell ref="B4:J4"/>
    <mergeCell ref="B10:J10"/>
    <mergeCell ref="J11:J13"/>
    <mergeCell ref="B17:J17"/>
    <mergeCell ref="B20:J20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39"/>
  <sheetViews>
    <sheetView topLeftCell="B7" zoomScaleNormal="100" workbookViewId="0">
      <selection activeCell="N9" sqref="N9"/>
    </sheetView>
  </sheetViews>
  <sheetFormatPr defaultRowHeight="14.4" x14ac:dyDescent="0.3"/>
  <cols>
    <col min="1" max="1" width="34.21875" bestFit="1" customWidth="1"/>
    <col min="2" max="2" width="16.21875" bestFit="1" customWidth="1"/>
    <col min="3" max="3" width="17.77734375" customWidth="1"/>
    <col min="4" max="4" width="13.77734375" bestFit="1" customWidth="1"/>
    <col min="5" max="5" width="13.5546875" bestFit="1" customWidth="1"/>
    <col min="6" max="6" width="26.44140625" style="1" customWidth="1"/>
    <col min="7" max="7" width="15.5546875" style="1" customWidth="1"/>
    <col min="8" max="8" width="15.77734375" style="1" bestFit="1" customWidth="1"/>
    <col min="9" max="9" width="25.5546875" style="1" customWidth="1"/>
  </cols>
  <sheetData>
    <row r="1" spans="1:15" x14ac:dyDescent="0.3">
      <c r="A1" s="23" t="s">
        <v>84</v>
      </c>
      <c r="B1" s="23">
        <f>SUM(B5*30)+(B6*35)+(2*30)+(2*30)</f>
        <v>1710</v>
      </c>
    </row>
    <row r="2" spans="1:15" x14ac:dyDescent="0.3">
      <c r="A2" s="51" t="s">
        <v>4</v>
      </c>
      <c r="B2" s="51"/>
      <c r="C2" s="51"/>
      <c r="D2" s="51"/>
      <c r="E2" s="51"/>
      <c r="F2" s="51"/>
      <c r="G2" s="51"/>
      <c r="H2" s="51"/>
      <c r="I2" s="51"/>
    </row>
    <row r="3" spans="1:15" ht="43.2" x14ac:dyDescent="0.3">
      <c r="A3" s="22" t="s">
        <v>0</v>
      </c>
      <c r="B3" s="22" t="s">
        <v>5</v>
      </c>
      <c r="C3" s="12" t="s">
        <v>56</v>
      </c>
      <c r="D3" s="22" t="s">
        <v>14</v>
      </c>
      <c r="E3" s="22" t="s">
        <v>15</v>
      </c>
      <c r="F3" s="22" t="s">
        <v>29</v>
      </c>
      <c r="G3" s="22" t="s">
        <v>7</v>
      </c>
      <c r="H3" s="22" t="s">
        <v>3</v>
      </c>
      <c r="I3" s="22" t="s">
        <v>32</v>
      </c>
    </row>
    <row r="4" spans="1:15" x14ac:dyDescent="0.3">
      <c r="A4" s="16" t="s">
        <v>48</v>
      </c>
      <c r="B4" s="47"/>
      <c r="C4" s="48"/>
      <c r="D4" s="48"/>
      <c r="E4" s="48"/>
      <c r="F4" s="48"/>
      <c r="G4" s="48"/>
      <c r="H4" s="48"/>
      <c r="I4" s="49"/>
    </row>
    <row r="5" spans="1:15" ht="29.55" customHeight="1" x14ac:dyDescent="0.3">
      <c r="A5" s="2" t="s">
        <v>1</v>
      </c>
      <c r="B5" s="11">
        <v>18</v>
      </c>
      <c r="C5" s="11" t="s">
        <v>16</v>
      </c>
      <c r="D5" s="11">
        <v>45</v>
      </c>
      <c r="E5" s="11">
        <f>SUM(B5*D5)</f>
        <v>810</v>
      </c>
      <c r="F5" s="5" t="s">
        <v>18</v>
      </c>
      <c r="G5" s="5" t="s">
        <v>20</v>
      </c>
      <c r="H5" s="3" t="s">
        <v>19</v>
      </c>
      <c r="I5" s="8" t="s">
        <v>75</v>
      </c>
    </row>
    <row r="6" spans="1:15" ht="31.05" customHeight="1" thickBot="1" x14ac:dyDescent="0.35">
      <c r="A6" s="2" t="s">
        <v>1</v>
      </c>
      <c r="B6" s="11">
        <v>30</v>
      </c>
      <c r="C6" s="11" t="s">
        <v>17</v>
      </c>
      <c r="D6" s="11">
        <v>60</v>
      </c>
      <c r="E6" s="11">
        <f>SUM(B6*D6)</f>
        <v>1800</v>
      </c>
      <c r="F6" s="5" t="s">
        <v>18</v>
      </c>
      <c r="G6" s="5" t="s">
        <v>8</v>
      </c>
      <c r="H6" s="3" t="s">
        <v>19</v>
      </c>
      <c r="I6" s="8"/>
    </row>
    <row r="7" spans="1:15" ht="28.8" x14ac:dyDescent="0.3">
      <c r="A7" s="2" t="s">
        <v>31</v>
      </c>
      <c r="B7" s="11">
        <v>2</v>
      </c>
      <c r="C7" s="11">
        <v>30</v>
      </c>
      <c r="D7" s="11">
        <v>45</v>
      </c>
      <c r="E7" s="11">
        <f>SUM(B7*D7)</f>
        <v>90</v>
      </c>
      <c r="F7" s="3" t="s">
        <v>35</v>
      </c>
      <c r="G7" s="3"/>
      <c r="H7" s="3"/>
      <c r="I7" s="6" t="s">
        <v>38</v>
      </c>
      <c r="K7" s="27"/>
      <c r="L7" s="28"/>
      <c r="M7" s="28"/>
      <c r="N7" s="28"/>
      <c r="O7" s="29"/>
    </row>
    <row r="8" spans="1:15" ht="34.049999999999997" customHeight="1" x14ac:dyDescent="0.3">
      <c r="A8" s="9" t="s">
        <v>36</v>
      </c>
      <c r="B8" s="11">
        <v>2</v>
      </c>
      <c r="C8" s="11">
        <v>30</v>
      </c>
      <c r="D8" s="11">
        <v>45</v>
      </c>
      <c r="E8" s="11">
        <f>SUM(B8*D8)</f>
        <v>90</v>
      </c>
      <c r="F8" s="6" t="s">
        <v>35</v>
      </c>
      <c r="G8" s="6"/>
      <c r="H8" s="6"/>
      <c r="I8" s="6"/>
      <c r="K8" s="30"/>
      <c r="L8" s="31" t="s">
        <v>89</v>
      </c>
      <c r="M8" s="31" t="s">
        <v>90</v>
      </c>
      <c r="N8" s="31" t="s">
        <v>91</v>
      </c>
      <c r="O8" s="32"/>
    </row>
    <row r="9" spans="1:15" ht="15" thickBot="1" x14ac:dyDescent="0.35">
      <c r="A9" s="9" t="s">
        <v>59</v>
      </c>
      <c r="B9" s="11">
        <v>4</v>
      </c>
      <c r="C9" s="11" t="s">
        <v>27</v>
      </c>
      <c r="D9" s="11">
        <v>15</v>
      </c>
      <c r="E9" s="11">
        <f>SUM(B9*D9)</f>
        <v>60</v>
      </c>
      <c r="F9" s="6" t="s">
        <v>12</v>
      </c>
      <c r="G9" s="6"/>
      <c r="H9" s="6"/>
      <c r="I9" s="6" t="s">
        <v>37</v>
      </c>
      <c r="K9" s="30"/>
      <c r="L9" s="35" t="s">
        <v>92</v>
      </c>
      <c r="M9" s="36">
        <v>1710</v>
      </c>
      <c r="N9" s="42"/>
      <c r="O9" s="32"/>
    </row>
    <row r="10" spans="1:15" ht="29.4" thickTop="1" x14ac:dyDescent="0.3">
      <c r="A10" s="20" t="s">
        <v>76</v>
      </c>
      <c r="B10" s="47"/>
      <c r="C10" s="48"/>
      <c r="D10" s="48"/>
      <c r="E10" s="48"/>
      <c r="F10" s="48"/>
      <c r="G10" s="48"/>
      <c r="H10" s="48"/>
      <c r="I10" s="49"/>
      <c r="K10" s="30"/>
      <c r="L10" s="33"/>
      <c r="M10" s="34"/>
      <c r="N10" s="34"/>
      <c r="O10" s="32"/>
    </row>
    <row r="11" spans="1:15" ht="28.8" x14ac:dyDescent="0.3">
      <c r="A11" s="2" t="s">
        <v>21</v>
      </c>
      <c r="B11" s="11">
        <v>1</v>
      </c>
      <c r="C11" s="11" t="s">
        <v>27</v>
      </c>
      <c r="D11" s="11">
        <v>80</v>
      </c>
      <c r="E11" s="11">
        <f>SUM(D11*B11)</f>
        <v>80</v>
      </c>
      <c r="F11" s="5" t="s">
        <v>24</v>
      </c>
      <c r="G11" s="5" t="s">
        <v>27</v>
      </c>
      <c r="H11" s="3" t="s">
        <v>27</v>
      </c>
      <c r="I11" s="52" t="s">
        <v>79</v>
      </c>
      <c r="K11" s="30"/>
      <c r="L11" s="31" t="s">
        <v>95</v>
      </c>
      <c r="M11" s="40" t="s">
        <v>96</v>
      </c>
      <c r="N11" s="40"/>
      <c r="O11" s="32"/>
    </row>
    <row r="12" spans="1:15" ht="29.4" thickBot="1" x14ac:dyDescent="0.35">
      <c r="A12" s="2" t="s">
        <v>22</v>
      </c>
      <c r="B12" s="11">
        <v>1</v>
      </c>
      <c r="C12" s="11" t="s">
        <v>27</v>
      </c>
      <c r="D12" s="11">
        <v>30</v>
      </c>
      <c r="E12" s="11">
        <f>SUM(D12*B12)</f>
        <v>30</v>
      </c>
      <c r="F12" s="4" t="s">
        <v>30</v>
      </c>
      <c r="G12" s="4" t="s">
        <v>27</v>
      </c>
      <c r="H12" s="3" t="s">
        <v>28</v>
      </c>
      <c r="I12" s="53"/>
      <c r="K12" s="37"/>
      <c r="L12" s="38"/>
      <c r="M12" s="38"/>
      <c r="N12" s="38"/>
      <c r="O12" s="39"/>
    </row>
    <row r="13" spans="1:15" ht="28.8" x14ac:dyDescent="0.3">
      <c r="A13" s="2" t="s">
        <v>23</v>
      </c>
      <c r="B13" s="11">
        <v>1</v>
      </c>
      <c r="C13" s="11" t="s">
        <v>27</v>
      </c>
      <c r="D13" s="11">
        <v>80</v>
      </c>
      <c r="E13" s="11">
        <f>SUM(D13*B13)</f>
        <v>80</v>
      </c>
      <c r="F13" s="5" t="s">
        <v>25</v>
      </c>
      <c r="G13" s="5" t="s">
        <v>26</v>
      </c>
      <c r="H13" s="3"/>
      <c r="I13" s="54"/>
    </row>
    <row r="14" spans="1:15" ht="28.8" x14ac:dyDescent="0.3">
      <c r="A14" s="2" t="s">
        <v>39</v>
      </c>
      <c r="B14" s="11">
        <v>2</v>
      </c>
      <c r="C14" s="11">
        <v>30</v>
      </c>
      <c r="D14" s="11">
        <v>80</v>
      </c>
      <c r="E14" s="11">
        <f>SUM(D14*B14)</f>
        <v>160</v>
      </c>
      <c r="F14" s="3" t="s">
        <v>35</v>
      </c>
      <c r="G14" s="3" t="s">
        <v>33</v>
      </c>
      <c r="H14" s="3"/>
      <c r="I14" s="6" t="s">
        <v>34</v>
      </c>
    </row>
    <row r="15" spans="1:15" ht="43.2" x14ac:dyDescent="0.3">
      <c r="A15" s="9" t="s">
        <v>58</v>
      </c>
      <c r="B15" s="11">
        <v>1</v>
      </c>
      <c r="C15" s="11">
        <v>4</v>
      </c>
      <c r="D15" s="11">
        <v>80</v>
      </c>
      <c r="E15" s="11">
        <f>SUM(B15*D15)</f>
        <v>80</v>
      </c>
      <c r="F15" s="6" t="s">
        <v>68</v>
      </c>
      <c r="G15" s="6" t="s">
        <v>10</v>
      </c>
      <c r="H15" s="6" t="s">
        <v>9</v>
      </c>
      <c r="I15" s="6" t="s">
        <v>67</v>
      </c>
    </row>
    <row r="16" spans="1:15" x14ac:dyDescent="0.3">
      <c r="A16" s="9" t="s">
        <v>55</v>
      </c>
      <c r="B16" s="11">
        <v>1</v>
      </c>
      <c r="C16" s="11">
        <v>2</v>
      </c>
      <c r="D16" s="11">
        <v>40</v>
      </c>
      <c r="E16" s="11">
        <f>SUM(B16*D16)</f>
        <v>40</v>
      </c>
      <c r="F16" s="6" t="s">
        <v>69</v>
      </c>
      <c r="G16" s="6"/>
      <c r="H16" s="6"/>
      <c r="I16" s="6" t="s">
        <v>70</v>
      </c>
    </row>
    <row r="17" spans="1:9" x14ac:dyDescent="0.3">
      <c r="A17" s="14" t="s">
        <v>47</v>
      </c>
      <c r="B17" s="47"/>
      <c r="C17" s="48"/>
      <c r="D17" s="48"/>
      <c r="E17" s="48"/>
      <c r="F17" s="48"/>
      <c r="G17" s="48"/>
      <c r="H17" s="48"/>
      <c r="I17" s="49"/>
    </row>
    <row r="18" spans="1:9" ht="28.8" x14ac:dyDescent="0.3">
      <c r="A18" s="9" t="s">
        <v>42</v>
      </c>
      <c r="B18" s="11">
        <v>1</v>
      </c>
      <c r="C18" s="11">
        <v>15</v>
      </c>
      <c r="D18" s="11">
        <v>30</v>
      </c>
      <c r="E18" s="11">
        <f>SUM(D18*B18)</f>
        <v>30</v>
      </c>
      <c r="F18" s="6" t="s">
        <v>43</v>
      </c>
      <c r="G18" s="6" t="s">
        <v>8</v>
      </c>
      <c r="H18" s="6" t="s">
        <v>44</v>
      </c>
      <c r="I18" s="6"/>
    </row>
    <row r="19" spans="1:9" x14ac:dyDescent="0.3">
      <c r="A19" s="9" t="s">
        <v>41</v>
      </c>
      <c r="B19" s="11">
        <v>1</v>
      </c>
      <c r="C19" s="13" t="s">
        <v>45</v>
      </c>
      <c r="D19" s="11">
        <v>20</v>
      </c>
      <c r="E19" s="11">
        <f>SUM(D19*B19)</f>
        <v>20</v>
      </c>
      <c r="F19" s="6" t="s">
        <v>12</v>
      </c>
      <c r="G19" s="6" t="s">
        <v>8</v>
      </c>
      <c r="H19" s="6"/>
      <c r="I19" s="6"/>
    </row>
    <row r="20" spans="1:9" x14ac:dyDescent="0.3">
      <c r="A20" s="14" t="s">
        <v>46</v>
      </c>
      <c r="B20" s="47"/>
      <c r="C20" s="48"/>
      <c r="D20" s="48"/>
      <c r="E20" s="48"/>
      <c r="F20" s="48"/>
      <c r="G20" s="48"/>
      <c r="H20" s="48"/>
      <c r="I20" s="49"/>
    </row>
    <row r="21" spans="1:9" ht="28.8" x14ac:dyDescent="0.3">
      <c r="A21" s="9" t="s">
        <v>50</v>
      </c>
      <c r="B21" s="11">
        <v>2</v>
      </c>
      <c r="C21" s="11">
        <v>2</v>
      </c>
      <c r="D21" s="11">
        <v>15</v>
      </c>
      <c r="E21" s="11">
        <f t="shared" ref="E21:E27" si="0">SUM(B21*D21)</f>
        <v>30</v>
      </c>
      <c r="F21" s="6" t="s">
        <v>40</v>
      </c>
      <c r="G21" s="6" t="s">
        <v>8</v>
      </c>
      <c r="H21" s="6" t="s">
        <v>28</v>
      </c>
      <c r="I21" s="6"/>
    </row>
    <row r="22" spans="1:9" ht="28.8" x14ac:dyDescent="0.3">
      <c r="A22" s="17" t="s">
        <v>54</v>
      </c>
      <c r="B22" s="11">
        <v>2</v>
      </c>
      <c r="C22" s="13" t="s">
        <v>83</v>
      </c>
      <c r="D22" s="11">
        <v>70</v>
      </c>
      <c r="E22" s="11">
        <f t="shared" si="0"/>
        <v>140</v>
      </c>
      <c r="F22" s="6" t="s">
        <v>51</v>
      </c>
      <c r="G22" s="6" t="s">
        <v>10</v>
      </c>
      <c r="H22" s="6" t="s">
        <v>28</v>
      </c>
      <c r="I22" s="6"/>
    </row>
    <row r="23" spans="1:9" ht="43.2" x14ac:dyDescent="0.3">
      <c r="A23" s="9" t="s">
        <v>53</v>
      </c>
      <c r="B23" s="11">
        <v>1</v>
      </c>
      <c r="C23" s="11">
        <v>6</v>
      </c>
      <c r="D23" s="11">
        <v>45</v>
      </c>
      <c r="E23" s="11">
        <f t="shared" si="0"/>
        <v>45</v>
      </c>
      <c r="F23" s="6" t="s">
        <v>52</v>
      </c>
      <c r="G23" s="6" t="s">
        <v>13</v>
      </c>
      <c r="H23" s="6" t="s">
        <v>28</v>
      </c>
      <c r="I23" s="6" t="s">
        <v>57</v>
      </c>
    </row>
    <row r="24" spans="1:9" ht="28.8" x14ac:dyDescent="0.3">
      <c r="A24" s="6" t="s">
        <v>60</v>
      </c>
      <c r="B24" s="11">
        <v>1</v>
      </c>
      <c r="C24" s="11">
        <v>4</v>
      </c>
      <c r="D24" s="11">
        <v>35</v>
      </c>
      <c r="E24" s="11">
        <f t="shared" si="0"/>
        <v>35</v>
      </c>
      <c r="F24" s="6" t="s">
        <v>52</v>
      </c>
      <c r="G24" s="6" t="s">
        <v>13</v>
      </c>
      <c r="H24" s="6" t="s">
        <v>28</v>
      </c>
      <c r="I24" s="6"/>
    </row>
    <row r="25" spans="1:9" ht="28.8" x14ac:dyDescent="0.3">
      <c r="A25" s="6" t="s">
        <v>78</v>
      </c>
      <c r="B25" s="11">
        <v>2</v>
      </c>
      <c r="C25" s="11">
        <v>10</v>
      </c>
      <c r="D25" s="11">
        <v>50</v>
      </c>
      <c r="E25" s="11">
        <f t="shared" si="0"/>
        <v>100</v>
      </c>
      <c r="F25" s="6" t="s">
        <v>40</v>
      </c>
      <c r="G25" s="6"/>
      <c r="H25" s="6"/>
      <c r="I25" s="6"/>
    </row>
    <row r="26" spans="1:9" x14ac:dyDescent="0.3">
      <c r="A26" s="6" t="s">
        <v>77</v>
      </c>
      <c r="B26" s="11">
        <v>2</v>
      </c>
      <c r="C26" s="11">
        <v>15</v>
      </c>
      <c r="D26" s="11">
        <v>50</v>
      </c>
      <c r="E26" s="11">
        <f t="shared" si="0"/>
        <v>100</v>
      </c>
      <c r="F26" s="6" t="s">
        <v>80</v>
      </c>
      <c r="G26" s="6"/>
      <c r="H26" s="6"/>
      <c r="I26" s="6"/>
    </row>
    <row r="27" spans="1:9" ht="28.8" x14ac:dyDescent="0.3">
      <c r="A27" s="9" t="s">
        <v>61</v>
      </c>
      <c r="B27" s="11">
        <v>5</v>
      </c>
      <c r="C27" s="11">
        <v>1</v>
      </c>
      <c r="D27" s="11">
        <v>15</v>
      </c>
      <c r="E27" s="11">
        <f t="shared" si="0"/>
        <v>75</v>
      </c>
      <c r="F27" s="6" t="s">
        <v>40</v>
      </c>
      <c r="G27" s="6" t="s">
        <v>13</v>
      </c>
      <c r="H27" s="6" t="s">
        <v>28</v>
      </c>
      <c r="I27" s="6"/>
    </row>
    <row r="28" spans="1:9" x14ac:dyDescent="0.3">
      <c r="A28" s="14" t="s">
        <v>62</v>
      </c>
      <c r="B28" s="47"/>
      <c r="C28" s="48"/>
      <c r="D28" s="48"/>
      <c r="E28" s="48"/>
      <c r="F28" s="48"/>
      <c r="G28" s="48"/>
      <c r="H28" s="48"/>
      <c r="I28" s="49"/>
    </row>
    <row r="29" spans="1:9" ht="43.2" x14ac:dyDescent="0.3">
      <c r="A29" s="9" t="s">
        <v>49</v>
      </c>
      <c r="B29" s="11">
        <v>1</v>
      </c>
      <c r="C29" s="11" t="s">
        <v>27</v>
      </c>
      <c r="D29" s="11">
        <v>40</v>
      </c>
      <c r="E29" s="11">
        <f>SUM(B29*D29)</f>
        <v>40</v>
      </c>
      <c r="F29" s="4" t="s">
        <v>63</v>
      </c>
      <c r="G29" s="6"/>
      <c r="H29" s="6"/>
      <c r="I29" s="6" t="s">
        <v>64</v>
      </c>
    </row>
    <row r="30" spans="1:9" x14ac:dyDescent="0.3">
      <c r="A30" s="9" t="s">
        <v>11</v>
      </c>
      <c r="B30" s="11">
        <v>4</v>
      </c>
      <c r="C30" s="11" t="s">
        <v>27</v>
      </c>
      <c r="D30" s="11">
        <v>10</v>
      </c>
      <c r="E30" s="11">
        <f>SUM(B30*D30)</f>
        <v>40</v>
      </c>
      <c r="F30" s="6"/>
      <c r="G30" s="6"/>
      <c r="H30" s="6"/>
      <c r="I30" s="6"/>
    </row>
    <row r="31" spans="1:9" x14ac:dyDescent="0.3">
      <c r="A31" s="9" t="s">
        <v>71</v>
      </c>
      <c r="B31" s="11">
        <v>1</v>
      </c>
      <c r="C31" s="11" t="s">
        <v>27</v>
      </c>
      <c r="D31" s="11">
        <v>15</v>
      </c>
      <c r="E31" s="11">
        <f>SUM(B31*D31)</f>
        <v>15</v>
      </c>
      <c r="F31" s="6"/>
      <c r="G31" s="6"/>
      <c r="H31" s="6"/>
      <c r="I31" s="6" t="s">
        <v>72</v>
      </c>
    </row>
    <row r="32" spans="1:9" ht="28.8" x14ac:dyDescent="0.3">
      <c r="A32" s="9" t="s">
        <v>65</v>
      </c>
      <c r="B32" s="11">
        <v>2</v>
      </c>
      <c r="C32" s="11" t="s">
        <v>27</v>
      </c>
      <c r="D32" s="11">
        <v>20</v>
      </c>
      <c r="E32" s="11">
        <f>SUM(B32*D32)</f>
        <v>40</v>
      </c>
      <c r="F32" s="6"/>
      <c r="G32" s="6"/>
      <c r="H32" s="6"/>
      <c r="I32" s="6" t="s">
        <v>73</v>
      </c>
    </row>
    <row r="33" spans="1:10" x14ac:dyDescent="0.3">
      <c r="A33" s="14" t="s">
        <v>6</v>
      </c>
      <c r="B33" s="18"/>
      <c r="C33" s="18"/>
      <c r="D33" s="18"/>
      <c r="E33" s="18"/>
      <c r="F33" s="15"/>
      <c r="G33" s="15"/>
      <c r="H33" s="15"/>
      <c r="I33" s="15"/>
    </row>
    <row r="34" spans="1:10" ht="100.8" x14ac:dyDescent="0.3">
      <c r="A34" s="19" t="s">
        <v>66</v>
      </c>
      <c r="B34" s="9" t="s">
        <v>27</v>
      </c>
      <c r="C34" s="11" t="s">
        <v>27</v>
      </c>
      <c r="D34" s="9" t="s">
        <v>27</v>
      </c>
      <c r="E34" s="9">
        <f>SUM(E5+E6+E7+E8+E9+E11+E12+E13+E14+E15+E16+E18+E19+E21+E22+E23+E24+E25+E26+E27+E29+E30+E31+E32)*0.15</f>
        <v>604.5</v>
      </c>
      <c r="F34" s="6"/>
      <c r="G34" s="6"/>
      <c r="H34" s="6"/>
      <c r="I34" s="6" t="s">
        <v>81</v>
      </c>
      <c r="J34" t="s">
        <v>82</v>
      </c>
    </row>
    <row r="35" spans="1:10" x14ac:dyDescent="0.3">
      <c r="A35" s="9"/>
      <c r="B35" s="9"/>
      <c r="C35" s="9"/>
      <c r="D35" s="9"/>
      <c r="E35" s="9"/>
      <c r="F35" s="6"/>
      <c r="G35" s="6"/>
      <c r="H35" s="6"/>
      <c r="I35" s="6"/>
    </row>
    <row r="36" spans="1:10" x14ac:dyDescent="0.3">
      <c r="A36" s="50" t="s">
        <v>86</v>
      </c>
      <c r="B36" s="50"/>
      <c r="C36" s="50"/>
      <c r="D36" s="50"/>
      <c r="E36" s="10">
        <f>SUM(E5:E35)</f>
        <v>4634.5</v>
      </c>
      <c r="F36" s="7" t="s">
        <v>74</v>
      </c>
      <c r="G36" s="6"/>
      <c r="H36" s="6"/>
      <c r="I36" s="6"/>
    </row>
    <row r="37" spans="1:10" x14ac:dyDescent="0.3">
      <c r="A37" s="9"/>
      <c r="B37" s="9"/>
      <c r="C37" s="9"/>
      <c r="D37" s="9"/>
      <c r="E37" s="9"/>
      <c r="F37" s="6"/>
      <c r="G37" s="6"/>
      <c r="H37" s="6"/>
      <c r="I37" s="6"/>
    </row>
    <row r="39" spans="1:10" x14ac:dyDescent="0.3">
      <c r="A39" s="50" t="s">
        <v>87</v>
      </c>
      <c r="B39" s="50"/>
      <c r="C39" s="50"/>
      <c r="D39" s="50"/>
      <c r="E39" s="25">
        <f>SUM(E36*10.7639)</f>
        <v>49885.294549999999</v>
      </c>
      <c r="F39" s="7" t="s">
        <v>85</v>
      </c>
      <c r="G39" s="6"/>
      <c r="H39" s="6"/>
      <c r="I39" s="6"/>
    </row>
  </sheetData>
  <mergeCells count="9">
    <mergeCell ref="B28:I28"/>
    <mergeCell ref="A36:D36"/>
    <mergeCell ref="A39:D39"/>
    <mergeCell ref="A2:I2"/>
    <mergeCell ref="B4:I4"/>
    <mergeCell ref="B10:I10"/>
    <mergeCell ref="I11:I13"/>
    <mergeCell ref="B17:I17"/>
    <mergeCell ref="B20:I20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433CEC32F900A4D99BF5C767A7C7994" ma:contentTypeVersion="13" ma:contentTypeDescription="Create a new document." ma:contentTypeScope="" ma:versionID="c182fc28071071effba78e4139b10d25">
  <xsd:schema xmlns:xsd="http://www.w3.org/2001/XMLSchema" xmlns:xs="http://www.w3.org/2001/XMLSchema" xmlns:p="http://schemas.microsoft.com/office/2006/metadata/properties" xmlns:ns2="3fde1b07-2a80-4d84-8cbb-7161d4815bd1" xmlns:ns3="d6bc121f-ed2e-4615-91c3-82a6ff910a7d" targetNamespace="http://schemas.microsoft.com/office/2006/metadata/properties" ma:root="true" ma:fieldsID="4b83bb4ee3e1ff2ebc77350f2c440138" ns2:_="" ns3:_="">
    <xsd:import namespace="3fde1b07-2a80-4d84-8cbb-7161d4815bd1"/>
    <xsd:import namespace="d6bc121f-ed2e-4615-91c3-82a6ff910a7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de1b07-2a80-4d84-8cbb-7161d4815bd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bc121f-ed2e-4615-91c3-82a6ff910a7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93912B1-A447-4054-8185-63BBBAE72C40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schemas.microsoft.com/office/2006/documentManagement/types"/>
    <ds:schemaRef ds:uri="d6bc121f-ed2e-4615-91c3-82a6ff910a7d"/>
    <ds:schemaRef ds:uri="3fde1b07-2a80-4d84-8cbb-7161d4815bd1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C90BBCB8-AD08-4A56-911E-3ECB8395572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2118408-CA9B-4AD3-A5D4-B708D4041EF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fde1b07-2a80-4d84-8cbb-7161d4815bd1"/>
    <ds:schemaRef ds:uri="d6bc121f-ed2e-4615-91c3-82a6ff910a7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Based on 790 students</vt:lpstr>
      <vt:lpstr>Based on 980 students </vt:lpstr>
      <vt:lpstr>Based on 1710 students </vt:lpstr>
    </vt:vector>
  </TitlesOfParts>
  <Company>University of Wales Trinity Saint David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Catrin Evans</dc:creator>
  <cp:lastModifiedBy>Heidi Davies</cp:lastModifiedBy>
  <cp:lastPrinted>2019-08-12T10:14:00Z</cp:lastPrinted>
  <dcterms:created xsi:type="dcterms:W3CDTF">2019-04-17T14:24:02Z</dcterms:created>
  <dcterms:modified xsi:type="dcterms:W3CDTF">2022-03-22T16:15:36Z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0x0101006433CEC32F900A4D99BF5C767A7C7994</vt:lpwstr>
  </property>
</Properties>
</file>