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cc30\AppData\Roaming\iManage\Work\Recent\634883.07091 _ Ministry of Justice_Prison Operator Services- BARRIER\"/>
    </mc:Choice>
  </mc:AlternateContent>
  <xr:revisionPtr revIDLastSave="0" documentId="13_ncr:1_{0E7BA7A6-A49C-42DD-A84E-8624F6081321}" xr6:coauthVersionLast="47" xr6:coauthVersionMax="47" xr10:uidLastSave="{00000000-0000-0000-0000-000000000000}"/>
  <bookViews>
    <workbookView xWindow="28680" yWindow="-120" windowWidth="29040" windowHeight="15840" tabRatio="913" xr2:uid="{D00849A1-D306-49B9-9EBA-A5D2A2C232DA}"/>
  </bookViews>
  <sheets>
    <sheet name="Guidance Notes" sheetId="131" r:id="rId1"/>
    <sheet name="Estab record" sheetId="2" r:id="rId2"/>
    <sheet name="Engineering" sheetId="12" r:id="rId3"/>
    <sheet name="Plastics" sheetId="11" r:id="rId4"/>
    <sheet name="Textiles" sheetId="10" r:id="rId5"/>
    <sheet name="Woodwork" sheetId="13" r:id="rId6"/>
    <sheet name="T.Vs, Kettles &amp; Other" sheetId="129" r:id="rId7"/>
    <sheet name="yes list" sheetId="12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2" l="1"/>
  <c r="D29" i="2"/>
  <c r="D28" i="2"/>
  <c r="D27" i="2"/>
  <c r="D26" i="2"/>
  <c r="F57" i="10"/>
  <c r="F56" i="10"/>
  <c r="F42" i="10"/>
  <c r="F23" i="10"/>
  <c r="F22" i="10"/>
  <c r="F28" i="10"/>
  <c r="F41" i="10"/>
  <c r="F40" i="10"/>
  <c r="F39" i="10"/>
  <c r="F38" i="10"/>
  <c r="F21" i="10"/>
  <c r="F20" i="10"/>
  <c r="F19" i="10"/>
  <c r="F32" i="10"/>
  <c r="F31" i="10"/>
  <c r="F30" i="10"/>
  <c r="F54" i="10"/>
  <c r="F37" i="10"/>
  <c r="F47" i="10"/>
  <c r="F53" i="10"/>
  <c r="F52" i="10"/>
  <c r="F51" i="10"/>
  <c r="F7" i="10"/>
  <c r="F35" i="10"/>
  <c r="F50" i="10"/>
  <c r="F49" i="10"/>
  <c r="F6" i="10"/>
  <c r="F12" i="10"/>
  <c r="F11" i="10"/>
  <c r="F5" i="10"/>
  <c r="F4" i="10"/>
  <c r="F3" i="10"/>
  <c r="F10" i="10"/>
  <c r="F9" i="10"/>
  <c r="F8" i="10"/>
  <c r="F46" i="10"/>
  <c r="F26" i="10"/>
  <c r="F25" i="10"/>
  <c r="F27" i="10"/>
  <c r="F18" i="10"/>
  <c r="F17" i="10"/>
  <c r="F24" i="10"/>
  <c r="F16" i="10"/>
  <c r="F45" i="10"/>
  <c r="F15" i="10"/>
  <c r="F14" i="10"/>
  <c r="F44" i="10"/>
  <c r="F34" i="10"/>
  <c r="F33" i="10"/>
  <c r="D57" i="10"/>
  <c r="D56" i="10"/>
  <c r="D42" i="10"/>
  <c r="D23" i="10"/>
  <c r="D22" i="10"/>
  <c r="D28" i="10"/>
  <c r="D41" i="10"/>
  <c r="D40" i="10"/>
  <c r="D39" i="10"/>
  <c r="D38" i="10"/>
  <c r="D21" i="10"/>
  <c r="D20" i="10"/>
  <c r="D19" i="10"/>
  <c r="D32" i="10"/>
  <c r="D31" i="10"/>
  <c r="D30" i="10"/>
  <c r="D54" i="10"/>
  <c r="D37" i="10"/>
  <c r="D47" i="10"/>
  <c r="D53" i="10"/>
  <c r="D52" i="10"/>
  <c r="D51" i="10"/>
  <c r="D7" i="10"/>
  <c r="D35" i="10"/>
  <c r="D50" i="10"/>
  <c r="D49" i="10"/>
  <c r="D6" i="10"/>
  <c r="D12" i="10"/>
  <c r="D11" i="10"/>
  <c r="D5" i="10"/>
  <c r="D4" i="10"/>
  <c r="D3" i="10"/>
  <c r="D10" i="10"/>
  <c r="D9" i="10"/>
  <c r="D8" i="10"/>
  <c r="D46" i="10"/>
  <c r="D26" i="10"/>
  <c r="D25" i="10"/>
  <c r="D27" i="10"/>
  <c r="D18" i="10"/>
  <c r="D17" i="10"/>
  <c r="D24" i="10"/>
  <c r="D16" i="10"/>
  <c r="D45" i="10"/>
  <c r="D15" i="10"/>
  <c r="D14" i="10"/>
  <c r="D44" i="10"/>
  <c r="D34" i="10"/>
  <c r="D33" i="10"/>
  <c r="H3" i="10" l="1"/>
  <c r="D22" i="2" s="1"/>
  <c r="I3" i="10"/>
  <c r="F22" i="2" s="1"/>
  <c r="F27" i="129"/>
  <c r="D27" i="129"/>
  <c r="D5" i="129"/>
  <c r="D4" i="129" l="1"/>
  <c r="F4" i="129"/>
  <c r="F5" i="129"/>
  <c r="D6" i="129"/>
  <c r="F6" i="129"/>
  <c r="D7" i="129"/>
  <c r="F7" i="129"/>
  <c r="D8" i="129"/>
  <c r="F8" i="129"/>
  <c r="D9" i="129"/>
  <c r="F9" i="129"/>
  <c r="D10" i="129"/>
  <c r="F10" i="129"/>
  <c r="D11" i="129"/>
  <c r="F11" i="129"/>
  <c r="D12" i="129"/>
  <c r="F12" i="129"/>
  <c r="D13" i="129"/>
  <c r="F13" i="129"/>
  <c r="D14" i="129"/>
  <c r="F14" i="129"/>
  <c r="F15" i="129"/>
  <c r="D16" i="129"/>
  <c r="F16" i="129"/>
  <c r="D17" i="129"/>
  <c r="F17" i="129"/>
  <c r="D18" i="129"/>
  <c r="F18" i="129"/>
  <c r="D19" i="129"/>
  <c r="F19" i="129"/>
  <c r="D20" i="129"/>
  <c r="F20" i="129"/>
  <c r="D21" i="129"/>
  <c r="F21" i="129"/>
  <c r="D22" i="129"/>
  <c r="F22" i="129"/>
  <c r="D23" i="129"/>
  <c r="F23" i="129"/>
  <c r="D24" i="129"/>
  <c r="F24" i="129"/>
  <c r="D25" i="129"/>
  <c r="F25" i="129"/>
  <c r="D26" i="129"/>
  <c r="F26" i="129"/>
  <c r="F3" i="129"/>
  <c r="D3" i="129"/>
  <c r="H28" i="2"/>
  <c r="H26" i="2"/>
  <c r="I29" i="2"/>
  <c r="F28" i="2"/>
  <c r="I28" i="2"/>
  <c r="I27" i="2"/>
  <c r="F26" i="2"/>
  <c r="I26" i="2"/>
  <c r="I18" i="2"/>
  <c r="I17" i="2"/>
  <c r="I9" i="2"/>
  <c r="I10" i="2"/>
  <c r="I11" i="2"/>
  <c r="I12" i="2"/>
  <c r="I13" i="2"/>
  <c r="I14" i="2"/>
  <c r="I15" i="2"/>
  <c r="I8" i="2"/>
  <c r="H9" i="2"/>
  <c r="H10" i="2"/>
  <c r="H11" i="2"/>
  <c r="H12" i="2"/>
  <c r="H13" i="2"/>
  <c r="H14" i="2"/>
  <c r="H15" i="2"/>
  <c r="H22" i="2"/>
  <c r="I22" i="2"/>
  <c r="F15" i="13"/>
  <c r="F16" i="13"/>
  <c r="F42" i="13"/>
  <c r="F22" i="13"/>
  <c r="F40" i="13"/>
  <c r="F41" i="13"/>
  <c r="F25" i="13"/>
  <c r="F26" i="13"/>
  <c r="F17" i="13"/>
  <c r="F18" i="13"/>
  <c r="F21" i="13"/>
  <c r="F19" i="13"/>
  <c r="F20" i="13"/>
  <c r="F36" i="13"/>
  <c r="F27" i="13"/>
  <c r="F28" i="13"/>
  <c r="F30" i="13"/>
  <c r="F31" i="13"/>
  <c r="F32" i="13"/>
  <c r="F33" i="13"/>
  <c r="F34" i="13"/>
  <c r="F35" i="13"/>
  <c r="F3" i="13"/>
  <c r="F4" i="13"/>
  <c r="F5" i="13"/>
  <c r="F6" i="13"/>
  <c r="F7" i="13"/>
  <c r="F8" i="13"/>
  <c r="F9" i="13"/>
  <c r="F10" i="13"/>
  <c r="F11" i="13"/>
  <c r="F12" i="13"/>
  <c r="F13" i="13"/>
  <c r="F38" i="13"/>
  <c r="F39" i="13"/>
  <c r="F43" i="13"/>
  <c r="F44" i="13"/>
  <c r="F23" i="13"/>
  <c r="D15" i="13"/>
  <c r="D16" i="13"/>
  <c r="D42" i="13"/>
  <c r="D22" i="13"/>
  <c r="D40" i="13"/>
  <c r="D41" i="13"/>
  <c r="D25" i="13"/>
  <c r="D26" i="13"/>
  <c r="D17" i="13"/>
  <c r="D18" i="13"/>
  <c r="D21" i="13"/>
  <c r="D19" i="13"/>
  <c r="D20" i="13"/>
  <c r="D36" i="13"/>
  <c r="D27" i="13"/>
  <c r="D28" i="13"/>
  <c r="D30" i="13"/>
  <c r="D31" i="13"/>
  <c r="D32" i="13"/>
  <c r="D33" i="13"/>
  <c r="D34" i="13"/>
  <c r="D35" i="13"/>
  <c r="D3" i="13"/>
  <c r="D4" i="13"/>
  <c r="D5" i="13"/>
  <c r="D6" i="13"/>
  <c r="D7" i="13"/>
  <c r="D8" i="13"/>
  <c r="D9" i="13"/>
  <c r="D10" i="13"/>
  <c r="D11" i="13"/>
  <c r="D12" i="13"/>
  <c r="D13" i="13"/>
  <c r="D38" i="13"/>
  <c r="D39" i="13"/>
  <c r="D43" i="13"/>
  <c r="D44" i="13"/>
  <c r="D23" i="13"/>
  <c r="H3" i="129" l="1"/>
  <c r="D24" i="2" s="1"/>
  <c r="I24" i="2" s="1"/>
  <c r="I3" i="129"/>
  <c r="F24" i="2" s="1"/>
  <c r="H24" i="2" s="1"/>
  <c r="I3" i="13"/>
  <c r="F23" i="2" s="1"/>
  <c r="H23" i="2" s="1"/>
  <c r="H3" i="13"/>
  <c r="D23" i="2" s="1"/>
  <c r="I23" i="2" s="1"/>
  <c r="F3" i="11"/>
  <c r="F16" i="11" l="1"/>
  <c r="F29" i="11"/>
  <c r="F28" i="11"/>
  <c r="F4" i="11"/>
  <c r="F5" i="11"/>
  <c r="F6" i="11"/>
  <c r="F7" i="11"/>
  <c r="F8" i="11"/>
  <c r="F20" i="11"/>
  <c r="F21" i="11"/>
  <c r="F18" i="11"/>
  <c r="F9" i="11"/>
  <c r="F10" i="11"/>
  <c r="F11" i="11"/>
  <c r="F19" i="11"/>
  <c r="F14" i="11"/>
  <c r="F12" i="11"/>
  <c r="F22" i="11"/>
  <c r="F25" i="11"/>
  <c r="F26" i="11"/>
  <c r="F15" i="11"/>
  <c r="F32" i="11"/>
  <c r="F30" i="11"/>
  <c r="D16" i="11"/>
  <c r="D29" i="11"/>
  <c r="D28" i="11"/>
  <c r="D3" i="11"/>
  <c r="D4" i="11"/>
  <c r="D5" i="11"/>
  <c r="D6" i="11"/>
  <c r="D7" i="11"/>
  <c r="D8" i="11"/>
  <c r="D20" i="11"/>
  <c r="D21" i="11"/>
  <c r="D18" i="11"/>
  <c r="D9" i="11"/>
  <c r="D10" i="11"/>
  <c r="D11" i="11"/>
  <c r="D19" i="11"/>
  <c r="D14" i="11"/>
  <c r="D12" i="11"/>
  <c r="D22" i="11"/>
  <c r="D25" i="11"/>
  <c r="D26" i="11"/>
  <c r="D15" i="11"/>
  <c r="D32" i="11"/>
  <c r="D30" i="11"/>
  <c r="F24" i="11"/>
  <c r="D24" i="11"/>
  <c r="I3" i="11" l="1"/>
  <c r="H3" i="11"/>
  <c r="D21" i="2" l="1"/>
  <c r="I21" i="2" s="1"/>
  <c r="F21" i="2"/>
  <c r="H21" i="2" s="1"/>
  <c r="F3" i="12"/>
  <c r="F4" i="12"/>
  <c r="F5" i="12"/>
  <c r="F32" i="12"/>
  <c r="F16" i="12"/>
  <c r="F17" i="12"/>
  <c r="F18" i="12"/>
  <c r="F6" i="12"/>
  <c r="F7" i="12"/>
  <c r="F8" i="12"/>
  <c r="F9" i="12"/>
  <c r="F15" i="12"/>
  <c r="F25" i="12"/>
  <c r="F27" i="12"/>
  <c r="F26" i="12"/>
  <c r="F28" i="12"/>
  <c r="F29" i="12"/>
  <c r="F30" i="12"/>
  <c r="F31" i="12"/>
  <c r="F20" i="12"/>
  <c r="F21" i="12"/>
  <c r="F22" i="12"/>
  <c r="F23" i="12"/>
  <c r="F10" i="12"/>
  <c r="F11" i="12"/>
  <c r="F12" i="12"/>
  <c r="F13" i="12"/>
  <c r="D3" i="12"/>
  <c r="D4" i="12"/>
  <c r="D5" i="12"/>
  <c r="D32" i="12"/>
  <c r="D16" i="12"/>
  <c r="D17" i="12"/>
  <c r="D18" i="12"/>
  <c r="D6" i="12"/>
  <c r="D7" i="12"/>
  <c r="D8" i="12"/>
  <c r="D9" i="12"/>
  <c r="D15" i="12"/>
  <c r="D25" i="12"/>
  <c r="D27" i="12"/>
  <c r="D26" i="12"/>
  <c r="D28" i="12"/>
  <c r="D29" i="12"/>
  <c r="D30" i="12"/>
  <c r="D31" i="12"/>
  <c r="D20" i="12"/>
  <c r="D21" i="12"/>
  <c r="D22" i="12"/>
  <c r="D23" i="12"/>
  <c r="D10" i="12"/>
  <c r="D11" i="12"/>
  <c r="D12" i="12"/>
  <c r="D13" i="12"/>
  <c r="I3" i="12" l="1"/>
  <c r="H3" i="12"/>
  <c r="F20" i="2" l="1"/>
  <c r="F7" i="2" s="1"/>
  <c r="D20" i="2"/>
  <c r="D7" i="2" s="1"/>
  <c r="H20" i="2" l="1"/>
  <c r="I20" i="2"/>
  <c r="B109" i="128"/>
  <c r="B108" i="128"/>
  <c r="B107" i="128"/>
  <c r="B106" i="128"/>
  <c r="B105" i="128"/>
  <c r="B104" i="128"/>
  <c r="B103" i="128"/>
  <c r="B102" i="128"/>
  <c r="B101" i="128"/>
  <c r="B100" i="128"/>
  <c r="B99" i="128"/>
  <c r="B98" i="128"/>
  <c r="B97" i="128"/>
  <c r="B96" i="128"/>
  <c r="B95" i="128"/>
  <c r="B94" i="128"/>
  <c r="B93" i="128"/>
  <c r="B92" i="128"/>
  <c r="B91" i="128"/>
  <c r="B90" i="128"/>
  <c r="B89" i="128"/>
  <c r="B88" i="128"/>
  <c r="B87" i="128"/>
  <c r="B86" i="128"/>
  <c r="B85" i="128"/>
  <c r="B84" i="128"/>
  <c r="B83" i="128"/>
  <c r="B82" i="128"/>
  <c r="B81" i="128"/>
  <c r="B80" i="128"/>
  <c r="B79" i="128"/>
  <c r="B78" i="128"/>
  <c r="B77" i="128"/>
  <c r="B76" i="128"/>
  <c r="B75" i="128"/>
  <c r="B74" i="128"/>
  <c r="B73" i="128"/>
  <c r="B72" i="128"/>
  <c r="B71" i="128"/>
  <c r="B70" i="128"/>
  <c r="B69" i="128"/>
  <c r="B68" i="128"/>
  <c r="B67" i="128"/>
  <c r="B66" i="128"/>
  <c r="B65" i="128"/>
  <c r="B64" i="128"/>
  <c r="B63" i="128"/>
  <c r="B62" i="128"/>
  <c r="B61" i="128"/>
  <c r="B60" i="128"/>
  <c r="B59" i="128"/>
  <c r="B58" i="128"/>
  <c r="B57" i="128"/>
  <c r="B56" i="128"/>
  <c r="B55" i="128"/>
  <c r="B54" i="128"/>
  <c r="B53" i="128"/>
  <c r="B52" i="128"/>
  <c r="B51" i="128"/>
  <c r="B50" i="128"/>
  <c r="B49" i="128"/>
  <c r="B48" i="128"/>
  <c r="B47" i="128"/>
  <c r="B46" i="128"/>
  <c r="B45" i="128"/>
  <c r="B44" i="128"/>
  <c r="B43" i="128"/>
  <c r="B42" i="128"/>
  <c r="B41" i="128"/>
  <c r="B40" i="128"/>
  <c r="B39" i="128"/>
  <c r="B38" i="128"/>
  <c r="B37" i="128"/>
  <c r="B36" i="128"/>
  <c r="B35" i="128"/>
  <c r="B34" i="128"/>
  <c r="B33" i="128"/>
  <c r="B32" i="128"/>
  <c r="B31" i="128"/>
  <c r="B30" i="128"/>
  <c r="B29" i="128"/>
  <c r="B28" i="128"/>
  <c r="B27" i="128"/>
  <c r="B26" i="128"/>
  <c r="B25" i="128"/>
  <c r="B24" i="128"/>
  <c r="B23" i="128"/>
  <c r="B22" i="128"/>
  <c r="B21" i="128"/>
  <c r="B20" i="128"/>
  <c r="B19" i="128"/>
  <c r="B18" i="128"/>
  <c r="B17" i="128"/>
  <c r="B16" i="128"/>
  <c r="B15" i="128"/>
  <c r="B14" i="128"/>
  <c r="B13" i="128"/>
  <c r="B11" i="128"/>
  <c r="B12" i="128"/>
  <c r="B10" i="128"/>
  <c r="B9" i="128"/>
  <c r="B8" i="128"/>
  <c r="B7" i="128"/>
  <c r="B6" i="128"/>
  <c r="B5" i="128"/>
  <c r="B4" i="128"/>
  <c r="B3" i="128"/>
  <c r="B2" i="128"/>
  <c r="B1" i="128"/>
  <c r="I25" i="2" l="1"/>
  <c r="I7" i="2"/>
  <c r="H25" i="2"/>
  <c r="H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Chrysanthou, Chrys [NOMS]</author>
  </authors>
  <commentList>
    <comment ref="F26" authorId="0" shapeId="0" xr:uid="{6B4F91F0-FC49-4DF7-9DD3-77913EE38C99}">
      <text>
        <r>
          <rPr>
            <b/>
            <sz val="9"/>
            <color indexed="81"/>
            <rFont val="Tahoma"/>
            <family val="2"/>
          </rPr>
          <t>Chrysanthou, Chrys [NOMS]:</t>
        </r>
        <r>
          <rPr>
            <sz val="9"/>
            <color indexed="81"/>
            <rFont val="Tahoma"/>
            <family val="2"/>
          </rPr>
          <t xml:space="preserve">
Mattresses £63.08p each</t>
        </r>
      </text>
    </comment>
    <comment ref="F28" authorId="0" shapeId="0" xr:uid="{DAFDA379-9214-4AF6-B80C-0897EAFF0442}">
      <text>
        <r>
          <rPr>
            <b/>
            <sz val="9"/>
            <color indexed="81"/>
            <rFont val="Tahoma"/>
            <family val="2"/>
          </rPr>
          <t>Chrysanthou, Chrys [NOMS]:</t>
        </r>
        <r>
          <rPr>
            <sz val="9"/>
            <color indexed="81"/>
            <rFont val="Tahoma"/>
            <family val="2"/>
          </rPr>
          <t xml:space="preserve">
Pillows £9.00 each</t>
        </r>
      </text>
    </comment>
  </commentList>
</comments>
</file>

<file path=xl/sharedStrings.xml><?xml version="1.0" encoding="utf-8"?>
<sst xmlns="http://schemas.openxmlformats.org/spreadsheetml/2006/main" count="332" uniqueCount="299">
  <si>
    <t>Engineering</t>
  </si>
  <si>
    <t>Plastic</t>
  </si>
  <si>
    <t>Woodwork</t>
  </si>
  <si>
    <t>Paper</t>
  </si>
  <si>
    <t>Toner Cartridges</t>
  </si>
  <si>
    <t>Cooking Oil</t>
  </si>
  <si>
    <t xml:space="preserve">Textiles Inc Footwear  </t>
  </si>
  <si>
    <t>Salvage resource value</t>
  </si>
  <si>
    <t>Instructor numbers</t>
  </si>
  <si>
    <t>Resource salvage (tonnes) Internal</t>
  </si>
  <si>
    <t>Mattresses salvaged for reuse</t>
  </si>
  <si>
    <t>Mattresses to Recycling - Branston</t>
  </si>
  <si>
    <t>Pillows salvaged for reuse</t>
  </si>
  <si>
    <t>Pillows to Recycling - Branston</t>
  </si>
  <si>
    <t>Waste Management 
Recording Tool 
Collective Summary</t>
  </si>
  <si>
    <t>ESTABLISHMENT</t>
  </si>
  <si>
    <t>Staff Vacancies</t>
  </si>
  <si>
    <t>Prisoners WM Qualifications</t>
  </si>
  <si>
    <t>Total Tonnes Salvage</t>
  </si>
  <si>
    <t>TUMBLER POLYPROPYLENE</t>
  </si>
  <si>
    <t>MUG 1 PINT POLYPROPYLENE</t>
  </si>
  <si>
    <t>MUG 1/2 PINT POLYPROPYLENE</t>
  </si>
  <si>
    <t>PLATE 6 POLYPROPYLENE</t>
  </si>
  <si>
    <t>KNIFE POLYCARBONATE</t>
  </si>
  <si>
    <t>SPOON POLYCARBONATE</t>
  </si>
  <si>
    <t>FORK POLYCARBONATE</t>
  </si>
  <si>
    <t>SPOON TEA 5ML POLYCARBONATE</t>
  </si>
  <si>
    <t>BOWL WASH HAND</t>
  </si>
  <si>
    <t>BUCKET 2 GALLON POLYTHENE</t>
  </si>
  <si>
    <t>CABINET FILING 4 DRAWER GREY</t>
  </si>
  <si>
    <t>CABINET FILING 3 DRAWER GREY</t>
  </si>
  <si>
    <t>CABINET FILING 2 DRAWER GREY</t>
  </si>
  <si>
    <t>Ranby</t>
  </si>
  <si>
    <t>Thorn Cross</t>
  </si>
  <si>
    <t>The Verne</t>
  </si>
  <si>
    <t>Wakefield</t>
  </si>
  <si>
    <t>Albany</t>
  </si>
  <si>
    <t>Aylesbury</t>
  </si>
  <si>
    <t>Eastwood Park</t>
  </si>
  <si>
    <t>Bedford</t>
  </si>
  <si>
    <t>Belmarsh</t>
  </si>
  <si>
    <t>Berwyn</t>
  </si>
  <si>
    <t>Birmingham</t>
  </si>
  <si>
    <t>Brindsford</t>
  </si>
  <si>
    <t>Bristol</t>
  </si>
  <si>
    <t>Brixton</t>
  </si>
  <si>
    <t>Buckley Hall</t>
  </si>
  <si>
    <t>Bullingdon</t>
  </si>
  <si>
    <t>Bure</t>
  </si>
  <si>
    <t>Cardiff</t>
  </si>
  <si>
    <t>Chelmsford</t>
  </si>
  <si>
    <t>Coldingley</t>
  </si>
  <si>
    <t>Cookham Wood</t>
  </si>
  <si>
    <t>Dartmoor</t>
  </si>
  <si>
    <t>Deerbolt</t>
  </si>
  <si>
    <t>Downview</t>
  </si>
  <si>
    <t>Durham</t>
  </si>
  <si>
    <t>East Sutton Park</t>
  </si>
  <si>
    <t>Elmley</t>
  </si>
  <si>
    <t>Erlestoke</t>
  </si>
  <si>
    <t>Exeter</t>
  </si>
  <si>
    <t>Featherstone</t>
  </si>
  <si>
    <t>Feltham</t>
  </si>
  <si>
    <t>Ford</t>
  </si>
  <si>
    <t>Foston Hall</t>
  </si>
  <si>
    <t>Frankland</t>
  </si>
  <si>
    <t>Full Sutton</t>
  </si>
  <si>
    <t>Garth</t>
  </si>
  <si>
    <t>Gartree</t>
  </si>
  <si>
    <t>Glen Parva</t>
  </si>
  <si>
    <t>Grendon</t>
  </si>
  <si>
    <t>Guy's Marsh</t>
  </si>
  <si>
    <t>Hatfield</t>
  </si>
  <si>
    <t>Haverigg</t>
  </si>
  <si>
    <t>Hewell</t>
  </si>
  <si>
    <t>High Down</t>
  </si>
  <si>
    <t>Highpoint</t>
  </si>
  <si>
    <t>Hindley</t>
  </si>
  <si>
    <t>Hollesley Bay</t>
  </si>
  <si>
    <t>Holme House</t>
  </si>
  <si>
    <t>Hull</t>
  </si>
  <si>
    <t>Humber</t>
  </si>
  <si>
    <t>Huntercombe</t>
  </si>
  <si>
    <t>Isis</t>
  </si>
  <si>
    <t>Kirkham</t>
  </si>
  <si>
    <t>Kirklevington Grange</t>
  </si>
  <si>
    <t>Lancaster Farms</t>
  </si>
  <si>
    <t>Leicester</t>
  </si>
  <si>
    <t>Lewes</t>
  </si>
  <si>
    <t>Leyhill</t>
  </si>
  <si>
    <t>Lincoln</t>
  </si>
  <si>
    <t>Lindholme</t>
  </si>
  <si>
    <t>Littlehey</t>
  </si>
  <si>
    <t>Liverpool</t>
  </si>
  <si>
    <t>Long Lartin</t>
  </si>
  <si>
    <t>Low Newton</t>
  </si>
  <si>
    <t>Maidstone</t>
  </si>
  <si>
    <t>Manchester</t>
  </si>
  <si>
    <t>Moorland</t>
  </si>
  <si>
    <t>Morton Hall</t>
  </si>
  <si>
    <t>New Hall</t>
  </si>
  <si>
    <t>North Sea Camp</t>
  </si>
  <si>
    <t>Norwich</t>
  </si>
  <si>
    <t>Nottingham</t>
  </si>
  <si>
    <t>Onley</t>
  </si>
  <si>
    <t>Pentonville</t>
  </si>
  <si>
    <t>Portland</t>
  </si>
  <si>
    <t>Parkhurst</t>
  </si>
  <si>
    <t>Prescoed</t>
  </si>
  <si>
    <t>Preston</t>
  </si>
  <si>
    <t>Risley</t>
  </si>
  <si>
    <t>Rochester</t>
  </si>
  <si>
    <t>Send</t>
  </si>
  <si>
    <t>Spring Hill</t>
  </si>
  <si>
    <t>Stafford</t>
  </si>
  <si>
    <t>Standford Hill</t>
  </si>
  <si>
    <t>Stocken</t>
  </si>
  <si>
    <t>Stoke Heath</t>
  </si>
  <si>
    <t>Styal</t>
  </si>
  <si>
    <t>Sudbury</t>
  </si>
  <si>
    <t>Swaleside</t>
  </si>
  <si>
    <t>Swansea</t>
  </si>
  <si>
    <t>The Mount</t>
  </si>
  <si>
    <t>Usk</t>
  </si>
  <si>
    <t>Wandsworth</t>
  </si>
  <si>
    <t>Warren Hill</t>
  </si>
  <si>
    <t>Wayland</t>
  </si>
  <si>
    <t>Wealstun</t>
  </si>
  <si>
    <t>Werrington</t>
  </si>
  <si>
    <t>Wetherby</t>
  </si>
  <si>
    <t>Whatton</t>
  </si>
  <si>
    <t>Whitemoor</t>
  </si>
  <si>
    <t>Winchester</t>
  </si>
  <si>
    <t>Woodhill</t>
  </si>
  <si>
    <t>Wormwood Scrubs</t>
  </si>
  <si>
    <t>Wymott</t>
  </si>
  <si>
    <t>Swinfen Hall</t>
  </si>
  <si>
    <t>Askham Grange</t>
  </si>
  <si>
    <t>Drake hall</t>
  </si>
  <si>
    <t xml:space="preserve">Leeds </t>
  </si>
  <si>
    <t>Plastic - Non stock items</t>
  </si>
  <si>
    <t>Wood - Non stock items</t>
  </si>
  <si>
    <t>Materials/Fabrics - Non stock items</t>
  </si>
  <si>
    <t>LOCKER SINGLE DOOR</t>
  </si>
  <si>
    <t>LOCKER DOUBLE DOOR</t>
  </si>
  <si>
    <t>LOCKER 4 DOOR</t>
  </si>
  <si>
    <t>BIN CELL WASTE</t>
  </si>
  <si>
    <t>CHAIR CELL TUBULAR STEEL</t>
  </si>
  <si>
    <t>TABLE DINING TUBULAR STEEL</t>
  </si>
  <si>
    <t>TABLE FOOD PREP S/STEEL SMALL</t>
  </si>
  <si>
    <t>LOCKER CELL WALL LOCKABLE METAL</t>
  </si>
  <si>
    <t>CHAIR EDUCATION TUBULAR STEEL</t>
  </si>
  <si>
    <t>SACK TRUCK</t>
  </si>
  <si>
    <t>TROLLEY PLATFORM 250KG</t>
  </si>
  <si>
    <t>WHEEL BARROW</t>
  </si>
  <si>
    <t>TROLLEY PLATFORM 1 TONNE (2020)</t>
  </si>
  <si>
    <t>SIDES MESH TROLLEY PLATFORM 1 TON</t>
  </si>
  <si>
    <t>SIDES SOLID TROLLEY PLATFORM 1 TON</t>
  </si>
  <si>
    <t>TROLLEY LAUNDRY</t>
  </si>
  <si>
    <t>BED HEAD METAL</t>
  </si>
  <si>
    <t>BED FOOT METAL</t>
  </si>
  <si>
    <t>BED BASE STANDARD METAL</t>
  </si>
  <si>
    <t>BED BASE LONG METAL</t>
  </si>
  <si>
    <t>CABINET SHADOW BOARD SMALL</t>
  </si>
  <si>
    <t>CABINET SHADOW BOARD LARGE</t>
  </si>
  <si>
    <t>FRONT CLEAR CABINET SHADOW LARGE</t>
  </si>
  <si>
    <t>FRONT CLEAR CABINET SHADOW SMALL</t>
  </si>
  <si>
    <t>Quantity</t>
  </si>
  <si>
    <t>Total Weight</t>
  </si>
  <si>
    <t>Value Each</t>
  </si>
  <si>
    <t>PRODUCT  WEIGHT(kgs) Each</t>
  </si>
  <si>
    <t>Salvage Resource Value</t>
  </si>
  <si>
    <t>BUCKET 3 GALLON HEAVY DUTY</t>
  </si>
  <si>
    <t>SOAP DISH PLASTIC</t>
  </si>
  <si>
    <t>DUSTPAN HAND HELD POLYTHENE</t>
  </si>
  <si>
    <t>HOLDER TOILET BRUSH PLASTIC</t>
  </si>
  <si>
    <t>BOWL FOOD POLYPROP</t>
  </si>
  <si>
    <t>PLATE 10"  POLYPROPYLENE</t>
  </si>
  <si>
    <t>CONTAINER &amp; LID FOOD PLASTIC  SMALL</t>
  </si>
  <si>
    <t>LID REPLACEMENT FOOD CONTAINER SML</t>
  </si>
  <si>
    <t>JUG WATER 2 PINT POLYCARB</t>
  </si>
  <si>
    <t>LID JUG WATER</t>
  </si>
  <si>
    <t>COMB BLACK PLASTIC</t>
  </si>
  <si>
    <t>LID BUCKET PLASTIC</t>
  </si>
  <si>
    <t>TOOTHBRUSH YELLOW</t>
  </si>
  <si>
    <t>CHAIR CELL PLASTIC</t>
  </si>
  <si>
    <t>BRUSH HAND HELD PLASTIC</t>
  </si>
  <si>
    <t>COAT HANGER WOOD (BO)</t>
  </si>
  <si>
    <t>LOCKER CELL LOCKABLE WOOD  (BO)</t>
  </si>
  <si>
    <t>WARDROBE CELL FLOOR WOOD (BO)</t>
  </si>
  <si>
    <t>CHAIR RECREATION FR  (BO)</t>
  </si>
  <si>
    <t>MIRROR CELL</t>
  </si>
  <si>
    <t>BACK REPLACEMENT CHAIR REC (BO)</t>
  </si>
  <si>
    <t>SEAT REPLACEMENT CHAIR REC (BO)</t>
  </si>
  <si>
    <t>TABLE WORK (BO)</t>
  </si>
  <si>
    <t>SHELF UNIT CELL WALL SINGLE DOOR</t>
  </si>
  <si>
    <t>SHELF UNIT CELL WALL DOUBLE DOOR</t>
  </si>
  <si>
    <t>BOARD PIN-UP (BO)</t>
  </si>
  <si>
    <t>SHADOW BOARD PERFORATED LARGE  (BO)</t>
  </si>
  <si>
    <t>SHADOW BOARD PLAIN LARGE  (BO)</t>
  </si>
  <si>
    <t>SHADOW BOARD PERFORATED SMALL  (BO)</t>
  </si>
  <si>
    <t>SHADOW BOARD PLAIN SMALL  (BO)</t>
  </si>
  <si>
    <t>TALLY BANK LARGE (100 PLACES) (BO)</t>
  </si>
  <si>
    <t>TALLY BANK SMALL (50 PLACES) (BO)</t>
  </si>
  <si>
    <t>Reduced risk cell cupboard</t>
  </si>
  <si>
    <t>Reduced risk cell  bed</t>
  </si>
  <si>
    <t>Reduced risk cell double desk</t>
  </si>
  <si>
    <t>Reduced risk sloping cupboard top</t>
  </si>
  <si>
    <t>Reduced risk cell bunk bed steps</t>
  </si>
  <si>
    <t>Reduced risk cell cupboard plinth</t>
  </si>
  <si>
    <t>Reduced risk cell single desk</t>
  </si>
  <si>
    <t>Reduced risk cell bunk bed</t>
  </si>
  <si>
    <t>Reduced risk cell single bed - long</t>
  </si>
  <si>
    <t>Reduced risk cell bed with storage</t>
  </si>
  <si>
    <t>Reduced risk cell desk with storage</t>
  </si>
  <si>
    <t>CHAIR DINING WOOD  (BO)</t>
  </si>
  <si>
    <t>CHAIR DINING WITH ARMS WOOD (BO)</t>
  </si>
  <si>
    <t xml:space="preserve">CHAIR HIGH BACK PADDED </t>
  </si>
  <si>
    <t>LOW BACK CHAIR</t>
  </si>
  <si>
    <t xml:space="preserve">STOOL WORK WOOD </t>
  </si>
  <si>
    <t xml:space="preserve">WARDROBE CELL WALL L/H WOOD </t>
  </si>
  <si>
    <t xml:space="preserve">WARDROBE CELL WALL R/H WOOD </t>
  </si>
  <si>
    <t xml:space="preserve">LOCKER CELL WOOD </t>
  </si>
  <si>
    <t xml:space="preserve">TABLE EDUCATION WOOD LARGE </t>
  </si>
  <si>
    <t xml:space="preserve">TABLE EDUCATION WOOD SMALL </t>
  </si>
  <si>
    <t>INTERNAL SALVAGE PRODUCT DESCRIPTION</t>
  </si>
  <si>
    <t>Cardboard</t>
  </si>
  <si>
    <t>Prisoners employed in WMU</t>
  </si>
  <si>
    <t>Food Waste Processed on site</t>
  </si>
  <si>
    <t>Composted and Green Waste</t>
  </si>
  <si>
    <t>OTHER ITEMS</t>
  </si>
  <si>
    <t>Mixed Metals - Non Stock items</t>
  </si>
  <si>
    <t>Total finance benefit</t>
  </si>
  <si>
    <t>TOTAL</t>
  </si>
  <si>
    <t>Channing's Wood</t>
  </si>
  <si>
    <t>T.Vs, Kettles &amp; Other</t>
  </si>
  <si>
    <t>T.Vs</t>
  </si>
  <si>
    <t>Kettles</t>
  </si>
  <si>
    <t>Please enter the description</t>
  </si>
  <si>
    <t>APRON FULL LENGTH WHITE</t>
  </si>
  <si>
    <t>APRON FULL LENGTH WATERPROOF</t>
  </si>
  <si>
    <t xml:space="preserve">SHOE SPORTS </t>
  </si>
  <si>
    <t xml:space="preserve">BOXER SHORTS </t>
  </si>
  <si>
    <t xml:space="preserve">SHORTS PE </t>
  </si>
  <si>
    <t xml:space="preserve">SLIPPER </t>
  </si>
  <si>
    <t xml:space="preserve">SOCKS </t>
  </si>
  <si>
    <t xml:space="preserve">SHIRT SHORT SLEEVE </t>
  </si>
  <si>
    <t xml:space="preserve">JACKET PYJAMAS </t>
  </si>
  <si>
    <t xml:space="preserve">TROUSERS PYJAMAS </t>
  </si>
  <si>
    <t xml:space="preserve">DENIM JEAN </t>
  </si>
  <si>
    <t xml:space="preserve">SHORTS LONGER LEG </t>
  </si>
  <si>
    <t xml:space="preserve">SHIRT LONG SLEEVE </t>
  </si>
  <si>
    <t xml:space="preserve">BOOT WORK SAFETY </t>
  </si>
  <si>
    <t>BLANKET FR MAIZE</t>
  </si>
  <si>
    <t>BLANKET FR WHITE</t>
  </si>
  <si>
    <t>BLANKET PROTECTIVE FR</t>
  </si>
  <si>
    <t>SHEET FR WHITE</t>
  </si>
  <si>
    <t>SHEET FR GREEN</t>
  </si>
  <si>
    <t>PILLOW SLIP FR GREEN</t>
  </si>
  <si>
    <t>COVER BED FR DARK GREEN</t>
  </si>
  <si>
    <t>COVER DUVET FR EMERALD</t>
  </si>
  <si>
    <t>PILLOW SLIP FR WHITE</t>
  </si>
  <si>
    <t>BAG LAUNDRY NET</t>
  </si>
  <si>
    <t>BAG LAUNDRY CONTAMINATED</t>
  </si>
  <si>
    <t>TEA TOWEL</t>
  </si>
  <si>
    <t>TOWEL</t>
  </si>
  <si>
    <t>BAG LAUNDRY SECURE TIE</t>
  </si>
  <si>
    <t>BAG LAUNDRY PERSONAL KIT</t>
  </si>
  <si>
    <t>BAG LAUNDRY HAMPER</t>
  </si>
  <si>
    <t xml:space="preserve">SHOE LACED BLACK </t>
  </si>
  <si>
    <t>JACKET FLEECE</t>
  </si>
  <si>
    <t>BAG LAUNDRY</t>
  </si>
  <si>
    <t xml:space="preserve">TROUSERS KITCHEN </t>
  </si>
  <si>
    <t xml:space="preserve">SWEATSHIRT GREY </t>
  </si>
  <si>
    <t xml:space="preserve">JOGGING BOTTOM </t>
  </si>
  <si>
    <t xml:space="preserve">T SHIRT </t>
  </si>
  <si>
    <t xml:space="preserve">BODYWARMER </t>
  </si>
  <si>
    <t xml:space="preserve">CAGOULE </t>
  </si>
  <si>
    <t xml:space="preserve">CAP WHITE </t>
  </si>
  <si>
    <t xml:space="preserve">TROUSERS WORK GREY </t>
  </si>
  <si>
    <t xml:space="preserve">T SHIRT GREY </t>
  </si>
  <si>
    <t xml:space="preserve">VEST GREY </t>
  </si>
  <si>
    <t xml:space="preserve">BOILERSUIT GREY </t>
  </si>
  <si>
    <t xml:space="preserve">CURTAIN PRIVACY PANEL </t>
  </si>
  <si>
    <t xml:space="preserve">CURTAIN CELL NAVY </t>
  </si>
  <si>
    <t>JACKET CATERING OFFICER</t>
  </si>
  <si>
    <t>JACKET KITCHEN PRISONER</t>
  </si>
  <si>
    <t>Completed returns must be received by the second Friday of the month, this is for the previous months data.
For help and support please email your wate management team at the above address. 
The central IRCPE team will collate one return to the MOJ Climate Change and Sustainability Unit utilising all individual prison returns.
*If the WMRT return has not been received within the above timescales, the request will be escalated to the Governor or Head of Function to ensure compliance.</t>
  </si>
  <si>
    <r>
      <rPr>
        <b/>
        <u/>
        <sz val="11"/>
        <color theme="5"/>
        <rFont val="Calibri"/>
        <family val="2"/>
        <scheme val="minor"/>
      </rPr>
      <t>Waste Management Recording Tool (WMRT)</t>
    </r>
    <r>
      <rPr>
        <sz val="11"/>
        <color theme="1"/>
        <rFont val="Calibri"/>
        <family val="2"/>
        <scheme val="minor"/>
      </rPr>
      <t xml:space="preserve">
Reasons for completion by HMPPS staff - (Mandatory requirement)
The Ministry of Justice (MoJ) is committed to recycling by ensuring they are using all available resources efficiently and that all government departments are being as sustainable as possible in all that they do.
Government Ministers have set Greening Government Commitment (GGC) Targets. These are to ensure each government site is compliant with their set objectives and this document is critical to measuring progress.
The Waste Management Recording Tool (WMRT) is used for each establishment to monitor all waste recycling and re-use carried out by Waste Management Units. 
This is not for any waste directly managed by the Facilities Management companies (Amey/GFSL).
There is a mandatory return requirement for the form to be completed in line with the MoJ Sustainable operations framework. Data from the return is used by the MoJ Climate Change and Sustainability Unit (CCSU) as well as IRCPE for performance monitoring.
Each month, return the completed WMRT to:
</t>
    </r>
    <r>
      <rPr>
        <u/>
        <sz val="11"/>
        <color rgb="FF0070C0"/>
        <rFont val="Calibri"/>
        <family val="2"/>
        <scheme val="minor"/>
      </rPr>
      <t xml:space="preserve">
</t>
    </r>
    <r>
      <rPr>
        <sz val="11"/>
        <color theme="1"/>
        <rFont val="Calibri"/>
        <family val="2"/>
        <scheme val="minor"/>
      </rPr>
      <t xml:space="preserve">
</t>
    </r>
  </si>
  <si>
    <r>
      <rPr>
        <b/>
        <u/>
        <sz val="11"/>
        <color theme="5"/>
        <rFont val="Calibri"/>
        <family val="2"/>
        <scheme val="minor"/>
      </rPr>
      <t>The Greening Government Commitments (GGCs) targets – 2021-2025</t>
    </r>
    <r>
      <rPr>
        <sz val="11"/>
        <color theme="1"/>
        <rFont val="Calibri"/>
        <family val="2"/>
        <scheme val="minor"/>
      </rPr>
      <t xml:space="preserve">
The Greening Government Commitments (GGCs) set out the actions UK government departments and their partner organisations will take to reduce their impacts on the environment in the period 2021 to 2025.
B: Minimising waste and promoting resource efficiency
Headline target:
Reduce the overall amount of waste generated by 15% from the 2017 to 2018 baseline.
Sub-targets:
1.	Reduce the amount of waste going to landfill to less than 5% of overall waste.
2.	Increase the proportion of waste which is recycled to at least 70% of overall waste.
3.	Remove consumer single use plastic (CSUP) from the central government office estate.
4.	Measure and report on food waste by 2022, for estates with over 50 FTE (full time equivalent staff) and or over 500m2 floor area offering a food service.
5.	Report on the introduction and implementation of re-use schemes.
6.	Reduce government’s paper use by at least 50% from a 2017 to 2018 baseline.
</t>
    </r>
    <r>
      <rPr>
        <b/>
        <sz val="11"/>
        <color theme="1"/>
        <rFont val="Calibri"/>
        <family val="2"/>
        <scheme val="minor"/>
      </rPr>
      <t xml:space="preserve">The prison estate is a vital contributor as around 73% of the total MoJ waste is generated within the custodial estate. Therefore is is vital we contribute to the data collection. </t>
    </r>
  </si>
  <si>
    <t xml:space="preserve">Further Information
•	Further information on completing WMRT returns and the need to comply with legislation can be found in the Sustainable Operations Policy Framework - see link below
•	If any assistance is required with the completion of the WMRT, please contact the IRCPE Waste Management Team through the functional mailbox PSPIWasteManagement@Justice.gov.uk  who will support and assist as required.
•	Waste Management Toolkit and best practice guide to assist HMPPS sites -  see link below
</t>
  </si>
  <si>
    <r>
      <rPr>
        <b/>
        <u/>
        <sz val="10"/>
        <color theme="5"/>
        <rFont val="Calibri"/>
        <family val="2"/>
        <scheme val="minor"/>
      </rPr>
      <t>Guidance for filling out the WMRT</t>
    </r>
    <r>
      <rPr>
        <sz val="10"/>
        <color theme="1"/>
        <rFont val="Calibri"/>
        <family val="2"/>
        <scheme val="minor"/>
      </rPr>
      <t xml:space="preserve">
A new form will be sent out centrally to each prison on the first working day of the month to capture the previous month’s data (e.g., First week of May for April’s data)
•	Main data entry tabs are:
-	Establishment Record
-	Engineering 
-	Plastics
-	Textiles
-	Woodwork
-	TV’s, Kettles and Other
•	In the Establishment Record Tab (only complete yellow boxes throughout)
•	Please ensure your prison is selected from the drop-down box under establishment data (Row 6)
•	In the yellow boxes at the top of the page input – 
- workshop instructor numbers
- number of prisoners employed
- qualifications completed
- workshop staff vacancies 
•	In “Resource Salvage Sold Externally” (Column D-E ) enter in the yellow boxes, commodities recovered in tonnes that have been processed for passing to a recycler/merchant from lines 8 – 15 (Cooking  oil 10 litres =0.01 tonne)
•	In “External Revenue Received” (Column F-G) enter your rebate/income generated from the sale (if any).
•	Line 17 &amp; 18 (Column D-E) only to be completed if composting operations of green waste or food waste occur on site. Do not complete if it’s removed off site via FM provision (Amey/GFSL).
•	Mattresses- Line 26 – 29 (Column C) for use when either returning mattresses to Branston at end of life or cleaning for re-use on site. This will automatically generate the Resource value (Column F-G)
•	The remaining tabs for Engineering, Plastics, Textiles, and Woodwork, please enter number of recovered items for each respective product in the yellow boxes. This will automatically calculate the cost and weight of each product line recovered and provide an overall total of all items as a resource saving at the top of each sheet (Column H-I). This also auto calculates to rows 20-23 on the Establishment record Tab contributing to overall tonnage &amp; value.
•	TV, kettles and Other, enter amount of recovered/repaired TV’s and Kettles that are re-issued or awaiting re-issue in the yellow box (Column B row 3 &amp; 4) This includes those repaired at any other establishments (Moorland, Guys Marsh etc)
•	The remainder of this sheet can be used for all other items collected/recovered for re-use within the establishment. Enter description of item (e.g., Buffer, Henry vacuum, Board room table) enter estimated cost and weight (Column C &amp; E) to ensure these items are recorded in the relevant columns. Again, this auto calculates to the Establishment record Tab (Row 24) contributing to overall tonnage &amp; value.</t>
    </r>
  </si>
  <si>
    <t xml:space="preserve">https://assets.publishing.service.gov.uk/government/uploads/system/uploads/attachment_data/file/789992/sustainable-operations-pf.pdf </t>
  </si>
  <si>
    <t>https://intranet.noms.gsi.gov.uk/groups/public-sector-prison-industries/waste-management-unit-toolkitbest-practice-guide</t>
  </si>
  <si>
    <t>Resource Salvage (tonnes) Sold / Salvaged</t>
  </si>
  <si>
    <t>External Revenue Received / Salvaged</t>
  </si>
  <si>
    <t>CAP GREY</t>
  </si>
  <si>
    <t>PIWasteManagement@Justice.gov.uk</t>
  </si>
  <si>
    <t>SEPTEMBER 2022 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</si>
</sst>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0_ ;\-#,##0\ "/>
    <numFmt numFmtId="166" formatCode="#,##0.0000_ ;\-#,##0.0000\ "/>
    <numFmt numFmtId="167" formatCode="0.000"/>
    <numFmt numFmtId="168" formatCode="&quot;£&quot;#,##0.00"/>
    <numFmt numFmtId="169" formatCode="0.00000"/>
    <numFmt numFmtId="170" formatCode="#,##0.00000"/>
  </numFmts>
  <fonts count="28" x14ac:knownFonts="1">
    <font>
      <sz val="11"/>
      <color theme="1"/>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sz val="11"/>
      <name val="Calibri"/>
      <family val="2"/>
      <scheme val="minor"/>
    </font>
    <font>
      <sz val="11"/>
      <color theme="1"/>
      <name val="Calibri"/>
      <family val="2"/>
      <scheme val="minor"/>
    </font>
    <font>
      <sz val="18"/>
      <color theme="1"/>
      <name val="Calibri"/>
      <family val="2"/>
      <scheme val="minor"/>
    </font>
    <font>
      <sz val="10"/>
      <name val="Arial"/>
      <family val="2"/>
    </font>
    <font>
      <sz val="10"/>
      <name val="Calibri"/>
      <family val="2"/>
    </font>
    <font>
      <sz val="10"/>
      <color indexed="8"/>
      <name val="Calibri"/>
      <family val="2"/>
      <scheme val="minor"/>
    </font>
    <font>
      <sz val="10"/>
      <color theme="1"/>
      <name val="Calibri"/>
      <family val="2"/>
      <scheme val="minor"/>
    </font>
    <font>
      <sz val="9"/>
      <color indexed="81"/>
      <name val="Tahoma"/>
      <family val="2"/>
    </font>
    <font>
      <b/>
      <sz val="9"/>
      <color indexed="81"/>
      <name val="Tahoma"/>
      <family val="2"/>
    </font>
    <font>
      <u/>
      <sz val="11"/>
      <color theme="10"/>
      <name val="Calibri"/>
      <family val="2"/>
      <scheme val="minor"/>
    </font>
    <font>
      <sz val="9.85"/>
      <color indexed="8"/>
      <name val="Calibri"/>
      <family val="2"/>
      <scheme val="minor"/>
    </font>
    <font>
      <sz val="11"/>
      <color indexed="8"/>
      <name val="Calibri"/>
      <family val="2"/>
      <scheme val="minor"/>
    </font>
    <font>
      <sz val="16"/>
      <color rgb="FFFF0000"/>
      <name val="Calibri"/>
      <family val="2"/>
      <scheme val="minor"/>
    </font>
    <font>
      <sz val="10"/>
      <color rgb="FF000000"/>
      <name val="Calibri"/>
      <family val="2"/>
      <scheme val="minor"/>
    </font>
    <font>
      <sz val="14"/>
      <color indexed="8"/>
      <name val="Calibri"/>
      <family val="2"/>
      <scheme val="minor"/>
    </font>
    <font>
      <sz val="20"/>
      <color theme="1"/>
      <name val="Calibri"/>
      <family val="2"/>
      <scheme val="minor"/>
    </font>
    <font>
      <sz val="14"/>
      <color rgb="FFFF0000"/>
      <name val="Calibri"/>
      <family val="2"/>
      <scheme val="minor"/>
    </font>
    <font>
      <sz val="12"/>
      <name val="Calibri"/>
      <family val="2"/>
      <scheme val="minor"/>
    </font>
    <font>
      <sz val="10"/>
      <color rgb="FFFF0000"/>
      <name val="Calibri"/>
      <family val="2"/>
      <scheme val="minor"/>
    </font>
    <font>
      <b/>
      <sz val="11"/>
      <color theme="1"/>
      <name val="Calibri"/>
      <family val="2"/>
      <scheme val="minor"/>
    </font>
    <font>
      <b/>
      <u/>
      <sz val="11"/>
      <color theme="5"/>
      <name val="Calibri"/>
      <family val="2"/>
      <scheme val="minor"/>
    </font>
    <font>
      <b/>
      <u/>
      <sz val="10"/>
      <color theme="5"/>
      <name val="Calibri"/>
      <family val="2"/>
      <scheme val="minor"/>
    </font>
    <font>
      <u/>
      <sz val="11"/>
      <color rgb="FF0070C0"/>
      <name val="Calibri"/>
      <family val="2"/>
      <scheme val="minor"/>
    </font>
    <font>
      <b/>
      <u/>
      <sz val="12"/>
      <color theme="10"/>
      <name val="Calibri"/>
      <family val="2"/>
      <scheme val="minor"/>
    </font>
  </fonts>
  <fills count="17">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bgColor indexed="64"/>
      </patternFill>
    </fill>
    <fill>
      <patternFill patternType="solid">
        <fgColor theme="9"/>
        <bgColor indexed="64"/>
      </patternFill>
    </fill>
    <fill>
      <patternFill patternType="solid">
        <fgColor theme="4" tint="0.59999389629810485"/>
        <bgColor indexed="64"/>
      </patternFill>
    </fill>
    <fill>
      <patternFill patternType="solid">
        <fgColor rgb="FF66FF3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99"/>
        <bgColor indexed="64"/>
      </patternFill>
    </fill>
    <fill>
      <patternFill patternType="solid">
        <fgColor rgb="FF92D050"/>
        <bgColor indexed="64"/>
      </patternFill>
    </fill>
    <fill>
      <patternFill patternType="solid">
        <fgColor theme="0" tint="-0.249977111117893"/>
        <bgColor indexed="64"/>
      </patternFill>
    </fill>
    <fill>
      <patternFill patternType="lightGrid">
        <bgColor theme="9" tint="0.59999389629810485"/>
      </patternFill>
    </fill>
    <fill>
      <patternFill patternType="solid">
        <fgColor theme="5"/>
        <bgColor indexed="64"/>
      </patternFill>
    </fill>
    <fill>
      <patternFill patternType="solid">
        <fgColor rgb="FFFFF9E7"/>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164" fontId="5" fillId="0" borderId="0" applyFont="0" applyFill="0" applyBorder="0" applyAlignment="0" applyProtection="0"/>
    <xf numFmtId="0" fontId="7" fillId="0" borderId="0"/>
    <xf numFmtId="0" fontId="13" fillId="0" borderId="0" applyNumberFormat="0" applyFill="0" applyBorder="0" applyAlignment="0" applyProtection="0"/>
  </cellStyleXfs>
  <cellXfs count="239">
    <xf numFmtId="0" fontId="0" fillId="0" borderId="0" xfId="0"/>
    <xf numFmtId="1" fontId="0" fillId="0" borderId="0" xfId="0" applyNumberFormat="1" applyAlignment="1">
      <alignment horizontal="center" vertical="center"/>
    </xf>
    <xf numFmtId="0" fontId="0" fillId="0" borderId="0" xfId="0" applyAlignment="1">
      <alignment horizontal="center" vertical="center"/>
    </xf>
    <xf numFmtId="0" fontId="13" fillId="0" borderId="0" xfId="3"/>
    <xf numFmtId="0" fontId="13" fillId="0" borderId="0" xfId="3" applyFill="1"/>
    <xf numFmtId="0" fontId="14" fillId="0" borderId="1" xfId="0" applyFont="1" applyBorder="1" applyAlignment="1">
      <alignment vertical="center"/>
    </xf>
    <xf numFmtId="168" fontId="8" fillId="10" borderId="1" xfId="1" applyNumberFormat="1" applyFont="1" applyFill="1" applyBorder="1" applyAlignment="1" applyProtection="1">
      <alignment horizontal="center" vertical="center"/>
    </xf>
    <xf numFmtId="0" fontId="9" fillId="0" borderId="0" xfId="0" applyFont="1"/>
    <xf numFmtId="168" fontId="9" fillId="10" borderId="1" xfId="0" applyNumberFormat="1" applyFont="1" applyFill="1" applyBorder="1" applyAlignment="1">
      <alignment horizontal="center"/>
    </xf>
    <xf numFmtId="0" fontId="14" fillId="6" borderId="1" xfId="0" applyFont="1" applyFill="1" applyBorder="1" applyAlignment="1">
      <alignment vertical="center"/>
    </xf>
    <xf numFmtId="0" fontId="14" fillId="6" borderId="1" xfId="0" applyFont="1" applyFill="1" applyBorder="1" applyAlignment="1">
      <alignment horizontal="center" vertical="center"/>
    </xf>
    <xf numFmtId="169" fontId="14" fillId="6" borderId="1" xfId="0" applyNumberFormat="1" applyFont="1" applyFill="1" applyBorder="1" applyAlignment="1">
      <alignment horizontal="center" vertical="center"/>
    </xf>
    <xf numFmtId="169" fontId="9" fillId="6" borderId="1" xfId="0" applyNumberFormat="1" applyFont="1" applyFill="1" applyBorder="1" applyAlignment="1">
      <alignment horizontal="center" vertical="center"/>
    </xf>
    <xf numFmtId="168" fontId="9" fillId="6" borderId="1" xfId="0" applyNumberFormat="1" applyFont="1" applyFill="1" applyBorder="1" applyAlignment="1">
      <alignment horizontal="center"/>
    </xf>
    <xf numFmtId="0" fontId="14" fillId="0" borderId="0" xfId="0" applyFont="1" applyAlignment="1">
      <alignment vertical="center"/>
    </xf>
    <xf numFmtId="169" fontId="14" fillId="0" borderId="0" xfId="0" applyNumberFormat="1" applyFont="1" applyAlignment="1">
      <alignment horizontal="center" vertical="center"/>
    </xf>
    <xf numFmtId="169" fontId="0" fillId="0" borderId="0" xfId="0" applyNumberFormat="1" applyAlignment="1">
      <alignment horizontal="center"/>
    </xf>
    <xf numFmtId="167" fontId="14" fillId="6" borderId="1" xfId="0" applyNumberFormat="1" applyFont="1" applyFill="1" applyBorder="1" applyAlignment="1">
      <alignment horizontal="center" vertical="center"/>
    </xf>
    <xf numFmtId="169" fontId="9" fillId="3" borderId="1" xfId="0" applyNumberFormat="1" applyFont="1" applyFill="1" applyBorder="1" applyAlignment="1">
      <alignment horizontal="center" vertical="center"/>
    </xf>
    <xf numFmtId="168" fontId="9" fillId="3" borderId="1" xfId="0" applyNumberFormat="1" applyFont="1" applyFill="1" applyBorder="1" applyAlignment="1">
      <alignment horizontal="center"/>
    </xf>
    <xf numFmtId="169" fontId="14" fillId="10" borderId="1" xfId="0" applyNumberFormat="1" applyFont="1" applyFill="1" applyBorder="1" applyAlignment="1">
      <alignment horizontal="center" vertical="center"/>
    </xf>
    <xf numFmtId="167" fontId="14" fillId="10" borderId="1" xfId="0" applyNumberFormat="1" applyFont="1" applyFill="1" applyBorder="1" applyAlignment="1">
      <alignment horizontal="center" vertical="center"/>
    </xf>
    <xf numFmtId="168" fontId="10" fillId="10" borderId="1" xfId="0" applyNumberFormat="1" applyFont="1" applyFill="1" applyBorder="1" applyAlignment="1">
      <alignment horizontal="center" vertical="center"/>
    </xf>
    <xf numFmtId="0" fontId="10" fillId="3" borderId="1" xfId="0" applyFont="1" applyFill="1" applyBorder="1" applyAlignment="1">
      <alignment horizontal="center"/>
    </xf>
    <xf numFmtId="168" fontId="10" fillId="3" borderId="1" xfId="0" applyNumberFormat="1" applyFont="1" applyFill="1" applyBorder="1" applyAlignment="1">
      <alignment horizontal="center" vertical="center"/>
    </xf>
    <xf numFmtId="0" fontId="10" fillId="3" borderId="4" xfId="0" applyFont="1" applyFill="1" applyBorder="1" applyAlignment="1">
      <alignment horizontal="center"/>
    </xf>
    <xf numFmtId="168" fontId="10" fillId="10" borderId="4" xfId="0" applyNumberFormat="1" applyFont="1" applyFill="1" applyBorder="1" applyAlignment="1">
      <alignment horizontal="center" vertical="center"/>
    </xf>
    <xf numFmtId="168" fontId="10" fillId="3" borderId="4" xfId="0" applyNumberFormat="1" applyFont="1" applyFill="1" applyBorder="1" applyAlignment="1">
      <alignment horizontal="center" vertical="center"/>
    </xf>
    <xf numFmtId="168" fontId="1" fillId="3" borderId="19" xfId="0" applyNumberFormat="1" applyFont="1" applyFill="1" applyBorder="1" applyAlignment="1">
      <alignment horizontal="center" vertical="center" wrapText="1"/>
    </xf>
    <xf numFmtId="0" fontId="0" fillId="3" borderId="16" xfId="0" applyFill="1" applyBorder="1" applyAlignment="1">
      <alignment horizontal="center" vertical="center"/>
    </xf>
    <xf numFmtId="167" fontId="14" fillId="10" borderId="4" xfId="0" applyNumberFormat="1" applyFont="1" applyFill="1" applyBorder="1" applyAlignment="1">
      <alignment horizontal="center" vertical="center"/>
    </xf>
    <xf numFmtId="169" fontId="9" fillId="3" borderId="4" xfId="0" applyNumberFormat="1" applyFont="1" applyFill="1" applyBorder="1" applyAlignment="1">
      <alignment horizontal="center" vertical="center"/>
    </xf>
    <xf numFmtId="168" fontId="8" fillId="10" borderId="4" xfId="1" applyNumberFormat="1" applyFont="1" applyFill="1" applyBorder="1" applyAlignment="1" applyProtection="1">
      <alignment horizontal="center" vertical="center"/>
    </xf>
    <xf numFmtId="168" fontId="9" fillId="3" borderId="4" xfId="0" applyNumberFormat="1" applyFont="1" applyFill="1" applyBorder="1" applyAlignment="1">
      <alignment horizontal="center"/>
    </xf>
    <xf numFmtId="169" fontId="14" fillId="10" borderId="4" xfId="0" applyNumberFormat="1" applyFont="1" applyFill="1" applyBorder="1" applyAlignment="1">
      <alignment horizontal="center" vertical="center"/>
    </xf>
    <xf numFmtId="0" fontId="10" fillId="6" borderId="4" xfId="0" applyFont="1" applyFill="1" applyBorder="1" applyAlignment="1">
      <alignment horizontal="center"/>
    </xf>
    <xf numFmtId="168" fontId="10" fillId="6" borderId="4" xfId="0" applyNumberFormat="1" applyFont="1" applyFill="1" applyBorder="1" applyAlignment="1">
      <alignment horizontal="center" vertical="center"/>
    </xf>
    <xf numFmtId="0" fontId="10" fillId="6" borderId="1" xfId="0" applyFont="1" applyFill="1" applyBorder="1" applyAlignment="1">
      <alignment horizontal="center"/>
    </xf>
    <xf numFmtId="168" fontId="10" fillId="6" borderId="1" xfId="0" applyNumberFormat="1" applyFont="1" applyFill="1" applyBorder="1" applyAlignment="1">
      <alignment horizontal="center" vertical="center"/>
    </xf>
    <xf numFmtId="168" fontId="1" fillId="0" borderId="0" xfId="0" applyNumberFormat="1" applyFont="1" applyAlignment="1">
      <alignment horizontal="center" vertical="center" wrapText="1"/>
    </xf>
    <xf numFmtId="168" fontId="9" fillId="0" borderId="0" xfId="0" applyNumberFormat="1" applyFont="1" applyAlignment="1">
      <alignment horizontal="center"/>
    </xf>
    <xf numFmtId="168" fontId="16" fillId="0" borderId="0" xfId="0" applyNumberFormat="1" applyFont="1" applyAlignment="1">
      <alignment horizontal="center" vertical="center" wrapText="1"/>
    </xf>
    <xf numFmtId="169" fontId="3" fillId="3" borderId="1" xfId="0" applyNumberFormat="1" applyFont="1" applyFill="1" applyBorder="1" applyAlignment="1">
      <alignment horizontal="center" vertical="center" wrapText="1"/>
    </xf>
    <xf numFmtId="168" fontId="3" fillId="3" borderId="1" xfId="0" applyNumberFormat="1" applyFont="1" applyFill="1" applyBorder="1" applyAlignment="1">
      <alignment horizontal="center" vertical="center" wrapText="1"/>
    </xf>
    <xf numFmtId="0" fontId="19" fillId="0" borderId="2" xfId="0" applyFont="1" applyBorder="1" applyAlignment="1">
      <alignment horizontal="center" vertical="center" wrapText="1"/>
    </xf>
    <xf numFmtId="0" fontId="14" fillId="0" borderId="4" xfId="0" applyFont="1" applyBorder="1" applyAlignment="1">
      <alignment vertical="center"/>
    </xf>
    <xf numFmtId="0" fontId="18" fillId="3" borderId="20" xfId="0" applyFont="1" applyFill="1" applyBorder="1" applyAlignment="1">
      <alignment horizontal="center" vertical="center" wrapText="1"/>
    </xf>
    <xf numFmtId="0" fontId="15" fillId="3" borderId="18" xfId="0" applyFont="1" applyFill="1" applyBorder="1" applyAlignment="1">
      <alignment horizontal="center" vertical="center" wrapText="1"/>
    </xf>
    <xf numFmtId="169" fontId="15" fillId="3" borderId="16" xfId="0" applyNumberFormat="1"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9" fillId="0" borderId="14" xfId="0" applyFont="1" applyBorder="1" applyAlignment="1">
      <alignment horizontal="center" vertical="center" wrapText="1"/>
    </xf>
    <xf numFmtId="0" fontId="18" fillId="3" borderId="17" xfId="0" applyFont="1" applyFill="1" applyBorder="1" applyAlignment="1">
      <alignment horizontal="center" vertical="center" wrapText="1"/>
    </xf>
    <xf numFmtId="169" fontId="3" fillId="3" borderId="17" xfId="0" applyNumberFormat="1" applyFont="1" applyFill="1" applyBorder="1" applyAlignment="1">
      <alignment horizontal="center" vertical="center" wrapText="1"/>
    </xf>
    <xf numFmtId="168" fontId="3" fillId="3" borderId="16" xfId="0" applyNumberFormat="1" applyFont="1" applyFill="1" applyBorder="1" applyAlignment="1">
      <alignment horizontal="center" vertical="center" wrapText="1"/>
    </xf>
    <xf numFmtId="0" fontId="14" fillId="11" borderId="4" xfId="0" applyFont="1" applyFill="1" applyBorder="1" applyAlignment="1" applyProtection="1">
      <alignment horizontal="center" vertical="center"/>
      <protection locked="0"/>
    </xf>
    <xf numFmtId="0" fontId="10" fillId="11" borderId="4" xfId="0" applyFont="1" applyFill="1" applyBorder="1" applyAlignment="1" applyProtection="1">
      <alignment horizontal="center"/>
      <protection locked="0"/>
    </xf>
    <xf numFmtId="168" fontId="20" fillId="0" borderId="1" xfId="0" applyNumberFormat="1" applyFont="1" applyBorder="1" applyAlignment="1">
      <alignment horizontal="center" vertical="center"/>
    </xf>
    <xf numFmtId="169" fontId="20" fillId="0" borderId="33" xfId="0" applyNumberFormat="1" applyFont="1" applyBorder="1" applyAlignment="1">
      <alignment horizontal="center" vertical="center" wrapText="1"/>
    </xf>
    <xf numFmtId="168" fontId="1" fillId="9" borderId="1" xfId="0" applyNumberFormat="1" applyFont="1" applyFill="1" applyBorder="1" applyAlignment="1">
      <alignment horizontal="center" vertical="center"/>
    </xf>
    <xf numFmtId="169" fontId="1" fillId="9" borderId="39" xfId="0" applyNumberFormat="1" applyFont="1" applyFill="1" applyBorder="1" applyAlignment="1">
      <alignment horizontal="center" vertical="center"/>
    </xf>
    <xf numFmtId="0" fontId="1" fillId="0" borderId="0" xfId="0" applyFont="1"/>
    <xf numFmtId="168" fontId="1" fillId="14" borderId="2" xfId="0" applyNumberFormat="1" applyFont="1" applyFill="1" applyBorder="1" applyAlignment="1">
      <alignment vertical="center"/>
    </xf>
    <xf numFmtId="168" fontId="1" fillId="14" borderId="4" xfId="0" applyNumberFormat="1" applyFont="1" applyFill="1" applyBorder="1" applyAlignment="1">
      <alignment vertical="center"/>
    </xf>
    <xf numFmtId="168" fontId="21" fillId="9" borderId="1" xfId="0" applyNumberFormat="1" applyFont="1" applyFill="1" applyBorder="1" applyAlignment="1">
      <alignment horizontal="center" vertical="center"/>
    </xf>
    <xf numFmtId="0" fontId="0" fillId="0" borderId="1" xfId="0" applyBorder="1" applyAlignment="1">
      <alignment horizontal="center" vertical="center"/>
    </xf>
    <xf numFmtId="0" fontId="0" fillId="14" borderId="11" xfId="0" applyFill="1" applyBorder="1"/>
    <xf numFmtId="0" fontId="0" fillId="14" borderId="12" xfId="0" applyFill="1" applyBorder="1"/>
    <xf numFmtId="0" fontId="0" fillId="14" borderId="13" xfId="0" applyFill="1" applyBorder="1"/>
    <xf numFmtId="168" fontId="0" fillId="8" borderId="1" xfId="0" applyNumberFormat="1" applyFill="1" applyBorder="1" applyAlignment="1">
      <alignment horizontal="center" vertical="center"/>
    </xf>
    <xf numFmtId="169" fontId="0" fillId="8" borderId="39" xfId="0" applyNumberFormat="1" applyFill="1" applyBorder="1" applyAlignment="1">
      <alignment horizontal="center" vertical="center"/>
    </xf>
    <xf numFmtId="168" fontId="4" fillId="9" borderId="1" xfId="0" applyNumberFormat="1" applyFont="1" applyFill="1" applyBorder="1" applyAlignment="1">
      <alignment horizontal="center" vertical="center"/>
    </xf>
    <xf numFmtId="169" fontId="4" fillId="9" borderId="39" xfId="0" applyNumberFormat="1" applyFont="1" applyFill="1" applyBorder="1" applyAlignment="1">
      <alignment horizontal="center" vertical="center"/>
    </xf>
    <xf numFmtId="0" fontId="0" fillId="2" borderId="41" xfId="0" applyFill="1" applyBorder="1"/>
    <xf numFmtId="0" fontId="0" fillId="2" borderId="42" xfId="0" applyFill="1" applyBorder="1"/>
    <xf numFmtId="0" fontId="1" fillId="2" borderId="42" xfId="0" applyFont="1" applyFill="1" applyBorder="1" applyAlignment="1">
      <alignment horizontal="center"/>
    </xf>
    <xf numFmtId="0" fontId="1" fillId="2" borderId="42" xfId="0" applyFont="1" applyFill="1" applyBorder="1"/>
    <xf numFmtId="0" fontId="1" fillId="2" borderId="43" xfId="0" applyFont="1" applyFill="1" applyBorder="1"/>
    <xf numFmtId="165" fontId="0" fillId="11" borderId="1" xfId="0" applyNumberFormat="1" applyFill="1" applyBorder="1" applyAlignment="1" applyProtection="1">
      <alignment horizontal="center" vertical="center"/>
      <protection locked="0"/>
    </xf>
    <xf numFmtId="169" fontId="17" fillId="10" borderId="4" xfId="0" applyNumberFormat="1" applyFont="1" applyFill="1" applyBorder="1" applyAlignment="1">
      <alignment horizontal="center" vertical="center"/>
    </xf>
    <xf numFmtId="0" fontId="17" fillId="0" borderId="4" xfId="0" applyFont="1" applyBorder="1" applyAlignment="1">
      <alignment vertical="center"/>
    </xf>
    <xf numFmtId="0" fontId="17" fillId="0" borderId="1" xfId="0" applyFont="1" applyBorder="1" applyAlignment="1">
      <alignment vertical="center"/>
    </xf>
    <xf numFmtId="169" fontId="17" fillId="10" borderId="1" xfId="0" applyNumberFormat="1" applyFont="1" applyFill="1" applyBorder="1" applyAlignment="1">
      <alignment horizontal="center" vertical="center"/>
    </xf>
    <xf numFmtId="169" fontId="10" fillId="10" borderId="4" xfId="0" applyNumberFormat="1" applyFont="1" applyFill="1" applyBorder="1" applyAlignment="1">
      <alignment horizontal="center"/>
    </xf>
    <xf numFmtId="0" fontId="17" fillId="6" borderId="1" xfId="0" applyFont="1" applyFill="1" applyBorder="1" applyAlignment="1">
      <alignment vertical="center"/>
    </xf>
    <xf numFmtId="169" fontId="10" fillId="6" borderId="4" xfId="0" applyNumberFormat="1" applyFont="1" applyFill="1" applyBorder="1" applyAlignment="1">
      <alignment horizontal="center"/>
    </xf>
    <xf numFmtId="0" fontId="9" fillId="0" borderId="1" xfId="0" applyFont="1" applyBorder="1" applyAlignment="1">
      <alignment vertical="center"/>
    </xf>
    <xf numFmtId="169" fontId="9" fillId="10" borderId="4" xfId="0" applyNumberFormat="1" applyFont="1" applyFill="1" applyBorder="1" applyAlignment="1">
      <alignment horizontal="center" vertical="center"/>
    </xf>
    <xf numFmtId="0" fontId="9" fillId="6" borderId="1" xfId="0" applyFont="1" applyFill="1" applyBorder="1" applyAlignment="1">
      <alignment vertical="center"/>
    </xf>
    <xf numFmtId="169" fontId="9" fillId="6" borderId="4" xfId="0" applyNumberFormat="1" applyFont="1" applyFill="1" applyBorder="1" applyAlignment="1">
      <alignment horizontal="center" vertical="center"/>
    </xf>
    <xf numFmtId="169" fontId="9" fillId="10" borderId="1" xfId="0" applyNumberFormat="1" applyFont="1" applyFill="1" applyBorder="1" applyAlignment="1">
      <alignment horizontal="center" vertical="center"/>
    </xf>
    <xf numFmtId="0" fontId="10" fillId="0" borderId="1" xfId="0" applyFont="1" applyBorder="1"/>
    <xf numFmtId="0" fontId="14" fillId="11" borderId="1" xfId="0" applyFont="1" applyFill="1" applyBorder="1" applyAlignment="1" applyProtection="1">
      <alignment vertical="center"/>
      <protection locked="0"/>
    </xf>
    <xf numFmtId="169" fontId="17" fillId="11" borderId="4" xfId="0" applyNumberFormat="1" applyFont="1" applyFill="1" applyBorder="1" applyAlignment="1" applyProtection="1">
      <alignment horizontal="center" vertical="center"/>
      <protection locked="0"/>
    </xf>
    <xf numFmtId="168" fontId="10" fillId="11" borderId="4" xfId="0" applyNumberFormat="1" applyFont="1" applyFill="1" applyBorder="1" applyAlignment="1" applyProtection="1">
      <alignment horizontal="center" vertical="center"/>
      <protection locked="0"/>
    </xf>
    <xf numFmtId="0" fontId="10" fillId="6" borderId="4" xfId="0" applyFont="1" applyFill="1" applyBorder="1" applyAlignment="1" applyProtection="1">
      <alignment horizontal="center"/>
      <protection locked="0"/>
    </xf>
    <xf numFmtId="0" fontId="10" fillId="6" borderId="1" xfId="0" applyFont="1" applyFill="1" applyBorder="1" applyAlignment="1" applyProtection="1">
      <alignment horizontal="center"/>
      <protection locked="0"/>
    </xf>
    <xf numFmtId="0" fontId="14" fillId="6" borderId="1" xfId="0" applyFont="1" applyFill="1" applyBorder="1" applyAlignment="1" applyProtection="1">
      <alignment horizontal="center" vertical="center"/>
      <protection locked="0"/>
    </xf>
    <xf numFmtId="168" fontId="8" fillId="2" borderId="1" xfId="0" applyNumberFormat="1" applyFont="1" applyFill="1" applyBorder="1" applyAlignment="1">
      <alignment horizontal="center" vertical="center"/>
    </xf>
    <xf numFmtId="168" fontId="10" fillId="2" borderId="1" xfId="1" applyNumberFormat="1" applyFont="1" applyFill="1" applyBorder="1" applyAlignment="1">
      <alignment horizontal="center" vertical="center"/>
    </xf>
    <xf numFmtId="0" fontId="10" fillId="0" borderId="14" xfId="0" applyFont="1" applyBorder="1" applyAlignment="1">
      <alignment horizontal="center" vertical="center" wrapText="1"/>
    </xf>
    <xf numFmtId="168" fontId="10" fillId="0" borderId="0" xfId="0" applyNumberFormat="1" applyFont="1" applyAlignment="1">
      <alignment horizontal="center" vertical="center" wrapText="1"/>
    </xf>
    <xf numFmtId="168" fontId="22" fillId="0" borderId="0" xfId="0" applyNumberFormat="1" applyFont="1" applyAlignment="1">
      <alignment horizontal="center" vertical="center" wrapText="1"/>
    </xf>
    <xf numFmtId="0" fontId="10" fillId="0" borderId="0" xfId="0" applyFont="1"/>
    <xf numFmtId="0" fontId="9" fillId="11" borderId="4" xfId="0" applyFont="1" applyFill="1" applyBorder="1" applyAlignment="1" applyProtection="1">
      <alignment horizontal="center" vertical="center"/>
      <protection locked="0"/>
    </xf>
    <xf numFmtId="167" fontId="9" fillId="2" borderId="1" xfId="0" applyNumberFormat="1" applyFont="1" applyFill="1" applyBorder="1" applyAlignment="1">
      <alignment horizontal="center" vertical="center"/>
    </xf>
    <xf numFmtId="170" fontId="22" fillId="0" borderId="0" xfId="0" applyNumberFormat="1" applyFont="1" applyAlignment="1">
      <alignment horizontal="center" vertical="center" wrapText="1"/>
    </xf>
    <xf numFmtId="169" fontId="9" fillId="0" borderId="0" xfId="0" applyNumberFormat="1" applyFont="1" applyAlignment="1">
      <alignment horizontal="center"/>
    </xf>
    <xf numFmtId="167" fontId="9" fillId="0" borderId="0" xfId="0" applyNumberFormat="1" applyFont="1"/>
    <xf numFmtId="168" fontId="0" fillId="3" borderId="19" xfId="0" applyNumberFormat="1" applyFill="1" applyBorder="1" applyAlignment="1">
      <alignment horizontal="center" vertical="center" wrapText="1"/>
    </xf>
    <xf numFmtId="0" fontId="9" fillId="6" borderId="0" xfId="0" applyFont="1" applyFill="1" applyAlignment="1">
      <alignment vertical="center"/>
    </xf>
    <xf numFmtId="0" fontId="9" fillId="6" borderId="0" xfId="0" applyFont="1" applyFill="1" applyAlignment="1" applyProtection="1">
      <alignment horizontal="center" vertical="center"/>
      <protection locked="0"/>
    </xf>
    <xf numFmtId="167" fontId="9" fillId="6" borderId="0" xfId="0" applyNumberFormat="1" applyFont="1" applyFill="1" applyAlignment="1">
      <alignment horizontal="center" vertical="center"/>
    </xf>
    <xf numFmtId="169" fontId="9" fillId="6" borderId="0" xfId="0" applyNumberFormat="1" applyFont="1" applyFill="1" applyAlignment="1">
      <alignment horizontal="center" vertical="center"/>
    </xf>
    <xf numFmtId="168" fontId="10" fillId="6" borderId="0" xfId="1" applyNumberFormat="1" applyFont="1" applyFill="1" applyBorder="1" applyAlignment="1">
      <alignment horizontal="center" vertical="center"/>
    </xf>
    <xf numFmtId="168" fontId="9" fillId="6" borderId="0" xfId="0" applyNumberFormat="1" applyFont="1" applyFill="1" applyAlignment="1">
      <alignment horizontal="center"/>
    </xf>
    <xf numFmtId="0" fontId="9" fillId="6" borderId="0" xfId="0" applyFont="1" applyFill="1"/>
    <xf numFmtId="169" fontId="9" fillId="6" borderId="0" xfId="0" applyNumberFormat="1" applyFont="1" applyFill="1" applyAlignment="1">
      <alignment horizontal="center"/>
    </xf>
    <xf numFmtId="0" fontId="0" fillId="15" borderId="0" xfId="0" applyFill="1"/>
    <xf numFmtId="0" fontId="0" fillId="15" borderId="9" xfId="0" applyFill="1" applyBorder="1"/>
    <xf numFmtId="0" fontId="0" fillId="15" borderId="15" xfId="0" applyFill="1" applyBorder="1"/>
    <xf numFmtId="0" fontId="0" fillId="15" borderId="10" xfId="0" applyFill="1" applyBorder="1"/>
    <xf numFmtId="0" fontId="0" fillId="15" borderId="14" xfId="0" applyFill="1" applyBorder="1"/>
    <xf numFmtId="0" fontId="0" fillId="15" borderId="8" xfId="0" applyFill="1" applyBorder="1"/>
    <xf numFmtId="0" fontId="0" fillId="16" borderId="2" xfId="0" applyFill="1" applyBorder="1" applyAlignment="1">
      <alignment horizontal="left" vertical="top" wrapText="1"/>
    </xf>
    <xf numFmtId="0" fontId="0" fillId="16" borderId="4" xfId="0" applyFill="1" applyBorder="1" applyAlignment="1">
      <alignment horizontal="left" vertical="top" wrapText="1"/>
    </xf>
    <xf numFmtId="0" fontId="13" fillId="11" borderId="1" xfId="3" applyFill="1" applyBorder="1" applyAlignment="1" applyProtection="1">
      <alignment wrapText="1"/>
      <protection locked="0"/>
    </xf>
    <xf numFmtId="0" fontId="27" fillId="11" borderId="1" xfId="3" applyFont="1" applyFill="1" applyBorder="1" applyAlignment="1" applyProtection="1">
      <alignment vertical="center"/>
      <protection locked="0"/>
    </xf>
    <xf numFmtId="0" fontId="0" fillId="16" borderId="2" xfId="0" applyFill="1" applyBorder="1" applyAlignment="1">
      <alignment horizontal="left" vertical="top" wrapText="1"/>
    </xf>
    <xf numFmtId="0" fontId="0" fillId="16" borderId="3" xfId="0" applyFill="1" applyBorder="1" applyAlignment="1">
      <alignment horizontal="left" vertical="top" wrapText="1"/>
    </xf>
    <xf numFmtId="0" fontId="0" fillId="16" borderId="4" xfId="0" applyFill="1" applyBorder="1" applyAlignment="1">
      <alignment horizontal="left" vertical="top" wrapText="1"/>
    </xf>
    <xf numFmtId="0" fontId="10" fillId="16" borderId="2" xfId="0" applyFont="1" applyFill="1" applyBorder="1" applyAlignment="1">
      <alignment horizontal="left" vertical="top" wrapText="1"/>
    </xf>
    <xf numFmtId="0" fontId="10" fillId="16" borderId="3" xfId="0" applyFont="1" applyFill="1" applyBorder="1" applyAlignment="1">
      <alignment horizontal="left" vertical="top" wrapText="1"/>
    </xf>
    <xf numFmtId="0" fontId="10" fillId="16" borderId="4" xfId="0" applyFont="1" applyFill="1" applyBorder="1" applyAlignment="1">
      <alignment horizontal="left" vertical="top" wrapText="1"/>
    </xf>
    <xf numFmtId="0" fontId="0" fillId="16" borderId="3" xfId="0" applyFill="1" applyBorder="1" applyAlignment="1">
      <alignment horizontal="center" vertical="top" wrapText="1"/>
    </xf>
    <xf numFmtId="0" fontId="0" fillId="16" borderId="4" xfId="0" applyFill="1" applyBorder="1" applyAlignment="1">
      <alignment horizontal="center" vertical="top" wrapText="1"/>
    </xf>
    <xf numFmtId="168" fontId="21" fillId="14" borderId="11" xfId="0" applyNumberFormat="1" applyFont="1" applyFill="1" applyBorder="1" applyAlignment="1">
      <alignment horizontal="center" vertical="center"/>
    </xf>
    <xf numFmtId="168" fontId="21" fillId="14" borderId="40" xfId="0" applyNumberFormat="1" applyFont="1" applyFill="1" applyBorder="1" applyAlignment="1">
      <alignment horizontal="center" vertical="center"/>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168" fontId="0" fillId="0" borderId="1" xfId="0" applyNumberFormat="1" applyBorder="1" applyAlignment="1">
      <alignment horizontal="center" vertical="center"/>
    </xf>
    <xf numFmtId="168" fontId="1" fillId="0" borderId="1" xfId="0" applyNumberFormat="1" applyFont="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3" fillId="7" borderId="36"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7" xfId="0" applyFont="1" applyFill="1" applyBorder="1" applyAlignment="1">
      <alignment horizontal="center" vertical="center"/>
    </xf>
    <xf numFmtId="0" fontId="6" fillId="11" borderId="37" xfId="0" applyFont="1" applyFill="1" applyBorder="1" applyAlignment="1" applyProtection="1">
      <alignment horizontal="center" vertical="center"/>
      <protection locked="0"/>
    </xf>
    <xf numFmtId="0" fontId="6" fillId="11" borderId="1" xfId="0" applyFont="1" applyFill="1" applyBorder="1" applyAlignment="1" applyProtection="1">
      <alignment horizontal="center" vertical="center"/>
      <protection locked="0"/>
    </xf>
    <xf numFmtId="0" fontId="6" fillId="4" borderId="38"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21" fillId="0" borderId="38" xfId="0" applyFont="1" applyBorder="1" applyAlignment="1">
      <alignment horizontal="left" vertical="center"/>
    </xf>
    <xf numFmtId="0" fontId="21" fillId="0" borderId="12" xfId="0" applyFont="1" applyBorder="1" applyAlignment="1">
      <alignment horizontal="left" vertical="center"/>
    </xf>
    <xf numFmtId="0" fontId="21" fillId="0" borderId="13" xfId="0" applyFont="1" applyBorder="1" applyAlignment="1">
      <alignment horizontal="left" vertical="center"/>
    </xf>
    <xf numFmtId="0" fontId="1" fillId="0" borderId="38"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0" fillId="0" borderId="28" xfId="0" applyBorder="1" applyAlignment="1">
      <alignment horizontal="center" vertical="center" wrapText="1"/>
    </xf>
    <xf numFmtId="0" fontId="0" fillId="0" borderId="1" xfId="0" applyBorder="1" applyAlignment="1">
      <alignment horizontal="center" vertical="center" wrapText="1"/>
    </xf>
    <xf numFmtId="1" fontId="2" fillId="11" borderId="29" xfId="0" applyNumberFormat="1" applyFont="1" applyFill="1" applyBorder="1" applyAlignment="1" applyProtection="1">
      <alignment horizontal="center" vertical="center"/>
      <protection locked="0"/>
    </xf>
    <xf numFmtId="1" fontId="2" fillId="11" borderId="4" xfId="0" applyNumberFormat="1" applyFont="1" applyFill="1" applyBorder="1" applyAlignment="1" applyProtection="1">
      <alignment horizontal="center" vertical="center"/>
      <protection locked="0"/>
    </xf>
    <xf numFmtId="0" fontId="2" fillId="11" borderId="2" xfId="0" applyFont="1" applyFill="1" applyBorder="1" applyAlignment="1" applyProtection="1">
      <alignment horizontal="center" vertical="center"/>
      <protection locked="0"/>
    </xf>
    <xf numFmtId="0" fontId="2" fillId="11" borderId="4" xfId="0" applyFont="1" applyFill="1" applyBorder="1" applyAlignment="1" applyProtection="1">
      <alignment horizontal="center" vertical="center"/>
      <protection locked="0"/>
    </xf>
    <xf numFmtId="1" fontId="2" fillId="11" borderId="31" xfId="0" applyNumberFormat="1" applyFont="1" applyFill="1" applyBorder="1" applyAlignment="1" applyProtection="1">
      <alignment horizontal="center" vertical="center"/>
      <protection locked="0"/>
    </xf>
    <xf numFmtId="1" fontId="2" fillId="11" borderId="33" xfId="0" applyNumberFormat="1" applyFont="1" applyFill="1" applyBorder="1" applyAlignment="1" applyProtection="1">
      <alignment horizontal="center" vertical="center"/>
      <protection locked="0"/>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39" xfId="0" applyFont="1" applyFill="1" applyBorder="1" applyAlignment="1">
      <alignment horizontal="center" vertical="center" wrapText="1"/>
    </xf>
    <xf numFmtId="1" fontId="2" fillId="11" borderId="34" xfId="0" applyNumberFormat="1" applyFont="1" applyFill="1" applyBorder="1" applyAlignment="1" applyProtection="1">
      <alignment horizontal="center" vertical="center" wrapText="1"/>
      <protection locked="0"/>
    </xf>
    <xf numFmtId="1" fontId="2" fillId="11" borderId="33" xfId="0" applyNumberFormat="1" applyFont="1" applyFill="1" applyBorder="1" applyAlignment="1" applyProtection="1">
      <alignment horizontal="center" vertical="center" wrapText="1"/>
      <protection locked="0"/>
    </xf>
    <xf numFmtId="0" fontId="0" fillId="0" borderId="30" xfId="0" applyBorder="1" applyAlignment="1">
      <alignment horizontal="center" vertical="center" wrapText="1"/>
    </xf>
    <xf numFmtId="0" fontId="0" fillId="0" borderId="27"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1" fillId="14" borderId="38" xfId="0" applyFont="1" applyFill="1" applyBorder="1" applyAlignment="1">
      <alignment horizontal="center" vertical="center"/>
    </xf>
    <xf numFmtId="0" fontId="1" fillId="14" borderId="12" xfId="0" applyFont="1" applyFill="1" applyBorder="1" applyAlignment="1">
      <alignment horizontal="center" vertical="center"/>
    </xf>
    <xf numFmtId="0" fontId="1" fillId="14" borderId="13" xfId="0" applyFont="1" applyFill="1" applyBorder="1" applyAlignment="1">
      <alignment horizontal="center" vertical="center"/>
    </xf>
    <xf numFmtId="0" fontId="1" fillId="0" borderId="37" xfId="0" applyFont="1" applyBorder="1" applyAlignment="1">
      <alignment horizontal="left" vertical="center"/>
    </xf>
    <xf numFmtId="0" fontId="1" fillId="0" borderId="1" xfId="0" applyFont="1" applyBorder="1" applyAlignment="1">
      <alignment horizontal="left" vertical="center"/>
    </xf>
    <xf numFmtId="0" fontId="1" fillId="10" borderId="38" xfId="0" applyFont="1" applyFill="1" applyBorder="1" applyAlignment="1">
      <alignment horizontal="center" vertical="center"/>
    </xf>
    <xf numFmtId="0" fontId="1" fillId="10" borderId="12" xfId="0" applyFont="1" applyFill="1" applyBorder="1" applyAlignment="1">
      <alignment horizontal="center" vertical="center"/>
    </xf>
    <xf numFmtId="0" fontId="1" fillId="10" borderId="13" xfId="0" applyFont="1" applyFill="1" applyBorder="1" applyAlignment="1">
      <alignment horizontal="center" vertical="center"/>
    </xf>
    <xf numFmtId="0" fontId="1" fillId="12" borderId="38" xfId="0" applyFont="1" applyFill="1" applyBorder="1" applyAlignment="1">
      <alignment horizontal="center" vertical="center"/>
    </xf>
    <xf numFmtId="0" fontId="1" fillId="12" borderId="12" xfId="0" applyFont="1" applyFill="1" applyBorder="1" applyAlignment="1">
      <alignment horizontal="center" vertical="center"/>
    </xf>
    <xf numFmtId="0" fontId="1" fillId="12" borderId="13" xfId="0" applyFont="1" applyFill="1" applyBorder="1" applyAlignment="1">
      <alignment horizontal="center" vertical="center"/>
    </xf>
    <xf numFmtId="0" fontId="1" fillId="4" borderId="38"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13" xfId="0" applyFont="1" applyFill="1" applyBorder="1" applyAlignment="1">
      <alignment horizontal="center" vertical="center"/>
    </xf>
    <xf numFmtId="0" fontId="1" fillId="5" borderId="38"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13" xfId="0" applyFont="1" applyFill="1" applyBorder="1" applyAlignment="1">
      <alignment horizontal="center" vertical="center"/>
    </xf>
    <xf numFmtId="0" fontId="1" fillId="13" borderId="38" xfId="0" applyFont="1" applyFill="1" applyBorder="1" applyAlignment="1">
      <alignment horizontal="center" vertical="center"/>
    </xf>
    <xf numFmtId="0" fontId="1" fillId="13" borderId="12" xfId="0" applyFont="1" applyFill="1" applyBorder="1" applyAlignment="1">
      <alignment horizontal="center" vertical="center"/>
    </xf>
    <xf numFmtId="0" fontId="1" fillId="13" borderId="13" xfId="0" applyFont="1" applyFill="1" applyBorder="1" applyAlignment="1">
      <alignment horizontal="center" vertical="center"/>
    </xf>
    <xf numFmtId="0" fontId="0" fillId="14" borderId="38" xfId="0" applyFill="1" applyBorder="1" applyAlignment="1">
      <alignment horizontal="center"/>
    </xf>
    <xf numFmtId="0" fontId="0" fillId="14" borderId="13" xfId="0" applyFill="1" applyBorder="1" applyAlignment="1">
      <alignment horizontal="center"/>
    </xf>
    <xf numFmtId="0" fontId="0" fillId="3" borderId="38" xfId="0" applyFill="1" applyBorder="1" applyAlignment="1">
      <alignment horizontal="center" vertical="center"/>
    </xf>
    <xf numFmtId="0" fontId="0" fillId="3" borderId="12" xfId="0" applyFill="1" applyBorder="1" applyAlignment="1">
      <alignment horizontal="center" vertical="center"/>
    </xf>
    <xf numFmtId="0" fontId="0" fillId="3" borderId="40" xfId="0" applyFill="1" applyBorder="1" applyAlignment="1">
      <alignment horizontal="center" vertical="center"/>
    </xf>
    <xf numFmtId="0" fontId="2" fillId="3" borderId="11" xfId="0" applyFont="1" applyFill="1" applyBorder="1" applyAlignment="1">
      <alignment horizontal="center" vertical="center" wrapText="1"/>
    </xf>
    <xf numFmtId="0" fontId="2" fillId="3" borderId="13" xfId="0" applyFont="1" applyFill="1" applyBorder="1" applyAlignment="1">
      <alignment horizontal="center" vertical="center" wrapText="1"/>
    </xf>
    <xf numFmtId="169" fontId="1" fillId="11" borderId="11" xfId="0" applyNumberFormat="1" applyFont="1" applyFill="1" applyBorder="1" applyAlignment="1" applyProtection="1">
      <alignment horizontal="center"/>
      <protection locked="0"/>
    </xf>
    <xf numFmtId="169" fontId="1" fillId="11" borderId="13" xfId="0" applyNumberFormat="1" applyFont="1" applyFill="1" applyBorder="1" applyAlignment="1" applyProtection="1">
      <alignment horizontal="center"/>
      <protection locked="0"/>
    </xf>
    <xf numFmtId="169" fontId="1" fillId="11" borderId="1" xfId="0" applyNumberFormat="1" applyFont="1" applyFill="1" applyBorder="1" applyAlignment="1" applyProtection="1">
      <alignment horizontal="center" vertical="center"/>
      <protection locked="0"/>
    </xf>
    <xf numFmtId="168" fontId="20" fillId="0" borderId="11" xfId="0" applyNumberFormat="1" applyFont="1" applyBorder="1" applyAlignment="1">
      <alignment horizontal="center" vertical="center"/>
    </xf>
    <xf numFmtId="168" fontId="20" fillId="0" borderId="13" xfId="0" applyNumberFormat="1" applyFont="1" applyBorder="1" applyAlignment="1">
      <alignment horizontal="center" vertical="center"/>
    </xf>
    <xf numFmtId="168" fontId="1" fillId="11" borderId="11" xfId="0" applyNumberFormat="1" applyFont="1" applyFill="1" applyBorder="1" applyAlignment="1" applyProtection="1">
      <alignment horizontal="center" vertical="center"/>
      <protection locked="0"/>
    </xf>
    <xf numFmtId="168" fontId="1" fillId="11" borderId="13" xfId="0" applyNumberFormat="1" applyFont="1" applyFill="1" applyBorder="1" applyAlignment="1" applyProtection="1">
      <alignment horizontal="center" vertical="center"/>
      <protection locked="0"/>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169" fontId="20" fillId="0" borderId="1" xfId="0" applyNumberFormat="1" applyFont="1" applyBorder="1" applyAlignment="1">
      <alignment horizontal="center" vertical="center"/>
    </xf>
    <xf numFmtId="166" fontId="0" fillId="0" borderId="11" xfId="0" applyNumberFormat="1" applyBorder="1" applyAlignment="1">
      <alignment horizontal="center" vertical="center"/>
    </xf>
    <xf numFmtId="166" fontId="0" fillId="0" borderId="12" xfId="0" applyNumberFormat="1" applyBorder="1" applyAlignment="1">
      <alignment horizontal="center" vertical="center"/>
    </xf>
    <xf numFmtId="169" fontId="1" fillId="0" borderId="1" xfId="0" applyNumberFormat="1" applyFont="1" applyBorder="1" applyAlignment="1">
      <alignment horizontal="center"/>
    </xf>
    <xf numFmtId="170" fontId="16" fillId="0" borderId="1" xfId="0" applyNumberFormat="1" applyFont="1" applyBorder="1" applyAlignment="1">
      <alignment horizontal="center" vertical="center" wrapText="1"/>
    </xf>
    <xf numFmtId="168" fontId="16" fillId="0" borderId="1" xfId="0" applyNumberFormat="1" applyFont="1" applyBorder="1" applyAlignment="1">
      <alignment horizontal="center" vertical="center" wrapText="1"/>
    </xf>
    <xf numFmtId="168" fontId="16" fillId="3" borderId="23" xfId="0" applyNumberFormat="1" applyFont="1" applyFill="1" applyBorder="1" applyAlignment="1">
      <alignment horizontal="center" vertical="center" wrapText="1"/>
    </xf>
    <xf numFmtId="168" fontId="16" fillId="3" borderId="24" xfId="0" applyNumberFormat="1" applyFont="1" applyFill="1" applyBorder="1" applyAlignment="1">
      <alignment horizontal="center" vertical="center" wrapText="1"/>
    </xf>
    <xf numFmtId="170" fontId="16" fillId="3" borderId="21" xfId="0" applyNumberFormat="1" applyFont="1" applyFill="1" applyBorder="1" applyAlignment="1">
      <alignment horizontal="center" vertical="center" wrapText="1"/>
    </xf>
    <xf numFmtId="170" fontId="16" fillId="3" borderId="22" xfId="0" applyNumberFormat="1" applyFont="1" applyFill="1" applyBorder="1" applyAlignment="1">
      <alignment horizontal="center" vertical="center" wrapText="1"/>
    </xf>
    <xf numFmtId="170" fontId="16" fillId="3" borderId="44" xfId="0" applyNumberFormat="1" applyFont="1" applyFill="1" applyBorder="1" applyAlignment="1">
      <alignment horizontal="center" vertical="center" wrapText="1"/>
    </xf>
    <xf numFmtId="170" fontId="16" fillId="3" borderId="45" xfId="0" applyNumberFormat="1" applyFont="1" applyFill="1" applyBorder="1" applyAlignment="1">
      <alignment horizontal="center" vertical="center" wrapText="1"/>
    </xf>
    <xf numFmtId="168" fontId="16" fillId="3" borderId="44" xfId="0" applyNumberFormat="1" applyFont="1" applyFill="1" applyBorder="1" applyAlignment="1">
      <alignment horizontal="center" vertical="center" wrapText="1"/>
    </xf>
    <xf numFmtId="168" fontId="16" fillId="3" borderId="45" xfId="0" applyNumberFormat="1" applyFont="1" applyFill="1" applyBorder="1" applyAlignment="1">
      <alignment horizontal="center" vertical="center" wrapText="1"/>
    </xf>
  </cellXfs>
  <cellStyles count="4">
    <cellStyle name="Currency" xfId="1" builtinId="4"/>
    <cellStyle name="Hyperlink" xfId="3" builtinId="8"/>
    <cellStyle name="Normal" xfId="0" builtinId="0"/>
    <cellStyle name="Normal 3" xfId="2" xr:uid="{FE9551EA-B94C-401D-A94B-F410920A4E23}"/>
  </cellStyles>
  <dxfs count="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99"/>
      <color rgb="FFFFF9E7"/>
      <color rgb="FFFF99FF"/>
      <color rgb="FF66FF33"/>
      <color rgb="FFDF5139"/>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ntranet.noms.gsi.gov.uk/groups/public-sector-prison-industries/waste-management-unit-toolkitbest-practice-guide" TargetMode="External"/><Relationship Id="rId2" Type="http://schemas.openxmlformats.org/officeDocument/2006/relationships/hyperlink" Target="https://assets.publishing.service.gov.uk/government/uploads/system/uploads/attachment_data/file/789992/sustainable-operations-pf.pdf" TargetMode="External"/><Relationship Id="rId1" Type="http://schemas.openxmlformats.org/officeDocument/2006/relationships/hyperlink" Target="mailto:PIWasteManagement@Justice.gov.u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0432C-B860-42C0-BBAB-F1DC8E8671CE}">
  <sheetPr>
    <tabColor rgb="FFFF99FF"/>
  </sheetPr>
  <dimension ref="A1:D10"/>
  <sheetViews>
    <sheetView tabSelected="1" zoomScale="110" zoomScaleNormal="110" workbookViewId="0"/>
  </sheetViews>
  <sheetFormatPr defaultColWidth="8.7265625" defaultRowHeight="14.5" x14ac:dyDescent="0.35"/>
  <cols>
    <col min="1" max="1" width="140.453125" customWidth="1"/>
    <col min="2" max="2" width="3.26953125" customWidth="1"/>
    <col min="3" max="3" width="72.54296875" customWidth="1"/>
    <col min="4" max="4" width="3.1796875" customWidth="1"/>
  </cols>
  <sheetData>
    <row r="1" spans="1:4" ht="220.5" customHeight="1" x14ac:dyDescent="0.35">
      <c r="A1" s="123" t="s">
        <v>288</v>
      </c>
      <c r="B1" s="117"/>
      <c r="C1" s="127" t="s">
        <v>289</v>
      </c>
      <c r="D1" s="119"/>
    </row>
    <row r="2" spans="1:4" ht="20.5" customHeight="1" x14ac:dyDescent="0.35">
      <c r="A2" s="126" t="s">
        <v>297</v>
      </c>
      <c r="B2" s="117"/>
      <c r="C2" s="128"/>
      <c r="D2" s="119"/>
    </row>
    <row r="3" spans="1:4" ht="143.5" customHeight="1" x14ac:dyDescent="0.35">
      <c r="A3" s="124" t="s">
        <v>287</v>
      </c>
      <c r="B3" s="117"/>
      <c r="C3" s="129"/>
      <c r="D3" s="119"/>
    </row>
    <row r="4" spans="1:4" ht="18.649999999999999" customHeight="1" x14ac:dyDescent="0.35">
      <c r="A4" s="121"/>
      <c r="B4" s="117"/>
      <c r="C4" s="117"/>
      <c r="D4" s="119"/>
    </row>
    <row r="5" spans="1:4" ht="159" customHeight="1" x14ac:dyDescent="0.35">
      <c r="A5" s="130" t="s">
        <v>291</v>
      </c>
      <c r="B5" s="117"/>
      <c r="C5" s="123" t="s">
        <v>290</v>
      </c>
      <c r="D5" s="119"/>
    </row>
    <row r="6" spans="1:4" ht="36.65" customHeight="1" x14ac:dyDescent="0.35">
      <c r="A6" s="131"/>
      <c r="B6" s="117"/>
      <c r="C6" s="125" t="s">
        <v>292</v>
      </c>
      <c r="D6" s="119"/>
    </row>
    <row r="7" spans="1:4" ht="39" customHeight="1" x14ac:dyDescent="0.35">
      <c r="A7" s="131"/>
      <c r="B7" s="117"/>
      <c r="C7" s="125" t="s">
        <v>293</v>
      </c>
      <c r="D7" s="119"/>
    </row>
    <row r="8" spans="1:4" ht="33" customHeight="1" x14ac:dyDescent="0.35">
      <c r="A8" s="131"/>
      <c r="B8" s="117"/>
      <c r="C8" s="133"/>
      <c r="D8" s="119"/>
    </row>
    <row r="9" spans="1:4" ht="177.65" customHeight="1" x14ac:dyDescent="0.35">
      <c r="A9" s="132"/>
      <c r="B9" s="117"/>
      <c r="C9" s="134"/>
      <c r="D9" s="119"/>
    </row>
    <row r="10" spans="1:4" x14ac:dyDescent="0.35">
      <c r="A10" s="122"/>
      <c r="B10" s="118"/>
      <c r="C10" s="118"/>
      <c r="D10" s="120"/>
    </row>
  </sheetData>
  <sheetProtection algorithmName="SHA-512" hashValue="Lk2fXRUkDpv+pvcRBn/CJQyFD4rhXH0dvUnS/Ta57XRddM6VU1SbB3ebRIkMQNdMmPTkDgi0EoY3Gqd6lqPrgQ==" saltValue="RZTK1OV/+8khhqrzfDjlgA==" spinCount="100000" sheet="1" objects="1" scenarios="1"/>
  <mergeCells count="3">
    <mergeCell ref="C1:C3"/>
    <mergeCell ref="A5:A9"/>
    <mergeCell ref="C8:C9"/>
  </mergeCells>
  <hyperlinks>
    <hyperlink ref="A2" r:id="rId1" xr:uid="{808B8962-6FEB-4D36-94A3-C510740626BB}"/>
    <hyperlink ref="C6" r:id="rId2" xr:uid="{66D33F8F-EF47-4584-8844-A6DCFEE9C885}"/>
    <hyperlink ref="C7" r:id="rId3" xr:uid="{E0FC6475-D22F-4BC1-B8E1-2C49CD1D9E52}"/>
  </hyperlinks>
  <printOptions horizontalCentered="1" verticalCentered="1"/>
  <pageMargins left="0.31496062992125984" right="0.31496062992125984" top="0.35433070866141736" bottom="0.35433070866141736" header="0.11811023622047245" footer="0.11811023622047245"/>
  <pageSetup paperSize="9" scale="60" orientation="landscape"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117B6-139A-42E1-93A3-494927EFDCA6}">
  <sheetPr>
    <tabColor rgb="FF7030A0"/>
  </sheetPr>
  <dimension ref="A1:I30"/>
  <sheetViews>
    <sheetView zoomScaleNormal="100" workbookViewId="0">
      <selection sqref="A1:C4"/>
    </sheetView>
  </sheetViews>
  <sheetFormatPr defaultColWidth="8.7265625" defaultRowHeight="14.5" x14ac:dyDescent="0.35"/>
  <cols>
    <col min="1" max="1" width="20.54296875" customWidth="1"/>
    <col min="2" max="2" width="11.453125" customWidth="1"/>
    <col min="3" max="3" width="9.453125" customWidth="1"/>
    <col min="4" max="9" width="13.54296875" customWidth="1"/>
  </cols>
  <sheetData>
    <row r="1" spans="1:9" ht="14.15" customHeight="1" x14ac:dyDescent="0.35">
      <c r="A1" s="145" t="s">
        <v>14</v>
      </c>
      <c r="B1" s="146"/>
      <c r="C1" s="147"/>
      <c r="D1" s="168" t="s">
        <v>8</v>
      </c>
      <c r="E1" s="168"/>
      <c r="F1" s="170">
        <v>0</v>
      </c>
      <c r="G1" s="181" t="s">
        <v>17</v>
      </c>
      <c r="H1" s="182"/>
      <c r="I1" s="174">
        <v>0</v>
      </c>
    </row>
    <row r="2" spans="1:9" ht="14.15" customHeight="1" x14ac:dyDescent="0.35">
      <c r="A2" s="148"/>
      <c r="B2" s="149"/>
      <c r="C2" s="150"/>
      <c r="D2" s="169"/>
      <c r="E2" s="169"/>
      <c r="F2" s="171"/>
      <c r="G2" s="183"/>
      <c r="H2" s="184"/>
      <c r="I2" s="175"/>
    </row>
    <row r="3" spans="1:9" ht="14.15" customHeight="1" x14ac:dyDescent="0.35">
      <c r="A3" s="148"/>
      <c r="B3" s="149"/>
      <c r="C3" s="150"/>
      <c r="D3" s="169" t="s">
        <v>227</v>
      </c>
      <c r="E3" s="169"/>
      <c r="F3" s="172">
        <v>0</v>
      </c>
      <c r="G3" s="185" t="s">
        <v>16</v>
      </c>
      <c r="H3" s="186"/>
      <c r="I3" s="179">
        <v>0</v>
      </c>
    </row>
    <row r="4" spans="1:9" ht="14.15" customHeight="1" x14ac:dyDescent="0.35">
      <c r="A4" s="151"/>
      <c r="B4" s="152"/>
      <c r="C4" s="153"/>
      <c r="D4" s="169"/>
      <c r="E4" s="169"/>
      <c r="F4" s="173"/>
      <c r="G4" s="183"/>
      <c r="H4" s="184"/>
      <c r="I4" s="180"/>
    </row>
    <row r="5" spans="1:9" ht="20.149999999999999" customHeight="1" x14ac:dyDescent="0.35">
      <c r="A5" s="154" t="s">
        <v>15</v>
      </c>
      <c r="B5" s="155"/>
      <c r="C5" s="156"/>
      <c r="D5" s="221" t="s">
        <v>294</v>
      </c>
      <c r="E5" s="222"/>
      <c r="F5" s="221" t="s">
        <v>295</v>
      </c>
      <c r="G5" s="222"/>
      <c r="H5" s="176" t="s">
        <v>232</v>
      </c>
      <c r="I5" s="178" t="s">
        <v>18</v>
      </c>
    </row>
    <row r="6" spans="1:9" ht="20.149999999999999" customHeight="1" x14ac:dyDescent="0.35">
      <c r="A6" s="157"/>
      <c r="B6" s="158"/>
      <c r="C6" s="158"/>
      <c r="D6" s="223"/>
      <c r="E6" s="224"/>
      <c r="F6" s="223"/>
      <c r="G6" s="224"/>
      <c r="H6" s="177"/>
      <c r="I6" s="178"/>
    </row>
    <row r="7" spans="1:9" ht="20.149999999999999" customHeight="1" x14ac:dyDescent="0.35">
      <c r="A7" s="159" t="s">
        <v>298</v>
      </c>
      <c r="B7" s="160"/>
      <c r="C7" s="161"/>
      <c r="D7" s="225">
        <f>SUM(D8+D9+D10+D11+D12+D13+D14+D15+D17+D18+D20+D21+D22+D23+D24+D26+D28+D27+D29)</f>
        <v>0</v>
      </c>
      <c r="E7" s="225"/>
      <c r="F7" s="217">
        <f>SUM(F8+F9+F10+F11+F12+F13+F14+F15+F20+F21+F22+F23+F24+F26+F27+F28+F29)</f>
        <v>0</v>
      </c>
      <c r="G7" s="218"/>
      <c r="H7" s="56">
        <f>SUM(H8+H9+H10+H11+H12+H13+H14+H15+H20+H21+H22+H23+H24+H26+H27+H28+H29)</f>
        <v>0</v>
      </c>
      <c r="I7" s="57">
        <f>SUM(I8+I9+I10+I11+I12+I13+I14+I15+I17+I18+I20+I21+I22+I23+I24+I26+I27+I28+I29)</f>
        <v>0</v>
      </c>
    </row>
    <row r="8" spans="1:9" ht="16" customHeight="1" x14ac:dyDescent="0.35">
      <c r="A8" s="162" t="s">
        <v>226</v>
      </c>
      <c r="B8" s="163"/>
      <c r="C8" s="164"/>
      <c r="D8" s="216">
        <v>0</v>
      </c>
      <c r="E8" s="216"/>
      <c r="F8" s="219">
        <v>0</v>
      </c>
      <c r="G8" s="220"/>
      <c r="H8" s="58">
        <f>SUM(F8)</f>
        <v>0</v>
      </c>
      <c r="I8" s="59">
        <f>SUM(D8)</f>
        <v>0</v>
      </c>
    </row>
    <row r="9" spans="1:9" ht="16" customHeight="1" x14ac:dyDescent="0.35">
      <c r="A9" s="162" t="s">
        <v>3</v>
      </c>
      <c r="B9" s="163"/>
      <c r="C9" s="164"/>
      <c r="D9" s="216">
        <v>0</v>
      </c>
      <c r="E9" s="216"/>
      <c r="F9" s="219">
        <v>0</v>
      </c>
      <c r="G9" s="220"/>
      <c r="H9" s="58">
        <f t="shared" ref="H9:H15" si="0">SUM(F9)</f>
        <v>0</v>
      </c>
      <c r="I9" s="59">
        <f t="shared" ref="I9:I15" si="1">SUM(D9)</f>
        <v>0</v>
      </c>
    </row>
    <row r="10" spans="1:9" ht="16" customHeight="1" x14ac:dyDescent="0.35">
      <c r="A10" s="162" t="s">
        <v>231</v>
      </c>
      <c r="B10" s="163"/>
      <c r="C10" s="164"/>
      <c r="D10" s="216">
        <v>0</v>
      </c>
      <c r="E10" s="216"/>
      <c r="F10" s="219">
        <v>0</v>
      </c>
      <c r="G10" s="220"/>
      <c r="H10" s="58">
        <f t="shared" si="0"/>
        <v>0</v>
      </c>
      <c r="I10" s="59">
        <f t="shared" si="1"/>
        <v>0</v>
      </c>
    </row>
    <row r="11" spans="1:9" ht="16" customHeight="1" x14ac:dyDescent="0.35">
      <c r="A11" s="165" t="s">
        <v>140</v>
      </c>
      <c r="B11" s="166"/>
      <c r="C11" s="167"/>
      <c r="D11" s="216">
        <v>0</v>
      </c>
      <c r="E11" s="216"/>
      <c r="F11" s="219">
        <v>0</v>
      </c>
      <c r="G11" s="220"/>
      <c r="H11" s="58">
        <f t="shared" si="0"/>
        <v>0</v>
      </c>
      <c r="I11" s="59">
        <f t="shared" si="1"/>
        <v>0</v>
      </c>
    </row>
    <row r="12" spans="1:9" ht="16" customHeight="1" x14ac:dyDescent="0.35">
      <c r="A12" s="165" t="s">
        <v>142</v>
      </c>
      <c r="B12" s="166"/>
      <c r="C12" s="167"/>
      <c r="D12" s="216">
        <v>0</v>
      </c>
      <c r="E12" s="216"/>
      <c r="F12" s="219">
        <v>0</v>
      </c>
      <c r="G12" s="220"/>
      <c r="H12" s="58">
        <f t="shared" si="0"/>
        <v>0</v>
      </c>
      <c r="I12" s="59">
        <f t="shared" si="1"/>
        <v>0</v>
      </c>
    </row>
    <row r="13" spans="1:9" ht="16" customHeight="1" x14ac:dyDescent="0.35">
      <c r="A13" s="165" t="s">
        <v>141</v>
      </c>
      <c r="B13" s="166"/>
      <c r="C13" s="167"/>
      <c r="D13" s="216">
        <v>0</v>
      </c>
      <c r="E13" s="216"/>
      <c r="F13" s="219">
        <v>0</v>
      </c>
      <c r="G13" s="220"/>
      <c r="H13" s="58">
        <f t="shared" si="0"/>
        <v>0</v>
      </c>
      <c r="I13" s="59">
        <f t="shared" si="1"/>
        <v>0</v>
      </c>
    </row>
    <row r="14" spans="1:9" ht="16" customHeight="1" x14ac:dyDescent="0.35">
      <c r="A14" s="165" t="s">
        <v>4</v>
      </c>
      <c r="B14" s="166"/>
      <c r="C14" s="167"/>
      <c r="D14" s="216">
        <v>0</v>
      </c>
      <c r="E14" s="216"/>
      <c r="F14" s="219">
        <v>0</v>
      </c>
      <c r="G14" s="220"/>
      <c r="H14" s="58">
        <f t="shared" si="0"/>
        <v>0</v>
      </c>
      <c r="I14" s="59">
        <f t="shared" si="1"/>
        <v>0</v>
      </c>
    </row>
    <row r="15" spans="1:9" ht="16" customHeight="1" x14ac:dyDescent="0.35">
      <c r="A15" s="165" t="s">
        <v>5</v>
      </c>
      <c r="B15" s="166"/>
      <c r="C15" s="167"/>
      <c r="D15" s="216">
        <v>0</v>
      </c>
      <c r="E15" s="216"/>
      <c r="F15" s="219">
        <v>0</v>
      </c>
      <c r="G15" s="220"/>
      <c r="H15" s="58">
        <f t="shared" si="0"/>
        <v>0</v>
      </c>
      <c r="I15" s="59">
        <f t="shared" si="1"/>
        <v>0</v>
      </c>
    </row>
    <row r="16" spans="1:9" s="60" customFormat="1" ht="40" customHeight="1" x14ac:dyDescent="0.35">
      <c r="A16" s="187"/>
      <c r="B16" s="188"/>
      <c r="C16" s="189"/>
      <c r="D16" s="212" t="s">
        <v>9</v>
      </c>
      <c r="E16" s="213"/>
      <c r="F16" s="137" t="s">
        <v>171</v>
      </c>
      <c r="G16" s="138"/>
      <c r="H16" s="135"/>
      <c r="I16" s="136"/>
    </row>
    <row r="17" spans="1:9" ht="16" customHeight="1" x14ac:dyDescent="0.35">
      <c r="A17" s="165" t="s">
        <v>228</v>
      </c>
      <c r="B17" s="166"/>
      <c r="C17" s="167"/>
      <c r="D17" s="214">
        <v>0</v>
      </c>
      <c r="E17" s="215"/>
      <c r="F17" s="139"/>
      <c r="G17" s="140"/>
      <c r="H17" s="61"/>
      <c r="I17" s="59">
        <f>SUM(D17)</f>
        <v>0</v>
      </c>
    </row>
    <row r="18" spans="1:9" ht="16" customHeight="1" x14ac:dyDescent="0.35">
      <c r="A18" s="165" t="s">
        <v>229</v>
      </c>
      <c r="B18" s="166"/>
      <c r="C18" s="167"/>
      <c r="D18" s="214">
        <v>0</v>
      </c>
      <c r="E18" s="215"/>
      <c r="F18" s="141"/>
      <c r="G18" s="142"/>
      <c r="H18" s="62"/>
      <c r="I18" s="59">
        <f>SUM(D18)</f>
        <v>0</v>
      </c>
    </row>
    <row r="19" spans="1:9" ht="6" customHeight="1" x14ac:dyDescent="0.35">
      <c r="A19" s="209"/>
      <c r="B19" s="210"/>
      <c r="C19" s="210"/>
      <c r="D19" s="210"/>
      <c r="E19" s="210"/>
      <c r="F19" s="210"/>
      <c r="G19" s="210"/>
      <c r="H19" s="210"/>
      <c r="I19" s="211"/>
    </row>
    <row r="20" spans="1:9" ht="16" customHeight="1" x14ac:dyDescent="0.35">
      <c r="A20" s="192" t="s">
        <v>0</v>
      </c>
      <c r="B20" s="193"/>
      <c r="C20" s="194"/>
      <c r="D20" s="228">
        <f>Engineering!H3</f>
        <v>0</v>
      </c>
      <c r="E20" s="228"/>
      <c r="F20" s="144">
        <f>Engineering!I3</f>
        <v>0</v>
      </c>
      <c r="G20" s="144"/>
      <c r="H20" s="63">
        <f>SUM(F20)</f>
        <v>0</v>
      </c>
      <c r="I20" s="59">
        <f>SUM(D20)</f>
        <v>0</v>
      </c>
    </row>
    <row r="21" spans="1:9" ht="16" customHeight="1" x14ac:dyDescent="0.35">
      <c r="A21" s="195" t="s">
        <v>1</v>
      </c>
      <c r="B21" s="196"/>
      <c r="C21" s="197"/>
      <c r="D21" s="228">
        <f>Plastics!H3</f>
        <v>0</v>
      </c>
      <c r="E21" s="228"/>
      <c r="F21" s="144">
        <f>Plastics!I3</f>
        <v>0</v>
      </c>
      <c r="G21" s="144"/>
      <c r="H21" s="63">
        <f>SUM(F21)</f>
        <v>0</v>
      </c>
      <c r="I21" s="59">
        <f>SUM(D21)</f>
        <v>0</v>
      </c>
    </row>
    <row r="22" spans="1:9" ht="16" customHeight="1" x14ac:dyDescent="0.35">
      <c r="A22" s="198" t="s">
        <v>6</v>
      </c>
      <c r="B22" s="199"/>
      <c r="C22" s="200"/>
      <c r="D22" s="228">
        <f>Textiles!H3</f>
        <v>0</v>
      </c>
      <c r="E22" s="228"/>
      <c r="F22" s="144">
        <f>Textiles!I3</f>
        <v>0</v>
      </c>
      <c r="G22" s="144"/>
      <c r="H22" s="63">
        <f>SUM(F22)</f>
        <v>0</v>
      </c>
      <c r="I22" s="59">
        <f>SUM(D22)</f>
        <v>0</v>
      </c>
    </row>
    <row r="23" spans="1:9" ht="16" customHeight="1" x14ac:dyDescent="0.35">
      <c r="A23" s="201" t="s">
        <v>2</v>
      </c>
      <c r="B23" s="202"/>
      <c r="C23" s="203"/>
      <c r="D23" s="228">
        <f>Woodwork!H3</f>
        <v>0</v>
      </c>
      <c r="E23" s="228"/>
      <c r="F23" s="144">
        <f>Woodwork!I3</f>
        <v>0</v>
      </c>
      <c r="G23" s="144"/>
      <c r="H23" s="63">
        <f>SUM(F23)</f>
        <v>0</v>
      </c>
      <c r="I23" s="59">
        <f>SUM(D23)</f>
        <v>0</v>
      </c>
    </row>
    <row r="24" spans="1:9" ht="16" customHeight="1" x14ac:dyDescent="0.35">
      <c r="A24" s="204" t="s">
        <v>235</v>
      </c>
      <c r="B24" s="205"/>
      <c r="C24" s="206"/>
      <c r="D24" s="228">
        <f>SUM('T.Vs, Kettles &amp; Other'!H3:H4)</f>
        <v>0</v>
      </c>
      <c r="E24" s="228"/>
      <c r="F24" s="144">
        <f>SUM('T.Vs, Kettles &amp; Other'!I3:I4)</f>
        <v>0</v>
      </c>
      <c r="G24" s="144"/>
      <c r="H24" s="63">
        <f>SUM(F24)</f>
        <v>0</v>
      </c>
      <c r="I24" s="59">
        <f>SUM(D24)</f>
        <v>0</v>
      </c>
    </row>
    <row r="25" spans="1:9" ht="19.5" customHeight="1" x14ac:dyDescent="0.35">
      <c r="A25" s="207"/>
      <c r="B25" s="208"/>
      <c r="C25" s="64" t="s">
        <v>233</v>
      </c>
      <c r="D25" s="65"/>
      <c r="E25" s="66"/>
      <c r="F25" s="66"/>
      <c r="G25" s="67"/>
      <c r="H25" s="68">
        <f>SUM(H20:H24)</f>
        <v>0</v>
      </c>
      <c r="I25" s="69">
        <f>SUM(I20:I24)</f>
        <v>0</v>
      </c>
    </row>
    <row r="26" spans="1:9" ht="16" customHeight="1" x14ac:dyDescent="0.35">
      <c r="A26" s="190" t="s">
        <v>10</v>
      </c>
      <c r="B26" s="191"/>
      <c r="C26" s="77">
        <v>0</v>
      </c>
      <c r="D26" s="226">
        <f>SUM(C26*0.0139)</f>
        <v>0</v>
      </c>
      <c r="E26" s="227"/>
      <c r="F26" s="143">
        <f>SUM(C26*63.08)</f>
        <v>0</v>
      </c>
      <c r="G26" s="143"/>
      <c r="H26" s="70">
        <f>SUM(C26*63.08)</f>
        <v>0</v>
      </c>
      <c r="I26" s="71">
        <f>SUM(D26)</f>
        <v>0</v>
      </c>
    </row>
    <row r="27" spans="1:9" ht="16" customHeight="1" x14ac:dyDescent="0.35">
      <c r="A27" s="190" t="s">
        <v>11</v>
      </c>
      <c r="B27" s="191"/>
      <c r="C27" s="77">
        <v>0</v>
      </c>
      <c r="D27" s="226">
        <f>SUM(C27*0.0139)</f>
        <v>0</v>
      </c>
      <c r="E27" s="227"/>
      <c r="F27" s="143">
        <v>0</v>
      </c>
      <c r="G27" s="143"/>
      <c r="H27" s="70">
        <v>0</v>
      </c>
      <c r="I27" s="71">
        <f>SUM(D27)</f>
        <v>0</v>
      </c>
    </row>
    <row r="28" spans="1:9" ht="16" customHeight="1" x14ac:dyDescent="0.35">
      <c r="A28" s="190" t="s">
        <v>12</v>
      </c>
      <c r="B28" s="191"/>
      <c r="C28" s="77">
        <v>0</v>
      </c>
      <c r="D28" s="226">
        <f>SUM(C28*0.00128)</f>
        <v>0</v>
      </c>
      <c r="E28" s="227"/>
      <c r="F28" s="143">
        <f>SUM(C28*9)</f>
        <v>0</v>
      </c>
      <c r="G28" s="143"/>
      <c r="H28" s="70">
        <f>SUM(C28*9)</f>
        <v>0</v>
      </c>
      <c r="I28" s="71">
        <f>SUM(D28)</f>
        <v>0</v>
      </c>
    </row>
    <row r="29" spans="1:9" ht="16" customHeight="1" x14ac:dyDescent="0.35">
      <c r="A29" s="190" t="s">
        <v>13</v>
      </c>
      <c r="B29" s="191"/>
      <c r="C29" s="77">
        <v>0</v>
      </c>
      <c r="D29" s="226">
        <f>SUM(C29*0.00128)</f>
        <v>0</v>
      </c>
      <c r="E29" s="227"/>
      <c r="F29" s="143">
        <v>0</v>
      </c>
      <c r="G29" s="143"/>
      <c r="H29" s="70">
        <v>0</v>
      </c>
      <c r="I29" s="71">
        <f>SUM(D29)</f>
        <v>0</v>
      </c>
    </row>
    <row r="30" spans="1:9" ht="6" customHeight="1" thickBot="1" x14ac:dyDescent="0.4">
      <c r="A30" s="72"/>
      <c r="B30" s="73"/>
      <c r="C30" s="73"/>
      <c r="D30" s="74"/>
      <c r="E30" s="74"/>
      <c r="F30" s="75"/>
      <c r="G30" s="75"/>
      <c r="H30" s="75"/>
      <c r="I30" s="76"/>
    </row>
  </sheetData>
  <sheetProtection algorithmName="SHA-512" hashValue="TGfX4V3vhTIg8bnBsEFUu+2DxZBGOvNWpQjAIp087ZBIJTExSZ/A79hNU+yuPBj66/EeTuMzVxiCyN2T1E+CZw==" saltValue="zMwnDoqRz+xDfP6UId+kkg==" spinCount="100000" sheet="1"/>
  <mergeCells count="79">
    <mergeCell ref="D18:E18"/>
    <mergeCell ref="D26:E26"/>
    <mergeCell ref="D27:E27"/>
    <mergeCell ref="D28:E28"/>
    <mergeCell ref="D29:E29"/>
    <mergeCell ref="D20:E20"/>
    <mergeCell ref="D21:E21"/>
    <mergeCell ref="D22:E22"/>
    <mergeCell ref="D23:E23"/>
    <mergeCell ref="D24:E24"/>
    <mergeCell ref="D5:E6"/>
    <mergeCell ref="F5:G6"/>
    <mergeCell ref="D7:E7"/>
    <mergeCell ref="D8:E8"/>
    <mergeCell ref="D9:E9"/>
    <mergeCell ref="D15:E15"/>
    <mergeCell ref="F7:G7"/>
    <mergeCell ref="F8:G8"/>
    <mergeCell ref="F9:G9"/>
    <mergeCell ref="F10:G10"/>
    <mergeCell ref="D10:E10"/>
    <mergeCell ref="D11:E11"/>
    <mergeCell ref="D12:E12"/>
    <mergeCell ref="D13:E13"/>
    <mergeCell ref="D14:E14"/>
    <mergeCell ref="F11:G11"/>
    <mergeCell ref="F12:G12"/>
    <mergeCell ref="F13:G13"/>
    <mergeCell ref="F14:G14"/>
    <mergeCell ref="F15:G15"/>
    <mergeCell ref="A16:C16"/>
    <mergeCell ref="A26:B26"/>
    <mergeCell ref="A27:B27"/>
    <mergeCell ref="A28:B28"/>
    <mergeCell ref="A29:B29"/>
    <mergeCell ref="A20:C20"/>
    <mergeCell ref="A17:C17"/>
    <mergeCell ref="A18:C18"/>
    <mergeCell ref="A21:C21"/>
    <mergeCell ref="A22:C22"/>
    <mergeCell ref="A23:C23"/>
    <mergeCell ref="A24:C24"/>
    <mergeCell ref="A25:B25"/>
    <mergeCell ref="A19:I19"/>
    <mergeCell ref="D16:E16"/>
    <mergeCell ref="D17:E17"/>
    <mergeCell ref="F3:F4"/>
    <mergeCell ref="I1:I2"/>
    <mergeCell ref="H5:H6"/>
    <mergeCell ref="I5:I6"/>
    <mergeCell ref="I3:I4"/>
    <mergeCell ref="G1:H2"/>
    <mergeCell ref="G3:H4"/>
    <mergeCell ref="F29:G29"/>
    <mergeCell ref="A1:C4"/>
    <mergeCell ref="A5:C5"/>
    <mergeCell ref="A6:C6"/>
    <mergeCell ref="A7:C7"/>
    <mergeCell ref="A8:C8"/>
    <mergeCell ref="A9:C9"/>
    <mergeCell ref="A10:C10"/>
    <mergeCell ref="A11:C11"/>
    <mergeCell ref="A12:C12"/>
    <mergeCell ref="A13:C13"/>
    <mergeCell ref="A14:C14"/>
    <mergeCell ref="A15:C15"/>
    <mergeCell ref="D1:E2"/>
    <mergeCell ref="D3:E4"/>
    <mergeCell ref="F1:F2"/>
    <mergeCell ref="H16:I16"/>
    <mergeCell ref="F16:G18"/>
    <mergeCell ref="F26:G26"/>
    <mergeCell ref="F27:G27"/>
    <mergeCell ref="F28:G28"/>
    <mergeCell ref="F20:G20"/>
    <mergeCell ref="F21:G21"/>
    <mergeCell ref="F22:G22"/>
    <mergeCell ref="F23:G23"/>
    <mergeCell ref="F24:G24"/>
  </mergeCells>
  <conditionalFormatting sqref="F8:F15">
    <cfRule type="cellIs" dxfId="5" priority="7" operator="greaterThan">
      <formula>0.001</formula>
    </cfRule>
  </conditionalFormatting>
  <conditionalFormatting sqref="F20:F24 F26:F29">
    <cfRule type="cellIs" dxfId="4" priority="346" operator="greaterThan">
      <formula>0.001</formula>
    </cfRule>
  </conditionalFormatting>
  <conditionalFormatting sqref="H8:H16 H20:H24">
    <cfRule type="cellIs" dxfId="3" priority="246" operator="lessThan">
      <formula>0</formula>
    </cfRule>
    <cfRule type="cellIs" dxfId="2" priority="247" operator="greaterThan">
      <formula>0</formula>
    </cfRule>
  </conditionalFormatting>
  <conditionalFormatting sqref="H26:H29">
    <cfRule type="cellIs" dxfId="1" priority="9" operator="lessThan">
      <formula>0</formula>
    </cfRule>
    <cfRule type="cellIs" dxfId="0" priority="10" operator="greaterThan">
      <formula>0</formula>
    </cfRule>
  </conditionalFormatting>
  <printOptions horizontalCentered="1" verticalCentered="1" gridLines="1"/>
  <pageMargins left="0.31496062992125984" right="0.31496062992125984" top="0.35433070866141736" bottom="0.35433070866141736" header="0.31496062992125984" footer="0.31496062992125984"/>
  <pageSetup paperSize="9" orientation="landscape" r:id="rId1"/>
  <ignoredErrors>
    <ignoredError sqref="I25" 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5F73747-5A0C-40A1-BBF2-F09B3C829652}">
          <x14:formula1>
            <xm:f>'yes list'!$A$1:$A$109</xm:f>
          </x14:formula1>
          <xm:sqref>A6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25860-5490-4283-917A-F1AF7F846254}">
  <sheetPr>
    <tabColor theme="4" tint="0.59999389629810485"/>
  </sheetPr>
  <dimension ref="A1:I34"/>
  <sheetViews>
    <sheetView zoomScale="120" zoomScaleNormal="120" workbookViewId="0">
      <pane ySplit="2" topLeftCell="A3" activePane="bottomLeft" state="frozen"/>
      <selection pane="bottomLeft"/>
    </sheetView>
  </sheetViews>
  <sheetFormatPr defaultRowHeight="14.5" x14ac:dyDescent="0.35"/>
  <cols>
    <col min="1" max="1" width="31.26953125" bestFit="1" customWidth="1"/>
    <col min="2" max="2" width="11.54296875" customWidth="1"/>
    <col min="3" max="3" width="13.81640625" style="16" customWidth="1"/>
    <col min="4" max="4" width="12.453125" customWidth="1"/>
    <col min="5" max="5" width="11.453125" customWidth="1"/>
    <col min="6" max="6" width="19.1796875" customWidth="1"/>
    <col min="7" max="7" width="6.54296875" customWidth="1"/>
    <col min="8" max="9" width="23.54296875" customWidth="1"/>
    <col min="253" max="253" width="12.54296875" bestFit="1" customWidth="1"/>
    <col min="254" max="254" width="35.54296875" bestFit="1" customWidth="1"/>
    <col min="255" max="255" width="10.81640625" bestFit="1" customWidth="1"/>
    <col min="509" max="509" width="12.54296875" bestFit="1" customWidth="1"/>
    <col min="510" max="510" width="35.54296875" bestFit="1" customWidth="1"/>
    <col min="511" max="511" width="10.81640625" bestFit="1" customWidth="1"/>
    <col min="765" max="765" width="12.54296875" bestFit="1" customWidth="1"/>
    <col min="766" max="766" width="35.54296875" bestFit="1" customWidth="1"/>
    <col min="767" max="767" width="10.81640625" bestFit="1" customWidth="1"/>
    <col min="1021" max="1021" width="12.54296875" bestFit="1" customWidth="1"/>
    <col min="1022" max="1022" width="35.54296875" bestFit="1" customWidth="1"/>
    <col min="1023" max="1023" width="10.81640625" bestFit="1" customWidth="1"/>
    <col min="1277" max="1277" width="12.54296875" bestFit="1" customWidth="1"/>
    <col min="1278" max="1278" width="35.54296875" bestFit="1" customWidth="1"/>
    <col min="1279" max="1279" width="10.81640625" bestFit="1" customWidth="1"/>
    <col min="1533" max="1533" width="12.54296875" bestFit="1" customWidth="1"/>
    <col min="1534" max="1534" width="35.54296875" bestFit="1" customWidth="1"/>
    <col min="1535" max="1535" width="10.81640625" bestFit="1" customWidth="1"/>
    <col min="1789" max="1789" width="12.54296875" bestFit="1" customWidth="1"/>
    <col min="1790" max="1790" width="35.54296875" bestFit="1" customWidth="1"/>
    <col min="1791" max="1791" width="10.81640625" bestFit="1" customWidth="1"/>
    <col min="2045" max="2045" width="12.54296875" bestFit="1" customWidth="1"/>
    <col min="2046" max="2046" width="35.54296875" bestFit="1" customWidth="1"/>
    <col min="2047" max="2047" width="10.81640625" bestFit="1" customWidth="1"/>
    <col min="2301" max="2301" width="12.54296875" bestFit="1" customWidth="1"/>
    <col min="2302" max="2302" width="35.54296875" bestFit="1" customWidth="1"/>
    <col min="2303" max="2303" width="10.81640625" bestFit="1" customWidth="1"/>
    <col min="2557" max="2557" width="12.54296875" bestFit="1" customWidth="1"/>
    <col min="2558" max="2558" width="35.54296875" bestFit="1" customWidth="1"/>
    <col min="2559" max="2559" width="10.81640625" bestFit="1" customWidth="1"/>
    <col min="2813" max="2813" width="12.54296875" bestFit="1" customWidth="1"/>
    <col min="2814" max="2814" width="35.54296875" bestFit="1" customWidth="1"/>
    <col min="2815" max="2815" width="10.81640625" bestFit="1" customWidth="1"/>
    <col min="3069" max="3069" width="12.54296875" bestFit="1" customWidth="1"/>
    <col min="3070" max="3070" width="35.54296875" bestFit="1" customWidth="1"/>
    <col min="3071" max="3071" width="10.81640625" bestFit="1" customWidth="1"/>
    <col min="3325" max="3325" width="12.54296875" bestFit="1" customWidth="1"/>
    <col min="3326" max="3326" width="35.54296875" bestFit="1" customWidth="1"/>
    <col min="3327" max="3327" width="10.81640625" bestFit="1" customWidth="1"/>
    <col min="3581" max="3581" width="12.54296875" bestFit="1" customWidth="1"/>
    <col min="3582" max="3582" width="35.54296875" bestFit="1" customWidth="1"/>
    <col min="3583" max="3583" width="10.81640625" bestFit="1" customWidth="1"/>
    <col min="3837" max="3837" width="12.54296875" bestFit="1" customWidth="1"/>
    <col min="3838" max="3838" width="35.54296875" bestFit="1" customWidth="1"/>
    <col min="3839" max="3839" width="10.81640625" bestFit="1" customWidth="1"/>
    <col min="4093" max="4093" width="12.54296875" bestFit="1" customWidth="1"/>
    <col min="4094" max="4094" width="35.54296875" bestFit="1" customWidth="1"/>
    <col min="4095" max="4095" width="10.81640625" bestFit="1" customWidth="1"/>
    <col min="4349" max="4349" width="12.54296875" bestFit="1" customWidth="1"/>
    <col min="4350" max="4350" width="35.54296875" bestFit="1" customWidth="1"/>
    <col min="4351" max="4351" width="10.81640625" bestFit="1" customWidth="1"/>
    <col min="4605" max="4605" width="12.54296875" bestFit="1" customWidth="1"/>
    <col min="4606" max="4606" width="35.54296875" bestFit="1" customWidth="1"/>
    <col min="4607" max="4607" width="10.81640625" bestFit="1" customWidth="1"/>
    <col min="4861" max="4861" width="12.54296875" bestFit="1" customWidth="1"/>
    <col min="4862" max="4862" width="35.54296875" bestFit="1" customWidth="1"/>
    <col min="4863" max="4863" width="10.81640625" bestFit="1" customWidth="1"/>
    <col min="5117" max="5117" width="12.54296875" bestFit="1" customWidth="1"/>
    <col min="5118" max="5118" width="35.54296875" bestFit="1" customWidth="1"/>
    <col min="5119" max="5119" width="10.81640625" bestFit="1" customWidth="1"/>
    <col min="5373" max="5373" width="12.54296875" bestFit="1" customWidth="1"/>
    <col min="5374" max="5374" width="35.54296875" bestFit="1" customWidth="1"/>
    <col min="5375" max="5375" width="10.81640625" bestFit="1" customWidth="1"/>
    <col min="5629" max="5629" width="12.54296875" bestFit="1" customWidth="1"/>
    <col min="5630" max="5630" width="35.54296875" bestFit="1" customWidth="1"/>
    <col min="5631" max="5631" width="10.81640625" bestFit="1" customWidth="1"/>
    <col min="5885" max="5885" width="12.54296875" bestFit="1" customWidth="1"/>
    <col min="5886" max="5886" width="35.54296875" bestFit="1" customWidth="1"/>
    <col min="5887" max="5887" width="10.81640625" bestFit="1" customWidth="1"/>
    <col min="6141" max="6141" width="12.54296875" bestFit="1" customWidth="1"/>
    <col min="6142" max="6142" width="35.54296875" bestFit="1" customWidth="1"/>
    <col min="6143" max="6143" width="10.81640625" bestFit="1" customWidth="1"/>
    <col min="6397" max="6397" width="12.54296875" bestFit="1" customWidth="1"/>
    <col min="6398" max="6398" width="35.54296875" bestFit="1" customWidth="1"/>
    <col min="6399" max="6399" width="10.81640625" bestFit="1" customWidth="1"/>
    <col min="6653" max="6653" width="12.54296875" bestFit="1" customWidth="1"/>
    <col min="6654" max="6654" width="35.54296875" bestFit="1" customWidth="1"/>
    <col min="6655" max="6655" width="10.81640625" bestFit="1" customWidth="1"/>
    <col min="6909" max="6909" width="12.54296875" bestFit="1" customWidth="1"/>
    <col min="6910" max="6910" width="35.54296875" bestFit="1" customWidth="1"/>
    <col min="6911" max="6911" width="10.81640625" bestFit="1" customWidth="1"/>
    <col min="7165" max="7165" width="12.54296875" bestFit="1" customWidth="1"/>
    <col min="7166" max="7166" width="35.54296875" bestFit="1" customWidth="1"/>
    <col min="7167" max="7167" width="10.81640625" bestFit="1" customWidth="1"/>
    <col min="7421" max="7421" width="12.54296875" bestFit="1" customWidth="1"/>
    <col min="7422" max="7422" width="35.54296875" bestFit="1" customWidth="1"/>
    <col min="7423" max="7423" width="10.81640625" bestFit="1" customWidth="1"/>
    <col min="7677" max="7677" width="12.54296875" bestFit="1" customWidth="1"/>
    <col min="7678" max="7678" width="35.54296875" bestFit="1" customWidth="1"/>
    <col min="7679" max="7679" width="10.81640625" bestFit="1" customWidth="1"/>
    <col min="7933" max="7933" width="12.54296875" bestFit="1" customWidth="1"/>
    <col min="7934" max="7934" width="35.54296875" bestFit="1" customWidth="1"/>
    <col min="7935" max="7935" width="10.81640625" bestFit="1" customWidth="1"/>
    <col min="8189" max="8189" width="12.54296875" bestFit="1" customWidth="1"/>
    <col min="8190" max="8190" width="35.54296875" bestFit="1" customWidth="1"/>
    <col min="8191" max="8191" width="10.81640625" bestFit="1" customWidth="1"/>
    <col min="8445" max="8445" width="12.54296875" bestFit="1" customWidth="1"/>
    <col min="8446" max="8446" width="35.54296875" bestFit="1" customWidth="1"/>
    <col min="8447" max="8447" width="10.81640625" bestFit="1" customWidth="1"/>
    <col min="8701" max="8701" width="12.54296875" bestFit="1" customWidth="1"/>
    <col min="8702" max="8702" width="35.54296875" bestFit="1" customWidth="1"/>
    <col min="8703" max="8703" width="10.81640625" bestFit="1" customWidth="1"/>
    <col min="8957" max="8957" width="12.54296875" bestFit="1" customWidth="1"/>
    <col min="8958" max="8958" width="35.54296875" bestFit="1" customWidth="1"/>
    <col min="8959" max="8959" width="10.81640625" bestFit="1" customWidth="1"/>
    <col min="9213" max="9213" width="12.54296875" bestFit="1" customWidth="1"/>
    <col min="9214" max="9214" width="35.54296875" bestFit="1" customWidth="1"/>
    <col min="9215" max="9215" width="10.81640625" bestFit="1" customWidth="1"/>
    <col min="9469" max="9469" width="12.54296875" bestFit="1" customWidth="1"/>
    <col min="9470" max="9470" width="35.54296875" bestFit="1" customWidth="1"/>
    <col min="9471" max="9471" width="10.81640625" bestFit="1" customWidth="1"/>
    <col min="9725" max="9725" width="12.54296875" bestFit="1" customWidth="1"/>
    <col min="9726" max="9726" width="35.54296875" bestFit="1" customWidth="1"/>
    <col min="9727" max="9727" width="10.81640625" bestFit="1" customWidth="1"/>
    <col min="9981" max="9981" width="12.54296875" bestFit="1" customWidth="1"/>
    <col min="9982" max="9982" width="35.54296875" bestFit="1" customWidth="1"/>
    <col min="9983" max="9983" width="10.81640625" bestFit="1" customWidth="1"/>
    <col min="10237" max="10237" width="12.54296875" bestFit="1" customWidth="1"/>
    <col min="10238" max="10238" width="35.54296875" bestFit="1" customWidth="1"/>
    <col min="10239" max="10239" width="10.81640625" bestFit="1" customWidth="1"/>
    <col min="10493" max="10493" width="12.54296875" bestFit="1" customWidth="1"/>
    <col min="10494" max="10494" width="35.54296875" bestFit="1" customWidth="1"/>
    <col min="10495" max="10495" width="10.81640625" bestFit="1" customWidth="1"/>
    <col min="10749" max="10749" width="12.54296875" bestFit="1" customWidth="1"/>
    <col min="10750" max="10750" width="35.54296875" bestFit="1" customWidth="1"/>
    <col min="10751" max="10751" width="10.81640625" bestFit="1" customWidth="1"/>
    <col min="11005" max="11005" width="12.54296875" bestFit="1" customWidth="1"/>
    <col min="11006" max="11006" width="35.54296875" bestFit="1" customWidth="1"/>
    <col min="11007" max="11007" width="10.81640625" bestFit="1" customWidth="1"/>
    <col min="11261" max="11261" width="12.54296875" bestFit="1" customWidth="1"/>
    <col min="11262" max="11262" width="35.54296875" bestFit="1" customWidth="1"/>
    <col min="11263" max="11263" width="10.81640625" bestFit="1" customWidth="1"/>
    <col min="11517" max="11517" width="12.54296875" bestFit="1" customWidth="1"/>
    <col min="11518" max="11518" width="35.54296875" bestFit="1" customWidth="1"/>
    <col min="11519" max="11519" width="10.81640625" bestFit="1" customWidth="1"/>
    <col min="11773" max="11773" width="12.54296875" bestFit="1" customWidth="1"/>
    <col min="11774" max="11774" width="35.54296875" bestFit="1" customWidth="1"/>
    <col min="11775" max="11775" width="10.81640625" bestFit="1" customWidth="1"/>
    <col min="12029" max="12029" width="12.54296875" bestFit="1" customWidth="1"/>
    <col min="12030" max="12030" width="35.54296875" bestFit="1" customWidth="1"/>
    <col min="12031" max="12031" width="10.81640625" bestFit="1" customWidth="1"/>
    <col min="12285" max="12285" width="12.54296875" bestFit="1" customWidth="1"/>
    <col min="12286" max="12286" width="35.54296875" bestFit="1" customWidth="1"/>
    <col min="12287" max="12287" width="10.81640625" bestFit="1" customWidth="1"/>
    <col min="12541" max="12541" width="12.54296875" bestFit="1" customWidth="1"/>
    <col min="12542" max="12542" width="35.54296875" bestFit="1" customWidth="1"/>
    <col min="12543" max="12543" width="10.81640625" bestFit="1" customWidth="1"/>
    <col min="12797" max="12797" width="12.54296875" bestFit="1" customWidth="1"/>
    <col min="12798" max="12798" width="35.54296875" bestFit="1" customWidth="1"/>
    <col min="12799" max="12799" width="10.81640625" bestFit="1" customWidth="1"/>
    <col min="13053" max="13053" width="12.54296875" bestFit="1" customWidth="1"/>
    <col min="13054" max="13054" width="35.54296875" bestFit="1" customWidth="1"/>
    <col min="13055" max="13055" width="10.81640625" bestFit="1" customWidth="1"/>
    <col min="13309" max="13309" width="12.54296875" bestFit="1" customWidth="1"/>
    <col min="13310" max="13310" width="35.54296875" bestFit="1" customWidth="1"/>
    <col min="13311" max="13311" width="10.81640625" bestFit="1" customWidth="1"/>
    <col min="13565" max="13565" width="12.54296875" bestFit="1" customWidth="1"/>
    <col min="13566" max="13566" width="35.54296875" bestFit="1" customWidth="1"/>
    <col min="13567" max="13567" width="10.81640625" bestFit="1" customWidth="1"/>
    <col min="13821" max="13821" width="12.54296875" bestFit="1" customWidth="1"/>
    <col min="13822" max="13822" width="35.54296875" bestFit="1" customWidth="1"/>
    <col min="13823" max="13823" width="10.81640625" bestFit="1" customWidth="1"/>
    <col min="14077" max="14077" width="12.54296875" bestFit="1" customWidth="1"/>
    <col min="14078" max="14078" width="35.54296875" bestFit="1" customWidth="1"/>
    <col min="14079" max="14079" width="10.81640625" bestFit="1" customWidth="1"/>
    <col min="14333" max="14333" width="12.54296875" bestFit="1" customWidth="1"/>
    <col min="14334" max="14334" width="35.54296875" bestFit="1" customWidth="1"/>
    <col min="14335" max="14335" width="10.81640625" bestFit="1" customWidth="1"/>
    <col min="14589" max="14589" width="12.54296875" bestFit="1" customWidth="1"/>
    <col min="14590" max="14590" width="35.54296875" bestFit="1" customWidth="1"/>
    <col min="14591" max="14591" width="10.81640625" bestFit="1" customWidth="1"/>
    <col min="14845" max="14845" width="12.54296875" bestFit="1" customWidth="1"/>
    <col min="14846" max="14846" width="35.54296875" bestFit="1" customWidth="1"/>
    <col min="14847" max="14847" width="10.81640625" bestFit="1" customWidth="1"/>
    <col min="15101" max="15101" width="12.54296875" bestFit="1" customWidth="1"/>
    <col min="15102" max="15102" width="35.54296875" bestFit="1" customWidth="1"/>
    <col min="15103" max="15103" width="10.81640625" bestFit="1" customWidth="1"/>
    <col min="15357" max="15357" width="12.54296875" bestFit="1" customWidth="1"/>
    <col min="15358" max="15358" width="35.54296875" bestFit="1" customWidth="1"/>
    <col min="15359" max="15359" width="10.81640625" bestFit="1" customWidth="1"/>
    <col min="15613" max="15613" width="12.54296875" bestFit="1" customWidth="1"/>
    <col min="15614" max="15614" width="35.54296875" bestFit="1" customWidth="1"/>
    <col min="15615" max="15615" width="10.81640625" bestFit="1" customWidth="1"/>
    <col min="15869" max="15869" width="12.54296875" bestFit="1" customWidth="1"/>
    <col min="15870" max="15870" width="35.54296875" bestFit="1" customWidth="1"/>
    <col min="15871" max="15871" width="10.81640625" bestFit="1" customWidth="1"/>
    <col min="16125" max="16125" width="12.54296875" bestFit="1" customWidth="1"/>
    <col min="16126" max="16126" width="35.54296875" bestFit="1" customWidth="1"/>
    <col min="16127" max="16127" width="10.81640625" bestFit="1" customWidth="1"/>
  </cols>
  <sheetData>
    <row r="1" spans="1:9" ht="12" customHeight="1" thickBot="1" x14ac:dyDescent="0.4">
      <c r="A1" s="44"/>
      <c r="B1" s="39"/>
      <c r="C1" s="39"/>
      <c r="D1" s="39"/>
      <c r="E1" s="39"/>
      <c r="F1" s="41"/>
      <c r="G1" s="41"/>
    </row>
    <row r="2" spans="1:9" ht="44" thickBot="1" x14ac:dyDescent="0.4">
      <c r="A2" s="46" t="s">
        <v>225</v>
      </c>
      <c r="B2" s="47" t="s">
        <v>167</v>
      </c>
      <c r="C2" s="48" t="s">
        <v>170</v>
      </c>
      <c r="D2" s="47" t="s">
        <v>168</v>
      </c>
      <c r="E2" s="29" t="s">
        <v>169</v>
      </c>
      <c r="F2" s="28" t="s">
        <v>171</v>
      </c>
      <c r="G2" s="39"/>
      <c r="H2" s="42" t="s">
        <v>9</v>
      </c>
      <c r="I2" s="43" t="s">
        <v>7</v>
      </c>
    </row>
    <row r="3" spans="1:9" s="7" customFormat="1" ht="13" x14ac:dyDescent="0.3">
      <c r="A3" s="45" t="s">
        <v>143</v>
      </c>
      <c r="B3" s="54">
        <v>0</v>
      </c>
      <c r="C3" s="34">
        <v>40</v>
      </c>
      <c r="D3" s="31">
        <f t="shared" ref="D3:D31" si="0">SUM(B3*C3)</f>
        <v>0</v>
      </c>
      <c r="E3" s="32">
        <v>126.53550000000001</v>
      </c>
      <c r="F3" s="33">
        <f t="shared" ref="F3:F31" si="1">SUM(B3*E3)</f>
        <v>0</v>
      </c>
      <c r="G3" s="40"/>
      <c r="H3" s="229">
        <f>SUM(D3:D33)/1000</f>
        <v>0</v>
      </c>
      <c r="I3" s="230">
        <f>SUM(F3:F33)</f>
        <v>0</v>
      </c>
    </row>
    <row r="4" spans="1:9" s="7" customFormat="1" ht="13.5" thickBot="1" x14ac:dyDescent="0.35">
      <c r="A4" s="5" t="s">
        <v>144</v>
      </c>
      <c r="B4" s="54">
        <v>0</v>
      </c>
      <c r="C4" s="20">
        <v>51</v>
      </c>
      <c r="D4" s="18">
        <f t="shared" si="0"/>
        <v>0</v>
      </c>
      <c r="E4" s="6">
        <v>149.63400000000001</v>
      </c>
      <c r="F4" s="19">
        <f t="shared" si="1"/>
        <v>0</v>
      </c>
      <c r="G4" s="40"/>
      <c r="H4" s="229"/>
      <c r="I4" s="230"/>
    </row>
    <row r="5" spans="1:9" s="7" customFormat="1" ht="13" x14ac:dyDescent="0.3">
      <c r="A5" s="5" t="s">
        <v>145</v>
      </c>
      <c r="B5" s="54">
        <v>0</v>
      </c>
      <c r="C5" s="20">
        <v>40</v>
      </c>
      <c r="D5" s="18">
        <f t="shared" si="0"/>
        <v>0</v>
      </c>
      <c r="E5" s="6">
        <v>180.04</v>
      </c>
      <c r="F5" s="19">
        <f t="shared" si="1"/>
        <v>0</v>
      </c>
      <c r="G5" s="40"/>
    </row>
    <row r="6" spans="1:9" s="7" customFormat="1" ht="13" x14ac:dyDescent="0.3">
      <c r="A6" s="5" t="s">
        <v>150</v>
      </c>
      <c r="B6" s="54">
        <v>0</v>
      </c>
      <c r="C6" s="20">
        <v>12</v>
      </c>
      <c r="D6" s="18">
        <f t="shared" ref="D6:D13" si="2">SUM(B6*C6)</f>
        <v>0</v>
      </c>
      <c r="E6" s="8">
        <v>55.673999999999999</v>
      </c>
      <c r="F6" s="19">
        <f t="shared" ref="F6:F13" si="3">SUM(B6*E6)</f>
        <v>0</v>
      </c>
      <c r="G6" s="40"/>
    </row>
    <row r="7" spans="1:9" s="7" customFormat="1" ht="13" x14ac:dyDescent="0.3">
      <c r="A7" s="5" t="s">
        <v>29</v>
      </c>
      <c r="B7" s="54">
        <v>0</v>
      </c>
      <c r="C7" s="20">
        <v>90</v>
      </c>
      <c r="D7" s="18">
        <f t="shared" si="2"/>
        <v>0</v>
      </c>
      <c r="E7" s="6">
        <v>87.63</v>
      </c>
      <c r="F7" s="19">
        <f t="shared" si="3"/>
        <v>0</v>
      </c>
      <c r="G7" s="40"/>
    </row>
    <row r="8" spans="1:9" s="7" customFormat="1" ht="13" x14ac:dyDescent="0.3">
      <c r="A8" s="5" t="s">
        <v>30</v>
      </c>
      <c r="B8" s="54">
        <v>0</v>
      </c>
      <c r="C8" s="20">
        <v>85.33</v>
      </c>
      <c r="D8" s="18">
        <f t="shared" si="2"/>
        <v>0</v>
      </c>
      <c r="E8" s="6">
        <v>73.94</v>
      </c>
      <c r="F8" s="19">
        <f t="shared" si="3"/>
        <v>0</v>
      </c>
      <c r="G8" s="40"/>
    </row>
    <row r="9" spans="1:9" s="7" customFormat="1" ht="13" x14ac:dyDescent="0.3">
      <c r="A9" s="5" t="s">
        <v>31</v>
      </c>
      <c r="B9" s="54">
        <v>0</v>
      </c>
      <c r="C9" s="20">
        <v>50</v>
      </c>
      <c r="D9" s="18">
        <f t="shared" si="2"/>
        <v>0</v>
      </c>
      <c r="E9" s="6">
        <v>55.75</v>
      </c>
      <c r="F9" s="19">
        <f t="shared" si="3"/>
        <v>0</v>
      </c>
      <c r="G9" s="40"/>
    </row>
    <row r="10" spans="1:9" s="7" customFormat="1" ht="13" x14ac:dyDescent="0.3">
      <c r="A10" s="5" t="s">
        <v>163</v>
      </c>
      <c r="B10" s="54">
        <v>0</v>
      </c>
      <c r="C10" s="20">
        <v>24</v>
      </c>
      <c r="D10" s="18">
        <f t="shared" si="2"/>
        <v>0</v>
      </c>
      <c r="E10" s="8">
        <v>135.756</v>
      </c>
      <c r="F10" s="19">
        <f t="shared" si="3"/>
        <v>0</v>
      </c>
      <c r="G10" s="40"/>
    </row>
    <row r="11" spans="1:9" s="7" customFormat="1" ht="13" x14ac:dyDescent="0.3">
      <c r="A11" s="5" t="s">
        <v>164</v>
      </c>
      <c r="B11" s="54">
        <v>0</v>
      </c>
      <c r="C11" s="20">
        <v>36</v>
      </c>
      <c r="D11" s="18">
        <f t="shared" si="2"/>
        <v>0</v>
      </c>
      <c r="E11" s="8">
        <v>215.29799999999997</v>
      </c>
      <c r="F11" s="19">
        <f t="shared" si="3"/>
        <v>0</v>
      </c>
      <c r="G11" s="40"/>
    </row>
    <row r="12" spans="1:9" s="7" customFormat="1" ht="13" x14ac:dyDescent="0.3">
      <c r="A12" s="5" t="s">
        <v>165</v>
      </c>
      <c r="B12" s="54">
        <v>0</v>
      </c>
      <c r="C12" s="20">
        <v>3.7</v>
      </c>
      <c r="D12" s="18">
        <f t="shared" si="2"/>
        <v>0</v>
      </c>
      <c r="E12" s="8">
        <v>63.072000000000003</v>
      </c>
      <c r="F12" s="19">
        <f t="shared" si="3"/>
        <v>0</v>
      </c>
      <c r="G12" s="40"/>
    </row>
    <row r="13" spans="1:9" s="7" customFormat="1" ht="13" x14ac:dyDescent="0.3">
      <c r="A13" s="5" t="s">
        <v>166</v>
      </c>
      <c r="B13" s="54">
        <v>0</v>
      </c>
      <c r="C13" s="20">
        <v>1.7</v>
      </c>
      <c r="D13" s="18">
        <f t="shared" si="2"/>
        <v>0</v>
      </c>
      <c r="E13" s="8">
        <v>33.695999999999998</v>
      </c>
      <c r="F13" s="19">
        <f t="shared" si="3"/>
        <v>0</v>
      </c>
      <c r="G13" s="40"/>
    </row>
    <row r="14" spans="1:9" s="7" customFormat="1" ht="6" customHeight="1" x14ac:dyDescent="0.3">
      <c r="A14" s="9"/>
      <c r="B14" s="96"/>
      <c r="C14" s="11"/>
      <c r="D14" s="12"/>
      <c r="E14" s="13"/>
      <c r="F14" s="13"/>
      <c r="G14" s="40"/>
    </row>
    <row r="15" spans="1:9" s="7" customFormat="1" ht="13" x14ac:dyDescent="0.3">
      <c r="A15" s="5" t="s">
        <v>151</v>
      </c>
      <c r="B15" s="54">
        <v>0</v>
      </c>
      <c r="C15" s="20">
        <v>13.67</v>
      </c>
      <c r="D15" s="18">
        <f>SUM(B15*C15)</f>
        <v>0</v>
      </c>
      <c r="E15" s="8">
        <v>87.952500000000015</v>
      </c>
      <c r="F15" s="19">
        <f>SUM(B15*E15)</f>
        <v>0</v>
      </c>
      <c r="G15" s="40"/>
    </row>
    <row r="16" spans="1:9" s="7" customFormat="1" ht="13" x14ac:dyDescent="0.3">
      <c r="A16" s="5" t="s">
        <v>147</v>
      </c>
      <c r="B16" s="54">
        <v>0</v>
      </c>
      <c r="C16" s="20">
        <v>5</v>
      </c>
      <c r="D16" s="18">
        <f t="shared" si="0"/>
        <v>0</v>
      </c>
      <c r="E16" s="8">
        <v>41.714999999999996</v>
      </c>
      <c r="F16" s="19">
        <f t="shared" si="1"/>
        <v>0</v>
      </c>
      <c r="G16" s="40"/>
    </row>
    <row r="17" spans="1:7" s="7" customFormat="1" ht="13" x14ac:dyDescent="0.3">
      <c r="A17" s="5" t="s">
        <v>148</v>
      </c>
      <c r="B17" s="54">
        <v>0</v>
      </c>
      <c r="C17" s="20">
        <v>20</v>
      </c>
      <c r="D17" s="18">
        <f t="shared" si="0"/>
        <v>0</v>
      </c>
      <c r="E17" s="8">
        <v>72.454499999999996</v>
      </c>
      <c r="F17" s="19">
        <f t="shared" si="1"/>
        <v>0</v>
      </c>
      <c r="G17" s="40"/>
    </row>
    <row r="18" spans="1:7" s="7" customFormat="1" ht="13" x14ac:dyDescent="0.3">
      <c r="A18" s="5" t="s">
        <v>149</v>
      </c>
      <c r="B18" s="54">
        <v>0</v>
      </c>
      <c r="C18" s="20">
        <v>54.5</v>
      </c>
      <c r="D18" s="18">
        <f t="shared" si="0"/>
        <v>0</v>
      </c>
      <c r="E18" s="8">
        <v>279.1395</v>
      </c>
      <c r="F18" s="19">
        <f t="shared" si="1"/>
        <v>0</v>
      </c>
      <c r="G18" s="40"/>
    </row>
    <row r="19" spans="1:7" s="7" customFormat="1" ht="6" customHeight="1" x14ac:dyDescent="0.3">
      <c r="A19" s="9"/>
      <c r="B19" s="96"/>
      <c r="C19" s="11"/>
      <c r="D19" s="12"/>
      <c r="E19" s="13"/>
      <c r="F19" s="13"/>
      <c r="G19" s="40"/>
    </row>
    <row r="20" spans="1:7" s="7" customFormat="1" ht="13" x14ac:dyDescent="0.3">
      <c r="A20" s="5" t="s">
        <v>159</v>
      </c>
      <c r="B20" s="54">
        <v>0</v>
      </c>
      <c r="C20" s="20">
        <v>8</v>
      </c>
      <c r="D20" s="18">
        <f>SUM(B20*C20)</f>
        <v>0</v>
      </c>
      <c r="E20" s="8">
        <v>33.412500000000001</v>
      </c>
      <c r="F20" s="19">
        <f>SUM(B20*E20)</f>
        <v>0</v>
      </c>
      <c r="G20" s="40"/>
    </row>
    <row r="21" spans="1:7" s="7" customFormat="1" ht="13" x14ac:dyDescent="0.3">
      <c r="A21" s="5" t="s">
        <v>160</v>
      </c>
      <c r="B21" s="54">
        <v>0</v>
      </c>
      <c r="C21" s="20">
        <v>5</v>
      </c>
      <c r="D21" s="18">
        <f>SUM(B21*C21)</f>
        <v>0</v>
      </c>
      <c r="E21" s="8">
        <v>21.114000000000001</v>
      </c>
      <c r="F21" s="19">
        <f>SUM(B21*E21)</f>
        <v>0</v>
      </c>
      <c r="G21" s="40"/>
    </row>
    <row r="22" spans="1:7" s="7" customFormat="1" ht="13" x14ac:dyDescent="0.3">
      <c r="A22" s="5" t="s">
        <v>161</v>
      </c>
      <c r="B22" s="54">
        <v>0</v>
      </c>
      <c r="C22" s="20">
        <v>21</v>
      </c>
      <c r="D22" s="18">
        <f>SUM(B22*C22)</f>
        <v>0</v>
      </c>
      <c r="E22" s="8">
        <v>77.152500000000003</v>
      </c>
      <c r="F22" s="19">
        <f>SUM(B22*E22)</f>
        <v>0</v>
      </c>
      <c r="G22" s="40"/>
    </row>
    <row r="23" spans="1:7" s="7" customFormat="1" ht="13" x14ac:dyDescent="0.3">
      <c r="A23" s="5" t="s">
        <v>162</v>
      </c>
      <c r="B23" s="54">
        <v>0</v>
      </c>
      <c r="C23" s="20">
        <v>22</v>
      </c>
      <c r="D23" s="18">
        <f>SUM(B23*C23)</f>
        <v>0</v>
      </c>
      <c r="E23" s="8">
        <v>90.301500000000004</v>
      </c>
      <c r="F23" s="19">
        <f>SUM(B23*E23)</f>
        <v>0</v>
      </c>
      <c r="G23" s="40"/>
    </row>
    <row r="24" spans="1:7" s="7" customFormat="1" ht="6" customHeight="1" x14ac:dyDescent="0.3">
      <c r="A24" s="9"/>
      <c r="B24" s="96"/>
      <c r="C24" s="11"/>
      <c r="D24" s="12"/>
      <c r="E24" s="13"/>
      <c r="F24" s="13"/>
      <c r="G24" s="40"/>
    </row>
    <row r="25" spans="1:7" s="7" customFormat="1" ht="13" x14ac:dyDescent="0.3">
      <c r="A25" s="5" t="s">
        <v>152</v>
      </c>
      <c r="B25" s="54">
        <v>0</v>
      </c>
      <c r="C25" s="20">
        <v>20</v>
      </c>
      <c r="D25" s="18">
        <f t="shared" si="0"/>
        <v>0</v>
      </c>
      <c r="E25" s="8">
        <v>96.551999999999992</v>
      </c>
      <c r="F25" s="19">
        <f t="shared" si="1"/>
        <v>0</v>
      </c>
      <c r="G25" s="40"/>
    </row>
    <row r="26" spans="1:7" s="7" customFormat="1" ht="13" x14ac:dyDescent="0.3">
      <c r="A26" s="5" t="s">
        <v>154</v>
      </c>
      <c r="B26" s="54">
        <v>0</v>
      </c>
      <c r="C26" s="20">
        <v>20</v>
      </c>
      <c r="D26" s="18">
        <f>SUM(B26*C26)</f>
        <v>0</v>
      </c>
      <c r="E26" s="8">
        <v>85.414500000000004</v>
      </c>
      <c r="F26" s="19">
        <f>SUM(B26*E26)</f>
        <v>0</v>
      </c>
      <c r="G26" s="40"/>
    </row>
    <row r="27" spans="1:7" s="7" customFormat="1" ht="13" x14ac:dyDescent="0.3">
      <c r="A27" s="5" t="s">
        <v>153</v>
      </c>
      <c r="B27" s="54">
        <v>0</v>
      </c>
      <c r="C27" s="20">
        <v>100</v>
      </c>
      <c r="D27" s="18">
        <f t="shared" si="0"/>
        <v>0</v>
      </c>
      <c r="E27" s="8">
        <v>179.21250000000001</v>
      </c>
      <c r="F27" s="19">
        <f t="shared" si="1"/>
        <v>0</v>
      </c>
      <c r="G27" s="40"/>
    </row>
    <row r="28" spans="1:7" s="7" customFormat="1" ht="13" x14ac:dyDescent="0.3">
      <c r="A28" s="5" t="s">
        <v>155</v>
      </c>
      <c r="B28" s="54">
        <v>0</v>
      </c>
      <c r="C28" s="20">
        <v>150</v>
      </c>
      <c r="D28" s="18">
        <f t="shared" si="0"/>
        <v>0</v>
      </c>
      <c r="E28" s="8">
        <v>1120.7835</v>
      </c>
      <c r="F28" s="19">
        <f t="shared" si="1"/>
        <v>0</v>
      </c>
      <c r="G28" s="40"/>
    </row>
    <row r="29" spans="1:7" s="7" customFormat="1" ht="13" x14ac:dyDescent="0.3">
      <c r="A29" s="5" t="s">
        <v>156</v>
      </c>
      <c r="B29" s="54">
        <v>0</v>
      </c>
      <c r="C29" s="20">
        <v>25</v>
      </c>
      <c r="D29" s="18">
        <f t="shared" si="0"/>
        <v>0</v>
      </c>
      <c r="E29" s="8">
        <v>119.961</v>
      </c>
      <c r="F29" s="19">
        <f t="shared" si="1"/>
        <v>0</v>
      </c>
      <c r="G29" s="40"/>
    </row>
    <row r="30" spans="1:7" s="7" customFormat="1" ht="13" x14ac:dyDescent="0.3">
      <c r="A30" s="5" t="s">
        <v>157</v>
      </c>
      <c r="B30" s="54">
        <v>0</v>
      </c>
      <c r="C30" s="20">
        <v>46</v>
      </c>
      <c r="D30" s="18">
        <f t="shared" si="0"/>
        <v>0</v>
      </c>
      <c r="E30" s="8">
        <v>136.67399999999998</v>
      </c>
      <c r="F30" s="19">
        <f t="shared" si="1"/>
        <v>0</v>
      </c>
      <c r="G30" s="40"/>
    </row>
    <row r="31" spans="1:7" s="7" customFormat="1" ht="13" x14ac:dyDescent="0.3">
      <c r="A31" s="5" t="s">
        <v>158</v>
      </c>
      <c r="B31" s="54">
        <v>0</v>
      </c>
      <c r="C31" s="20">
        <v>26</v>
      </c>
      <c r="D31" s="18">
        <f t="shared" si="0"/>
        <v>0</v>
      </c>
      <c r="E31" s="8">
        <v>155.04749999999999</v>
      </c>
      <c r="F31" s="19">
        <f t="shared" si="1"/>
        <v>0</v>
      </c>
      <c r="G31" s="40"/>
    </row>
    <row r="32" spans="1:7" s="7" customFormat="1" ht="13" x14ac:dyDescent="0.3">
      <c r="A32" s="5" t="s">
        <v>146</v>
      </c>
      <c r="B32" s="54">
        <v>0</v>
      </c>
      <c r="C32" s="20">
        <v>1</v>
      </c>
      <c r="D32" s="18">
        <f>SUM(B32*C32)</f>
        <v>0</v>
      </c>
      <c r="E32" s="8">
        <v>5.81</v>
      </c>
      <c r="F32" s="19">
        <f>SUM(B32*E32)</f>
        <v>0</v>
      </c>
      <c r="G32" s="40"/>
    </row>
    <row r="33" spans="1:7" s="7" customFormat="1" ht="6" customHeight="1" x14ac:dyDescent="0.3">
      <c r="A33" s="9"/>
      <c r="B33" s="10"/>
      <c r="C33" s="11"/>
      <c r="D33" s="12"/>
      <c r="E33" s="13"/>
      <c r="F33" s="13"/>
      <c r="G33" s="40"/>
    </row>
    <row r="34" spans="1:7" s="7" customFormat="1" ht="13" x14ac:dyDescent="0.3">
      <c r="A34" s="14"/>
      <c r="B34" s="14"/>
      <c r="C34" s="15"/>
    </row>
  </sheetData>
  <sheetProtection algorithmName="SHA-512" hashValue="5TslVpAmAwPl1yNnIhaRypqBtTcoYoMwAsOSWSYccSEMoK+c4M8iVTLOaaA2xurpd+1gRp13CtwxJkZQr8O+9Q==" saltValue="Lg5wfDTw02tlk33j5hwGbQ==" spinCount="100000" sheet="1" objects="1" scenarios="1"/>
  <mergeCells count="2">
    <mergeCell ref="H3:H4"/>
    <mergeCell ref="I3:I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A2DE5-4751-4C3C-A95B-795BCCF6B2D8}">
  <sheetPr>
    <tabColor rgb="FF92D050"/>
  </sheetPr>
  <dimension ref="A1:I32"/>
  <sheetViews>
    <sheetView zoomScale="120" zoomScaleNormal="120" workbookViewId="0">
      <pane ySplit="2" topLeftCell="A3" activePane="bottomLeft" state="frozen"/>
      <selection pane="bottomLeft"/>
    </sheetView>
  </sheetViews>
  <sheetFormatPr defaultRowHeight="14.5" x14ac:dyDescent="0.35"/>
  <cols>
    <col min="1" max="1" width="31.26953125" bestFit="1" customWidth="1"/>
    <col min="2" max="2" width="11.54296875" customWidth="1"/>
    <col min="3" max="3" width="13.81640625" style="16" customWidth="1"/>
    <col min="4" max="4" width="12.453125" customWidth="1"/>
    <col min="5" max="5" width="11.453125" customWidth="1"/>
    <col min="6" max="6" width="19.1796875" customWidth="1"/>
    <col min="7" max="7" width="6.54296875" customWidth="1"/>
    <col min="8" max="9" width="23.54296875" customWidth="1"/>
    <col min="246" max="246" width="12.54296875" bestFit="1" customWidth="1"/>
    <col min="247" max="247" width="35.54296875" bestFit="1" customWidth="1"/>
    <col min="248" max="248" width="10.81640625" bestFit="1" customWidth="1"/>
    <col min="502" max="502" width="12.54296875" bestFit="1" customWidth="1"/>
    <col min="503" max="503" width="35.54296875" bestFit="1" customWidth="1"/>
    <col min="504" max="504" width="10.81640625" bestFit="1" customWidth="1"/>
    <col min="758" max="758" width="12.54296875" bestFit="1" customWidth="1"/>
    <col min="759" max="759" width="35.54296875" bestFit="1" customWidth="1"/>
    <col min="760" max="760" width="10.81640625" bestFit="1" customWidth="1"/>
    <col min="1014" max="1014" width="12.54296875" bestFit="1" customWidth="1"/>
    <col min="1015" max="1015" width="35.54296875" bestFit="1" customWidth="1"/>
    <col min="1016" max="1016" width="10.81640625" bestFit="1" customWidth="1"/>
    <col min="1270" max="1270" width="12.54296875" bestFit="1" customWidth="1"/>
    <col min="1271" max="1271" width="35.54296875" bestFit="1" customWidth="1"/>
    <col min="1272" max="1272" width="10.81640625" bestFit="1" customWidth="1"/>
    <col min="1526" max="1526" width="12.54296875" bestFit="1" customWidth="1"/>
    <col min="1527" max="1527" width="35.54296875" bestFit="1" customWidth="1"/>
    <col min="1528" max="1528" width="10.81640625" bestFit="1" customWidth="1"/>
    <col min="1782" max="1782" width="12.54296875" bestFit="1" customWidth="1"/>
    <col min="1783" max="1783" width="35.54296875" bestFit="1" customWidth="1"/>
    <col min="1784" max="1784" width="10.81640625" bestFit="1" customWidth="1"/>
    <col min="2038" max="2038" width="12.54296875" bestFit="1" customWidth="1"/>
    <col min="2039" max="2039" width="35.54296875" bestFit="1" customWidth="1"/>
    <col min="2040" max="2040" width="10.81640625" bestFit="1" customWidth="1"/>
    <col min="2294" max="2294" width="12.54296875" bestFit="1" customWidth="1"/>
    <col min="2295" max="2295" width="35.54296875" bestFit="1" customWidth="1"/>
    <col min="2296" max="2296" width="10.81640625" bestFit="1" customWidth="1"/>
    <col min="2550" max="2550" width="12.54296875" bestFit="1" customWidth="1"/>
    <col min="2551" max="2551" width="35.54296875" bestFit="1" customWidth="1"/>
    <col min="2552" max="2552" width="10.81640625" bestFit="1" customWidth="1"/>
    <col min="2806" max="2806" width="12.54296875" bestFit="1" customWidth="1"/>
    <col min="2807" max="2807" width="35.54296875" bestFit="1" customWidth="1"/>
    <col min="2808" max="2808" width="10.81640625" bestFit="1" customWidth="1"/>
    <col min="3062" max="3062" width="12.54296875" bestFit="1" customWidth="1"/>
    <col min="3063" max="3063" width="35.54296875" bestFit="1" customWidth="1"/>
    <col min="3064" max="3064" width="10.81640625" bestFit="1" customWidth="1"/>
    <col min="3318" max="3318" width="12.54296875" bestFit="1" customWidth="1"/>
    <col min="3319" max="3319" width="35.54296875" bestFit="1" customWidth="1"/>
    <col min="3320" max="3320" width="10.81640625" bestFit="1" customWidth="1"/>
    <col min="3574" max="3574" width="12.54296875" bestFit="1" customWidth="1"/>
    <col min="3575" max="3575" width="35.54296875" bestFit="1" customWidth="1"/>
    <col min="3576" max="3576" width="10.81640625" bestFit="1" customWidth="1"/>
    <col min="3830" max="3830" width="12.54296875" bestFit="1" customWidth="1"/>
    <col min="3831" max="3831" width="35.54296875" bestFit="1" customWidth="1"/>
    <col min="3832" max="3832" width="10.81640625" bestFit="1" customWidth="1"/>
    <col min="4086" max="4086" width="12.54296875" bestFit="1" customWidth="1"/>
    <col min="4087" max="4087" width="35.54296875" bestFit="1" customWidth="1"/>
    <col min="4088" max="4088" width="10.81640625" bestFit="1" customWidth="1"/>
    <col min="4342" max="4342" width="12.54296875" bestFit="1" customWidth="1"/>
    <col min="4343" max="4343" width="35.54296875" bestFit="1" customWidth="1"/>
    <col min="4344" max="4344" width="10.81640625" bestFit="1" customWidth="1"/>
    <col min="4598" max="4598" width="12.54296875" bestFit="1" customWidth="1"/>
    <col min="4599" max="4599" width="35.54296875" bestFit="1" customWidth="1"/>
    <col min="4600" max="4600" width="10.81640625" bestFit="1" customWidth="1"/>
    <col min="4854" max="4854" width="12.54296875" bestFit="1" customWidth="1"/>
    <col min="4855" max="4855" width="35.54296875" bestFit="1" customWidth="1"/>
    <col min="4856" max="4856" width="10.81640625" bestFit="1" customWidth="1"/>
    <col min="5110" max="5110" width="12.54296875" bestFit="1" customWidth="1"/>
    <col min="5111" max="5111" width="35.54296875" bestFit="1" customWidth="1"/>
    <col min="5112" max="5112" width="10.81640625" bestFit="1" customWidth="1"/>
    <col min="5366" max="5366" width="12.54296875" bestFit="1" customWidth="1"/>
    <col min="5367" max="5367" width="35.54296875" bestFit="1" customWidth="1"/>
    <col min="5368" max="5368" width="10.81640625" bestFit="1" customWidth="1"/>
    <col min="5622" max="5622" width="12.54296875" bestFit="1" customWidth="1"/>
    <col min="5623" max="5623" width="35.54296875" bestFit="1" customWidth="1"/>
    <col min="5624" max="5624" width="10.81640625" bestFit="1" customWidth="1"/>
    <col min="5878" max="5878" width="12.54296875" bestFit="1" customWidth="1"/>
    <col min="5879" max="5879" width="35.54296875" bestFit="1" customWidth="1"/>
    <col min="5880" max="5880" width="10.81640625" bestFit="1" customWidth="1"/>
    <col min="6134" max="6134" width="12.54296875" bestFit="1" customWidth="1"/>
    <col min="6135" max="6135" width="35.54296875" bestFit="1" customWidth="1"/>
    <col min="6136" max="6136" width="10.81640625" bestFit="1" customWidth="1"/>
    <col min="6390" max="6390" width="12.54296875" bestFit="1" customWidth="1"/>
    <col min="6391" max="6391" width="35.54296875" bestFit="1" customWidth="1"/>
    <col min="6392" max="6392" width="10.81640625" bestFit="1" customWidth="1"/>
    <col min="6646" max="6646" width="12.54296875" bestFit="1" customWidth="1"/>
    <col min="6647" max="6647" width="35.54296875" bestFit="1" customWidth="1"/>
    <col min="6648" max="6648" width="10.81640625" bestFit="1" customWidth="1"/>
    <col min="6902" max="6902" width="12.54296875" bestFit="1" customWidth="1"/>
    <col min="6903" max="6903" width="35.54296875" bestFit="1" customWidth="1"/>
    <col min="6904" max="6904" width="10.81640625" bestFit="1" customWidth="1"/>
    <col min="7158" max="7158" width="12.54296875" bestFit="1" customWidth="1"/>
    <col min="7159" max="7159" width="35.54296875" bestFit="1" customWidth="1"/>
    <col min="7160" max="7160" width="10.81640625" bestFit="1" customWidth="1"/>
    <col min="7414" max="7414" width="12.54296875" bestFit="1" customWidth="1"/>
    <col min="7415" max="7415" width="35.54296875" bestFit="1" customWidth="1"/>
    <col min="7416" max="7416" width="10.81640625" bestFit="1" customWidth="1"/>
    <col min="7670" max="7670" width="12.54296875" bestFit="1" customWidth="1"/>
    <col min="7671" max="7671" width="35.54296875" bestFit="1" customWidth="1"/>
    <col min="7672" max="7672" width="10.81640625" bestFit="1" customWidth="1"/>
    <col min="7926" max="7926" width="12.54296875" bestFit="1" customWidth="1"/>
    <col min="7927" max="7927" width="35.54296875" bestFit="1" customWidth="1"/>
    <col min="7928" max="7928" width="10.81640625" bestFit="1" customWidth="1"/>
    <col min="8182" max="8182" width="12.54296875" bestFit="1" customWidth="1"/>
    <col min="8183" max="8183" width="35.54296875" bestFit="1" customWidth="1"/>
    <col min="8184" max="8184" width="10.81640625" bestFit="1" customWidth="1"/>
    <col min="8438" max="8438" width="12.54296875" bestFit="1" customWidth="1"/>
    <col min="8439" max="8439" width="35.54296875" bestFit="1" customWidth="1"/>
    <col min="8440" max="8440" width="10.81640625" bestFit="1" customWidth="1"/>
    <col min="8694" max="8694" width="12.54296875" bestFit="1" customWidth="1"/>
    <col min="8695" max="8695" width="35.54296875" bestFit="1" customWidth="1"/>
    <col min="8696" max="8696" width="10.81640625" bestFit="1" customWidth="1"/>
    <col min="8950" max="8950" width="12.54296875" bestFit="1" customWidth="1"/>
    <col min="8951" max="8951" width="35.54296875" bestFit="1" customWidth="1"/>
    <col min="8952" max="8952" width="10.81640625" bestFit="1" customWidth="1"/>
    <col min="9206" max="9206" width="12.54296875" bestFit="1" customWidth="1"/>
    <col min="9207" max="9207" width="35.54296875" bestFit="1" customWidth="1"/>
    <col min="9208" max="9208" width="10.81640625" bestFit="1" customWidth="1"/>
    <col min="9462" max="9462" width="12.54296875" bestFit="1" customWidth="1"/>
    <col min="9463" max="9463" width="35.54296875" bestFit="1" customWidth="1"/>
    <col min="9464" max="9464" width="10.81640625" bestFit="1" customWidth="1"/>
    <col min="9718" max="9718" width="12.54296875" bestFit="1" customWidth="1"/>
    <col min="9719" max="9719" width="35.54296875" bestFit="1" customWidth="1"/>
    <col min="9720" max="9720" width="10.81640625" bestFit="1" customWidth="1"/>
    <col min="9974" max="9974" width="12.54296875" bestFit="1" customWidth="1"/>
    <col min="9975" max="9975" width="35.54296875" bestFit="1" customWidth="1"/>
    <col min="9976" max="9976" width="10.81640625" bestFit="1" customWidth="1"/>
    <col min="10230" max="10230" width="12.54296875" bestFit="1" customWidth="1"/>
    <col min="10231" max="10231" width="35.54296875" bestFit="1" customWidth="1"/>
    <col min="10232" max="10232" width="10.81640625" bestFit="1" customWidth="1"/>
    <col min="10486" max="10486" width="12.54296875" bestFit="1" customWidth="1"/>
    <col min="10487" max="10487" width="35.54296875" bestFit="1" customWidth="1"/>
    <col min="10488" max="10488" width="10.81640625" bestFit="1" customWidth="1"/>
    <col min="10742" max="10742" width="12.54296875" bestFit="1" customWidth="1"/>
    <col min="10743" max="10743" width="35.54296875" bestFit="1" customWidth="1"/>
    <col min="10744" max="10744" width="10.81640625" bestFit="1" customWidth="1"/>
    <col min="10998" max="10998" width="12.54296875" bestFit="1" customWidth="1"/>
    <col min="10999" max="10999" width="35.54296875" bestFit="1" customWidth="1"/>
    <col min="11000" max="11000" width="10.81640625" bestFit="1" customWidth="1"/>
    <col min="11254" max="11254" width="12.54296875" bestFit="1" customWidth="1"/>
    <col min="11255" max="11255" width="35.54296875" bestFit="1" customWidth="1"/>
    <col min="11256" max="11256" width="10.81640625" bestFit="1" customWidth="1"/>
    <col min="11510" max="11510" width="12.54296875" bestFit="1" customWidth="1"/>
    <col min="11511" max="11511" width="35.54296875" bestFit="1" customWidth="1"/>
    <col min="11512" max="11512" width="10.81640625" bestFit="1" customWidth="1"/>
    <col min="11766" max="11766" width="12.54296875" bestFit="1" customWidth="1"/>
    <col min="11767" max="11767" width="35.54296875" bestFit="1" customWidth="1"/>
    <col min="11768" max="11768" width="10.81640625" bestFit="1" customWidth="1"/>
    <col min="12022" max="12022" width="12.54296875" bestFit="1" customWidth="1"/>
    <col min="12023" max="12023" width="35.54296875" bestFit="1" customWidth="1"/>
    <col min="12024" max="12024" width="10.81640625" bestFit="1" customWidth="1"/>
    <col min="12278" max="12278" width="12.54296875" bestFit="1" customWidth="1"/>
    <col min="12279" max="12279" width="35.54296875" bestFit="1" customWidth="1"/>
    <col min="12280" max="12280" width="10.81640625" bestFit="1" customWidth="1"/>
    <col min="12534" max="12534" width="12.54296875" bestFit="1" customWidth="1"/>
    <col min="12535" max="12535" width="35.54296875" bestFit="1" customWidth="1"/>
    <col min="12536" max="12536" width="10.81640625" bestFit="1" customWidth="1"/>
    <col min="12790" max="12790" width="12.54296875" bestFit="1" customWidth="1"/>
    <col min="12791" max="12791" width="35.54296875" bestFit="1" customWidth="1"/>
    <col min="12792" max="12792" width="10.81640625" bestFit="1" customWidth="1"/>
    <col min="13046" max="13046" width="12.54296875" bestFit="1" customWidth="1"/>
    <col min="13047" max="13047" width="35.54296875" bestFit="1" customWidth="1"/>
    <col min="13048" max="13048" width="10.81640625" bestFit="1" customWidth="1"/>
    <col min="13302" max="13302" width="12.54296875" bestFit="1" customWidth="1"/>
    <col min="13303" max="13303" width="35.54296875" bestFit="1" customWidth="1"/>
    <col min="13304" max="13304" width="10.81640625" bestFit="1" customWidth="1"/>
    <col min="13558" max="13558" width="12.54296875" bestFit="1" customWidth="1"/>
    <col min="13559" max="13559" width="35.54296875" bestFit="1" customWidth="1"/>
    <col min="13560" max="13560" width="10.81640625" bestFit="1" customWidth="1"/>
    <col min="13814" max="13814" width="12.54296875" bestFit="1" customWidth="1"/>
    <col min="13815" max="13815" width="35.54296875" bestFit="1" customWidth="1"/>
    <col min="13816" max="13816" width="10.81640625" bestFit="1" customWidth="1"/>
    <col min="14070" max="14070" width="12.54296875" bestFit="1" customWidth="1"/>
    <col min="14071" max="14071" width="35.54296875" bestFit="1" customWidth="1"/>
    <col min="14072" max="14072" width="10.81640625" bestFit="1" customWidth="1"/>
    <col min="14326" max="14326" width="12.54296875" bestFit="1" customWidth="1"/>
    <col min="14327" max="14327" width="35.54296875" bestFit="1" customWidth="1"/>
    <col min="14328" max="14328" width="10.81640625" bestFit="1" customWidth="1"/>
    <col min="14582" max="14582" width="12.54296875" bestFit="1" customWidth="1"/>
    <col min="14583" max="14583" width="35.54296875" bestFit="1" customWidth="1"/>
    <col min="14584" max="14584" width="10.81640625" bestFit="1" customWidth="1"/>
    <col min="14838" max="14838" width="12.54296875" bestFit="1" customWidth="1"/>
    <col min="14839" max="14839" width="35.54296875" bestFit="1" customWidth="1"/>
    <col min="14840" max="14840" width="10.81640625" bestFit="1" customWidth="1"/>
    <col min="15094" max="15094" width="12.54296875" bestFit="1" customWidth="1"/>
    <col min="15095" max="15095" width="35.54296875" bestFit="1" customWidth="1"/>
    <col min="15096" max="15096" width="10.81640625" bestFit="1" customWidth="1"/>
    <col min="15350" max="15350" width="12.54296875" bestFit="1" customWidth="1"/>
    <col min="15351" max="15351" width="35.54296875" bestFit="1" customWidth="1"/>
    <col min="15352" max="15352" width="10.81640625" bestFit="1" customWidth="1"/>
    <col min="15606" max="15606" width="12.54296875" bestFit="1" customWidth="1"/>
    <col min="15607" max="15607" width="35.54296875" bestFit="1" customWidth="1"/>
    <col min="15608" max="15608" width="10.81640625" bestFit="1" customWidth="1"/>
    <col min="15862" max="15862" width="12.54296875" bestFit="1" customWidth="1"/>
    <col min="15863" max="15863" width="35.54296875" bestFit="1" customWidth="1"/>
    <col min="15864" max="15864" width="10.81640625" bestFit="1" customWidth="1"/>
    <col min="16118" max="16118" width="12.54296875" bestFit="1" customWidth="1"/>
    <col min="16119" max="16119" width="35.54296875" bestFit="1" customWidth="1"/>
    <col min="16120" max="16120" width="10.81640625" bestFit="1" customWidth="1"/>
  </cols>
  <sheetData>
    <row r="1" spans="1:9" ht="12" customHeight="1" thickBot="1" x14ac:dyDescent="0.4">
      <c r="A1" s="50"/>
      <c r="B1" s="39"/>
      <c r="C1" s="39"/>
      <c r="D1" s="39"/>
      <c r="E1" s="39"/>
      <c r="F1" s="41"/>
    </row>
    <row r="2" spans="1:9" ht="44.15" customHeight="1" thickBot="1" x14ac:dyDescent="0.4">
      <c r="A2" s="51" t="s">
        <v>225</v>
      </c>
      <c r="B2" s="49" t="s">
        <v>167</v>
      </c>
      <c r="C2" s="48" t="s">
        <v>170</v>
      </c>
      <c r="D2" s="47" t="s">
        <v>168</v>
      </c>
      <c r="E2" s="29" t="s">
        <v>169</v>
      </c>
      <c r="F2" s="28" t="s">
        <v>171</v>
      </c>
      <c r="H2" s="52" t="s">
        <v>9</v>
      </c>
      <c r="I2" s="53" t="s">
        <v>7</v>
      </c>
    </row>
    <row r="3" spans="1:9" s="7" customFormat="1" ht="13" customHeight="1" x14ac:dyDescent="0.3">
      <c r="A3" s="45" t="s">
        <v>19</v>
      </c>
      <c r="B3" s="54">
        <v>0</v>
      </c>
      <c r="C3" s="30">
        <v>0.04</v>
      </c>
      <c r="D3" s="31">
        <f t="shared" ref="D3:D12" si="0">SUM(B3*C3)</f>
        <v>0</v>
      </c>
      <c r="E3" s="32">
        <v>0.14000000000000001</v>
      </c>
      <c r="F3" s="33">
        <f>SUM(B3*E3)</f>
        <v>0</v>
      </c>
      <c r="H3" s="233">
        <f>SUM(D3:D32)/1000</f>
        <v>0</v>
      </c>
      <c r="I3" s="231">
        <f>SUM(F3:F32)</f>
        <v>0</v>
      </c>
    </row>
    <row r="4" spans="1:9" s="7" customFormat="1" ht="13" customHeight="1" thickBot="1" x14ac:dyDescent="0.35">
      <c r="A4" s="5" t="s">
        <v>176</v>
      </c>
      <c r="B4" s="54">
        <v>0</v>
      </c>
      <c r="C4" s="21">
        <v>0.06</v>
      </c>
      <c r="D4" s="18">
        <f t="shared" si="0"/>
        <v>0</v>
      </c>
      <c r="E4" s="6">
        <v>0.18</v>
      </c>
      <c r="F4" s="19">
        <f t="shared" ref="F4:F12" si="1">SUM(B4*E4)</f>
        <v>0</v>
      </c>
      <c r="H4" s="234"/>
      <c r="I4" s="232"/>
    </row>
    <row r="5" spans="1:9" s="7" customFormat="1" ht="13" customHeight="1" x14ac:dyDescent="0.3">
      <c r="A5" s="5" t="s">
        <v>20</v>
      </c>
      <c r="B5" s="54">
        <v>0</v>
      </c>
      <c r="C5" s="21">
        <v>7.0000000000000007E-2</v>
      </c>
      <c r="D5" s="18">
        <f t="shared" si="0"/>
        <v>0</v>
      </c>
      <c r="E5" s="6">
        <v>0.21</v>
      </c>
      <c r="F5" s="19">
        <f t="shared" si="1"/>
        <v>0</v>
      </c>
    </row>
    <row r="6" spans="1:9" s="7" customFormat="1" ht="13" customHeight="1" x14ac:dyDescent="0.3">
      <c r="A6" s="5" t="s">
        <v>21</v>
      </c>
      <c r="B6" s="54">
        <v>0</v>
      </c>
      <c r="C6" s="21">
        <v>0.04</v>
      </c>
      <c r="D6" s="18">
        <f t="shared" si="0"/>
        <v>0</v>
      </c>
      <c r="E6" s="8">
        <v>0.14000000000000001</v>
      </c>
      <c r="F6" s="19">
        <f t="shared" si="1"/>
        <v>0</v>
      </c>
    </row>
    <row r="7" spans="1:9" s="7" customFormat="1" ht="13" customHeight="1" x14ac:dyDescent="0.3">
      <c r="A7" s="5" t="s">
        <v>22</v>
      </c>
      <c r="B7" s="54">
        <v>0</v>
      </c>
      <c r="C7" s="21">
        <v>0.06</v>
      </c>
      <c r="D7" s="18">
        <f t="shared" si="0"/>
        <v>0</v>
      </c>
      <c r="E7" s="8">
        <v>0.13</v>
      </c>
      <c r="F7" s="19">
        <f t="shared" si="1"/>
        <v>0</v>
      </c>
    </row>
    <row r="8" spans="1:9" s="7" customFormat="1" ht="13" customHeight="1" x14ac:dyDescent="0.3">
      <c r="A8" s="5" t="s">
        <v>177</v>
      </c>
      <c r="B8" s="54">
        <v>0</v>
      </c>
      <c r="C8" s="21">
        <v>0.13</v>
      </c>
      <c r="D8" s="18">
        <f t="shared" si="0"/>
        <v>0</v>
      </c>
      <c r="E8" s="8">
        <v>0.33</v>
      </c>
      <c r="F8" s="19">
        <f t="shared" si="1"/>
        <v>0</v>
      </c>
    </row>
    <row r="9" spans="1:9" s="7" customFormat="1" ht="13" customHeight="1" x14ac:dyDescent="0.3">
      <c r="A9" s="5" t="s">
        <v>23</v>
      </c>
      <c r="B9" s="54">
        <v>0</v>
      </c>
      <c r="C9" s="21">
        <v>1.0999999999999999E-2</v>
      </c>
      <c r="D9" s="18">
        <f t="shared" si="0"/>
        <v>0</v>
      </c>
      <c r="E9" s="8">
        <v>0.06</v>
      </c>
      <c r="F9" s="19">
        <f t="shared" si="1"/>
        <v>0</v>
      </c>
    </row>
    <row r="10" spans="1:9" s="7" customFormat="1" ht="13" customHeight="1" x14ac:dyDescent="0.3">
      <c r="A10" s="5" t="s">
        <v>24</v>
      </c>
      <c r="B10" s="54">
        <v>0</v>
      </c>
      <c r="C10" s="21">
        <v>1.0999999999999999E-2</v>
      </c>
      <c r="D10" s="18">
        <f t="shared" si="0"/>
        <v>0</v>
      </c>
      <c r="E10" s="8">
        <v>0.06</v>
      </c>
      <c r="F10" s="19">
        <f t="shared" si="1"/>
        <v>0</v>
      </c>
    </row>
    <row r="11" spans="1:9" s="7" customFormat="1" ht="13" customHeight="1" x14ac:dyDescent="0.3">
      <c r="A11" s="5" t="s">
        <v>25</v>
      </c>
      <c r="B11" s="54">
        <v>0</v>
      </c>
      <c r="C11" s="21">
        <v>1.0999999999999999E-2</v>
      </c>
      <c r="D11" s="18">
        <f t="shared" si="0"/>
        <v>0</v>
      </c>
      <c r="E11" s="8">
        <v>0.06</v>
      </c>
      <c r="F11" s="19">
        <f t="shared" si="1"/>
        <v>0</v>
      </c>
    </row>
    <row r="12" spans="1:9" s="7" customFormat="1" ht="13" customHeight="1" x14ac:dyDescent="0.3">
      <c r="A12" s="5" t="s">
        <v>26</v>
      </c>
      <c r="B12" s="54">
        <v>0</v>
      </c>
      <c r="C12" s="21">
        <v>7.0000000000000001E-3</v>
      </c>
      <c r="D12" s="18">
        <f t="shared" si="0"/>
        <v>0</v>
      </c>
      <c r="E12" s="8">
        <v>0.05</v>
      </c>
      <c r="F12" s="19">
        <f t="shared" si="1"/>
        <v>0</v>
      </c>
    </row>
    <row r="13" spans="1:9" s="7" customFormat="1" ht="6" customHeight="1" x14ac:dyDescent="0.3">
      <c r="A13" s="9"/>
      <c r="B13" s="96"/>
      <c r="C13" s="17"/>
      <c r="D13" s="12"/>
      <c r="E13" s="13"/>
      <c r="F13" s="13"/>
    </row>
    <row r="14" spans="1:9" s="7" customFormat="1" ht="13" customHeight="1" x14ac:dyDescent="0.3">
      <c r="A14" s="5" t="s">
        <v>182</v>
      </c>
      <c r="B14" s="54">
        <v>0</v>
      </c>
      <c r="C14" s="21">
        <v>1.2E-2</v>
      </c>
      <c r="D14" s="18">
        <f>SUM(B14*C14)</f>
        <v>0</v>
      </c>
      <c r="E14" s="8">
        <v>0.04</v>
      </c>
      <c r="F14" s="19">
        <f>SUM(B14*E14)</f>
        <v>0</v>
      </c>
    </row>
    <row r="15" spans="1:9" s="7" customFormat="1" ht="13" customHeight="1" x14ac:dyDescent="0.3">
      <c r="A15" s="5" t="s">
        <v>184</v>
      </c>
      <c r="B15" s="54">
        <v>0</v>
      </c>
      <c r="C15" s="21">
        <v>0.01</v>
      </c>
      <c r="D15" s="18">
        <f>SUM(B15*C15)</f>
        <v>0</v>
      </c>
      <c r="E15" s="8">
        <v>0.08</v>
      </c>
      <c r="F15" s="19">
        <f>SUM(B15*E15)</f>
        <v>0</v>
      </c>
    </row>
    <row r="16" spans="1:9" s="7" customFormat="1" ht="13" customHeight="1" x14ac:dyDescent="0.3">
      <c r="A16" s="5" t="s">
        <v>173</v>
      </c>
      <c r="B16" s="54">
        <v>0</v>
      </c>
      <c r="C16" s="21">
        <v>6.8000000000000005E-2</v>
      </c>
      <c r="D16" s="18">
        <f>SUM(B16*C16)</f>
        <v>0</v>
      </c>
      <c r="E16" s="6">
        <v>0.19</v>
      </c>
      <c r="F16" s="19">
        <f>SUM(B16*E16)</f>
        <v>0</v>
      </c>
    </row>
    <row r="17" spans="1:6" s="7" customFormat="1" ht="6" customHeight="1" x14ac:dyDescent="0.3">
      <c r="A17" s="9"/>
      <c r="B17" s="96"/>
      <c r="C17" s="17"/>
      <c r="D17" s="12"/>
      <c r="E17" s="13"/>
      <c r="F17" s="13"/>
    </row>
    <row r="18" spans="1:6" s="7" customFormat="1" ht="13" customHeight="1" x14ac:dyDescent="0.3">
      <c r="A18" s="5" t="s">
        <v>180</v>
      </c>
      <c r="B18" s="54">
        <v>0</v>
      </c>
      <c r="C18" s="21">
        <v>0.21199999999999999</v>
      </c>
      <c r="D18" s="18">
        <f>SUM(B18*C18)</f>
        <v>0</v>
      </c>
      <c r="E18" s="8">
        <v>0.93</v>
      </c>
      <c r="F18" s="19">
        <f>SUM(B18*E18)</f>
        <v>0</v>
      </c>
    </row>
    <row r="19" spans="1:6" s="7" customFormat="1" ht="13" customHeight="1" x14ac:dyDescent="0.3">
      <c r="A19" s="5" t="s">
        <v>181</v>
      </c>
      <c r="B19" s="54">
        <v>0</v>
      </c>
      <c r="C19" s="21">
        <v>2.4E-2</v>
      </c>
      <c r="D19" s="18">
        <f>SUM(B19*C19)</f>
        <v>0</v>
      </c>
      <c r="E19" s="8">
        <v>0.1</v>
      </c>
      <c r="F19" s="19">
        <f>SUM(B19*E19)</f>
        <v>0</v>
      </c>
    </row>
    <row r="20" spans="1:6" s="7" customFormat="1" ht="13" customHeight="1" x14ac:dyDescent="0.3">
      <c r="A20" s="5" t="s">
        <v>178</v>
      </c>
      <c r="B20" s="54">
        <v>0</v>
      </c>
      <c r="C20" s="21">
        <v>1.9E-2</v>
      </c>
      <c r="D20" s="18">
        <f>SUM(B20*C20)</f>
        <v>0</v>
      </c>
      <c r="E20" s="8">
        <v>0.11</v>
      </c>
      <c r="F20" s="19">
        <f>SUM(B20*E20)</f>
        <v>0</v>
      </c>
    </row>
    <row r="21" spans="1:6" s="7" customFormat="1" ht="13" customHeight="1" x14ac:dyDescent="0.3">
      <c r="A21" s="5" t="s">
        <v>179</v>
      </c>
      <c r="B21" s="54">
        <v>0</v>
      </c>
      <c r="C21" s="21">
        <v>2.1999999999999999E-2</v>
      </c>
      <c r="D21" s="18">
        <f>SUM(B21*C21)</f>
        <v>0</v>
      </c>
      <c r="E21" s="8">
        <v>0.06</v>
      </c>
      <c r="F21" s="19">
        <f>SUM(B21*E21)</f>
        <v>0</v>
      </c>
    </row>
    <row r="22" spans="1:6" s="7" customFormat="1" ht="13" customHeight="1" x14ac:dyDescent="0.3">
      <c r="A22" s="5" t="s">
        <v>27</v>
      </c>
      <c r="B22" s="54">
        <v>0</v>
      </c>
      <c r="C22" s="21">
        <v>0.26</v>
      </c>
      <c r="D22" s="18">
        <f>SUM(B22*C22)</f>
        <v>0</v>
      </c>
      <c r="E22" s="8">
        <v>0.65</v>
      </c>
      <c r="F22" s="19">
        <f>SUM(B22*E22)</f>
        <v>0</v>
      </c>
    </row>
    <row r="23" spans="1:6" s="7" customFormat="1" ht="6" customHeight="1" x14ac:dyDescent="0.3">
      <c r="A23" s="9"/>
      <c r="B23" s="96"/>
      <c r="C23" s="17"/>
      <c r="D23" s="12"/>
      <c r="E23" s="13"/>
      <c r="F23" s="13"/>
    </row>
    <row r="24" spans="1:6" s="7" customFormat="1" ht="13" customHeight="1" x14ac:dyDescent="0.3">
      <c r="A24" s="5" t="s">
        <v>172</v>
      </c>
      <c r="B24" s="54">
        <v>0</v>
      </c>
      <c r="C24" s="21">
        <v>0.78</v>
      </c>
      <c r="D24" s="18">
        <f t="shared" ref="D24:D30" si="2">SUM(B24*C24)</f>
        <v>0</v>
      </c>
      <c r="E24" s="6">
        <v>1.81</v>
      </c>
      <c r="F24" s="19">
        <f t="shared" ref="F24:F30" si="3">SUM(B24*E24)</f>
        <v>0</v>
      </c>
    </row>
    <row r="25" spans="1:6" s="7" customFormat="1" ht="13" customHeight="1" x14ac:dyDescent="0.3">
      <c r="A25" s="5" t="s">
        <v>28</v>
      </c>
      <c r="B25" s="54">
        <v>0</v>
      </c>
      <c r="C25" s="21">
        <v>0.48</v>
      </c>
      <c r="D25" s="18">
        <f>SUM(B25*C25)</f>
        <v>0</v>
      </c>
      <c r="E25" s="8">
        <v>1.17</v>
      </c>
      <c r="F25" s="19">
        <f>SUM(B25*E25)</f>
        <v>0</v>
      </c>
    </row>
    <row r="26" spans="1:6" s="7" customFormat="1" ht="13" customHeight="1" x14ac:dyDescent="0.3">
      <c r="A26" s="5" t="s">
        <v>183</v>
      </c>
      <c r="B26" s="54">
        <v>0</v>
      </c>
      <c r="C26" s="21">
        <v>0.125</v>
      </c>
      <c r="D26" s="18">
        <f>SUM(B26*C26)</f>
        <v>0</v>
      </c>
      <c r="E26" s="8">
        <v>0.35</v>
      </c>
      <c r="F26" s="19">
        <f>SUM(B26*E26)</f>
        <v>0</v>
      </c>
    </row>
    <row r="27" spans="1:6" s="7" customFormat="1" ht="6" customHeight="1" x14ac:dyDescent="0.3">
      <c r="A27" s="9"/>
      <c r="B27" s="96"/>
      <c r="C27" s="17"/>
      <c r="D27" s="12"/>
      <c r="E27" s="13"/>
      <c r="F27" s="13"/>
    </row>
    <row r="28" spans="1:6" s="7" customFormat="1" ht="13" customHeight="1" x14ac:dyDescent="0.3">
      <c r="A28" s="5" t="s">
        <v>175</v>
      </c>
      <c r="B28" s="54">
        <v>0</v>
      </c>
      <c r="C28" s="21">
        <v>7.4999999999999997E-2</v>
      </c>
      <c r="D28" s="18">
        <f t="shared" si="2"/>
        <v>0</v>
      </c>
      <c r="E28" s="8">
        <v>0.35</v>
      </c>
      <c r="F28" s="19">
        <f t="shared" si="3"/>
        <v>0</v>
      </c>
    </row>
    <row r="29" spans="1:6" s="7" customFormat="1" ht="13" customHeight="1" x14ac:dyDescent="0.3">
      <c r="A29" s="5" t="s">
        <v>174</v>
      </c>
      <c r="B29" s="54">
        <v>0</v>
      </c>
      <c r="C29" s="21">
        <v>0.17</v>
      </c>
      <c r="D29" s="18">
        <f>SUM(B29*C29)</f>
        <v>0</v>
      </c>
      <c r="E29" s="6">
        <v>0.47</v>
      </c>
      <c r="F29" s="19">
        <f>SUM(B29*E29)</f>
        <v>0</v>
      </c>
    </row>
    <row r="30" spans="1:6" s="7" customFormat="1" ht="13" customHeight="1" x14ac:dyDescent="0.3">
      <c r="A30" s="5" t="s">
        <v>186</v>
      </c>
      <c r="B30" s="54">
        <v>0</v>
      </c>
      <c r="C30" s="21">
        <v>0.12</v>
      </c>
      <c r="D30" s="18">
        <f t="shared" si="2"/>
        <v>0</v>
      </c>
      <c r="E30" s="8">
        <v>0.84</v>
      </c>
      <c r="F30" s="19">
        <f t="shared" si="3"/>
        <v>0</v>
      </c>
    </row>
    <row r="31" spans="1:6" s="7" customFormat="1" ht="6" customHeight="1" x14ac:dyDescent="0.3">
      <c r="A31" s="9"/>
      <c r="B31" s="96"/>
      <c r="C31" s="17"/>
      <c r="D31" s="12"/>
      <c r="E31" s="13"/>
      <c r="F31" s="13"/>
    </row>
    <row r="32" spans="1:6" s="7" customFormat="1" ht="13" customHeight="1" x14ac:dyDescent="0.3">
      <c r="A32" s="5" t="s">
        <v>185</v>
      </c>
      <c r="B32" s="54">
        <v>0</v>
      </c>
      <c r="C32" s="21">
        <v>6.5</v>
      </c>
      <c r="D32" s="18">
        <f>SUM(B32*C32)</f>
        <v>0</v>
      </c>
      <c r="E32" s="8">
        <v>20</v>
      </c>
      <c r="F32" s="19">
        <f>SUM(B32*E32)</f>
        <v>0</v>
      </c>
    </row>
  </sheetData>
  <sheetProtection algorithmName="SHA-512" hashValue="cFotQTWsWdmwwPjm1Mf1YVcoybZEKYK2HHUy4Ln483CvNLELKqImc84r19DgVWtC/gZYF/W+h/Ul4jPufgfQxg==" saltValue="LW3Q+xieKUENl0PHSlk2uw==" spinCount="100000" sheet="1" objects="1" scenarios="1"/>
  <mergeCells count="2">
    <mergeCell ref="I3:I4"/>
    <mergeCell ref="H3: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63F21-65A8-4C37-B19B-EDDDBF172C76}">
  <sheetPr>
    <tabColor theme="5" tint="0.59999389629810485"/>
  </sheetPr>
  <dimension ref="A1:I80"/>
  <sheetViews>
    <sheetView topLeftCell="A42" zoomScale="120" zoomScaleNormal="120" workbookViewId="0"/>
  </sheetViews>
  <sheetFormatPr defaultColWidth="9.1796875" defaultRowHeight="13" x14ac:dyDescent="0.3"/>
  <cols>
    <col min="1" max="1" width="31.1796875" style="7" bestFit="1" customWidth="1"/>
    <col min="2" max="2" width="11.81640625" style="7" bestFit="1" customWidth="1"/>
    <col min="3" max="3" width="14.453125" style="106" customWidth="1"/>
    <col min="4" max="4" width="12.81640625" style="7" customWidth="1"/>
    <col min="5" max="5" width="13.453125" style="7" customWidth="1"/>
    <col min="6" max="6" width="12.54296875" style="7" customWidth="1"/>
    <col min="7" max="7" width="5.54296875" style="7" customWidth="1"/>
    <col min="8" max="8" width="23.54296875" style="7" customWidth="1"/>
    <col min="9" max="9" width="21.54296875" style="107" customWidth="1"/>
    <col min="10" max="232" width="9.1796875" style="7"/>
    <col min="233" max="233" width="39.1796875" style="7" bestFit="1" customWidth="1"/>
    <col min="234" max="234" width="12.26953125" style="7" bestFit="1" customWidth="1"/>
    <col min="235" max="235" width="2.7265625" style="7" customWidth="1"/>
    <col min="236" max="236" width="9.1796875" style="7"/>
    <col min="237" max="237" width="1.81640625" style="7" customWidth="1"/>
    <col min="238" max="238" width="11" style="7" customWidth="1"/>
    <col min="239" max="240" width="9.1796875" style="7"/>
    <col min="241" max="241" width="16.453125" style="7" customWidth="1"/>
    <col min="242" max="488" width="9.1796875" style="7"/>
    <col min="489" max="489" width="39.1796875" style="7" bestFit="1" customWidth="1"/>
    <col min="490" max="490" width="12.26953125" style="7" bestFit="1" customWidth="1"/>
    <col min="491" max="491" width="2.7265625" style="7" customWidth="1"/>
    <col min="492" max="492" width="9.1796875" style="7"/>
    <col min="493" max="493" width="1.81640625" style="7" customWidth="1"/>
    <col min="494" max="494" width="11" style="7" customWidth="1"/>
    <col min="495" max="496" width="9.1796875" style="7"/>
    <col min="497" max="497" width="16.453125" style="7" customWidth="1"/>
    <col min="498" max="744" width="9.1796875" style="7"/>
    <col min="745" max="745" width="39.1796875" style="7" bestFit="1" customWidth="1"/>
    <col min="746" max="746" width="12.26953125" style="7" bestFit="1" customWidth="1"/>
    <col min="747" max="747" width="2.7265625" style="7" customWidth="1"/>
    <col min="748" max="748" width="9.1796875" style="7"/>
    <col min="749" max="749" width="1.81640625" style="7" customWidth="1"/>
    <col min="750" max="750" width="11" style="7" customWidth="1"/>
    <col min="751" max="752" width="9.1796875" style="7"/>
    <col min="753" max="753" width="16.453125" style="7" customWidth="1"/>
    <col min="754" max="1000" width="9.1796875" style="7"/>
    <col min="1001" max="1001" width="39.1796875" style="7" bestFit="1" customWidth="1"/>
    <col min="1002" max="1002" width="12.26953125" style="7" bestFit="1" customWidth="1"/>
    <col min="1003" max="1003" width="2.7265625" style="7" customWidth="1"/>
    <col min="1004" max="1004" width="9.1796875" style="7"/>
    <col min="1005" max="1005" width="1.81640625" style="7" customWidth="1"/>
    <col min="1006" max="1006" width="11" style="7" customWidth="1"/>
    <col min="1007" max="1008" width="9.1796875" style="7"/>
    <col min="1009" max="1009" width="16.453125" style="7" customWidth="1"/>
    <col min="1010" max="1256" width="9.1796875" style="7"/>
    <col min="1257" max="1257" width="39.1796875" style="7" bestFit="1" customWidth="1"/>
    <col min="1258" max="1258" width="12.26953125" style="7" bestFit="1" customWidth="1"/>
    <col min="1259" max="1259" width="2.7265625" style="7" customWidth="1"/>
    <col min="1260" max="1260" width="9.1796875" style="7"/>
    <col min="1261" max="1261" width="1.81640625" style="7" customWidth="1"/>
    <col min="1262" max="1262" width="11" style="7" customWidth="1"/>
    <col min="1263" max="1264" width="9.1796875" style="7"/>
    <col min="1265" max="1265" width="16.453125" style="7" customWidth="1"/>
    <col min="1266" max="1512" width="9.1796875" style="7"/>
    <col min="1513" max="1513" width="39.1796875" style="7" bestFit="1" customWidth="1"/>
    <col min="1514" max="1514" width="12.26953125" style="7" bestFit="1" customWidth="1"/>
    <col min="1515" max="1515" width="2.7265625" style="7" customWidth="1"/>
    <col min="1516" max="1516" width="9.1796875" style="7"/>
    <col min="1517" max="1517" width="1.81640625" style="7" customWidth="1"/>
    <col min="1518" max="1518" width="11" style="7" customWidth="1"/>
    <col min="1519" max="1520" width="9.1796875" style="7"/>
    <col min="1521" max="1521" width="16.453125" style="7" customWidth="1"/>
    <col min="1522" max="1768" width="9.1796875" style="7"/>
    <col min="1769" max="1769" width="39.1796875" style="7" bestFit="1" customWidth="1"/>
    <col min="1770" max="1770" width="12.26953125" style="7" bestFit="1" customWidth="1"/>
    <col min="1771" max="1771" width="2.7265625" style="7" customWidth="1"/>
    <col min="1772" max="1772" width="9.1796875" style="7"/>
    <col min="1773" max="1773" width="1.81640625" style="7" customWidth="1"/>
    <col min="1774" max="1774" width="11" style="7" customWidth="1"/>
    <col min="1775" max="1776" width="9.1796875" style="7"/>
    <col min="1777" max="1777" width="16.453125" style="7" customWidth="1"/>
    <col min="1778" max="2024" width="9.1796875" style="7"/>
    <col min="2025" max="2025" width="39.1796875" style="7" bestFit="1" customWidth="1"/>
    <col min="2026" max="2026" width="12.26953125" style="7" bestFit="1" customWidth="1"/>
    <col min="2027" max="2027" width="2.7265625" style="7" customWidth="1"/>
    <col min="2028" max="2028" width="9.1796875" style="7"/>
    <col min="2029" max="2029" width="1.81640625" style="7" customWidth="1"/>
    <col min="2030" max="2030" width="11" style="7" customWidth="1"/>
    <col min="2031" max="2032" width="9.1796875" style="7"/>
    <col min="2033" max="2033" width="16.453125" style="7" customWidth="1"/>
    <col min="2034" max="2280" width="9.1796875" style="7"/>
    <col min="2281" max="2281" width="39.1796875" style="7" bestFit="1" customWidth="1"/>
    <col min="2282" max="2282" width="12.26953125" style="7" bestFit="1" customWidth="1"/>
    <col min="2283" max="2283" width="2.7265625" style="7" customWidth="1"/>
    <col min="2284" max="2284" width="9.1796875" style="7"/>
    <col min="2285" max="2285" width="1.81640625" style="7" customWidth="1"/>
    <col min="2286" max="2286" width="11" style="7" customWidth="1"/>
    <col min="2287" max="2288" width="9.1796875" style="7"/>
    <col min="2289" max="2289" width="16.453125" style="7" customWidth="1"/>
    <col min="2290" max="2536" width="9.1796875" style="7"/>
    <col min="2537" max="2537" width="39.1796875" style="7" bestFit="1" customWidth="1"/>
    <col min="2538" max="2538" width="12.26953125" style="7" bestFit="1" customWidth="1"/>
    <col min="2539" max="2539" width="2.7265625" style="7" customWidth="1"/>
    <col min="2540" max="2540" width="9.1796875" style="7"/>
    <col min="2541" max="2541" width="1.81640625" style="7" customWidth="1"/>
    <col min="2542" max="2542" width="11" style="7" customWidth="1"/>
    <col min="2543" max="2544" width="9.1796875" style="7"/>
    <col min="2545" max="2545" width="16.453125" style="7" customWidth="1"/>
    <col min="2546" max="2792" width="9.1796875" style="7"/>
    <col min="2793" max="2793" width="39.1796875" style="7" bestFit="1" customWidth="1"/>
    <col min="2794" max="2794" width="12.26953125" style="7" bestFit="1" customWidth="1"/>
    <col min="2795" max="2795" width="2.7265625" style="7" customWidth="1"/>
    <col min="2796" max="2796" width="9.1796875" style="7"/>
    <col min="2797" max="2797" width="1.81640625" style="7" customWidth="1"/>
    <col min="2798" max="2798" width="11" style="7" customWidth="1"/>
    <col min="2799" max="2800" width="9.1796875" style="7"/>
    <col min="2801" max="2801" width="16.453125" style="7" customWidth="1"/>
    <col min="2802" max="3048" width="9.1796875" style="7"/>
    <col min="3049" max="3049" width="39.1796875" style="7" bestFit="1" customWidth="1"/>
    <col min="3050" max="3050" width="12.26953125" style="7" bestFit="1" customWidth="1"/>
    <col min="3051" max="3051" width="2.7265625" style="7" customWidth="1"/>
    <col min="3052" max="3052" width="9.1796875" style="7"/>
    <col min="3053" max="3053" width="1.81640625" style="7" customWidth="1"/>
    <col min="3054" max="3054" width="11" style="7" customWidth="1"/>
    <col min="3055" max="3056" width="9.1796875" style="7"/>
    <col min="3057" max="3057" width="16.453125" style="7" customWidth="1"/>
    <col min="3058" max="3304" width="9.1796875" style="7"/>
    <col min="3305" max="3305" width="39.1796875" style="7" bestFit="1" customWidth="1"/>
    <col min="3306" max="3306" width="12.26953125" style="7" bestFit="1" customWidth="1"/>
    <col min="3307" max="3307" width="2.7265625" style="7" customWidth="1"/>
    <col min="3308" max="3308" width="9.1796875" style="7"/>
    <col min="3309" max="3309" width="1.81640625" style="7" customWidth="1"/>
    <col min="3310" max="3310" width="11" style="7" customWidth="1"/>
    <col min="3311" max="3312" width="9.1796875" style="7"/>
    <col min="3313" max="3313" width="16.453125" style="7" customWidth="1"/>
    <col min="3314" max="3560" width="9.1796875" style="7"/>
    <col min="3561" max="3561" width="39.1796875" style="7" bestFit="1" customWidth="1"/>
    <col min="3562" max="3562" width="12.26953125" style="7" bestFit="1" customWidth="1"/>
    <col min="3563" max="3563" width="2.7265625" style="7" customWidth="1"/>
    <col min="3564" max="3564" width="9.1796875" style="7"/>
    <col min="3565" max="3565" width="1.81640625" style="7" customWidth="1"/>
    <col min="3566" max="3566" width="11" style="7" customWidth="1"/>
    <col min="3567" max="3568" width="9.1796875" style="7"/>
    <col min="3569" max="3569" width="16.453125" style="7" customWidth="1"/>
    <col min="3570" max="3816" width="9.1796875" style="7"/>
    <col min="3817" max="3817" width="39.1796875" style="7" bestFit="1" customWidth="1"/>
    <col min="3818" max="3818" width="12.26953125" style="7" bestFit="1" customWidth="1"/>
    <col min="3819" max="3819" width="2.7265625" style="7" customWidth="1"/>
    <col min="3820" max="3820" width="9.1796875" style="7"/>
    <col min="3821" max="3821" width="1.81640625" style="7" customWidth="1"/>
    <col min="3822" max="3822" width="11" style="7" customWidth="1"/>
    <col min="3823" max="3824" width="9.1796875" style="7"/>
    <col min="3825" max="3825" width="16.453125" style="7" customWidth="1"/>
    <col min="3826" max="4072" width="9.1796875" style="7"/>
    <col min="4073" max="4073" width="39.1796875" style="7" bestFit="1" customWidth="1"/>
    <col min="4074" max="4074" width="12.26953125" style="7" bestFit="1" customWidth="1"/>
    <col min="4075" max="4075" width="2.7265625" style="7" customWidth="1"/>
    <col min="4076" max="4076" width="9.1796875" style="7"/>
    <col min="4077" max="4077" width="1.81640625" style="7" customWidth="1"/>
    <col min="4078" max="4078" width="11" style="7" customWidth="1"/>
    <col min="4079" max="4080" width="9.1796875" style="7"/>
    <col min="4081" max="4081" width="16.453125" style="7" customWidth="1"/>
    <col min="4082" max="4328" width="9.1796875" style="7"/>
    <col min="4329" max="4329" width="39.1796875" style="7" bestFit="1" customWidth="1"/>
    <col min="4330" max="4330" width="12.26953125" style="7" bestFit="1" customWidth="1"/>
    <col min="4331" max="4331" width="2.7265625" style="7" customWidth="1"/>
    <col min="4332" max="4332" width="9.1796875" style="7"/>
    <col min="4333" max="4333" width="1.81640625" style="7" customWidth="1"/>
    <col min="4334" max="4334" width="11" style="7" customWidth="1"/>
    <col min="4335" max="4336" width="9.1796875" style="7"/>
    <col min="4337" max="4337" width="16.453125" style="7" customWidth="1"/>
    <col min="4338" max="4584" width="9.1796875" style="7"/>
    <col min="4585" max="4585" width="39.1796875" style="7" bestFit="1" customWidth="1"/>
    <col min="4586" max="4586" width="12.26953125" style="7" bestFit="1" customWidth="1"/>
    <col min="4587" max="4587" width="2.7265625" style="7" customWidth="1"/>
    <col min="4588" max="4588" width="9.1796875" style="7"/>
    <col min="4589" max="4589" width="1.81640625" style="7" customWidth="1"/>
    <col min="4590" max="4590" width="11" style="7" customWidth="1"/>
    <col min="4591" max="4592" width="9.1796875" style="7"/>
    <col min="4593" max="4593" width="16.453125" style="7" customWidth="1"/>
    <col min="4594" max="4840" width="9.1796875" style="7"/>
    <col min="4841" max="4841" width="39.1796875" style="7" bestFit="1" customWidth="1"/>
    <col min="4842" max="4842" width="12.26953125" style="7" bestFit="1" customWidth="1"/>
    <col min="4843" max="4843" width="2.7265625" style="7" customWidth="1"/>
    <col min="4844" max="4844" width="9.1796875" style="7"/>
    <col min="4845" max="4845" width="1.81640625" style="7" customWidth="1"/>
    <col min="4846" max="4846" width="11" style="7" customWidth="1"/>
    <col min="4847" max="4848" width="9.1796875" style="7"/>
    <col min="4849" max="4849" width="16.453125" style="7" customWidth="1"/>
    <col min="4850" max="5096" width="9.1796875" style="7"/>
    <col min="5097" max="5097" width="39.1796875" style="7" bestFit="1" customWidth="1"/>
    <col min="5098" max="5098" width="12.26953125" style="7" bestFit="1" customWidth="1"/>
    <col min="5099" max="5099" width="2.7265625" style="7" customWidth="1"/>
    <col min="5100" max="5100" width="9.1796875" style="7"/>
    <col min="5101" max="5101" width="1.81640625" style="7" customWidth="1"/>
    <col min="5102" max="5102" width="11" style="7" customWidth="1"/>
    <col min="5103" max="5104" width="9.1796875" style="7"/>
    <col min="5105" max="5105" width="16.453125" style="7" customWidth="1"/>
    <col min="5106" max="5352" width="9.1796875" style="7"/>
    <col min="5353" max="5353" width="39.1796875" style="7" bestFit="1" customWidth="1"/>
    <col min="5354" max="5354" width="12.26953125" style="7" bestFit="1" customWidth="1"/>
    <col min="5355" max="5355" width="2.7265625" style="7" customWidth="1"/>
    <col min="5356" max="5356" width="9.1796875" style="7"/>
    <col min="5357" max="5357" width="1.81640625" style="7" customWidth="1"/>
    <col min="5358" max="5358" width="11" style="7" customWidth="1"/>
    <col min="5359" max="5360" width="9.1796875" style="7"/>
    <col min="5361" max="5361" width="16.453125" style="7" customWidth="1"/>
    <col min="5362" max="5608" width="9.1796875" style="7"/>
    <col min="5609" max="5609" width="39.1796875" style="7" bestFit="1" customWidth="1"/>
    <col min="5610" max="5610" width="12.26953125" style="7" bestFit="1" customWidth="1"/>
    <col min="5611" max="5611" width="2.7265625" style="7" customWidth="1"/>
    <col min="5612" max="5612" width="9.1796875" style="7"/>
    <col min="5613" max="5613" width="1.81640625" style="7" customWidth="1"/>
    <col min="5614" max="5614" width="11" style="7" customWidth="1"/>
    <col min="5615" max="5616" width="9.1796875" style="7"/>
    <col min="5617" max="5617" width="16.453125" style="7" customWidth="1"/>
    <col min="5618" max="5864" width="9.1796875" style="7"/>
    <col min="5865" max="5865" width="39.1796875" style="7" bestFit="1" customWidth="1"/>
    <col min="5866" max="5866" width="12.26953125" style="7" bestFit="1" customWidth="1"/>
    <col min="5867" max="5867" width="2.7265625" style="7" customWidth="1"/>
    <col min="5868" max="5868" width="9.1796875" style="7"/>
    <col min="5869" max="5869" width="1.81640625" style="7" customWidth="1"/>
    <col min="5870" max="5870" width="11" style="7" customWidth="1"/>
    <col min="5871" max="5872" width="9.1796875" style="7"/>
    <col min="5873" max="5873" width="16.453125" style="7" customWidth="1"/>
    <col min="5874" max="6120" width="9.1796875" style="7"/>
    <col min="6121" max="6121" width="39.1796875" style="7" bestFit="1" customWidth="1"/>
    <col min="6122" max="6122" width="12.26953125" style="7" bestFit="1" customWidth="1"/>
    <col min="6123" max="6123" width="2.7265625" style="7" customWidth="1"/>
    <col min="6124" max="6124" width="9.1796875" style="7"/>
    <col min="6125" max="6125" width="1.81640625" style="7" customWidth="1"/>
    <col min="6126" max="6126" width="11" style="7" customWidth="1"/>
    <col min="6127" max="6128" width="9.1796875" style="7"/>
    <col min="6129" max="6129" width="16.453125" style="7" customWidth="1"/>
    <col min="6130" max="6376" width="9.1796875" style="7"/>
    <col min="6377" max="6377" width="39.1796875" style="7" bestFit="1" customWidth="1"/>
    <col min="6378" max="6378" width="12.26953125" style="7" bestFit="1" customWidth="1"/>
    <col min="6379" max="6379" width="2.7265625" style="7" customWidth="1"/>
    <col min="6380" max="6380" width="9.1796875" style="7"/>
    <col min="6381" max="6381" width="1.81640625" style="7" customWidth="1"/>
    <col min="6382" max="6382" width="11" style="7" customWidth="1"/>
    <col min="6383" max="6384" width="9.1796875" style="7"/>
    <col min="6385" max="6385" width="16.453125" style="7" customWidth="1"/>
    <col min="6386" max="6632" width="9.1796875" style="7"/>
    <col min="6633" max="6633" width="39.1796875" style="7" bestFit="1" customWidth="1"/>
    <col min="6634" max="6634" width="12.26953125" style="7" bestFit="1" customWidth="1"/>
    <col min="6635" max="6635" width="2.7265625" style="7" customWidth="1"/>
    <col min="6636" max="6636" width="9.1796875" style="7"/>
    <col min="6637" max="6637" width="1.81640625" style="7" customWidth="1"/>
    <col min="6638" max="6638" width="11" style="7" customWidth="1"/>
    <col min="6639" max="6640" width="9.1796875" style="7"/>
    <col min="6641" max="6641" width="16.453125" style="7" customWidth="1"/>
    <col min="6642" max="6888" width="9.1796875" style="7"/>
    <col min="6889" max="6889" width="39.1796875" style="7" bestFit="1" customWidth="1"/>
    <col min="6890" max="6890" width="12.26953125" style="7" bestFit="1" customWidth="1"/>
    <col min="6891" max="6891" width="2.7265625" style="7" customWidth="1"/>
    <col min="6892" max="6892" width="9.1796875" style="7"/>
    <col min="6893" max="6893" width="1.81640625" style="7" customWidth="1"/>
    <col min="6894" max="6894" width="11" style="7" customWidth="1"/>
    <col min="6895" max="6896" width="9.1796875" style="7"/>
    <col min="6897" max="6897" width="16.453125" style="7" customWidth="1"/>
    <col min="6898" max="7144" width="9.1796875" style="7"/>
    <col min="7145" max="7145" width="39.1796875" style="7" bestFit="1" customWidth="1"/>
    <col min="7146" max="7146" width="12.26953125" style="7" bestFit="1" customWidth="1"/>
    <col min="7147" max="7147" width="2.7265625" style="7" customWidth="1"/>
    <col min="7148" max="7148" width="9.1796875" style="7"/>
    <col min="7149" max="7149" width="1.81640625" style="7" customWidth="1"/>
    <col min="7150" max="7150" width="11" style="7" customWidth="1"/>
    <col min="7151" max="7152" width="9.1796875" style="7"/>
    <col min="7153" max="7153" width="16.453125" style="7" customWidth="1"/>
    <col min="7154" max="7400" width="9.1796875" style="7"/>
    <col min="7401" max="7401" width="39.1796875" style="7" bestFit="1" customWidth="1"/>
    <col min="7402" max="7402" width="12.26953125" style="7" bestFit="1" customWidth="1"/>
    <col min="7403" max="7403" width="2.7265625" style="7" customWidth="1"/>
    <col min="7404" max="7404" width="9.1796875" style="7"/>
    <col min="7405" max="7405" width="1.81640625" style="7" customWidth="1"/>
    <col min="7406" max="7406" width="11" style="7" customWidth="1"/>
    <col min="7407" max="7408" width="9.1796875" style="7"/>
    <col min="7409" max="7409" width="16.453125" style="7" customWidth="1"/>
    <col min="7410" max="7656" width="9.1796875" style="7"/>
    <col min="7657" max="7657" width="39.1796875" style="7" bestFit="1" customWidth="1"/>
    <col min="7658" max="7658" width="12.26953125" style="7" bestFit="1" customWidth="1"/>
    <col min="7659" max="7659" width="2.7265625" style="7" customWidth="1"/>
    <col min="7660" max="7660" width="9.1796875" style="7"/>
    <col min="7661" max="7661" width="1.81640625" style="7" customWidth="1"/>
    <col min="7662" max="7662" width="11" style="7" customWidth="1"/>
    <col min="7663" max="7664" width="9.1796875" style="7"/>
    <col min="7665" max="7665" width="16.453125" style="7" customWidth="1"/>
    <col min="7666" max="7912" width="9.1796875" style="7"/>
    <col min="7913" max="7913" width="39.1796875" style="7" bestFit="1" customWidth="1"/>
    <col min="7914" max="7914" width="12.26953125" style="7" bestFit="1" customWidth="1"/>
    <col min="7915" max="7915" width="2.7265625" style="7" customWidth="1"/>
    <col min="7916" max="7916" width="9.1796875" style="7"/>
    <col min="7917" max="7917" width="1.81640625" style="7" customWidth="1"/>
    <col min="7918" max="7918" width="11" style="7" customWidth="1"/>
    <col min="7919" max="7920" width="9.1796875" style="7"/>
    <col min="7921" max="7921" width="16.453125" style="7" customWidth="1"/>
    <col min="7922" max="8168" width="9.1796875" style="7"/>
    <col min="8169" max="8169" width="39.1796875" style="7" bestFit="1" customWidth="1"/>
    <col min="8170" max="8170" width="12.26953125" style="7" bestFit="1" customWidth="1"/>
    <col min="8171" max="8171" width="2.7265625" style="7" customWidth="1"/>
    <col min="8172" max="8172" width="9.1796875" style="7"/>
    <col min="8173" max="8173" width="1.81640625" style="7" customWidth="1"/>
    <col min="8174" max="8174" width="11" style="7" customWidth="1"/>
    <col min="8175" max="8176" width="9.1796875" style="7"/>
    <col min="8177" max="8177" width="16.453125" style="7" customWidth="1"/>
    <col min="8178" max="8424" width="9.1796875" style="7"/>
    <col min="8425" max="8425" width="39.1796875" style="7" bestFit="1" customWidth="1"/>
    <col min="8426" max="8426" width="12.26953125" style="7" bestFit="1" customWidth="1"/>
    <col min="8427" max="8427" width="2.7265625" style="7" customWidth="1"/>
    <col min="8428" max="8428" width="9.1796875" style="7"/>
    <col min="8429" max="8429" width="1.81640625" style="7" customWidth="1"/>
    <col min="8430" max="8430" width="11" style="7" customWidth="1"/>
    <col min="8431" max="8432" width="9.1796875" style="7"/>
    <col min="8433" max="8433" width="16.453125" style="7" customWidth="1"/>
    <col min="8434" max="8680" width="9.1796875" style="7"/>
    <col min="8681" max="8681" width="39.1796875" style="7" bestFit="1" customWidth="1"/>
    <col min="8682" max="8682" width="12.26953125" style="7" bestFit="1" customWidth="1"/>
    <col min="8683" max="8683" width="2.7265625" style="7" customWidth="1"/>
    <col min="8684" max="8684" width="9.1796875" style="7"/>
    <col min="8685" max="8685" width="1.81640625" style="7" customWidth="1"/>
    <col min="8686" max="8686" width="11" style="7" customWidth="1"/>
    <col min="8687" max="8688" width="9.1796875" style="7"/>
    <col min="8689" max="8689" width="16.453125" style="7" customWidth="1"/>
    <col min="8690" max="8936" width="9.1796875" style="7"/>
    <col min="8937" max="8937" width="39.1796875" style="7" bestFit="1" customWidth="1"/>
    <col min="8938" max="8938" width="12.26953125" style="7" bestFit="1" customWidth="1"/>
    <col min="8939" max="8939" width="2.7265625" style="7" customWidth="1"/>
    <col min="8940" max="8940" width="9.1796875" style="7"/>
    <col min="8941" max="8941" width="1.81640625" style="7" customWidth="1"/>
    <col min="8942" max="8942" width="11" style="7" customWidth="1"/>
    <col min="8943" max="8944" width="9.1796875" style="7"/>
    <col min="8945" max="8945" width="16.453125" style="7" customWidth="1"/>
    <col min="8946" max="9192" width="9.1796875" style="7"/>
    <col min="9193" max="9193" width="39.1796875" style="7" bestFit="1" customWidth="1"/>
    <col min="9194" max="9194" width="12.26953125" style="7" bestFit="1" customWidth="1"/>
    <col min="9195" max="9195" width="2.7265625" style="7" customWidth="1"/>
    <col min="9196" max="9196" width="9.1796875" style="7"/>
    <col min="9197" max="9197" width="1.81640625" style="7" customWidth="1"/>
    <col min="9198" max="9198" width="11" style="7" customWidth="1"/>
    <col min="9199" max="9200" width="9.1796875" style="7"/>
    <col min="9201" max="9201" width="16.453125" style="7" customWidth="1"/>
    <col min="9202" max="9448" width="9.1796875" style="7"/>
    <col min="9449" max="9449" width="39.1796875" style="7" bestFit="1" customWidth="1"/>
    <col min="9450" max="9450" width="12.26953125" style="7" bestFit="1" customWidth="1"/>
    <col min="9451" max="9451" width="2.7265625" style="7" customWidth="1"/>
    <col min="9452" max="9452" width="9.1796875" style="7"/>
    <col min="9453" max="9453" width="1.81640625" style="7" customWidth="1"/>
    <col min="9454" max="9454" width="11" style="7" customWidth="1"/>
    <col min="9455" max="9456" width="9.1796875" style="7"/>
    <col min="9457" max="9457" width="16.453125" style="7" customWidth="1"/>
    <col min="9458" max="9704" width="9.1796875" style="7"/>
    <col min="9705" max="9705" width="39.1796875" style="7" bestFit="1" customWidth="1"/>
    <col min="9706" max="9706" width="12.26953125" style="7" bestFit="1" customWidth="1"/>
    <col min="9707" max="9707" width="2.7265625" style="7" customWidth="1"/>
    <col min="9708" max="9708" width="9.1796875" style="7"/>
    <col min="9709" max="9709" width="1.81640625" style="7" customWidth="1"/>
    <col min="9710" max="9710" width="11" style="7" customWidth="1"/>
    <col min="9711" max="9712" width="9.1796875" style="7"/>
    <col min="9713" max="9713" width="16.453125" style="7" customWidth="1"/>
    <col min="9714" max="9960" width="9.1796875" style="7"/>
    <col min="9961" max="9961" width="39.1796875" style="7" bestFit="1" customWidth="1"/>
    <col min="9962" max="9962" width="12.26953125" style="7" bestFit="1" customWidth="1"/>
    <col min="9963" max="9963" width="2.7265625" style="7" customWidth="1"/>
    <col min="9964" max="9964" width="9.1796875" style="7"/>
    <col min="9965" max="9965" width="1.81640625" style="7" customWidth="1"/>
    <col min="9966" max="9966" width="11" style="7" customWidth="1"/>
    <col min="9967" max="9968" width="9.1796875" style="7"/>
    <col min="9969" max="9969" width="16.453125" style="7" customWidth="1"/>
    <col min="9970" max="10216" width="9.1796875" style="7"/>
    <col min="10217" max="10217" width="39.1796875" style="7" bestFit="1" customWidth="1"/>
    <col min="10218" max="10218" width="12.26953125" style="7" bestFit="1" customWidth="1"/>
    <col min="10219" max="10219" width="2.7265625" style="7" customWidth="1"/>
    <col min="10220" max="10220" width="9.1796875" style="7"/>
    <col min="10221" max="10221" width="1.81640625" style="7" customWidth="1"/>
    <col min="10222" max="10222" width="11" style="7" customWidth="1"/>
    <col min="10223" max="10224" width="9.1796875" style="7"/>
    <col min="10225" max="10225" width="16.453125" style="7" customWidth="1"/>
    <col min="10226" max="10472" width="9.1796875" style="7"/>
    <col min="10473" max="10473" width="39.1796875" style="7" bestFit="1" customWidth="1"/>
    <col min="10474" max="10474" width="12.26953125" style="7" bestFit="1" customWidth="1"/>
    <col min="10475" max="10475" width="2.7265625" style="7" customWidth="1"/>
    <col min="10476" max="10476" width="9.1796875" style="7"/>
    <col min="10477" max="10477" width="1.81640625" style="7" customWidth="1"/>
    <col min="10478" max="10478" width="11" style="7" customWidth="1"/>
    <col min="10479" max="10480" width="9.1796875" style="7"/>
    <col min="10481" max="10481" width="16.453125" style="7" customWidth="1"/>
    <col min="10482" max="10728" width="9.1796875" style="7"/>
    <col min="10729" max="10729" width="39.1796875" style="7" bestFit="1" customWidth="1"/>
    <col min="10730" max="10730" width="12.26953125" style="7" bestFit="1" customWidth="1"/>
    <col min="10731" max="10731" width="2.7265625" style="7" customWidth="1"/>
    <col min="10732" max="10732" width="9.1796875" style="7"/>
    <col min="10733" max="10733" width="1.81640625" style="7" customWidth="1"/>
    <col min="10734" max="10734" width="11" style="7" customWidth="1"/>
    <col min="10735" max="10736" width="9.1796875" style="7"/>
    <col min="10737" max="10737" width="16.453125" style="7" customWidth="1"/>
    <col min="10738" max="10984" width="9.1796875" style="7"/>
    <col min="10985" max="10985" width="39.1796875" style="7" bestFit="1" customWidth="1"/>
    <col min="10986" max="10986" width="12.26953125" style="7" bestFit="1" customWidth="1"/>
    <col min="10987" max="10987" width="2.7265625" style="7" customWidth="1"/>
    <col min="10988" max="10988" width="9.1796875" style="7"/>
    <col min="10989" max="10989" width="1.81640625" style="7" customWidth="1"/>
    <col min="10990" max="10990" width="11" style="7" customWidth="1"/>
    <col min="10991" max="10992" width="9.1796875" style="7"/>
    <col min="10993" max="10993" width="16.453125" style="7" customWidth="1"/>
    <col min="10994" max="11240" width="9.1796875" style="7"/>
    <col min="11241" max="11241" width="39.1796875" style="7" bestFit="1" customWidth="1"/>
    <col min="11242" max="11242" width="12.26953125" style="7" bestFit="1" customWidth="1"/>
    <col min="11243" max="11243" width="2.7265625" style="7" customWidth="1"/>
    <col min="11244" max="11244" width="9.1796875" style="7"/>
    <col min="11245" max="11245" width="1.81640625" style="7" customWidth="1"/>
    <col min="11246" max="11246" width="11" style="7" customWidth="1"/>
    <col min="11247" max="11248" width="9.1796875" style="7"/>
    <col min="11249" max="11249" width="16.453125" style="7" customWidth="1"/>
    <col min="11250" max="11496" width="9.1796875" style="7"/>
    <col min="11497" max="11497" width="39.1796875" style="7" bestFit="1" customWidth="1"/>
    <col min="11498" max="11498" width="12.26953125" style="7" bestFit="1" customWidth="1"/>
    <col min="11499" max="11499" width="2.7265625" style="7" customWidth="1"/>
    <col min="11500" max="11500" width="9.1796875" style="7"/>
    <col min="11501" max="11501" width="1.81640625" style="7" customWidth="1"/>
    <col min="11502" max="11502" width="11" style="7" customWidth="1"/>
    <col min="11503" max="11504" width="9.1796875" style="7"/>
    <col min="11505" max="11505" width="16.453125" style="7" customWidth="1"/>
    <col min="11506" max="11752" width="9.1796875" style="7"/>
    <col min="11753" max="11753" width="39.1796875" style="7" bestFit="1" customWidth="1"/>
    <col min="11754" max="11754" width="12.26953125" style="7" bestFit="1" customWidth="1"/>
    <col min="11755" max="11755" width="2.7265625" style="7" customWidth="1"/>
    <col min="11756" max="11756" width="9.1796875" style="7"/>
    <col min="11757" max="11757" width="1.81640625" style="7" customWidth="1"/>
    <col min="11758" max="11758" width="11" style="7" customWidth="1"/>
    <col min="11759" max="11760" width="9.1796875" style="7"/>
    <col min="11761" max="11761" width="16.453125" style="7" customWidth="1"/>
    <col min="11762" max="12008" width="9.1796875" style="7"/>
    <col min="12009" max="12009" width="39.1796875" style="7" bestFit="1" customWidth="1"/>
    <col min="12010" max="12010" width="12.26953125" style="7" bestFit="1" customWidth="1"/>
    <col min="12011" max="12011" width="2.7265625" style="7" customWidth="1"/>
    <col min="12012" max="12012" width="9.1796875" style="7"/>
    <col min="12013" max="12013" width="1.81640625" style="7" customWidth="1"/>
    <col min="12014" max="12014" width="11" style="7" customWidth="1"/>
    <col min="12015" max="12016" width="9.1796875" style="7"/>
    <col min="12017" max="12017" width="16.453125" style="7" customWidth="1"/>
    <col min="12018" max="12264" width="9.1796875" style="7"/>
    <col min="12265" max="12265" width="39.1796875" style="7" bestFit="1" customWidth="1"/>
    <col min="12266" max="12266" width="12.26953125" style="7" bestFit="1" customWidth="1"/>
    <col min="12267" max="12267" width="2.7265625" style="7" customWidth="1"/>
    <col min="12268" max="12268" width="9.1796875" style="7"/>
    <col min="12269" max="12269" width="1.81640625" style="7" customWidth="1"/>
    <col min="12270" max="12270" width="11" style="7" customWidth="1"/>
    <col min="12271" max="12272" width="9.1796875" style="7"/>
    <col min="12273" max="12273" width="16.453125" style="7" customWidth="1"/>
    <col min="12274" max="12520" width="9.1796875" style="7"/>
    <col min="12521" max="12521" width="39.1796875" style="7" bestFit="1" customWidth="1"/>
    <col min="12522" max="12522" width="12.26953125" style="7" bestFit="1" customWidth="1"/>
    <col min="12523" max="12523" width="2.7265625" style="7" customWidth="1"/>
    <col min="12524" max="12524" width="9.1796875" style="7"/>
    <col min="12525" max="12525" width="1.81640625" style="7" customWidth="1"/>
    <col min="12526" max="12526" width="11" style="7" customWidth="1"/>
    <col min="12527" max="12528" width="9.1796875" style="7"/>
    <col min="12529" max="12529" width="16.453125" style="7" customWidth="1"/>
    <col min="12530" max="12776" width="9.1796875" style="7"/>
    <col min="12777" max="12777" width="39.1796875" style="7" bestFit="1" customWidth="1"/>
    <col min="12778" max="12778" width="12.26953125" style="7" bestFit="1" customWidth="1"/>
    <col min="12779" max="12779" width="2.7265625" style="7" customWidth="1"/>
    <col min="12780" max="12780" width="9.1796875" style="7"/>
    <col min="12781" max="12781" width="1.81640625" style="7" customWidth="1"/>
    <col min="12782" max="12782" width="11" style="7" customWidth="1"/>
    <col min="12783" max="12784" width="9.1796875" style="7"/>
    <col min="12785" max="12785" width="16.453125" style="7" customWidth="1"/>
    <col min="12786" max="13032" width="9.1796875" style="7"/>
    <col min="13033" max="13033" width="39.1796875" style="7" bestFit="1" customWidth="1"/>
    <col min="13034" max="13034" width="12.26953125" style="7" bestFit="1" customWidth="1"/>
    <col min="13035" max="13035" width="2.7265625" style="7" customWidth="1"/>
    <col min="13036" max="13036" width="9.1796875" style="7"/>
    <col min="13037" max="13037" width="1.81640625" style="7" customWidth="1"/>
    <col min="13038" max="13038" width="11" style="7" customWidth="1"/>
    <col min="13039" max="13040" width="9.1796875" style="7"/>
    <col min="13041" max="13041" width="16.453125" style="7" customWidth="1"/>
    <col min="13042" max="13288" width="9.1796875" style="7"/>
    <col min="13289" max="13289" width="39.1796875" style="7" bestFit="1" customWidth="1"/>
    <col min="13290" max="13290" width="12.26953125" style="7" bestFit="1" customWidth="1"/>
    <col min="13291" max="13291" width="2.7265625" style="7" customWidth="1"/>
    <col min="13292" max="13292" width="9.1796875" style="7"/>
    <col min="13293" max="13293" width="1.81640625" style="7" customWidth="1"/>
    <col min="13294" max="13294" width="11" style="7" customWidth="1"/>
    <col min="13295" max="13296" width="9.1796875" style="7"/>
    <col min="13297" max="13297" width="16.453125" style="7" customWidth="1"/>
    <col min="13298" max="13544" width="9.1796875" style="7"/>
    <col min="13545" max="13545" width="39.1796875" style="7" bestFit="1" customWidth="1"/>
    <col min="13546" max="13546" width="12.26953125" style="7" bestFit="1" customWidth="1"/>
    <col min="13547" max="13547" width="2.7265625" style="7" customWidth="1"/>
    <col min="13548" max="13548" width="9.1796875" style="7"/>
    <col min="13549" max="13549" width="1.81640625" style="7" customWidth="1"/>
    <col min="13550" max="13550" width="11" style="7" customWidth="1"/>
    <col min="13551" max="13552" width="9.1796875" style="7"/>
    <col min="13553" max="13553" width="16.453125" style="7" customWidth="1"/>
    <col min="13554" max="13800" width="9.1796875" style="7"/>
    <col min="13801" max="13801" width="39.1796875" style="7" bestFit="1" customWidth="1"/>
    <col min="13802" max="13802" width="12.26953125" style="7" bestFit="1" customWidth="1"/>
    <col min="13803" max="13803" width="2.7265625" style="7" customWidth="1"/>
    <col min="13804" max="13804" width="9.1796875" style="7"/>
    <col min="13805" max="13805" width="1.81640625" style="7" customWidth="1"/>
    <col min="13806" max="13806" width="11" style="7" customWidth="1"/>
    <col min="13807" max="13808" width="9.1796875" style="7"/>
    <col min="13809" max="13809" width="16.453125" style="7" customWidth="1"/>
    <col min="13810" max="14056" width="9.1796875" style="7"/>
    <col min="14057" max="14057" width="39.1796875" style="7" bestFit="1" customWidth="1"/>
    <col min="14058" max="14058" width="12.26953125" style="7" bestFit="1" customWidth="1"/>
    <col min="14059" max="14059" width="2.7265625" style="7" customWidth="1"/>
    <col min="14060" max="14060" width="9.1796875" style="7"/>
    <col min="14061" max="14061" width="1.81640625" style="7" customWidth="1"/>
    <col min="14062" max="14062" width="11" style="7" customWidth="1"/>
    <col min="14063" max="14064" width="9.1796875" style="7"/>
    <col min="14065" max="14065" width="16.453125" style="7" customWidth="1"/>
    <col min="14066" max="14312" width="9.1796875" style="7"/>
    <col min="14313" max="14313" width="39.1796875" style="7" bestFit="1" customWidth="1"/>
    <col min="14314" max="14314" width="12.26953125" style="7" bestFit="1" customWidth="1"/>
    <col min="14315" max="14315" width="2.7265625" style="7" customWidth="1"/>
    <col min="14316" max="14316" width="9.1796875" style="7"/>
    <col min="14317" max="14317" width="1.81640625" style="7" customWidth="1"/>
    <col min="14318" max="14318" width="11" style="7" customWidth="1"/>
    <col min="14319" max="14320" width="9.1796875" style="7"/>
    <col min="14321" max="14321" width="16.453125" style="7" customWidth="1"/>
    <col min="14322" max="14568" width="9.1796875" style="7"/>
    <col min="14569" max="14569" width="39.1796875" style="7" bestFit="1" customWidth="1"/>
    <col min="14570" max="14570" width="12.26953125" style="7" bestFit="1" customWidth="1"/>
    <col min="14571" max="14571" width="2.7265625" style="7" customWidth="1"/>
    <col min="14572" max="14572" width="9.1796875" style="7"/>
    <col min="14573" max="14573" width="1.81640625" style="7" customWidth="1"/>
    <col min="14574" max="14574" width="11" style="7" customWidth="1"/>
    <col min="14575" max="14576" width="9.1796875" style="7"/>
    <col min="14577" max="14577" width="16.453125" style="7" customWidth="1"/>
    <col min="14578" max="14824" width="9.1796875" style="7"/>
    <col min="14825" max="14825" width="39.1796875" style="7" bestFit="1" customWidth="1"/>
    <col min="14826" max="14826" width="12.26953125" style="7" bestFit="1" customWidth="1"/>
    <col min="14827" max="14827" width="2.7265625" style="7" customWidth="1"/>
    <col min="14828" max="14828" width="9.1796875" style="7"/>
    <col min="14829" max="14829" width="1.81640625" style="7" customWidth="1"/>
    <col min="14830" max="14830" width="11" style="7" customWidth="1"/>
    <col min="14831" max="14832" width="9.1796875" style="7"/>
    <col min="14833" max="14833" width="16.453125" style="7" customWidth="1"/>
    <col min="14834" max="15080" width="9.1796875" style="7"/>
    <col min="15081" max="15081" width="39.1796875" style="7" bestFit="1" customWidth="1"/>
    <col min="15082" max="15082" width="12.26953125" style="7" bestFit="1" customWidth="1"/>
    <col min="15083" max="15083" width="2.7265625" style="7" customWidth="1"/>
    <col min="15084" max="15084" width="9.1796875" style="7"/>
    <col min="15085" max="15085" width="1.81640625" style="7" customWidth="1"/>
    <col min="15086" max="15086" width="11" style="7" customWidth="1"/>
    <col min="15087" max="15088" width="9.1796875" style="7"/>
    <col min="15089" max="15089" width="16.453125" style="7" customWidth="1"/>
    <col min="15090" max="15336" width="9.1796875" style="7"/>
    <col min="15337" max="15337" width="39.1796875" style="7" bestFit="1" customWidth="1"/>
    <col min="15338" max="15338" width="12.26953125" style="7" bestFit="1" customWidth="1"/>
    <col min="15339" max="15339" width="2.7265625" style="7" customWidth="1"/>
    <col min="15340" max="15340" width="9.1796875" style="7"/>
    <col min="15341" max="15341" width="1.81640625" style="7" customWidth="1"/>
    <col min="15342" max="15342" width="11" style="7" customWidth="1"/>
    <col min="15343" max="15344" width="9.1796875" style="7"/>
    <col min="15345" max="15345" width="16.453125" style="7" customWidth="1"/>
    <col min="15346" max="15592" width="9.1796875" style="7"/>
    <col min="15593" max="15593" width="39.1796875" style="7" bestFit="1" customWidth="1"/>
    <col min="15594" max="15594" width="12.26953125" style="7" bestFit="1" customWidth="1"/>
    <col min="15595" max="15595" width="2.7265625" style="7" customWidth="1"/>
    <col min="15596" max="15596" width="9.1796875" style="7"/>
    <col min="15597" max="15597" width="1.81640625" style="7" customWidth="1"/>
    <col min="15598" max="15598" width="11" style="7" customWidth="1"/>
    <col min="15599" max="15600" width="9.1796875" style="7"/>
    <col min="15601" max="15601" width="16.453125" style="7" customWidth="1"/>
    <col min="15602" max="15848" width="9.1796875" style="7"/>
    <col min="15849" max="15849" width="39.1796875" style="7" bestFit="1" customWidth="1"/>
    <col min="15850" max="15850" width="12.26953125" style="7" bestFit="1" customWidth="1"/>
    <col min="15851" max="15851" width="2.7265625" style="7" customWidth="1"/>
    <col min="15852" max="15852" width="9.1796875" style="7"/>
    <col min="15853" max="15853" width="1.81640625" style="7" customWidth="1"/>
    <col min="15854" max="15854" width="11" style="7" customWidth="1"/>
    <col min="15855" max="15856" width="9.1796875" style="7"/>
    <col min="15857" max="15857" width="16.453125" style="7" customWidth="1"/>
    <col min="15858" max="16104" width="9.1796875" style="7"/>
    <col min="16105" max="16105" width="39.1796875" style="7" bestFit="1" customWidth="1"/>
    <col min="16106" max="16106" width="12.26953125" style="7" bestFit="1" customWidth="1"/>
    <col min="16107" max="16107" width="2.7265625" style="7" customWidth="1"/>
    <col min="16108" max="16108" width="9.1796875" style="7"/>
    <col min="16109" max="16109" width="1.81640625" style="7" customWidth="1"/>
    <col min="16110" max="16110" width="11" style="7" customWidth="1"/>
    <col min="16111" max="16112" width="9.1796875" style="7"/>
    <col min="16113" max="16113" width="16.453125" style="7" customWidth="1"/>
    <col min="16114" max="16384" width="9.1796875" style="7"/>
  </cols>
  <sheetData>
    <row r="1" spans="1:9" s="102" customFormat="1" ht="12" customHeight="1" thickBot="1" x14ac:dyDescent="0.35">
      <c r="A1" s="99"/>
      <c r="B1" s="100"/>
      <c r="C1" s="100"/>
      <c r="D1" s="100"/>
      <c r="E1" s="100"/>
      <c r="F1" s="101"/>
    </row>
    <row r="2" spans="1:9" s="102" customFormat="1" ht="44.15" customHeight="1" thickBot="1" x14ac:dyDescent="0.35">
      <c r="A2" s="51" t="s">
        <v>225</v>
      </c>
      <c r="B2" s="49" t="s">
        <v>167</v>
      </c>
      <c r="C2" s="48" t="s">
        <v>170</v>
      </c>
      <c r="D2" s="47" t="s">
        <v>168</v>
      </c>
      <c r="E2" s="29" t="s">
        <v>169</v>
      </c>
      <c r="F2" s="108" t="s">
        <v>171</v>
      </c>
      <c r="H2" s="52" t="s">
        <v>9</v>
      </c>
      <c r="I2" s="53" t="s">
        <v>7</v>
      </c>
    </row>
    <row r="3" spans="1:9" ht="13" customHeight="1" x14ac:dyDescent="0.3">
      <c r="A3" s="85" t="s">
        <v>256</v>
      </c>
      <c r="B3" s="103">
        <v>0</v>
      </c>
      <c r="C3" s="104">
        <v>0.90800000000000003</v>
      </c>
      <c r="D3" s="31">
        <f t="shared" ref="D3:D12" si="0">SUM(B3*C3)</f>
        <v>0</v>
      </c>
      <c r="E3" s="98">
        <v>6.27</v>
      </c>
      <c r="F3" s="33">
        <f t="shared" ref="F3:F12" si="1">SUM(B3*E3)</f>
        <v>0</v>
      </c>
      <c r="H3" s="235">
        <f>SUM(D3:D57)/1000</f>
        <v>0</v>
      </c>
      <c r="I3" s="237">
        <f>SUM(F3:F57)</f>
        <v>0</v>
      </c>
    </row>
    <row r="4" spans="1:9" ht="13" customHeight="1" thickBot="1" x14ac:dyDescent="0.35">
      <c r="A4" s="85" t="s">
        <v>257</v>
      </c>
      <c r="B4" s="103">
        <v>0</v>
      </c>
      <c r="C4" s="104">
        <v>0.56000000000000005</v>
      </c>
      <c r="D4" s="31">
        <f t="shared" si="0"/>
        <v>0</v>
      </c>
      <c r="E4" s="98">
        <v>5.21</v>
      </c>
      <c r="F4" s="33">
        <f t="shared" si="1"/>
        <v>0</v>
      </c>
      <c r="H4" s="236"/>
      <c r="I4" s="238"/>
    </row>
    <row r="5" spans="1:9" x14ac:dyDescent="0.3">
      <c r="A5" s="85" t="s">
        <v>258</v>
      </c>
      <c r="B5" s="103">
        <v>0</v>
      </c>
      <c r="C5" s="104">
        <v>9.457142857142857E-2</v>
      </c>
      <c r="D5" s="31">
        <f t="shared" si="0"/>
        <v>0</v>
      </c>
      <c r="E5" s="98">
        <v>0.89</v>
      </c>
      <c r="F5" s="33">
        <f t="shared" si="1"/>
        <v>0</v>
      </c>
    </row>
    <row r="6" spans="1:9" x14ac:dyDescent="0.3">
      <c r="A6" s="85" t="s">
        <v>261</v>
      </c>
      <c r="B6" s="103">
        <v>0</v>
      </c>
      <c r="C6" s="104">
        <v>0.14314285714285713</v>
      </c>
      <c r="D6" s="31">
        <f t="shared" si="0"/>
        <v>0</v>
      </c>
      <c r="E6" s="98">
        <v>1.1100000000000001</v>
      </c>
      <c r="F6" s="33">
        <f t="shared" si="1"/>
        <v>0</v>
      </c>
    </row>
    <row r="7" spans="1:9" ht="13" customHeight="1" x14ac:dyDescent="0.3">
      <c r="A7" s="85" t="s">
        <v>265</v>
      </c>
      <c r="B7" s="103">
        <v>0</v>
      </c>
      <c r="C7" s="104">
        <v>0.65200000000000002</v>
      </c>
      <c r="D7" s="31">
        <f t="shared" si="0"/>
        <v>0</v>
      </c>
      <c r="E7" s="98">
        <v>4.0999999999999996</v>
      </c>
      <c r="F7" s="33">
        <f t="shared" si="1"/>
        <v>0</v>
      </c>
      <c r="H7" s="105"/>
      <c r="I7" s="101"/>
    </row>
    <row r="8" spans="1:9" ht="13" customHeight="1" x14ac:dyDescent="0.3">
      <c r="A8" s="85" t="s">
        <v>253</v>
      </c>
      <c r="B8" s="103">
        <v>0</v>
      </c>
      <c r="C8" s="104">
        <v>0.94</v>
      </c>
      <c r="D8" s="31">
        <f t="shared" si="0"/>
        <v>0</v>
      </c>
      <c r="E8" s="98">
        <v>7.97</v>
      </c>
      <c r="F8" s="33">
        <f t="shared" si="1"/>
        <v>0</v>
      </c>
      <c r="H8" s="105"/>
      <c r="I8" s="101"/>
    </row>
    <row r="9" spans="1:9" ht="13" customHeight="1" x14ac:dyDescent="0.3">
      <c r="A9" s="85" t="s">
        <v>254</v>
      </c>
      <c r="B9" s="103">
        <v>0</v>
      </c>
      <c r="C9" s="104">
        <v>0.94</v>
      </c>
      <c r="D9" s="31">
        <f t="shared" si="0"/>
        <v>0</v>
      </c>
      <c r="E9" s="98">
        <v>7.97</v>
      </c>
      <c r="F9" s="33">
        <f t="shared" si="1"/>
        <v>0</v>
      </c>
      <c r="H9" s="105"/>
      <c r="I9" s="101"/>
    </row>
    <row r="10" spans="1:9" ht="13" customHeight="1" x14ac:dyDescent="0.3">
      <c r="A10" s="85" t="s">
        <v>255</v>
      </c>
      <c r="B10" s="103">
        <v>0</v>
      </c>
      <c r="C10" s="104">
        <v>1.784</v>
      </c>
      <c r="D10" s="31">
        <f t="shared" si="0"/>
        <v>0</v>
      </c>
      <c r="E10" s="98">
        <v>31.72</v>
      </c>
      <c r="F10" s="33">
        <f t="shared" si="1"/>
        <v>0</v>
      </c>
      <c r="H10" s="105"/>
      <c r="I10" s="101"/>
    </row>
    <row r="11" spans="1:9" ht="13" customHeight="1" x14ac:dyDescent="0.3">
      <c r="A11" s="85" t="s">
        <v>259</v>
      </c>
      <c r="B11" s="103">
        <v>0</v>
      </c>
      <c r="C11" s="104">
        <v>1.0149999999999999</v>
      </c>
      <c r="D11" s="31">
        <f t="shared" si="0"/>
        <v>0</v>
      </c>
      <c r="E11" s="98">
        <v>10.65</v>
      </c>
      <c r="F11" s="33">
        <f t="shared" si="1"/>
        <v>0</v>
      </c>
      <c r="H11" s="105"/>
      <c r="I11" s="101"/>
    </row>
    <row r="12" spans="1:9" ht="13" customHeight="1" x14ac:dyDescent="0.3">
      <c r="A12" s="85" t="s">
        <v>260</v>
      </c>
      <c r="B12" s="103">
        <v>0</v>
      </c>
      <c r="C12" s="104">
        <v>1.0683333333333334</v>
      </c>
      <c r="D12" s="31">
        <f t="shared" si="0"/>
        <v>0</v>
      </c>
      <c r="E12" s="98">
        <v>9.2799999999999994</v>
      </c>
      <c r="F12" s="33">
        <f t="shared" si="1"/>
        <v>0</v>
      </c>
      <c r="H12" s="105"/>
      <c r="I12" s="101"/>
    </row>
    <row r="13" spans="1:9" ht="6" customHeight="1" x14ac:dyDescent="0.3">
      <c r="A13" s="109"/>
      <c r="B13" s="110"/>
      <c r="C13" s="111"/>
      <c r="D13" s="112"/>
      <c r="E13" s="113"/>
      <c r="F13" s="114"/>
      <c r="H13" s="105"/>
      <c r="I13" s="101"/>
    </row>
    <row r="14" spans="1:9" ht="13" customHeight="1" x14ac:dyDescent="0.3">
      <c r="A14" s="85" t="s">
        <v>242</v>
      </c>
      <c r="B14" s="103">
        <v>0</v>
      </c>
      <c r="C14" s="104">
        <v>9.6266666666666667E-2</v>
      </c>
      <c r="D14" s="31">
        <f t="shared" ref="D14:D28" si="2">SUM(B14*C14)</f>
        <v>0</v>
      </c>
      <c r="E14" s="98">
        <v>2.15</v>
      </c>
      <c r="F14" s="33">
        <f t="shared" ref="F14:F28" si="3">SUM(B14*E14)</f>
        <v>0</v>
      </c>
      <c r="H14" s="105"/>
      <c r="I14" s="101"/>
    </row>
    <row r="15" spans="1:9" ht="13" customHeight="1" x14ac:dyDescent="0.3">
      <c r="A15" s="85" t="s">
        <v>243</v>
      </c>
      <c r="B15" s="103">
        <v>0</v>
      </c>
      <c r="C15" s="104">
        <v>0.14050000000000001</v>
      </c>
      <c r="D15" s="31">
        <f t="shared" si="2"/>
        <v>0</v>
      </c>
      <c r="E15" s="98">
        <v>2.95</v>
      </c>
      <c r="F15" s="33">
        <f t="shared" si="3"/>
        <v>0</v>
      </c>
      <c r="H15" s="105"/>
      <c r="I15" s="101"/>
    </row>
    <row r="16" spans="1:9" ht="13" customHeight="1" x14ac:dyDescent="0.3">
      <c r="A16" s="85" t="s">
        <v>245</v>
      </c>
      <c r="B16" s="103">
        <v>0</v>
      </c>
      <c r="C16" s="104">
        <v>5.4933333333333327E-2</v>
      </c>
      <c r="D16" s="31">
        <f t="shared" si="2"/>
        <v>0</v>
      </c>
      <c r="E16" s="97">
        <v>0.38</v>
      </c>
      <c r="F16" s="33">
        <f t="shared" si="3"/>
        <v>0</v>
      </c>
      <c r="H16" s="105"/>
      <c r="I16" s="101"/>
    </row>
    <row r="17" spans="1:9" ht="13" customHeight="1" x14ac:dyDescent="0.3">
      <c r="A17" s="85" t="s">
        <v>247</v>
      </c>
      <c r="B17" s="103">
        <v>0</v>
      </c>
      <c r="C17" s="104">
        <v>0.17</v>
      </c>
      <c r="D17" s="31">
        <f t="shared" si="2"/>
        <v>0</v>
      </c>
      <c r="E17" s="98">
        <v>3.86</v>
      </c>
      <c r="F17" s="33">
        <f t="shared" si="3"/>
        <v>0</v>
      </c>
      <c r="H17" s="105"/>
      <c r="I17" s="101"/>
    </row>
    <row r="18" spans="1:9" ht="13" customHeight="1" x14ac:dyDescent="0.3">
      <c r="A18" s="85" t="s">
        <v>248</v>
      </c>
      <c r="B18" s="103">
        <v>0</v>
      </c>
      <c r="C18" s="104">
        <v>0.14000000000000001</v>
      </c>
      <c r="D18" s="31">
        <f t="shared" si="2"/>
        <v>0</v>
      </c>
      <c r="E18" s="98">
        <v>3.41</v>
      </c>
      <c r="F18" s="33">
        <f t="shared" si="3"/>
        <v>0</v>
      </c>
      <c r="H18" s="105"/>
      <c r="I18" s="101"/>
    </row>
    <row r="19" spans="1:9" ht="13" customHeight="1" x14ac:dyDescent="0.3">
      <c r="A19" s="85" t="s">
        <v>273</v>
      </c>
      <c r="B19" s="103">
        <v>0</v>
      </c>
      <c r="C19" s="104">
        <v>0.502</v>
      </c>
      <c r="D19" s="31">
        <f t="shared" si="2"/>
        <v>0</v>
      </c>
      <c r="E19" s="98">
        <v>7.57</v>
      </c>
      <c r="F19" s="33">
        <f t="shared" si="3"/>
        <v>0</v>
      </c>
      <c r="H19" s="105"/>
      <c r="I19" s="101"/>
    </row>
    <row r="20" spans="1:9" ht="13" customHeight="1" x14ac:dyDescent="0.3">
      <c r="A20" s="85" t="s">
        <v>274</v>
      </c>
      <c r="B20" s="103">
        <v>0</v>
      </c>
      <c r="C20" s="104">
        <v>0.48199999999999998</v>
      </c>
      <c r="D20" s="31">
        <f t="shared" si="2"/>
        <v>0</v>
      </c>
      <c r="E20" s="98">
        <v>7.56</v>
      </c>
      <c r="F20" s="33">
        <f t="shared" si="3"/>
        <v>0</v>
      </c>
      <c r="H20" s="105"/>
      <c r="I20" s="101"/>
    </row>
    <row r="21" spans="1:9" ht="13" customHeight="1" x14ac:dyDescent="0.3">
      <c r="A21" s="85" t="s">
        <v>275</v>
      </c>
      <c r="B21" s="103">
        <v>0</v>
      </c>
      <c r="C21" s="104">
        <v>0.18880000000000002</v>
      </c>
      <c r="D21" s="31">
        <f t="shared" si="2"/>
        <v>0</v>
      </c>
      <c r="E21" s="98">
        <v>4.0599999999999996</v>
      </c>
      <c r="F21" s="33">
        <f t="shared" si="3"/>
        <v>0</v>
      </c>
      <c r="H21" s="105"/>
      <c r="I21" s="101"/>
    </row>
    <row r="22" spans="1:9" ht="13" customHeight="1" x14ac:dyDescent="0.3">
      <c r="A22" s="85" t="s">
        <v>280</v>
      </c>
      <c r="B22" s="103">
        <v>0</v>
      </c>
      <c r="C22" s="104">
        <v>0.18480000000000002</v>
      </c>
      <c r="D22" s="31">
        <f t="shared" si="2"/>
        <v>0</v>
      </c>
      <c r="E22" s="98">
        <v>4.0599999999999996</v>
      </c>
      <c r="F22" s="33">
        <f t="shared" si="3"/>
        <v>0</v>
      </c>
      <c r="H22" s="105"/>
      <c r="I22" s="101"/>
    </row>
    <row r="23" spans="1:9" ht="13" customHeight="1" x14ac:dyDescent="0.3">
      <c r="A23" s="85" t="s">
        <v>281</v>
      </c>
      <c r="B23" s="103">
        <v>0</v>
      </c>
      <c r="C23" s="104">
        <v>0.13733333333333334</v>
      </c>
      <c r="D23" s="31">
        <f t="shared" si="2"/>
        <v>0</v>
      </c>
      <c r="E23" s="98">
        <v>3.65</v>
      </c>
      <c r="F23" s="33">
        <f t="shared" si="3"/>
        <v>0</v>
      </c>
      <c r="H23" s="105"/>
      <c r="I23" s="101"/>
    </row>
    <row r="24" spans="1:9" ht="13" customHeight="1" x14ac:dyDescent="0.3">
      <c r="A24" s="85" t="s">
        <v>246</v>
      </c>
      <c r="B24" s="103">
        <v>0</v>
      </c>
      <c r="C24" s="104">
        <v>0.24480000000000002</v>
      </c>
      <c r="D24" s="31">
        <f t="shared" si="2"/>
        <v>0</v>
      </c>
      <c r="E24" s="98">
        <v>3.39</v>
      </c>
      <c r="F24" s="33">
        <f t="shared" si="3"/>
        <v>0</v>
      </c>
      <c r="H24" s="105"/>
      <c r="I24" s="101"/>
    </row>
    <row r="25" spans="1:9" ht="13" customHeight="1" x14ac:dyDescent="0.3">
      <c r="A25" s="85" t="s">
        <v>250</v>
      </c>
      <c r="B25" s="103">
        <v>0</v>
      </c>
      <c r="C25" s="104">
        <v>0.24066666666666667</v>
      </c>
      <c r="D25" s="31">
        <f t="shared" si="2"/>
        <v>0</v>
      </c>
      <c r="E25" s="98">
        <v>4.82</v>
      </c>
      <c r="F25" s="33">
        <f t="shared" si="3"/>
        <v>0</v>
      </c>
      <c r="H25" s="105"/>
      <c r="I25" s="101"/>
    </row>
    <row r="26" spans="1:9" ht="13" customHeight="1" x14ac:dyDescent="0.3">
      <c r="A26" s="85" t="s">
        <v>251</v>
      </c>
      <c r="B26" s="103">
        <v>0</v>
      </c>
      <c r="C26" s="104">
        <v>0.2848</v>
      </c>
      <c r="D26" s="31">
        <f t="shared" si="2"/>
        <v>0</v>
      </c>
      <c r="E26" s="98">
        <v>4.3600000000000003</v>
      </c>
      <c r="F26" s="33">
        <f t="shared" si="3"/>
        <v>0</v>
      </c>
      <c r="H26" s="105"/>
      <c r="I26" s="101"/>
    </row>
    <row r="27" spans="1:9" ht="13" customHeight="1" x14ac:dyDescent="0.3">
      <c r="A27" s="85" t="s">
        <v>249</v>
      </c>
      <c r="B27" s="103">
        <v>0</v>
      </c>
      <c r="C27" s="104">
        <v>0.65200000000000002</v>
      </c>
      <c r="D27" s="31">
        <f t="shared" si="2"/>
        <v>0</v>
      </c>
      <c r="E27" s="98">
        <v>5.0599999999999996</v>
      </c>
      <c r="F27" s="33">
        <f t="shared" si="3"/>
        <v>0</v>
      </c>
      <c r="H27" s="105"/>
      <c r="I27" s="101"/>
    </row>
    <row r="28" spans="1:9" ht="13" customHeight="1" x14ac:dyDescent="0.3">
      <c r="A28" s="85" t="s">
        <v>279</v>
      </c>
      <c r="B28" s="103">
        <v>0</v>
      </c>
      <c r="C28" s="104">
        <v>0.41199999999999998</v>
      </c>
      <c r="D28" s="31">
        <f t="shared" si="2"/>
        <v>0</v>
      </c>
      <c r="E28" s="98">
        <v>7.65</v>
      </c>
      <c r="F28" s="33">
        <f t="shared" si="3"/>
        <v>0</v>
      </c>
      <c r="H28" s="105"/>
      <c r="I28" s="101"/>
    </row>
    <row r="29" spans="1:9" ht="6" customHeight="1" x14ac:dyDescent="0.3">
      <c r="A29" s="115"/>
      <c r="B29" s="115"/>
      <c r="C29" s="115"/>
      <c r="D29" s="115"/>
      <c r="E29" s="115"/>
      <c r="F29" s="115"/>
    </row>
    <row r="30" spans="1:9" ht="13" customHeight="1" x14ac:dyDescent="0.3">
      <c r="A30" s="85" t="s">
        <v>286</v>
      </c>
      <c r="B30" s="103">
        <v>0</v>
      </c>
      <c r="C30" s="104">
        <v>0.5013333333333333</v>
      </c>
      <c r="D30" s="31">
        <f t="shared" ref="D30:D35" si="4">SUM(B30*C30)</f>
        <v>0</v>
      </c>
      <c r="E30" s="98">
        <v>9.2100000000000009</v>
      </c>
      <c r="F30" s="33">
        <f t="shared" ref="F30:F35" si="5">SUM(B30*E30)</f>
        <v>0</v>
      </c>
      <c r="H30" s="105"/>
      <c r="I30" s="101"/>
    </row>
    <row r="31" spans="1:9" ht="13" customHeight="1" x14ac:dyDescent="0.3">
      <c r="A31" s="85" t="s">
        <v>285</v>
      </c>
      <c r="B31" s="103">
        <v>0</v>
      </c>
      <c r="C31" s="104">
        <v>0.55466666666666664</v>
      </c>
      <c r="D31" s="31">
        <f t="shared" si="4"/>
        <v>0</v>
      </c>
      <c r="E31" s="98">
        <v>9.1199999999999992</v>
      </c>
      <c r="F31" s="33">
        <f t="shared" si="5"/>
        <v>0</v>
      </c>
      <c r="H31" s="105"/>
      <c r="I31" s="101"/>
    </row>
    <row r="32" spans="1:9" ht="13" customHeight="1" x14ac:dyDescent="0.3">
      <c r="A32" s="85" t="s">
        <v>272</v>
      </c>
      <c r="B32" s="103">
        <v>0</v>
      </c>
      <c r="C32" s="104">
        <v>0.41599999999999998</v>
      </c>
      <c r="D32" s="31">
        <f t="shared" si="4"/>
        <v>0</v>
      </c>
      <c r="E32" s="98">
        <v>7.02</v>
      </c>
      <c r="F32" s="33">
        <f t="shared" si="5"/>
        <v>0</v>
      </c>
      <c r="H32" s="105"/>
      <c r="I32" s="101"/>
    </row>
    <row r="33" spans="1:9" ht="13" customHeight="1" x14ac:dyDescent="0.3">
      <c r="A33" s="85" t="s">
        <v>239</v>
      </c>
      <c r="B33" s="103">
        <v>0</v>
      </c>
      <c r="C33" s="104">
        <v>0.20733333333333334</v>
      </c>
      <c r="D33" s="31">
        <f t="shared" si="4"/>
        <v>0</v>
      </c>
      <c r="E33" s="98">
        <v>4.95</v>
      </c>
      <c r="F33" s="33">
        <f t="shared" si="5"/>
        <v>0</v>
      </c>
      <c r="H33" s="105"/>
      <c r="I33" s="101"/>
    </row>
    <row r="34" spans="1:9" ht="13" customHeight="1" x14ac:dyDescent="0.3">
      <c r="A34" s="85" t="s">
        <v>240</v>
      </c>
      <c r="B34" s="103">
        <v>0</v>
      </c>
      <c r="C34" s="104">
        <v>0.30049999999999999</v>
      </c>
      <c r="D34" s="31">
        <f t="shared" si="4"/>
        <v>0</v>
      </c>
      <c r="E34" s="98">
        <v>2.4300000000000002</v>
      </c>
      <c r="F34" s="33">
        <f t="shared" si="5"/>
        <v>0</v>
      </c>
      <c r="H34" s="105"/>
      <c r="I34" s="101"/>
    </row>
    <row r="35" spans="1:9" ht="13" customHeight="1" x14ac:dyDescent="0.3">
      <c r="A35" s="85" t="s">
        <v>264</v>
      </c>
      <c r="B35" s="103">
        <v>0</v>
      </c>
      <c r="C35" s="104">
        <v>0.10025000000000001</v>
      </c>
      <c r="D35" s="31">
        <f t="shared" si="4"/>
        <v>0</v>
      </c>
      <c r="E35" s="98">
        <v>0.97</v>
      </c>
      <c r="F35" s="33">
        <f t="shared" si="5"/>
        <v>0</v>
      </c>
      <c r="H35" s="105"/>
      <c r="I35" s="101"/>
    </row>
    <row r="36" spans="1:9" ht="6" customHeight="1" x14ac:dyDescent="0.3">
      <c r="A36" s="115"/>
      <c r="B36" s="115"/>
      <c r="C36" s="115"/>
      <c r="D36" s="115"/>
      <c r="E36" s="115"/>
      <c r="F36" s="115"/>
      <c r="H36" s="105"/>
      <c r="I36" s="101"/>
    </row>
    <row r="37" spans="1:9" x14ac:dyDescent="0.3">
      <c r="A37" s="85" t="s">
        <v>270</v>
      </c>
      <c r="B37" s="103">
        <v>0</v>
      </c>
      <c r="C37" s="104">
        <v>0.88</v>
      </c>
      <c r="D37" s="31">
        <f t="shared" ref="D37:D42" si="6">SUM(B37*C37)</f>
        <v>0</v>
      </c>
      <c r="E37" s="98">
        <v>9.98</v>
      </c>
      <c r="F37" s="33">
        <f t="shared" ref="F37:F42" si="7">SUM(B37*E37)</f>
        <v>0</v>
      </c>
    </row>
    <row r="38" spans="1:9" x14ac:dyDescent="0.3">
      <c r="A38" s="85" t="s">
        <v>276</v>
      </c>
      <c r="B38" s="103">
        <v>0</v>
      </c>
      <c r="C38" s="104">
        <v>0.27</v>
      </c>
      <c r="D38" s="31">
        <f t="shared" si="6"/>
        <v>0</v>
      </c>
      <c r="E38" s="98">
        <v>8.16</v>
      </c>
      <c r="F38" s="33">
        <f t="shared" si="7"/>
        <v>0</v>
      </c>
    </row>
    <row r="39" spans="1:9" x14ac:dyDescent="0.3">
      <c r="A39" s="85" t="s">
        <v>277</v>
      </c>
      <c r="B39" s="103">
        <v>0</v>
      </c>
      <c r="C39" s="104">
        <v>0.17</v>
      </c>
      <c r="D39" s="31">
        <f t="shared" si="6"/>
        <v>0</v>
      </c>
      <c r="E39" s="98">
        <v>2.48</v>
      </c>
      <c r="F39" s="33">
        <f t="shared" si="7"/>
        <v>0</v>
      </c>
    </row>
    <row r="40" spans="1:9" x14ac:dyDescent="0.3">
      <c r="A40" s="85" t="s">
        <v>296</v>
      </c>
      <c r="B40" s="103">
        <v>0</v>
      </c>
      <c r="C40" s="104">
        <v>3.8399999999999997E-2</v>
      </c>
      <c r="D40" s="31">
        <f t="shared" si="6"/>
        <v>0</v>
      </c>
      <c r="E40" s="98">
        <v>0.67</v>
      </c>
      <c r="F40" s="33">
        <f t="shared" si="7"/>
        <v>0</v>
      </c>
    </row>
    <row r="41" spans="1:9" ht="13" customHeight="1" x14ac:dyDescent="0.3">
      <c r="A41" s="85" t="s">
        <v>278</v>
      </c>
      <c r="B41" s="103">
        <v>0</v>
      </c>
      <c r="C41" s="104">
        <v>3.8399999999999997E-2</v>
      </c>
      <c r="D41" s="31">
        <f t="shared" si="6"/>
        <v>0</v>
      </c>
      <c r="E41" s="98">
        <v>0.71</v>
      </c>
      <c r="F41" s="33">
        <f t="shared" si="7"/>
        <v>0</v>
      </c>
      <c r="H41" s="105"/>
      <c r="I41" s="101"/>
    </row>
    <row r="42" spans="1:9" x14ac:dyDescent="0.3">
      <c r="A42" s="85" t="s">
        <v>282</v>
      </c>
      <c r="B42" s="103">
        <v>0</v>
      </c>
      <c r="C42" s="104">
        <v>0.73</v>
      </c>
      <c r="D42" s="31">
        <f t="shared" si="6"/>
        <v>0</v>
      </c>
      <c r="E42" s="98">
        <v>13.4</v>
      </c>
      <c r="F42" s="33">
        <f t="shared" si="7"/>
        <v>0</v>
      </c>
    </row>
    <row r="43" spans="1:9" ht="6" customHeight="1" x14ac:dyDescent="0.3">
      <c r="A43" s="115"/>
      <c r="B43" s="115"/>
      <c r="C43" s="115"/>
      <c r="D43" s="115"/>
      <c r="E43" s="115"/>
      <c r="F43" s="115"/>
      <c r="H43" s="105"/>
      <c r="I43" s="101"/>
    </row>
    <row r="44" spans="1:9" ht="13" customHeight="1" x14ac:dyDescent="0.3">
      <c r="A44" s="85" t="s">
        <v>241</v>
      </c>
      <c r="B44" s="103">
        <v>0</v>
      </c>
      <c r="C44" s="104">
        <v>0.83666666666666667</v>
      </c>
      <c r="D44" s="31">
        <f>SUM(B44*C44)</f>
        <v>0</v>
      </c>
      <c r="E44" s="97">
        <v>8.1</v>
      </c>
      <c r="F44" s="33">
        <f>SUM(B44*E44)</f>
        <v>0</v>
      </c>
      <c r="H44" s="105"/>
      <c r="I44" s="101"/>
    </row>
    <row r="45" spans="1:9" ht="13" customHeight="1" x14ac:dyDescent="0.3">
      <c r="A45" s="85" t="s">
        <v>244</v>
      </c>
      <c r="B45" s="103">
        <v>0</v>
      </c>
      <c r="C45" s="104">
        <v>0.47199999999999998</v>
      </c>
      <c r="D45" s="31">
        <f>SUM(B45*C45)</f>
        <v>0</v>
      </c>
      <c r="E45" s="97">
        <v>4.6900000000000004</v>
      </c>
      <c r="F45" s="33">
        <f>SUM(B45*E45)</f>
        <v>0</v>
      </c>
      <c r="H45" s="105"/>
      <c r="I45" s="101"/>
    </row>
    <row r="46" spans="1:9" ht="13" customHeight="1" x14ac:dyDescent="0.3">
      <c r="A46" s="85" t="s">
        <v>252</v>
      </c>
      <c r="B46" s="103">
        <v>0</v>
      </c>
      <c r="C46" s="104">
        <v>1.655</v>
      </c>
      <c r="D46" s="31">
        <f>SUM(B46*C46)</f>
        <v>0</v>
      </c>
      <c r="E46" s="97">
        <v>18.88</v>
      </c>
      <c r="F46" s="33">
        <f>SUM(B46*E46)</f>
        <v>0</v>
      </c>
      <c r="H46" s="105"/>
      <c r="I46" s="101"/>
    </row>
    <row r="47" spans="1:9" ht="13" customHeight="1" x14ac:dyDescent="0.3">
      <c r="A47" s="85" t="s">
        <v>269</v>
      </c>
      <c r="B47" s="103">
        <v>0</v>
      </c>
      <c r="C47" s="104">
        <v>0.77</v>
      </c>
      <c r="D47" s="31">
        <f>SUM(B47*C47)</f>
        <v>0</v>
      </c>
      <c r="E47" s="98">
        <v>11.34</v>
      </c>
      <c r="F47" s="33">
        <f>SUM(B47*E47)</f>
        <v>0</v>
      </c>
      <c r="H47" s="105"/>
      <c r="I47" s="101"/>
    </row>
    <row r="48" spans="1:9" ht="6" customHeight="1" x14ac:dyDescent="0.3">
      <c r="A48" s="109"/>
      <c r="B48" s="110"/>
      <c r="C48" s="111"/>
      <c r="D48" s="112"/>
      <c r="E48" s="113"/>
      <c r="F48" s="114"/>
      <c r="H48" s="105"/>
      <c r="I48" s="101"/>
    </row>
    <row r="49" spans="1:9" ht="13" customHeight="1" x14ac:dyDescent="0.3">
      <c r="A49" s="85" t="s">
        <v>262</v>
      </c>
      <c r="B49" s="103">
        <v>0</v>
      </c>
      <c r="C49" s="104">
        <v>9.240000000000001E-2</v>
      </c>
      <c r="D49" s="31">
        <f t="shared" ref="D49:D54" si="8">SUM(B49*C49)</f>
        <v>0</v>
      </c>
      <c r="E49" s="98">
        <v>2.1</v>
      </c>
      <c r="F49" s="33">
        <f t="shared" ref="F49:F54" si="9">SUM(B49*E49)</f>
        <v>0</v>
      </c>
      <c r="H49" s="105"/>
      <c r="I49" s="101"/>
    </row>
    <row r="50" spans="1:9" ht="13" customHeight="1" x14ac:dyDescent="0.3">
      <c r="A50" s="85" t="s">
        <v>263</v>
      </c>
      <c r="B50" s="103">
        <v>0</v>
      </c>
      <c r="C50" s="104">
        <v>0.33466666666666667</v>
      </c>
      <c r="D50" s="31">
        <f t="shared" si="8"/>
        <v>0</v>
      </c>
      <c r="E50" s="98">
        <v>7.65</v>
      </c>
      <c r="F50" s="33">
        <f t="shared" si="9"/>
        <v>0</v>
      </c>
      <c r="H50" s="105"/>
      <c r="I50" s="101"/>
    </row>
    <row r="51" spans="1:9" ht="13" customHeight="1" x14ac:dyDescent="0.3">
      <c r="A51" s="85" t="s">
        <v>266</v>
      </c>
      <c r="B51" s="103">
        <v>0</v>
      </c>
      <c r="C51" s="104">
        <v>0.3213333333333333</v>
      </c>
      <c r="D51" s="31">
        <f t="shared" si="8"/>
        <v>0</v>
      </c>
      <c r="E51" s="98">
        <v>3.99</v>
      </c>
      <c r="F51" s="33">
        <f t="shared" si="9"/>
        <v>0</v>
      </c>
      <c r="H51" s="105"/>
      <c r="I51" s="101"/>
    </row>
    <row r="52" spans="1:9" x14ac:dyDescent="0.3">
      <c r="A52" s="85" t="s">
        <v>267</v>
      </c>
      <c r="B52" s="103">
        <v>0</v>
      </c>
      <c r="C52" s="104">
        <v>0.16733333333333333</v>
      </c>
      <c r="D52" s="31">
        <f t="shared" si="8"/>
        <v>0</v>
      </c>
      <c r="E52" s="98">
        <v>2.5299999999999998</v>
      </c>
      <c r="F52" s="33">
        <f t="shared" si="9"/>
        <v>0</v>
      </c>
    </row>
    <row r="53" spans="1:9" x14ac:dyDescent="0.3">
      <c r="A53" s="85" t="s">
        <v>268</v>
      </c>
      <c r="B53" s="103">
        <v>0</v>
      </c>
      <c r="C53" s="104">
        <v>0.31466666666666671</v>
      </c>
      <c r="D53" s="31">
        <f t="shared" si="8"/>
        <v>0</v>
      </c>
      <c r="E53" s="98">
        <v>7.26</v>
      </c>
      <c r="F53" s="33">
        <f t="shared" si="9"/>
        <v>0</v>
      </c>
    </row>
    <row r="54" spans="1:9" x14ac:dyDescent="0.3">
      <c r="A54" s="85" t="s">
        <v>271</v>
      </c>
      <c r="B54" s="103">
        <v>0</v>
      </c>
      <c r="C54" s="104">
        <v>0.42799999999999999</v>
      </c>
      <c r="D54" s="31">
        <f t="shared" si="8"/>
        <v>0</v>
      </c>
      <c r="E54" s="98">
        <v>9.75</v>
      </c>
      <c r="F54" s="33">
        <f t="shared" si="9"/>
        <v>0</v>
      </c>
    </row>
    <row r="55" spans="1:9" ht="6" customHeight="1" x14ac:dyDescent="0.3">
      <c r="A55" s="115"/>
      <c r="B55" s="115"/>
      <c r="C55" s="116"/>
      <c r="D55" s="115"/>
      <c r="E55" s="115"/>
      <c r="F55" s="115"/>
    </row>
    <row r="56" spans="1:9" x14ac:dyDescent="0.3">
      <c r="A56" s="85" t="s">
        <v>283</v>
      </c>
      <c r="B56" s="103">
        <v>0</v>
      </c>
      <c r="C56" s="104">
        <v>0.622</v>
      </c>
      <c r="D56" s="31">
        <f>SUM(B56*C56)</f>
        <v>0</v>
      </c>
      <c r="E56" s="98">
        <v>12.86</v>
      </c>
      <c r="F56" s="33">
        <f>SUM(B56*E56)</f>
        <v>0</v>
      </c>
    </row>
    <row r="57" spans="1:9" x14ac:dyDescent="0.3">
      <c r="A57" s="85" t="s">
        <v>284</v>
      </c>
      <c r="B57" s="103">
        <v>0</v>
      </c>
      <c r="C57" s="104">
        <v>1.012</v>
      </c>
      <c r="D57" s="31">
        <f>SUM(B57*C57)</f>
        <v>0</v>
      </c>
      <c r="E57" s="98">
        <v>10.97</v>
      </c>
      <c r="F57" s="33">
        <f>SUM(B57*E57)</f>
        <v>0</v>
      </c>
    </row>
    <row r="58" spans="1:9" ht="6" customHeight="1" x14ac:dyDescent="0.3">
      <c r="A58" s="115"/>
      <c r="B58" s="115"/>
      <c r="C58" s="115"/>
      <c r="D58" s="115"/>
      <c r="E58" s="115"/>
      <c r="F58" s="115"/>
      <c r="H58" s="105"/>
      <c r="I58" s="101"/>
    </row>
    <row r="63" spans="1:9" ht="13" customHeight="1" x14ac:dyDescent="0.3">
      <c r="C63" s="7"/>
      <c r="H63" s="105"/>
      <c r="I63" s="101"/>
    </row>
    <row r="64" spans="1:9" x14ac:dyDescent="0.3">
      <c r="C64" s="7"/>
    </row>
    <row r="65" spans="3:9" x14ac:dyDescent="0.3">
      <c r="C65" s="7"/>
    </row>
    <row r="66" spans="3:9" ht="13" customHeight="1" x14ac:dyDescent="0.3">
      <c r="C66" s="7"/>
      <c r="H66" s="105"/>
      <c r="I66" s="101"/>
    </row>
    <row r="67" spans="3:9" ht="13" customHeight="1" x14ac:dyDescent="0.3">
      <c r="C67" s="7"/>
      <c r="H67" s="105"/>
      <c r="I67" s="101"/>
    </row>
    <row r="68" spans="3:9" ht="13" customHeight="1" x14ac:dyDescent="0.3">
      <c r="C68" s="7"/>
      <c r="H68" s="105"/>
      <c r="I68" s="101"/>
    </row>
    <row r="69" spans="3:9" x14ac:dyDescent="0.3">
      <c r="C69" s="7"/>
    </row>
    <row r="70" spans="3:9" ht="13" customHeight="1" x14ac:dyDescent="0.3">
      <c r="H70" s="105"/>
      <c r="I70" s="101"/>
    </row>
    <row r="71" spans="3:9" x14ac:dyDescent="0.3">
      <c r="H71" s="105"/>
      <c r="I71" s="101"/>
    </row>
    <row r="72" spans="3:9" ht="13" customHeight="1" x14ac:dyDescent="0.3">
      <c r="C72" s="7"/>
      <c r="H72" s="105"/>
      <c r="I72" s="101"/>
    </row>
    <row r="73" spans="3:9" ht="13" customHeight="1" x14ac:dyDescent="0.3">
      <c r="C73" s="7"/>
      <c r="H73" s="105"/>
      <c r="I73" s="101"/>
    </row>
    <row r="74" spans="3:9" ht="13" customHeight="1" x14ac:dyDescent="0.3">
      <c r="C74" s="7"/>
      <c r="H74" s="105"/>
      <c r="I74" s="101"/>
    </row>
    <row r="80" spans="3:9" x14ac:dyDescent="0.3">
      <c r="C80" s="7"/>
    </row>
  </sheetData>
  <sheetProtection algorithmName="SHA-512" hashValue="pp9nEndkFqk5cTHw2o14Feus7z8SIRpL5mAC/a8uegHVCBYO3LObdXSokAIKjX/rkhHTRe54lbhRyyMhwYrRTg==" saltValue="vDUUSqupiGxIVPfBXKnUWg==" spinCount="100000" sheet="1" objects="1" scenarios="1"/>
  <mergeCells count="2">
    <mergeCell ref="H3:H4"/>
    <mergeCell ref="I3: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7DA2-A768-40D0-B609-1C4FE2A4920E}">
  <sheetPr>
    <tabColor rgb="FFFFC000"/>
  </sheetPr>
  <dimension ref="A1:I44"/>
  <sheetViews>
    <sheetView zoomScale="120" zoomScaleNormal="120" workbookViewId="0">
      <pane ySplit="2" topLeftCell="A28" activePane="bottomLeft" state="frozen"/>
      <selection pane="bottomLeft"/>
    </sheetView>
  </sheetViews>
  <sheetFormatPr defaultRowHeight="14.5" x14ac:dyDescent="0.35"/>
  <cols>
    <col min="1" max="1" width="33.81640625" bestFit="1" customWidth="1"/>
    <col min="2" max="2" width="11.54296875" customWidth="1"/>
    <col min="3" max="3" width="13.81640625" style="16" customWidth="1"/>
    <col min="4" max="4" width="12.453125" customWidth="1"/>
    <col min="5" max="5" width="11.453125" customWidth="1"/>
    <col min="6" max="6" width="19.1796875" customWidth="1"/>
    <col min="7" max="7" width="6.54296875" customWidth="1"/>
    <col min="8" max="9" width="23.54296875" customWidth="1"/>
    <col min="240" max="240" width="12.54296875" bestFit="1" customWidth="1"/>
    <col min="241" max="241" width="35.54296875" bestFit="1" customWidth="1"/>
    <col min="242" max="242" width="10.81640625" bestFit="1" customWidth="1"/>
    <col min="496" max="496" width="12.54296875" bestFit="1" customWidth="1"/>
    <col min="497" max="497" width="35.54296875" bestFit="1" customWidth="1"/>
    <col min="498" max="498" width="10.81640625" bestFit="1" customWidth="1"/>
    <col min="752" max="752" width="12.54296875" bestFit="1" customWidth="1"/>
    <col min="753" max="753" width="35.54296875" bestFit="1" customWidth="1"/>
    <col min="754" max="754" width="10.81640625" bestFit="1" customWidth="1"/>
    <col min="1008" max="1008" width="12.54296875" bestFit="1" customWidth="1"/>
    <col min="1009" max="1009" width="35.54296875" bestFit="1" customWidth="1"/>
    <col min="1010" max="1010" width="10.81640625" bestFit="1" customWidth="1"/>
    <col min="1264" max="1264" width="12.54296875" bestFit="1" customWidth="1"/>
    <col min="1265" max="1265" width="35.54296875" bestFit="1" customWidth="1"/>
    <col min="1266" max="1266" width="10.81640625" bestFit="1" customWidth="1"/>
    <col min="1520" max="1520" width="12.54296875" bestFit="1" customWidth="1"/>
    <col min="1521" max="1521" width="35.54296875" bestFit="1" customWidth="1"/>
    <col min="1522" max="1522" width="10.81640625" bestFit="1" customWidth="1"/>
    <col min="1776" max="1776" width="12.54296875" bestFit="1" customWidth="1"/>
    <col min="1777" max="1777" width="35.54296875" bestFit="1" customWidth="1"/>
    <col min="1778" max="1778" width="10.81640625" bestFit="1" customWidth="1"/>
    <col min="2032" max="2032" width="12.54296875" bestFit="1" customWidth="1"/>
    <col min="2033" max="2033" width="35.54296875" bestFit="1" customWidth="1"/>
    <col min="2034" max="2034" width="10.81640625" bestFit="1" customWidth="1"/>
    <col min="2288" max="2288" width="12.54296875" bestFit="1" customWidth="1"/>
    <col min="2289" max="2289" width="35.54296875" bestFit="1" customWidth="1"/>
    <col min="2290" max="2290" width="10.81640625" bestFit="1" customWidth="1"/>
    <col min="2544" max="2544" width="12.54296875" bestFit="1" customWidth="1"/>
    <col min="2545" max="2545" width="35.54296875" bestFit="1" customWidth="1"/>
    <col min="2546" max="2546" width="10.81640625" bestFit="1" customWidth="1"/>
    <col min="2800" max="2800" width="12.54296875" bestFit="1" customWidth="1"/>
    <col min="2801" max="2801" width="35.54296875" bestFit="1" customWidth="1"/>
    <col min="2802" max="2802" width="10.81640625" bestFit="1" customWidth="1"/>
    <col min="3056" max="3056" width="12.54296875" bestFit="1" customWidth="1"/>
    <col min="3057" max="3057" width="35.54296875" bestFit="1" customWidth="1"/>
    <col min="3058" max="3058" width="10.81640625" bestFit="1" customWidth="1"/>
    <col min="3312" max="3312" width="12.54296875" bestFit="1" customWidth="1"/>
    <col min="3313" max="3313" width="35.54296875" bestFit="1" customWidth="1"/>
    <col min="3314" max="3314" width="10.81640625" bestFit="1" customWidth="1"/>
    <col min="3568" max="3568" width="12.54296875" bestFit="1" customWidth="1"/>
    <col min="3569" max="3569" width="35.54296875" bestFit="1" customWidth="1"/>
    <col min="3570" max="3570" width="10.81640625" bestFit="1" customWidth="1"/>
    <col min="3824" max="3824" width="12.54296875" bestFit="1" customWidth="1"/>
    <col min="3825" max="3825" width="35.54296875" bestFit="1" customWidth="1"/>
    <col min="3826" max="3826" width="10.81640625" bestFit="1" customWidth="1"/>
    <col min="4080" max="4080" width="12.54296875" bestFit="1" customWidth="1"/>
    <col min="4081" max="4081" width="35.54296875" bestFit="1" customWidth="1"/>
    <col min="4082" max="4082" width="10.81640625" bestFit="1" customWidth="1"/>
    <col min="4336" max="4336" width="12.54296875" bestFit="1" customWidth="1"/>
    <col min="4337" max="4337" width="35.54296875" bestFit="1" customWidth="1"/>
    <col min="4338" max="4338" width="10.81640625" bestFit="1" customWidth="1"/>
    <col min="4592" max="4592" width="12.54296875" bestFit="1" customWidth="1"/>
    <col min="4593" max="4593" width="35.54296875" bestFit="1" customWidth="1"/>
    <col min="4594" max="4594" width="10.81640625" bestFit="1" customWidth="1"/>
    <col min="4848" max="4848" width="12.54296875" bestFit="1" customWidth="1"/>
    <col min="4849" max="4849" width="35.54296875" bestFit="1" customWidth="1"/>
    <col min="4850" max="4850" width="10.81640625" bestFit="1" customWidth="1"/>
    <col min="5104" max="5104" width="12.54296875" bestFit="1" customWidth="1"/>
    <col min="5105" max="5105" width="35.54296875" bestFit="1" customWidth="1"/>
    <col min="5106" max="5106" width="10.81640625" bestFit="1" customWidth="1"/>
    <col min="5360" max="5360" width="12.54296875" bestFit="1" customWidth="1"/>
    <col min="5361" max="5361" width="35.54296875" bestFit="1" customWidth="1"/>
    <col min="5362" max="5362" width="10.81640625" bestFit="1" customWidth="1"/>
    <col min="5616" max="5616" width="12.54296875" bestFit="1" customWidth="1"/>
    <col min="5617" max="5617" width="35.54296875" bestFit="1" customWidth="1"/>
    <col min="5618" max="5618" width="10.81640625" bestFit="1" customWidth="1"/>
    <col min="5872" max="5872" width="12.54296875" bestFit="1" customWidth="1"/>
    <col min="5873" max="5873" width="35.54296875" bestFit="1" customWidth="1"/>
    <col min="5874" max="5874" width="10.81640625" bestFit="1" customWidth="1"/>
    <col min="6128" max="6128" width="12.54296875" bestFit="1" customWidth="1"/>
    <col min="6129" max="6129" width="35.54296875" bestFit="1" customWidth="1"/>
    <col min="6130" max="6130" width="10.81640625" bestFit="1" customWidth="1"/>
    <col min="6384" max="6384" width="12.54296875" bestFit="1" customWidth="1"/>
    <col min="6385" max="6385" width="35.54296875" bestFit="1" customWidth="1"/>
    <col min="6386" max="6386" width="10.81640625" bestFit="1" customWidth="1"/>
    <col min="6640" max="6640" width="12.54296875" bestFit="1" customWidth="1"/>
    <col min="6641" max="6641" width="35.54296875" bestFit="1" customWidth="1"/>
    <col min="6642" max="6642" width="10.81640625" bestFit="1" customWidth="1"/>
    <col min="6896" max="6896" width="12.54296875" bestFit="1" customWidth="1"/>
    <col min="6897" max="6897" width="35.54296875" bestFit="1" customWidth="1"/>
    <col min="6898" max="6898" width="10.81640625" bestFit="1" customWidth="1"/>
    <col min="7152" max="7152" width="12.54296875" bestFit="1" customWidth="1"/>
    <col min="7153" max="7153" width="35.54296875" bestFit="1" customWidth="1"/>
    <col min="7154" max="7154" width="10.81640625" bestFit="1" customWidth="1"/>
    <col min="7408" max="7408" width="12.54296875" bestFit="1" customWidth="1"/>
    <col min="7409" max="7409" width="35.54296875" bestFit="1" customWidth="1"/>
    <col min="7410" max="7410" width="10.81640625" bestFit="1" customWidth="1"/>
    <col min="7664" max="7664" width="12.54296875" bestFit="1" customWidth="1"/>
    <col min="7665" max="7665" width="35.54296875" bestFit="1" customWidth="1"/>
    <col min="7666" max="7666" width="10.81640625" bestFit="1" customWidth="1"/>
    <col min="7920" max="7920" width="12.54296875" bestFit="1" customWidth="1"/>
    <col min="7921" max="7921" width="35.54296875" bestFit="1" customWidth="1"/>
    <col min="7922" max="7922" width="10.81640625" bestFit="1" customWidth="1"/>
    <col min="8176" max="8176" width="12.54296875" bestFit="1" customWidth="1"/>
    <col min="8177" max="8177" width="35.54296875" bestFit="1" customWidth="1"/>
    <col min="8178" max="8178" width="10.81640625" bestFit="1" customWidth="1"/>
    <col min="8432" max="8432" width="12.54296875" bestFit="1" customWidth="1"/>
    <col min="8433" max="8433" width="35.54296875" bestFit="1" customWidth="1"/>
    <col min="8434" max="8434" width="10.81640625" bestFit="1" customWidth="1"/>
    <col min="8688" max="8688" width="12.54296875" bestFit="1" customWidth="1"/>
    <col min="8689" max="8689" width="35.54296875" bestFit="1" customWidth="1"/>
    <col min="8690" max="8690" width="10.81640625" bestFit="1" customWidth="1"/>
    <col min="8944" max="8944" width="12.54296875" bestFit="1" customWidth="1"/>
    <col min="8945" max="8945" width="35.54296875" bestFit="1" customWidth="1"/>
    <col min="8946" max="8946" width="10.81640625" bestFit="1" customWidth="1"/>
    <col min="9200" max="9200" width="12.54296875" bestFit="1" customWidth="1"/>
    <col min="9201" max="9201" width="35.54296875" bestFit="1" customWidth="1"/>
    <col min="9202" max="9202" width="10.81640625" bestFit="1" customWidth="1"/>
    <col min="9456" max="9456" width="12.54296875" bestFit="1" customWidth="1"/>
    <col min="9457" max="9457" width="35.54296875" bestFit="1" customWidth="1"/>
    <col min="9458" max="9458" width="10.81640625" bestFit="1" customWidth="1"/>
    <col min="9712" max="9712" width="12.54296875" bestFit="1" customWidth="1"/>
    <col min="9713" max="9713" width="35.54296875" bestFit="1" customWidth="1"/>
    <col min="9714" max="9714" width="10.81640625" bestFit="1" customWidth="1"/>
    <col min="9968" max="9968" width="12.54296875" bestFit="1" customWidth="1"/>
    <col min="9969" max="9969" width="35.54296875" bestFit="1" customWidth="1"/>
    <col min="9970" max="9970" width="10.81640625" bestFit="1" customWidth="1"/>
    <col min="10224" max="10224" width="12.54296875" bestFit="1" customWidth="1"/>
    <col min="10225" max="10225" width="35.54296875" bestFit="1" customWidth="1"/>
    <col min="10226" max="10226" width="10.81640625" bestFit="1" customWidth="1"/>
    <col min="10480" max="10480" width="12.54296875" bestFit="1" customWidth="1"/>
    <col min="10481" max="10481" width="35.54296875" bestFit="1" customWidth="1"/>
    <col min="10482" max="10482" width="10.81640625" bestFit="1" customWidth="1"/>
    <col min="10736" max="10736" width="12.54296875" bestFit="1" customWidth="1"/>
    <col min="10737" max="10737" width="35.54296875" bestFit="1" customWidth="1"/>
    <col min="10738" max="10738" width="10.81640625" bestFit="1" customWidth="1"/>
    <col min="10992" max="10992" width="12.54296875" bestFit="1" customWidth="1"/>
    <col min="10993" max="10993" width="35.54296875" bestFit="1" customWidth="1"/>
    <col min="10994" max="10994" width="10.81640625" bestFit="1" customWidth="1"/>
    <col min="11248" max="11248" width="12.54296875" bestFit="1" customWidth="1"/>
    <col min="11249" max="11249" width="35.54296875" bestFit="1" customWidth="1"/>
    <col min="11250" max="11250" width="10.81640625" bestFit="1" customWidth="1"/>
    <col min="11504" max="11504" width="12.54296875" bestFit="1" customWidth="1"/>
    <col min="11505" max="11505" width="35.54296875" bestFit="1" customWidth="1"/>
    <col min="11506" max="11506" width="10.81640625" bestFit="1" customWidth="1"/>
    <col min="11760" max="11760" width="12.54296875" bestFit="1" customWidth="1"/>
    <col min="11761" max="11761" width="35.54296875" bestFit="1" customWidth="1"/>
    <col min="11762" max="11762" width="10.81640625" bestFit="1" customWidth="1"/>
    <col min="12016" max="12016" width="12.54296875" bestFit="1" customWidth="1"/>
    <col min="12017" max="12017" width="35.54296875" bestFit="1" customWidth="1"/>
    <col min="12018" max="12018" width="10.81640625" bestFit="1" customWidth="1"/>
    <col min="12272" max="12272" width="12.54296875" bestFit="1" customWidth="1"/>
    <col min="12273" max="12273" width="35.54296875" bestFit="1" customWidth="1"/>
    <col min="12274" max="12274" width="10.81640625" bestFit="1" customWidth="1"/>
    <col min="12528" max="12528" width="12.54296875" bestFit="1" customWidth="1"/>
    <col min="12529" max="12529" width="35.54296875" bestFit="1" customWidth="1"/>
    <col min="12530" max="12530" width="10.81640625" bestFit="1" customWidth="1"/>
    <col min="12784" max="12784" width="12.54296875" bestFit="1" customWidth="1"/>
    <col min="12785" max="12785" width="35.54296875" bestFit="1" customWidth="1"/>
    <col min="12786" max="12786" width="10.81640625" bestFit="1" customWidth="1"/>
    <col min="13040" max="13040" width="12.54296875" bestFit="1" customWidth="1"/>
    <col min="13041" max="13041" width="35.54296875" bestFit="1" customWidth="1"/>
    <col min="13042" max="13042" width="10.81640625" bestFit="1" customWidth="1"/>
    <col min="13296" max="13296" width="12.54296875" bestFit="1" customWidth="1"/>
    <col min="13297" max="13297" width="35.54296875" bestFit="1" customWidth="1"/>
    <col min="13298" max="13298" width="10.81640625" bestFit="1" customWidth="1"/>
    <col min="13552" max="13552" width="12.54296875" bestFit="1" customWidth="1"/>
    <col min="13553" max="13553" width="35.54296875" bestFit="1" customWidth="1"/>
    <col min="13554" max="13554" width="10.81640625" bestFit="1" customWidth="1"/>
    <col min="13808" max="13808" width="12.54296875" bestFit="1" customWidth="1"/>
    <col min="13809" max="13809" width="35.54296875" bestFit="1" customWidth="1"/>
    <col min="13810" max="13810" width="10.81640625" bestFit="1" customWidth="1"/>
    <col min="14064" max="14064" width="12.54296875" bestFit="1" customWidth="1"/>
    <col min="14065" max="14065" width="35.54296875" bestFit="1" customWidth="1"/>
    <col min="14066" max="14066" width="10.81640625" bestFit="1" customWidth="1"/>
    <col min="14320" max="14320" width="12.54296875" bestFit="1" customWidth="1"/>
    <col min="14321" max="14321" width="35.54296875" bestFit="1" customWidth="1"/>
    <col min="14322" max="14322" width="10.81640625" bestFit="1" customWidth="1"/>
    <col min="14576" max="14576" width="12.54296875" bestFit="1" customWidth="1"/>
    <col min="14577" max="14577" width="35.54296875" bestFit="1" customWidth="1"/>
    <col min="14578" max="14578" width="10.81640625" bestFit="1" customWidth="1"/>
    <col min="14832" max="14832" width="12.54296875" bestFit="1" customWidth="1"/>
    <col min="14833" max="14833" width="35.54296875" bestFit="1" customWidth="1"/>
    <col min="14834" max="14834" width="10.81640625" bestFit="1" customWidth="1"/>
    <col min="15088" max="15088" width="12.54296875" bestFit="1" customWidth="1"/>
    <col min="15089" max="15089" width="35.54296875" bestFit="1" customWidth="1"/>
    <col min="15090" max="15090" width="10.81640625" bestFit="1" customWidth="1"/>
    <col min="15344" max="15344" width="12.54296875" bestFit="1" customWidth="1"/>
    <col min="15345" max="15345" width="35.54296875" bestFit="1" customWidth="1"/>
    <col min="15346" max="15346" width="10.81640625" bestFit="1" customWidth="1"/>
    <col min="15600" max="15600" width="12.54296875" bestFit="1" customWidth="1"/>
    <col min="15601" max="15601" width="35.54296875" bestFit="1" customWidth="1"/>
    <col min="15602" max="15602" width="10.81640625" bestFit="1" customWidth="1"/>
    <col min="15856" max="15856" width="12.54296875" bestFit="1" customWidth="1"/>
    <col min="15857" max="15857" width="35.54296875" bestFit="1" customWidth="1"/>
    <col min="15858" max="15858" width="10.81640625" bestFit="1" customWidth="1"/>
    <col min="16112" max="16112" width="12.54296875" bestFit="1" customWidth="1"/>
    <col min="16113" max="16113" width="35.54296875" bestFit="1" customWidth="1"/>
    <col min="16114" max="16114" width="10.81640625" bestFit="1" customWidth="1"/>
  </cols>
  <sheetData>
    <row r="1" spans="1:9" ht="12" customHeight="1" thickBot="1" x14ac:dyDescent="0.4">
      <c r="B1" s="39"/>
      <c r="C1" s="39"/>
      <c r="D1" s="39"/>
      <c r="E1" s="39"/>
      <c r="F1" s="41"/>
    </row>
    <row r="2" spans="1:9" ht="44.15" customHeight="1" thickBot="1" x14ac:dyDescent="0.4">
      <c r="A2" s="51" t="s">
        <v>225</v>
      </c>
      <c r="B2" s="49" t="s">
        <v>167</v>
      </c>
      <c r="C2" s="48" t="s">
        <v>170</v>
      </c>
      <c r="D2" s="47" t="s">
        <v>168</v>
      </c>
      <c r="E2" s="29" t="s">
        <v>169</v>
      </c>
      <c r="F2" s="28" t="s">
        <v>171</v>
      </c>
      <c r="H2" s="52" t="s">
        <v>9</v>
      </c>
      <c r="I2" s="53" t="s">
        <v>7</v>
      </c>
    </row>
    <row r="3" spans="1:9" ht="15" customHeight="1" x14ac:dyDescent="0.35">
      <c r="A3" s="79" t="s">
        <v>204</v>
      </c>
      <c r="B3" s="55">
        <v>0</v>
      </c>
      <c r="C3" s="78">
        <v>54</v>
      </c>
      <c r="D3" s="25">
        <f t="shared" ref="D3:D13" si="0">SUM(B3*C3)</f>
        <v>0</v>
      </c>
      <c r="E3" s="26">
        <v>94.53</v>
      </c>
      <c r="F3" s="27">
        <f t="shared" ref="F3:F13" si="1">SUM(B3*E3)</f>
        <v>0</v>
      </c>
      <c r="H3" s="233">
        <f>SUM(D3:D44)/1000</f>
        <v>0</v>
      </c>
      <c r="I3" s="231">
        <f>SUM(F3:F44)</f>
        <v>0</v>
      </c>
    </row>
    <row r="4" spans="1:9" ht="15" thickBot="1" x14ac:dyDescent="0.4">
      <c r="A4" s="80" t="s">
        <v>205</v>
      </c>
      <c r="B4" s="55">
        <v>0</v>
      </c>
      <c r="C4" s="81">
        <v>72.5</v>
      </c>
      <c r="D4" s="23">
        <f t="shared" si="0"/>
        <v>0</v>
      </c>
      <c r="E4" s="22">
        <v>126.44</v>
      </c>
      <c r="F4" s="24">
        <f t="shared" si="1"/>
        <v>0</v>
      </c>
      <c r="H4" s="234"/>
      <c r="I4" s="232"/>
    </row>
    <row r="5" spans="1:9" x14ac:dyDescent="0.35">
      <c r="A5" s="80" t="s">
        <v>206</v>
      </c>
      <c r="B5" s="55">
        <v>0</v>
      </c>
      <c r="C5" s="82">
        <v>43</v>
      </c>
      <c r="D5" s="23">
        <f t="shared" si="0"/>
        <v>0</v>
      </c>
      <c r="E5" s="22">
        <v>74.260000000000005</v>
      </c>
      <c r="F5" s="24">
        <f t="shared" si="1"/>
        <v>0</v>
      </c>
    </row>
    <row r="6" spans="1:9" x14ac:dyDescent="0.35">
      <c r="A6" s="80" t="s">
        <v>207</v>
      </c>
      <c r="B6" s="55">
        <v>0</v>
      </c>
      <c r="C6" s="82">
        <v>8</v>
      </c>
      <c r="D6" s="23">
        <f t="shared" si="0"/>
        <v>0</v>
      </c>
      <c r="E6" s="22">
        <v>16.79</v>
      </c>
      <c r="F6" s="24">
        <f t="shared" si="1"/>
        <v>0</v>
      </c>
    </row>
    <row r="7" spans="1:9" x14ac:dyDescent="0.35">
      <c r="A7" s="80" t="s">
        <v>208</v>
      </c>
      <c r="B7" s="55">
        <v>0</v>
      </c>
      <c r="C7" s="82">
        <v>14</v>
      </c>
      <c r="D7" s="23">
        <f t="shared" si="0"/>
        <v>0</v>
      </c>
      <c r="E7" s="22">
        <v>38.94</v>
      </c>
      <c r="F7" s="24">
        <f t="shared" si="1"/>
        <v>0</v>
      </c>
    </row>
    <row r="8" spans="1:9" x14ac:dyDescent="0.35">
      <c r="A8" s="80" t="s">
        <v>209</v>
      </c>
      <c r="B8" s="55">
        <v>0</v>
      </c>
      <c r="C8" s="82">
        <v>2</v>
      </c>
      <c r="D8" s="23">
        <f t="shared" si="0"/>
        <v>0</v>
      </c>
      <c r="E8" s="22">
        <v>4.4400000000000004</v>
      </c>
      <c r="F8" s="24">
        <f t="shared" si="1"/>
        <v>0</v>
      </c>
    </row>
    <row r="9" spans="1:9" x14ac:dyDescent="0.35">
      <c r="A9" s="80" t="s">
        <v>210</v>
      </c>
      <c r="B9" s="55">
        <v>0</v>
      </c>
      <c r="C9" s="82">
        <v>31</v>
      </c>
      <c r="D9" s="23">
        <f t="shared" si="0"/>
        <v>0</v>
      </c>
      <c r="E9" s="22">
        <v>42.3</v>
      </c>
      <c r="F9" s="24">
        <f t="shared" si="1"/>
        <v>0</v>
      </c>
    </row>
    <row r="10" spans="1:9" x14ac:dyDescent="0.35">
      <c r="A10" s="80" t="s">
        <v>211</v>
      </c>
      <c r="B10" s="55">
        <v>0</v>
      </c>
      <c r="C10" s="82">
        <v>127</v>
      </c>
      <c r="D10" s="23">
        <f t="shared" si="0"/>
        <v>0</v>
      </c>
      <c r="E10" s="22">
        <v>250.93</v>
      </c>
      <c r="F10" s="24">
        <f t="shared" si="1"/>
        <v>0</v>
      </c>
    </row>
    <row r="11" spans="1:9" x14ac:dyDescent="0.35">
      <c r="A11" s="80" t="s">
        <v>212</v>
      </c>
      <c r="B11" s="55">
        <v>0</v>
      </c>
      <c r="C11" s="82">
        <v>74.5</v>
      </c>
      <c r="D11" s="23">
        <f t="shared" si="0"/>
        <v>0</v>
      </c>
      <c r="E11" s="22">
        <v>128.12</v>
      </c>
      <c r="F11" s="24">
        <f t="shared" si="1"/>
        <v>0</v>
      </c>
    </row>
    <row r="12" spans="1:9" x14ac:dyDescent="0.35">
      <c r="A12" s="80" t="s">
        <v>213</v>
      </c>
      <c r="B12" s="55">
        <v>0</v>
      </c>
      <c r="C12" s="82">
        <v>114</v>
      </c>
      <c r="D12" s="23">
        <f t="shared" si="0"/>
        <v>0</v>
      </c>
      <c r="E12" s="22">
        <v>239.34</v>
      </c>
      <c r="F12" s="24">
        <f t="shared" si="1"/>
        <v>0</v>
      </c>
    </row>
    <row r="13" spans="1:9" x14ac:dyDescent="0.35">
      <c r="A13" s="80" t="s">
        <v>214</v>
      </c>
      <c r="B13" s="55">
        <v>0</v>
      </c>
      <c r="C13" s="82">
        <v>60</v>
      </c>
      <c r="D13" s="23">
        <f t="shared" si="0"/>
        <v>0</v>
      </c>
      <c r="E13" s="22">
        <v>90.88</v>
      </c>
      <c r="F13" s="24">
        <f t="shared" si="1"/>
        <v>0</v>
      </c>
    </row>
    <row r="14" spans="1:9" ht="6" customHeight="1" x14ac:dyDescent="0.35">
      <c r="A14" s="83"/>
      <c r="B14" s="94"/>
      <c r="C14" s="84"/>
      <c r="D14" s="35"/>
      <c r="E14" s="36"/>
      <c r="F14" s="36"/>
    </row>
    <row r="15" spans="1:9" x14ac:dyDescent="0.35">
      <c r="A15" s="85" t="s">
        <v>188</v>
      </c>
      <c r="B15" s="55">
        <v>0</v>
      </c>
      <c r="C15" s="82">
        <v>19</v>
      </c>
      <c r="D15" s="23">
        <f t="shared" ref="D15:D44" si="2">SUM(B15*C15)</f>
        <v>0</v>
      </c>
      <c r="E15" s="22">
        <v>52.64</v>
      </c>
      <c r="F15" s="24">
        <f t="shared" ref="F15:F44" si="3">SUM(B15*E15)</f>
        <v>0</v>
      </c>
    </row>
    <row r="16" spans="1:9" x14ac:dyDescent="0.35">
      <c r="A16" s="85" t="s">
        <v>189</v>
      </c>
      <c r="B16" s="55">
        <v>0</v>
      </c>
      <c r="C16" s="82">
        <v>47</v>
      </c>
      <c r="D16" s="23">
        <f t="shared" si="2"/>
        <v>0</v>
      </c>
      <c r="E16" s="22">
        <v>82.12</v>
      </c>
      <c r="F16" s="24">
        <f t="shared" si="3"/>
        <v>0</v>
      </c>
    </row>
    <row r="17" spans="1:6" x14ac:dyDescent="0.35">
      <c r="A17" s="85" t="s">
        <v>220</v>
      </c>
      <c r="B17" s="55">
        <v>0</v>
      </c>
      <c r="C17" s="82">
        <v>28</v>
      </c>
      <c r="D17" s="23">
        <f>SUM(B17*C17)</f>
        <v>0</v>
      </c>
      <c r="E17" s="22">
        <v>74.989999999999995</v>
      </c>
      <c r="F17" s="24">
        <f>SUM(B17*E17)</f>
        <v>0</v>
      </c>
    </row>
    <row r="18" spans="1:6" x14ac:dyDescent="0.35">
      <c r="A18" s="85" t="s">
        <v>221</v>
      </c>
      <c r="B18" s="55">
        <v>0</v>
      </c>
      <c r="C18" s="82">
        <v>28</v>
      </c>
      <c r="D18" s="23">
        <f>SUM(B18*C18)</f>
        <v>0</v>
      </c>
      <c r="E18" s="22">
        <v>74.989999999999995</v>
      </c>
      <c r="F18" s="24">
        <f>SUM(B18*E18)</f>
        <v>0</v>
      </c>
    </row>
    <row r="19" spans="1:6" x14ac:dyDescent="0.35">
      <c r="A19" s="85" t="s">
        <v>195</v>
      </c>
      <c r="B19" s="55">
        <v>0</v>
      </c>
      <c r="C19" s="82">
        <v>10</v>
      </c>
      <c r="D19" s="23">
        <f>SUM(B19*C19)</f>
        <v>0</v>
      </c>
      <c r="E19" s="22">
        <v>28.25</v>
      </c>
      <c r="F19" s="24">
        <f>SUM(B19*E19)</f>
        <v>0</v>
      </c>
    </row>
    <row r="20" spans="1:6" x14ac:dyDescent="0.35">
      <c r="A20" s="85" t="s">
        <v>196</v>
      </c>
      <c r="B20" s="55">
        <v>0</v>
      </c>
      <c r="C20" s="82">
        <v>16</v>
      </c>
      <c r="D20" s="23">
        <f>SUM(B20*C20)</f>
        <v>0</v>
      </c>
      <c r="E20" s="22">
        <v>45.39</v>
      </c>
      <c r="F20" s="24">
        <f>SUM(B20*E20)</f>
        <v>0</v>
      </c>
    </row>
    <row r="21" spans="1:6" x14ac:dyDescent="0.35">
      <c r="A21" s="85" t="s">
        <v>222</v>
      </c>
      <c r="B21" s="55">
        <v>0</v>
      </c>
      <c r="C21" s="82">
        <v>36</v>
      </c>
      <c r="D21" s="23">
        <f>SUM(B21*C21)</f>
        <v>0</v>
      </c>
      <c r="E21" s="22">
        <v>75.87</v>
      </c>
      <c r="F21" s="24">
        <f>SUM(B21*E21)</f>
        <v>0</v>
      </c>
    </row>
    <row r="22" spans="1:6" x14ac:dyDescent="0.35">
      <c r="A22" s="85" t="s">
        <v>191</v>
      </c>
      <c r="B22" s="55">
        <v>0</v>
      </c>
      <c r="C22" s="82">
        <v>2</v>
      </c>
      <c r="D22" s="23">
        <f t="shared" si="2"/>
        <v>0</v>
      </c>
      <c r="E22" s="22">
        <v>3.41</v>
      </c>
      <c r="F22" s="24">
        <f t="shared" si="3"/>
        <v>0</v>
      </c>
    </row>
    <row r="23" spans="1:6" x14ac:dyDescent="0.35">
      <c r="A23" s="85" t="s">
        <v>187</v>
      </c>
      <c r="B23" s="55">
        <v>0</v>
      </c>
      <c r="C23" s="86">
        <v>0.17</v>
      </c>
      <c r="D23" s="25">
        <f>SUM(B23*C23)</f>
        <v>0</v>
      </c>
      <c r="E23" s="26">
        <v>0.64</v>
      </c>
      <c r="F23" s="27">
        <f>SUM(B23*E23)</f>
        <v>0</v>
      </c>
    </row>
    <row r="24" spans="1:6" ht="6" customHeight="1" x14ac:dyDescent="0.35">
      <c r="A24" s="87"/>
      <c r="B24" s="94"/>
      <c r="C24" s="88"/>
      <c r="D24" s="35"/>
      <c r="E24" s="36"/>
      <c r="F24" s="36"/>
    </row>
    <row r="25" spans="1:6" x14ac:dyDescent="0.35">
      <c r="A25" s="85" t="s">
        <v>194</v>
      </c>
      <c r="B25" s="55">
        <v>0</v>
      </c>
      <c r="C25" s="82">
        <v>31</v>
      </c>
      <c r="D25" s="23">
        <f t="shared" si="2"/>
        <v>0</v>
      </c>
      <c r="E25" s="22">
        <v>71.88</v>
      </c>
      <c r="F25" s="24">
        <f t="shared" si="3"/>
        <v>0</v>
      </c>
    </row>
    <row r="26" spans="1:6" x14ac:dyDescent="0.35">
      <c r="A26" s="85" t="s">
        <v>219</v>
      </c>
      <c r="B26" s="55">
        <v>0</v>
      </c>
      <c r="C26" s="82">
        <v>7.3</v>
      </c>
      <c r="D26" s="23">
        <f t="shared" si="2"/>
        <v>0</v>
      </c>
      <c r="E26" s="22">
        <v>19.7</v>
      </c>
      <c r="F26" s="24">
        <f t="shared" si="3"/>
        <v>0</v>
      </c>
    </row>
    <row r="27" spans="1:6" x14ac:dyDescent="0.35">
      <c r="A27" s="85" t="s">
        <v>223</v>
      </c>
      <c r="B27" s="55">
        <v>0</v>
      </c>
      <c r="C27" s="82">
        <v>15</v>
      </c>
      <c r="D27" s="23">
        <f t="shared" si="2"/>
        <v>0</v>
      </c>
      <c r="E27" s="22">
        <v>34.130000000000003</v>
      </c>
      <c r="F27" s="24">
        <f t="shared" si="3"/>
        <v>0</v>
      </c>
    </row>
    <row r="28" spans="1:6" x14ac:dyDescent="0.35">
      <c r="A28" s="85" t="s">
        <v>224</v>
      </c>
      <c r="B28" s="55">
        <v>0</v>
      </c>
      <c r="C28" s="82">
        <v>10</v>
      </c>
      <c r="D28" s="23">
        <f t="shared" si="2"/>
        <v>0</v>
      </c>
      <c r="E28" s="22">
        <v>26.44</v>
      </c>
      <c r="F28" s="24">
        <f t="shared" si="3"/>
        <v>0</v>
      </c>
    </row>
    <row r="29" spans="1:6" ht="6" customHeight="1" x14ac:dyDescent="0.35">
      <c r="A29" s="87"/>
      <c r="B29" s="95"/>
      <c r="C29" s="84"/>
      <c r="D29" s="37"/>
      <c r="E29" s="38"/>
      <c r="F29" s="38"/>
    </row>
    <row r="30" spans="1:6" x14ac:dyDescent="0.35">
      <c r="A30" s="85" t="s">
        <v>198</v>
      </c>
      <c r="B30" s="55">
        <v>0</v>
      </c>
      <c r="C30" s="89">
        <v>2.4</v>
      </c>
      <c r="D30" s="23">
        <f t="shared" si="2"/>
        <v>0</v>
      </c>
      <c r="E30" s="22">
        <v>8.64</v>
      </c>
      <c r="F30" s="24">
        <f t="shared" si="3"/>
        <v>0</v>
      </c>
    </row>
    <row r="31" spans="1:6" x14ac:dyDescent="0.35">
      <c r="A31" s="85" t="s">
        <v>199</v>
      </c>
      <c r="B31" s="55">
        <v>0</v>
      </c>
      <c r="C31" s="89">
        <v>9.7000000000000011</v>
      </c>
      <c r="D31" s="23">
        <f t="shared" si="2"/>
        <v>0</v>
      </c>
      <c r="E31" s="22">
        <v>16.75</v>
      </c>
      <c r="F31" s="24">
        <f t="shared" si="3"/>
        <v>0</v>
      </c>
    </row>
    <row r="32" spans="1:6" x14ac:dyDescent="0.35">
      <c r="A32" s="85" t="s">
        <v>200</v>
      </c>
      <c r="B32" s="55">
        <v>0</v>
      </c>
      <c r="C32" s="89">
        <v>2.4</v>
      </c>
      <c r="D32" s="23">
        <f t="shared" si="2"/>
        <v>0</v>
      </c>
      <c r="E32" s="22">
        <v>4.7300000000000004</v>
      </c>
      <c r="F32" s="24">
        <f t="shared" si="3"/>
        <v>0</v>
      </c>
    </row>
    <row r="33" spans="1:6" x14ac:dyDescent="0.35">
      <c r="A33" s="85" t="s">
        <v>201</v>
      </c>
      <c r="B33" s="55">
        <v>0</v>
      </c>
      <c r="C33" s="89">
        <v>3.7</v>
      </c>
      <c r="D33" s="23">
        <f t="shared" si="2"/>
        <v>0</v>
      </c>
      <c r="E33" s="22">
        <v>6.81</v>
      </c>
      <c r="F33" s="24">
        <f t="shared" si="3"/>
        <v>0</v>
      </c>
    </row>
    <row r="34" spans="1:6" x14ac:dyDescent="0.35">
      <c r="A34" s="85" t="s">
        <v>202</v>
      </c>
      <c r="B34" s="55">
        <v>0</v>
      </c>
      <c r="C34" s="82">
        <v>4</v>
      </c>
      <c r="D34" s="23">
        <f t="shared" si="2"/>
        <v>0</v>
      </c>
      <c r="E34" s="22">
        <v>21.11</v>
      </c>
      <c r="F34" s="24">
        <f t="shared" si="3"/>
        <v>0</v>
      </c>
    </row>
    <row r="35" spans="1:6" x14ac:dyDescent="0.35">
      <c r="A35" s="85" t="s">
        <v>203</v>
      </c>
      <c r="B35" s="55">
        <v>0</v>
      </c>
      <c r="C35" s="82">
        <v>2</v>
      </c>
      <c r="D35" s="23">
        <f t="shared" si="2"/>
        <v>0</v>
      </c>
      <c r="E35" s="22">
        <v>11.39</v>
      </c>
      <c r="F35" s="24">
        <f t="shared" si="3"/>
        <v>0</v>
      </c>
    </row>
    <row r="36" spans="1:6" x14ac:dyDescent="0.35">
      <c r="A36" s="85" t="s">
        <v>197</v>
      </c>
      <c r="B36" s="55">
        <v>0</v>
      </c>
      <c r="C36" s="82">
        <v>3.4</v>
      </c>
      <c r="D36" s="23">
        <f>SUM(B36*C36)</f>
        <v>0</v>
      </c>
      <c r="E36" s="22">
        <v>14.03</v>
      </c>
      <c r="F36" s="24">
        <f>SUM(B36*E36)</f>
        <v>0</v>
      </c>
    </row>
    <row r="37" spans="1:6" ht="6" customHeight="1" x14ac:dyDescent="0.35">
      <c r="A37" s="87"/>
      <c r="B37" s="95"/>
      <c r="C37" s="84"/>
      <c r="D37" s="37"/>
      <c r="E37" s="38"/>
      <c r="F37" s="38"/>
    </row>
    <row r="38" spans="1:6" x14ac:dyDescent="0.35">
      <c r="A38" s="85" t="s">
        <v>215</v>
      </c>
      <c r="B38" s="55">
        <v>0</v>
      </c>
      <c r="C38" s="82">
        <v>9</v>
      </c>
      <c r="D38" s="23">
        <f t="shared" si="2"/>
        <v>0</v>
      </c>
      <c r="E38" s="22">
        <v>82.91</v>
      </c>
      <c r="F38" s="24">
        <f t="shared" si="3"/>
        <v>0</v>
      </c>
    </row>
    <row r="39" spans="1:6" x14ac:dyDescent="0.35">
      <c r="A39" s="85" t="s">
        <v>216</v>
      </c>
      <c r="B39" s="55">
        <v>0</v>
      </c>
      <c r="C39" s="82">
        <v>10</v>
      </c>
      <c r="D39" s="23">
        <f t="shared" si="2"/>
        <v>0</v>
      </c>
      <c r="E39" s="22">
        <v>83.61</v>
      </c>
      <c r="F39" s="24">
        <f t="shared" si="3"/>
        <v>0</v>
      </c>
    </row>
    <row r="40" spans="1:6" x14ac:dyDescent="0.35">
      <c r="A40" s="85" t="s">
        <v>192</v>
      </c>
      <c r="B40" s="55">
        <v>0</v>
      </c>
      <c r="C40" s="82">
        <v>2</v>
      </c>
      <c r="D40" s="23">
        <f>SUM(B40*C40)</f>
        <v>0</v>
      </c>
      <c r="E40" s="22">
        <v>49.74</v>
      </c>
      <c r="F40" s="24">
        <f>SUM(B40*E40)</f>
        <v>0</v>
      </c>
    </row>
    <row r="41" spans="1:6" x14ac:dyDescent="0.35">
      <c r="A41" s="85" t="s">
        <v>193</v>
      </c>
      <c r="B41" s="55">
        <v>0</v>
      </c>
      <c r="C41" s="82">
        <v>1</v>
      </c>
      <c r="D41" s="23">
        <f>SUM(B41*C41)</f>
        <v>0</v>
      </c>
      <c r="E41" s="22">
        <v>41.82</v>
      </c>
      <c r="F41" s="24">
        <f>SUM(B41*E41)</f>
        <v>0</v>
      </c>
    </row>
    <row r="42" spans="1:6" x14ac:dyDescent="0.35">
      <c r="A42" s="85" t="s">
        <v>190</v>
      </c>
      <c r="B42" s="55">
        <v>0</v>
      </c>
      <c r="C42" s="82">
        <v>10</v>
      </c>
      <c r="D42" s="23">
        <f>SUM(B42*C42)</f>
        <v>0</v>
      </c>
      <c r="E42" s="22">
        <v>120.78</v>
      </c>
      <c r="F42" s="24">
        <f>SUM(B42*E42)</f>
        <v>0</v>
      </c>
    </row>
    <row r="43" spans="1:6" x14ac:dyDescent="0.35">
      <c r="A43" s="90" t="s">
        <v>218</v>
      </c>
      <c r="B43" s="55">
        <v>0</v>
      </c>
      <c r="C43" s="82">
        <v>14</v>
      </c>
      <c r="D43" s="23">
        <f t="shared" si="2"/>
        <v>0</v>
      </c>
      <c r="E43" s="22">
        <v>119.1</v>
      </c>
      <c r="F43" s="24">
        <f t="shared" si="3"/>
        <v>0</v>
      </c>
    </row>
    <row r="44" spans="1:6" x14ac:dyDescent="0.35">
      <c r="A44" s="85" t="s">
        <v>217</v>
      </c>
      <c r="B44" s="55">
        <v>0</v>
      </c>
      <c r="C44" s="82">
        <v>15</v>
      </c>
      <c r="D44" s="23">
        <f t="shared" si="2"/>
        <v>0</v>
      </c>
      <c r="E44" s="22">
        <v>157.1</v>
      </c>
      <c r="F44" s="24">
        <f t="shared" si="3"/>
        <v>0</v>
      </c>
    </row>
  </sheetData>
  <sheetProtection algorithmName="SHA-512" hashValue="rSZUJGgAWoB456BVV28y8yuU1uYb9Wt5qqJH4XT1hwQFAhKtA3z2dkJobuCo1eDObZfSkYOuQVaBz9pKEMuCEA==" saltValue="TtqeVY5cR1SO9JcImjG9tg==" spinCount="100000" sheet="1" objects="1" scenarios="1"/>
  <mergeCells count="2">
    <mergeCell ref="I3:I4"/>
    <mergeCell ref="H3:H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C0B8C-3F84-4BBF-9F7E-31FBD6BCDA6C}">
  <sheetPr>
    <tabColor rgb="FF00B0F0"/>
  </sheetPr>
  <dimension ref="A1:I29"/>
  <sheetViews>
    <sheetView topLeftCell="A12" workbookViewId="0"/>
  </sheetViews>
  <sheetFormatPr defaultRowHeight="14.5" x14ac:dyDescent="0.35"/>
  <cols>
    <col min="1" max="1" width="31.26953125" bestFit="1" customWidth="1"/>
    <col min="2" max="2" width="11.54296875" customWidth="1"/>
    <col min="3" max="3" width="13.81640625" style="16" customWidth="1"/>
    <col min="4" max="4" width="12.453125" customWidth="1"/>
    <col min="5" max="5" width="11.453125" customWidth="1"/>
    <col min="6" max="6" width="19.1796875" customWidth="1"/>
    <col min="7" max="7" width="6.54296875" customWidth="1"/>
    <col min="8" max="9" width="23.54296875" customWidth="1"/>
    <col min="246" max="246" width="12.54296875" bestFit="1" customWidth="1"/>
    <col min="247" max="247" width="35.54296875" bestFit="1" customWidth="1"/>
    <col min="248" max="248" width="10.81640625" bestFit="1" customWidth="1"/>
    <col min="502" max="502" width="12.54296875" bestFit="1" customWidth="1"/>
    <col min="503" max="503" width="35.54296875" bestFit="1" customWidth="1"/>
    <col min="504" max="504" width="10.81640625" bestFit="1" customWidth="1"/>
    <col min="758" max="758" width="12.54296875" bestFit="1" customWidth="1"/>
    <col min="759" max="759" width="35.54296875" bestFit="1" customWidth="1"/>
    <col min="760" max="760" width="10.81640625" bestFit="1" customWidth="1"/>
    <col min="1014" max="1014" width="12.54296875" bestFit="1" customWidth="1"/>
    <col min="1015" max="1015" width="35.54296875" bestFit="1" customWidth="1"/>
    <col min="1016" max="1016" width="10.81640625" bestFit="1" customWidth="1"/>
    <col min="1270" max="1270" width="12.54296875" bestFit="1" customWidth="1"/>
    <col min="1271" max="1271" width="35.54296875" bestFit="1" customWidth="1"/>
    <col min="1272" max="1272" width="10.81640625" bestFit="1" customWidth="1"/>
    <col min="1526" max="1526" width="12.54296875" bestFit="1" customWidth="1"/>
    <col min="1527" max="1527" width="35.54296875" bestFit="1" customWidth="1"/>
    <col min="1528" max="1528" width="10.81640625" bestFit="1" customWidth="1"/>
    <col min="1782" max="1782" width="12.54296875" bestFit="1" customWidth="1"/>
    <col min="1783" max="1783" width="35.54296875" bestFit="1" customWidth="1"/>
    <col min="1784" max="1784" width="10.81640625" bestFit="1" customWidth="1"/>
    <col min="2038" max="2038" width="12.54296875" bestFit="1" customWidth="1"/>
    <col min="2039" max="2039" width="35.54296875" bestFit="1" customWidth="1"/>
    <col min="2040" max="2040" width="10.81640625" bestFit="1" customWidth="1"/>
    <col min="2294" max="2294" width="12.54296875" bestFit="1" customWidth="1"/>
    <col min="2295" max="2295" width="35.54296875" bestFit="1" customWidth="1"/>
    <col min="2296" max="2296" width="10.81640625" bestFit="1" customWidth="1"/>
    <col min="2550" max="2550" width="12.54296875" bestFit="1" customWidth="1"/>
    <col min="2551" max="2551" width="35.54296875" bestFit="1" customWidth="1"/>
    <col min="2552" max="2552" width="10.81640625" bestFit="1" customWidth="1"/>
    <col min="2806" max="2806" width="12.54296875" bestFit="1" customWidth="1"/>
    <col min="2807" max="2807" width="35.54296875" bestFit="1" customWidth="1"/>
    <col min="2808" max="2808" width="10.81640625" bestFit="1" customWidth="1"/>
    <col min="3062" max="3062" width="12.54296875" bestFit="1" customWidth="1"/>
    <col min="3063" max="3063" width="35.54296875" bestFit="1" customWidth="1"/>
    <col min="3064" max="3064" width="10.81640625" bestFit="1" customWidth="1"/>
    <col min="3318" max="3318" width="12.54296875" bestFit="1" customWidth="1"/>
    <col min="3319" max="3319" width="35.54296875" bestFit="1" customWidth="1"/>
    <col min="3320" max="3320" width="10.81640625" bestFit="1" customWidth="1"/>
    <col min="3574" max="3574" width="12.54296875" bestFit="1" customWidth="1"/>
    <col min="3575" max="3575" width="35.54296875" bestFit="1" customWidth="1"/>
    <col min="3576" max="3576" width="10.81640625" bestFit="1" customWidth="1"/>
    <col min="3830" max="3830" width="12.54296875" bestFit="1" customWidth="1"/>
    <col min="3831" max="3831" width="35.54296875" bestFit="1" customWidth="1"/>
    <col min="3832" max="3832" width="10.81640625" bestFit="1" customWidth="1"/>
    <col min="4086" max="4086" width="12.54296875" bestFit="1" customWidth="1"/>
    <col min="4087" max="4087" width="35.54296875" bestFit="1" customWidth="1"/>
    <col min="4088" max="4088" width="10.81640625" bestFit="1" customWidth="1"/>
    <col min="4342" max="4342" width="12.54296875" bestFit="1" customWidth="1"/>
    <col min="4343" max="4343" width="35.54296875" bestFit="1" customWidth="1"/>
    <col min="4344" max="4344" width="10.81640625" bestFit="1" customWidth="1"/>
    <col min="4598" max="4598" width="12.54296875" bestFit="1" customWidth="1"/>
    <col min="4599" max="4599" width="35.54296875" bestFit="1" customWidth="1"/>
    <col min="4600" max="4600" width="10.81640625" bestFit="1" customWidth="1"/>
    <col min="4854" max="4854" width="12.54296875" bestFit="1" customWidth="1"/>
    <col min="4855" max="4855" width="35.54296875" bestFit="1" customWidth="1"/>
    <col min="4856" max="4856" width="10.81640625" bestFit="1" customWidth="1"/>
    <col min="5110" max="5110" width="12.54296875" bestFit="1" customWidth="1"/>
    <col min="5111" max="5111" width="35.54296875" bestFit="1" customWidth="1"/>
    <col min="5112" max="5112" width="10.81640625" bestFit="1" customWidth="1"/>
    <col min="5366" max="5366" width="12.54296875" bestFit="1" customWidth="1"/>
    <col min="5367" max="5367" width="35.54296875" bestFit="1" customWidth="1"/>
    <col min="5368" max="5368" width="10.81640625" bestFit="1" customWidth="1"/>
    <col min="5622" max="5622" width="12.54296875" bestFit="1" customWidth="1"/>
    <col min="5623" max="5623" width="35.54296875" bestFit="1" customWidth="1"/>
    <col min="5624" max="5624" width="10.81640625" bestFit="1" customWidth="1"/>
    <col min="5878" max="5878" width="12.54296875" bestFit="1" customWidth="1"/>
    <col min="5879" max="5879" width="35.54296875" bestFit="1" customWidth="1"/>
    <col min="5880" max="5880" width="10.81640625" bestFit="1" customWidth="1"/>
    <col min="6134" max="6134" width="12.54296875" bestFit="1" customWidth="1"/>
    <col min="6135" max="6135" width="35.54296875" bestFit="1" customWidth="1"/>
    <col min="6136" max="6136" width="10.81640625" bestFit="1" customWidth="1"/>
    <col min="6390" max="6390" width="12.54296875" bestFit="1" customWidth="1"/>
    <col min="6391" max="6391" width="35.54296875" bestFit="1" customWidth="1"/>
    <col min="6392" max="6392" width="10.81640625" bestFit="1" customWidth="1"/>
    <col min="6646" max="6646" width="12.54296875" bestFit="1" customWidth="1"/>
    <col min="6647" max="6647" width="35.54296875" bestFit="1" customWidth="1"/>
    <col min="6648" max="6648" width="10.81640625" bestFit="1" customWidth="1"/>
    <col min="6902" max="6902" width="12.54296875" bestFit="1" customWidth="1"/>
    <col min="6903" max="6903" width="35.54296875" bestFit="1" customWidth="1"/>
    <col min="6904" max="6904" width="10.81640625" bestFit="1" customWidth="1"/>
    <col min="7158" max="7158" width="12.54296875" bestFit="1" customWidth="1"/>
    <col min="7159" max="7159" width="35.54296875" bestFit="1" customWidth="1"/>
    <col min="7160" max="7160" width="10.81640625" bestFit="1" customWidth="1"/>
    <col min="7414" max="7414" width="12.54296875" bestFit="1" customWidth="1"/>
    <col min="7415" max="7415" width="35.54296875" bestFit="1" customWidth="1"/>
    <col min="7416" max="7416" width="10.81640625" bestFit="1" customWidth="1"/>
    <col min="7670" max="7670" width="12.54296875" bestFit="1" customWidth="1"/>
    <col min="7671" max="7671" width="35.54296875" bestFit="1" customWidth="1"/>
    <col min="7672" max="7672" width="10.81640625" bestFit="1" customWidth="1"/>
    <col min="7926" max="7926" width="12.54296875" bestFit="1" customWidth="1"/>
    <col min="7927" max="7927" width="35.54296875" bestFit="1" customWidth="1"/>
    <col min="7928" max="7928" width="10.81640625" bestFit="1" customWidth="1"/>
    <col min="8182" max="8182" width="12.54296875" bestFit="1" customWidth="1"/>
    <col min="8183" max="8183" width="35.54296875" bestFit="1" customWidth="1"/>
    <col min="8184" max="8184" width="10.81640625" bestFit="1" customWidth="1"/>
    <col min="8438" max="8438" width="12.54296875" bestFit="1" customWidth="1"/>
    <col min="8439" max="8439" width="35.54296875" bestFit="1" customWidth="1"/>
    <col min="8440" max="8440" width="10.81640625" bestFit="1" customWidth="1"/>
    <col min="8694" max="8694" width="12.54296875" bestFit="1" customWidth="1"/>
    <col min="8695" max="8695" width="35.54296875" bestFit="1" customWidth="1"/>
    <col min="8696" max="8696" width="10.81640625" bestFit="1" customWidth="1"/>
    <col min="8950" max="8950" width="12.54296875" bestFit="1" customWidth="1"/>
    <col min="8951" max="8951" width="35.54296875" bestFit="1" customWidth="1"/>
    <col min="8952" max="8952" width="10.81640625" bestFit="1" customWidth="1"/>
    <col min="9206" max="9206" width="12.54296875" bestFit="1" customWidth="1"/>
    <col min="9207" max="9207" width="35.54296875" bestFit="1" customWidth="1"/>
    <col min="9208" max="9208" width="10.81640625" bestFit="1" customWidth="1"/>
    <col min="9462" max="9462" width="12.54296875" bestFit="1" customWidth="1"/>
    <col min="9463" max="9463" width="35.54296875" bestFit="1" customWidth="1"/>
    <col min="9464" max="9464" width="10.81640625" bestFit="1" customWidth="1"/>
    <col min="9718" max="9718" width="12.54296875" bestFit="1" customWidth="1"/>
    <col min="9719" max="9719" width="35.54296875" bestFit="1" customWidth="1"/>
    <col min="9720" max="9720" width="10.81640625" bestFit="1" customWidth="1"/>
    <col min="9974" max="9974" width="12.54296875" bestFit="1" customWidth="1"/>
    <col min="9975" max="9975" width="35.54296875" bestFit="1" customWidth="1"/>
    <col min="9976" max="9976" width="10.81640625" bestFit="1" customWidth="1"/>
    <col min="10230" max="10230" width="12.54296875" bestFit="1" customWidth="1"/>
    <col min="10231" max="10231" width="35.54296875" bestFit="1" customWidth="1"/>
    <col min="10232" max="10232" width="10.81640625" bestFit="1" customWidth="1"/>
    <col min="10486" max="10486" width="12.54296875" bestFit="1" customWidth="1"/>
    <col min="10487" max="10487" width="35.54296875" bestFit="1" customWidth="1"/>
    <col min="10488" max="10488" width="10.81640625" bestFit="1" customWidth="1"/>
    <col min="10742" max="10742" width="12.54296875" bestFit="1" customWidth="1"/>
    <col min="10743" max="10743" width="35.54296875" bestFit="1" customWidth="1"/>
    <col min="10744" max="10744" width="10.81640625" bestFit="1" customWidth="1"/>
    <col min="10998" max="10998" width="12.54296875" bestFit="1" customWidth="1"/>
    <col min="10999" max="10999" width="35.54296875" bestFit="1" customWidth="1"/>
    <col min="11000" max="11000" width="10.81640625" bestFit="1" customWidth="1"/>
    <col min="11254" max="11254" width="12.54296875" bestFit="1" customWidth="1"/>
    <col min="11255" max="11255" width="35.54296875" bestFit="1" customWidth="1"/>
    <col min="11256" max="11256" width="10.81640625" bestFit="1" customWidth="1"/>
    <col min="11510" max="11510" width="12.54296875" bestFit="1" customWidth="1"/>
    <col min="11511" max="11511" width="35.54296875" bestFit="1" customWidth="1"/>
    <col min="11512" max="11512" width="10.81640625" bestFit="1" customWidth="1"/>
    <col min="11766" max="11766" width="12.54296875" bestFit="1" customWidth="1"/>
    <col min="11767" max="11767" width="35.54296875" bestFit="1" customWidth="1"/>
    <col min="11768" max="11768" width="10.81640625" bestFit="1" customWidth="1"/>
    <col min="12022" max="12022" width="12.54296875" bestFit="1" customWidth="1"/>
    <col min="12023" max="12023" width="35.54296875" bestFit="1" customWidth="1"/>
    <col min="12024" max="12024" width="10.81640625" bestFit="1" customWidth="1"/>
    <col min="12278" max="12278" width="12.54296875" bestFit="1" customWidth="1"/>
    <col min="12279" max="12279" width="35.54296875" bestFit="1" customWidth="1"/>
    <col min="12280" max="12280" width="10.81640625" bestFit="1" customWidth="1"/>
    <col min="12534" max="12534" width="12.54296875" bestFit="1" customWidth="1"/>
    <col min="12535" max="12535" width="35.54296875" bestFit="1" customWidth="1"/>
    <col min="12536" max="12536" width="10.81640625" bestFit="1" customWidth="1"/>
    <col min="12790" max="12790" width="12.54296875" bestFit="1" customWidth="1"/>
    <col min="12791" max="12791" width="35.54296875" bestFit="1" customWidth="1"/>
    <col min="12792" max="12792" width="10.81640625" bestFit="1" customWidth="1"/>
    <col min="13046" max="13046" width="12.54296875" bestFit="1" customWidth="1"/>
    <col min="13047" max="13047" width="35.54296875" bestFit="1" customWidth="1"/>
    <col min="13048" max="13048" width="10.81640625" bestFit="1" customWidth="1"/>
    <col min="13302" max="13302" width="12.54296875" bestFit="1" customWidth="1"/>
    <col min="13303" max="13303" width="35.54296875" bestFit="1" customWidth="1"/>
    <col min="13304" max="13304" width="10.81640625" bestFit="1" customWidth="1"/>
    <col min="13558" max="13558" width="12.54296875" bestFit="1" customWidth="1"/>
    <col min="13559" max="13559" width="35.54296875" bestFit="1" customWidth="1"/>
    <col min="13560" max="13560" width="10.81640625" bestFit="1" customWidth="1"/>
    <col min="13814" max="13814" width="12.54296875" bestFit="1" customWidth="1"/>
    <col min="13815" max="13815" width="35.54296875" bestFit="1" customWidth="1"/>
    <col min="13816" max="13816" width="10.81640625" bestFit="1" customWidth="1"/>
    <col min="14070" max="14070" width="12.54296875" bestFit="1" customWidth="1"/>
    <col min="14071" max="14071" width="35.54296875" bestFit="1" customWidth="1"/>
    <col min="14072" max="14072" width="10.81640625" bestFit="1" customWidth="1"/>
    <col min="14326" max="14326" width="12.54296875" bestFit="1" customWidth="1"/>
    <col min="14327" max="14327" width="35.54296875" bestFit="1" customWidth="1"/>
    <col min="14328" max="14328" width="10.81640625" bestFit="1" customWidth="1"/>
    <col min="14582" max="14582" width="12.54296875" bestFit="1" customWidth="1"/>
    <col min="14583" max="14583" width="35.54296875" bestFit="1" customWidth="1"/>
    <col min="14584" max="14584" width="10.81640625" bestFit="1" customWidth="1"/>
    <col min="14838" max="14838" width="12.54296875" bestFit="1" customWidth="1"/>
    <col min="14839" max="14839" width="35.54296875" bestFit="1" customWidth="1"/>
    <col min="14840" max="14840" width="10.81640625" bestFit="1" customWidth="1"/>
    <col min="15094" max="15094" width="12.54296875" bestFit="1" customWidth="1"/>
    <col min="15095" max="15095" width="35.54296875" bestFit="1" customWidth="1"/>
    <col min="15096" max="15096" width="10.81640625" bestFit="1" customWidth="1"/>
    <col min="15350" max="15350" width="12.54296875" bestFit="1" customWidth="1"/>
    <col min="15351" max="15351" width="35.54296875" bestFit="1" customWidth="1"/>
    <col min="15352" max="15352" width="10.81640625" bestFit="1" customWidth="1"/>
    <col min="15606" max="15606" width="12.54296875" bestFit="1" customWidth="1"/>
    <col min="15607" max="15607" width="35.54296875" bestFit="1" customWidth="1"/>
    <col min="15608" max="15608" width="10.81640625" bestFit="1" customWidth="1"/>
    <col min="15862" max="15862" width="12.54296875" bestFit="1" customWidth="1"/>
    <col min="15863" max="15863" width="35.54296875" bestFit="1" customWidth="1"/>
    <col min="15864" max="15864" width="10.81640625" bestFit="1" customWidth="1"/>
    <col min="16118" max="16118" width="12.54296875" bestFit="1" customWidth="1"/>
    <col min="16119" max="16119" width="35.54296875" bestFit="1" customWidth="1"/>
    <col min="16120" max="16120" width="10.81640625" bestFit="1" customWidth="1"/>
  </cols>
  <sheetData>
    <row r="1" spans="1:9" ht="12" customHeight="1" thickBot="1" x14ac:dyDescent="0.4">
      <c r="A1" s="50"/>
      <c r="B1" s="39"/>
      <c r="C1" s="39"/>
      <c r="D1" s="39"/>
      <c r="E1" s="39"/>
      <c r="F1" s="41"/>
    </row>
    <row r="2" spans="1:9" ht="44.15" customHeight="1" thickBot="1" x14ac:dyDescent="0.4">
      <c r="A2" s="51" t="s">
        <v>230</v>
      </c>
      <c r="B2" s="49" t="s">
        <v>167</v>
      </c>
      <c r="C2" s="48" t="s">
        <v>170</v>
      </c>
      <c r="D2" s="47" t="s">
        <v>168</v>
      </c>
      <c r="E2" s="29" t="s">
        <v>169</v>
      </c>
      <c r="F2" s="28" t="s">
        <v>171</v>
      </c>
      <c r="H2" s="52" t="s">
        <v>9</v>
      </c>
      <c r="I2" s="53" t="s">
        <v>7</v>
      </c>
    </row>
    <row r="3" spans="1:9" s="7" customFormat="1" ht="13" customHeight="1" x14ac:dyDescent="0.3">
      <c r="A3" s="45" t="s">
        <v>236</v>
      </c>
      <c r="B3" s="55">
        <v>0</v>
      </c>
      <c r="C3" s="78">
        <v>2.3069999999999999</v>
      </c>
      <c r="D3" s="25">
        <f t="shared" ref="D3" si="0">SUM(B3*C3)</f>
        <v>0</v>
      </c>
      <c r="E3" s="26">
        <v>97.92</v>
      </c>
      <c r="F3" s="27">
        <f t="shared" ref="F3" si="1">SUM(B3*E3)</f>
        <v>0</v>
      </c>
      <c r="H3" s="233">
        <f>SUM(D3:D27)/1000</f>
        <v>0</v>
      </c>
      <c r="I3" s="231">
        <f>SUM(F3:F27)</f>
        <v>0</v>
      </c>
    </row>
    <row r="4" spans="1:9" s="7" customFormat="1" ht="13" customHeight="1" thickBot="1" x14ac:dyDescent="0.35">
      <c r="A4" s="5" t="s">
        <v>237</v>
      </c>
      <c r="B4" s="55">
        <v>0</v>
      </c>
      <c r="C4" s="78">
        <v>0.79900000000000004</v>
      </c>
      <c r="D4" s="25">
        <f t="shared" ref="D4:D26" si="2">SUM(B4*C4)</f>
        <v>0</v>
      </c>
      <c r="E4" s="26">
        <v>8.82</v>
      </c>
      <c r="F4" s="27">
        <f t="shared" ref="F4:F26" si="3">SUM(B4*E4)</f>
        <v>0</v>
      </c>
      <c r="H4" s="234"/>
      <c r="I4" s="232"/>
    </row>
    <row r="5" spans="1:9" s="7" customFormat="1" ht="13" customHeight="1" x14ac:dyDescent="0.3">
      <c r="A5" s="91"/>
      <c r="B5" s="55">
        <v>0</v>
      </c>
      <c r="C5" s="92">
        <v>0</v>
      </c>
      <c r="D5" s="25">
        <f>SUM(B5*C5)</f>
        <v>0</v>
      </c>
      <c r="E5" s="93">
        <v>0</v>
      </c>
      <c r="F5" s="27">
        <f t="shared" si="3"/>
        <v>0</v>
      </c>
    </row>
    <row r="6" spans="1:9" s="7" customFormat="1" ht="13" customHeight="1" x14ac:dyDescent="0.3">
      <c r="A6" s="91"/>
      <c r="B6" s="55">
        <v>0</v>
      </c>
      <c r="C6" s="92">
        <v>0</v>
      </c>
      <c r="D6" s="25">
        <f t="shared" si="2"/>
        <v>0</v>
      </c>
      <c r="E6" s="93">
        <v>0</v>
      </c>
      <c r="F6" s="27">
        <f t="shared" si="3"/>
        <v>0</v>
      </c>
    </row>
    <row r="7" spans="1:9" s="7" customFormat="1" ht="13" customHeight="1" x14ac:dyDescent="0.3">
      <c r="A7" s="91"/>
      <c r="B7" s="55">
        <v>0</v>
      </c>
      <c r="C7" s="92">
        <v>0</v>
      </c>
      <c r="D7" s="25">
        <f t="shared" si="2"/>
        <v>0</v>
      </c>
      <c r="E7" s="93">
        <v>0</v>
      </c>
      <c r="F7" s="27">
        <f t="shared" si="3"/>
        <v>0</v>
      </c>
    </row>
    <row r="8" spans="1:9" s="7" customFormat="1" ht="13" customHeight="1" x14ac:dyDescent="0.3">
      <c r="A8" s="91"/>
      <c r="B8" s="55">
        <v>0</v>
      </c>
      <c r="C8" s="92">
        <v>0</v>
      </c>
      <c r="D8" s="25">
        <f t="shared" si="2"/>
        <v>0</v>
      </c>
      <c r="E8" s="93">
        <v>0</v>
      </c>
      <c r="F8" s="27">
        <f t="shared" si="3"/>
        <v>0</v>
      </c>
    </row>
    <row r="9" spans="1:9" s="7" customFormat="1" ht="13" customHeight="1" x14ac:dyDescent="0.3">
      <c r="A9" s="91"/>
      <c r="B9" s="55">
        <v>0</v>
      </c>
      <c r="C9" s="92">
        <v>0</v>
      </c>
      <c r="D9" s="25">
        <f t="shared" si="2"/>
        <v>0</v>
      </c>
      <c r="E9" s="93">
        <v>0</v>
      </c>
      <c r="F9" s="27">
        <f t="shared" si="3"/>
        <v>0</v>
      </c>
    </row>
    <row r="10" spans="1:9" s="7" customFormat="1" ht="13" customHeight="1" x14ac:dyDescent="0.3">
      <c r="A10" s="91"/>
      <c r="B10" s="55">
        <v>0</v>
      </c>
      <c r="C10" s="92">
        <v>0</v>
      </c>
      <c r="D10" s="25">
        <f t="shared" si="2"/>
        <v>0</v>
      </c>
      <c r="E10" s="93">
        <v>0</v>
      </c>
      <c r="F10" s="27">
        <f t="shared" si="3"/>
        <v>0</v>
      </c>
    </row>
    <row r="11" spans="1:9" s="7" customFormat="1" ht="13" customHeight="1" x14ac:dyDescent="0.3">
      <c r="A11" s="91"/>
      <c r="B11" s="55">
        <v>0</v>
      </c>
      <c r="C11" s="92">
        <v>0</v>
      </c>
      <c r="D11" s="25">
        <f t="shared" si="2"/>
        <v>0</v>
      </c>
      <c r="E11" s="93">
        <v>0</v>
      </c>
      <c r="F11" s="27">
        <f t="shared" si="3"/>
        <v>0</v>
      </c>
    </row>
    <row r="12" spans="1:9" s="7" customFormat="1" ht="13" customHeight="1" x14ac:dyDescent="0.3">
      <c r="A12" s="91"/>
      <c r="B12" s="55">
        <v>0</v>
      </c>
      <c r="C12" s="92">
        <v>0</v>
      </c>
      <c r="D12" s="25">
        <f t="shared" si="2"/>
        <v>0</v>
      </c>
      <c r="E12" s="93">
        <v>0</v>
      </c>
      <c r="F12" s="27">
        <f t="shared" si="3"/>
        <v>0</v>
      </c>
    </row>
    <row r="13" spans="1:9" x14ac:dyDescent="0.35">
      <c r="A13" s="91"/>
      <c r="B13" s="55">
        <v>0</v>
      </c>
      <c r="C13" s="92">
        <v>0</v>
      </c>
      <c r="D13" s="25">
        <f t="shared" si="2"/>
        <v>0</v>
      </c>
      <c r="E13" s="93">
        <v>0</v>
      </c>
      <c r="F13" s="27">
        <f t="shared" si="3"/>
        <v>0</v>
      </c>
    </row>
    <row r="14" spans="1:9" x14ac:dyDescent="0.35">
      <c r="A14" s="91"/>
      <c r="B14" s="55">
        <v>0</v>
      </c>
      <c r="C14" s="92">
        <v>0</v>
      </c>
      <c r="D14" s="25">
        <f t="shared" si="2"/>
        <v>0</v>
      </c>
      <c r="E14" s="93">
        <v>0</v>
      </c>
      <c r="F14" s="27">
        <f t="shared" si="3"/>
        <v>0</v>
      </c>
    </row>
    <row r="15" spans="1:9" x14ac:dyDescent="0.35">
      <c r="A15" s="91"/>
      <c r="B15" s="55">
        <v>0</v>
      </c>
      <c r="C15" s="92">
        <v>0</v>
      </c>
      <c r="D15" s="25">
        <v>0</v>
      </c>
      <c r="E15" s="93">
        <v>0</v>
      </c>
      <c r="F15" s="27">
        <f t="shared" si="3"/>
        <v>0</v>
      </c>
    </row>
    <row r="16" spans="1:9" x14ac:dyDescent="0.35">
      <c r="A16" s="91"/>
      <c r="B16" s="55">
        <v>0</v>
      </c>
      <c r="C16" s="92">
        <v>0</v>
      </c>
      <c r="D16" s="25">
        <f t="shared" si="2"/>
        <v>0</v>
      </c>
      <c r="E16" s="93">
        <v>0</v>
      </c>
      <c r="F16" s="27">
        <f t="shared" si="3"/>
        <v>0</v>
      </c>
    </row>
    <row r="17" spans="1:6" x14ac:dyDescent="0.35">
      <c r="A17" s="91"/>
      <c r="B17" s="55">
        <v>0</v>
      </c>
      <c r="C17" s="92">
        <v>0</v>
      </c>
      <c r="D17" s="25">
        <f t="shared" si="2"/>
        <v>0</v>
      </c>
      <c r="E17" s="93">
        <v>0</v>
      </c>
      <c r="F17" s="27">
        <f t="shared" si="3"/>
        <v>0</v>
      </c>
    </row>
    <row r="18" spans="1:6" x14ac:dyDescent="0.35">
      <c r="A18" s="91"/>
      <c r="B18" s="55">
        <v>0</v>
      </c>
      <c r="C18" s="92">
        <v>0</v>
      </c>
      <c r="D18" s="25">
        <f t="shared" si="2"/>
        <v>0</v>
      </c>
      <c r="E18" s="93">
        <v>0</v>
      </c>
      <c r="F18" s="27">
        <f t="shared" si="3"/>
        <v>0</v>
      </c>
    </row>
    <row r="19" spans="1:6" x14ac:dyDescent="0.35">
      <c r="A19" s="91"/>
      <c r="B19" s="55">
        <v>0</v>
      </c>
      <c r="C19" s="92">
        <v>0</v>
      </c>
      <c r="D19" s="25">
        <f t="shared" si="2"/>
        <v>0</v>
      </c>
      <c r="E19" s="93">
        <v>0</v>
      </c>
      <c r="F19" s="27">
        <f t="shared" si="3"/>
        <v>0</v>
      </c>
    </row>
    <row r="20" spans="1:6" x14ac:dyDescent="0.35">
      <c r="A20" s="91"/>
      <c r="B20" s="55">
        <v>0</v>
      </c>
      <c r="C20" s="92">
        <v>0</v>
      </c>
      <c r="D20" s="25">
        <f t="shared" si="2"/>
        <v>0</v>
      </c>
      <c r="E20" s="93">
        <v>0</v>
      </c>
      <c r="F20" s="27">
        <f t="shared" si="3"/>
        <v>0</v>
      </c>
    </row>
    <row r="21" spans="1:6" x14ac:dyDescent="0.35">
      <c r="A21" s="91"/>
      <c r="B21" s="55">
        <v>0</v>
      </c>
      <c r="C21" s="92">
        <v>0</v>
      </c>
      <c r="D21" s="25">
        <f t="shared" si="2"/>
        <v>0</v>
      </c>
      <c r="E21" s="93">
        <v>0</v>
      </c>
      <c r="F21" s="27">
        <f t="shared" si="3"/>
        <v>0</v>
      </c>
    </row>
    <row r="22" spans="1:6" x14ac:dyDescent="0.35">
      <c r="A22" s="91"/>
      <c r="B22" s="55">
        <v>0</v>
      </c>
      <c r="C22" s="92">
        <v>0</v>
      </c>
      <c r="D22" s="25">
        <f t="shared" si="2"/>
        <v>0</v>
      </c>
      <c r="E22" s="93">
        <v>0</v>
      </c>
      <c r="F22" s="27">
        <f t="shared" si="3"/>
        <v>0</v>
      </c>
    </row>
    <row r="23" spans="1:6" x14ac:dyDescent="0.35">
      <c r="A23" s="91"/>
      <c r="B23" s="55">
        <v>0</v>
      </c>
      <c r="C23" s="92">
        <v>0</v>
      </c>
      <c r="D23" s="25">
        <f t="shared" si="2"/>
        <v>0</v>
      </c>
      <c r="E23" s="93">
        <v>0</v>
      </c>
      <c r="F23" s="27">
        <f t="shared" si="3"/>
        <v>0</v>
      </c>
    </row>
    <row r="24" spans="1:6" x14ac:dyDescent="0.35">
      <c r="A24" s="91"/>
      <c r="B24" s="55">
        <v>0</v>
      </c>
      <c r="C24" s="92">
        <v>0</v>
      </c>
      <c r="D24" s="25">
        <f t="shared" si="2"/>
        <v>0</v>
      </c>
      <c r="E24" s="93">
        <v>0</v>
      </c>
      <c r="F24" s="27">
        <f t="shared" si="3"/>
        <v>0</v>
      </c>
    </row>
    <row r="25" spans="1:6" x14ac:dyDescent="0.35">
      <c r="A25" s="91"/>
      <c r="B25" s="55">
        <v>0</v>
      </c>
      <c r="C25" s="92">
        <v>0</v>
      </c>
      <c r="D25" s="25">
        <f t="shared" si="2"/>
        <v>0</v>
      </c>
      <c r="E25" s="93">
        <v>0</v>
      </c>
      <c r="F25" s="27">
        <f t="shared" si="3"/>
        <v>0</v>
      </c>
    </row>
    <row r="26" spans="1:6" x14ac:dyDescent="0.35">
      <c r="A26" s="91"/>
      <c r="B26" s="55">
        <v>0</v>
      </c>
      <c r="C26" s="92">
        <v>0</v>
      </c>
      <c r="D26" s="25">
        <f t="shared" si="2"/>
        <v>0</v>
      </c>
      <c r="E26" s="93">
        <v>0</v>
      </c>
      <c r="F26" s="27">
        <f t="shared" si="3"/>
        <v>0</v>
      </c>
    </row>
    <row r="27" spans="1:6" x14ac:dyDescent="0.35">
      <c r="A27" s="91"/>
      <c r="B27" s="55">
        <v>0</v>
      </c>
      <c r="C27" s="92">
        <v>0</v>
      </c>
      <c r="D27" s="25">
        <f>SUM(B27*C27)</f>
        <v>0</v>
      </c>
      <c r="E27" s="93">
        <v>0</v>
      </c>
      <c r="F27" s="27">
        <f>SUM(B27*E27)</f>
        <v>0</v>
      </c>
    </row>
    <row r="29" spans="1:6" x14ac:dyDescent="0.35">
      <c r="A29" t="s">
        <v>238</v>
      </c>
    </row>
  </sheetData>
  <sheetProtection algorithmName="SHA-512" hashValue="vWKPcqqrK4umx0nyUmSm5je4aQDBzdPF8OYTR40VM9IdAkB7V55uvKy49qCNTjh52J2bD9kJLeanWvG1WqUGig==" saltValue="7IZKXOzLc+CTaJFJCHFWsg==" spinCount="100000" sheet="1" objects="1" scenarios="1"/>
  <mergeCells count="2">
    <mergeCell ref="H3:H4"/>
    <mergeCell ref="I3:I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A3B63-4D28-4F88-9423-156B8B0C193F}">
  <dimension ref="A1:B109"/>
  <sheetViews>
    <sheetView workbookViewId="0">
      <selection activeCell="A34" sqref="A34"/>
    </sheetView>
  </sheetViews>
  <sheetFormatPr defaultRowHeight="14.5" x14ac:dyDescent="0.35"/>
  <cols>
    <col min="1" max="1" width="17.81640625" customWidth="1"/>
    <col min="2" max="2" width="8.7265625" style="2"/>
  </cols>
  <sheetData>
    <row r="1" spans="1:2" x14ac:dyDescent="0.35">
      <c r="A1" s="3" t="s">
        <v>36</v>
      </c>
      <c r="B1" s="1" t="e">
        <f>#REF!</f>
        <v>#REF!</v>
      </c>
    </row>
    <row r="2" spans="1:2" x14ac:dyDescent="0.35">
      <c r="A2" s="4" t="s">
        <v>137</v>
      </c>
      <c r="B2" s="1" t="e">
        <f>#REF!</f>
        <v>#REF!</v>
      </c>
    </row>
    <row r="3" spans="1:2" x14ac:dyDescent="0.35">
      <c r="A3" s="3" t="s">
        <v>37</v>
      </c>
      <c r="B3" s="1" t="e">
        <f>#REF!</f>
        <v>#REF!</v>
      </c>
    </row>
    <row r="4" spans="1:2" x14ac:dyDescent="0.35">
      <c r="A4" s="3" t="s">
        <v>39</v>
      </c>
      <c r="B4" s="1" t="e">
        <f>#REF!</f>
        <v>#REF!</v>
      </c>
    </row>
    <row r="5" spans="1:2" x14ac:dyDescent="0.35">
      <c r="A5" s="3" t="s">
        <v>40</v>
      </c>
      <c r="B5" s="1" t="e">
        <f>#REF!</f>
        <v>#REF!</v>
      </c>
    </row>
    <row r="6" spans="1:2" x14ac:dyDescent="0.35">
      <c r="A6" s="3" t="s">
        <v>41</v>
      </c>
      <c r="B6" s="1" t="e">
        <f>#REF!</f>
        <v>#REF!</v>
      </c>
    </row>
    <row r="7" spans="1:2" x14ac:dyDescent="0.35">
      <c r="A7" s="3" t="s">
        <v>42</v>
      </c>
      <c r="B7" s="1" t="e">
        <f>#REF!</f>
        <v>#REF!</v>
      </c>
    </row>
    <row r="8" spans="1:2" x14ac:dyDescent="0.35">
      <c r="A8" s="3" t="s">
        <v>43</v>
      </c>
      <c r="B8" s="1" t="e">
        <f>#REF!</f>
        <v>#REF!</v>
      </c>
    </row>
    <row r="9" spans="1:2" x14ac:dyDescent="0.35">
      <c r="A9" s="3" t="s">
        <v>44</v>
      </c>
      <c r="B9" s="1" t="e">
        <f>#REF!</f>
        <v>#REF!</v>
      </c>
    </row>
    <row r="10" spans="1:2" x14ac:dyDescent="0.35">
      <c r="A10" s="3" t="s">
        <v>45</v>
      </c>
      <c r="B10" s="1" t="e">
        <f>#REF!</f>
        <v>#REF!</v>
      </c>
    </row>
    <row r="11" spans="1:2" x14ac:dyDescent="0.35">
      <c r="A11" s="3" t="s">
        <v>46</v>
      </c>
      <c r="B11" s="1" t="e">
        <f>#REF!</f>
        <v>#REF!</v>
      </c>
    </row>
    <row r="12" spans="1:2" x14ac:dyDescent="0.35">
      <c r="A12" s="3" t="s">
        <v>47</v>
      </c>
      <c r="B12" s="1" t="e">
        <f>#REF!</f>
        <v>#REF!</v>
      </c>
    </row>
    <row r="13" spans="1:2" x14ac:dyDescent="0.35">
      <c r="A13" s="3" t="s">
        <v>48</v>
      </c>
      <c r="B13" s="1" t="e">
        <f>#REF!</f>
        <v>#REF!</v>
      </c>
    </row>
    <row r="14" spans="1:2" x14ac:dyDescent="0.35">
      <c r="A14" s="3" t="s">
        <v>49</v>
      </c>
      <c r="B14" s="1" t="e">
        <f>#REF!</f>
        <v>#REF!</v>
      </c>
    </row>
    <row r="15" spans="1:2" x14ac:dyDescent="0.35">
      <c r="A15" s="3" t="s">
        <v>234</v>
      </c>
      <c r="B15" s="1" t="e">
        <f>#REF!</f>
        <v>#REF!</v>
      </c>
    </row>
    <row r="16" spans="1:2" x14ac:dyDescent="0.35">
      <c r="A16" s="3" t="s">
        <v>50</v>
      </c>
      <c r="B16" s="1" t="e">
        <f>#REF!</f>
        <v>#REF!</v>
      </c>
    </row>
    <row r="17" spans="1:2" x14ac:dyDescent="0.35">
      <c r="A17" s="3" t="s">
        <v>51</v>
      </c>
      <c r="B17" s="1" t="e">
        <f>#REF!</f>
        <v>#REF!</v>
      </c>
    </row>
    <row r="18" spans="1:2" x14ac:dyDescent="0.35">
      <c r="A18" s="3" t="s">
        <v>52</v>
      </c>
      <c r="B18" s="1" t="e">
        <f>#REF!</f>
        <v>#REF!</v>
      </c>
    </row>
    <row r="19" spans="1:2" x14ac:dyDescent="0.35">
      <c r="A19" s="3" t="s">
        <v>53</v>
      </c>
      <c r="B19" s="1" t="e">
        <f>#REF!</f>
        <v>#REF!</v>
      </c>
    </row>
    <row r="20" spans="1:2" x14ac:dyDescent="0.35">
      <c r="A20" s="3" t="s">
        <v>54</v>
      </c>
      <c r="B20" s="1" t="e">
        <f>#REF!</f>
        <v>#REF!</v>
      </c>
    </row>
    <row r="21" spans="1:2" x14ac:dyDescent="0.35">
      <c r="A21" s="3" t="s">
        <v>55</v>
      </c>
      <c r="B21" s="1" t="e">
        <f>#REF!</f>
        <v>#REF!</v>
      </c>
    </row>
    <row r="22" spans="1:2" x14ac:dyDescent="0.35">
      <c r="A22" s="3" t="s">
        <v>138</v>
      </c>
      <c r="B22" s="1" t="e">
        <f>#REF!</f>
        <v>#REF!</v>
      </c>
    </row>
    <row r="23" spans="1:2" x14ac:dyDescent="0.35">
      <c r="A23" s="3" t="s">
        <v>56</v>
      </c>
      <c r="B23" s="1" t="e">
        <f>#REF!</f>
        <v>#REF!</v>
      </c>
    </row>
    <row r="24" spans="1:2" x14ac:dyDescent="0.35">
      <c r="A24" s="3" t="s">
        <v>57</v>
      </c>
      <c r="B24" s="1" t="e">
        <f>#REF!</f>
        <v>#REF!</v>
      </c>
    </row>
    <row r="25" spans="1:2" x14ac:dyDescent="0.35">
      <c r="A25" s="3" t="s">
        <v>38</v>
      </c>
      <c r="B25" s="1" t="e">
        <f>#REF!</f>
        <v>#REF!</v>
      </c>
    </row>
    <row r="26" spans="1:2" x14ac:dyDescent="0.35">
      <c r="A26" s="3" t="s">
        <v>58</v>
      </c>
      <c r="B26" s="1" t="e">
        <f>#REF!</f>
        <v>#REF!</v>
      </c>
    </row>
    <row r="27" spans="1:2" x14ac:dyDescent="0.35">
      <c r="A27" s="3" t="s">
        <v>59</v>
      </c>
      <c r="B27" s="1" t="e">
        <f>#REF!</f>
        <v>#REF!</v>
      </c>
    </row>
    <row r="28" spans="1:2" x14ac:dyDescent="0.35">
      <c r="A28" s="3" t="s">
        <v>60</v>
      </c>
      <c r="B28" s="1" t="e">
        <f>#REF!</f>
        <v>#REF!</v>
      </c>
    </row>
    <row r="29" spans="1:2" x14ac:dyDescent="0.35">
      <c r="A29" s="3" t="s">
        <v>61</v>
      </c>
      <c r="B29" s="1" t="e">
        <f>#REF!</f>
        <v>#REF!</v>
      </c>
    </row>
    <row r="30" spans="1:2" x14ac:dyDescent="0.35">
      <c r="A30" s="3" t="s">
        <v>62</v>
      </c>
      <c r="B30" s="1" t="e">
        <f>#REF!</f>
        <v>#REF!</v>
      </c>
    </row>
    <row r="31" spans="1:2" x14ac:dyDescent="0.35">
      <c r="A31" s="3" t="s">
        <v>63</v>
      </c>
      <c r="B31" s="1" t="e">
        <f>#REF!</f>
        <v>#REF!</v>
      </c>
    </row>
    <row r="32" spans="1:2" x14ac:dyDescent="0.35">
      <c r="A32" s="3" t="s">
        <v>64</v>
      </c>
      <c r="B32" s="1" t="e">
        <f>#REF!</f>
        <v>#REF!</v>
      </c>
    </row>
    <row r="33" spans="1:2" x14ac:dyDescent="0.35">
      <c r="A33" s="3" t="s">
        <v>65</v>
      </c>
      <c r="B33" s="1" t="e">
        <f>#REF!</f>
        <v>#REF!</v>
      </c>
    </row>
    <row r="34" spans="1:2" x14ac:dyDescent="0.35">
      <c r="A34" s="3" t="s">
        <v>66</v>
      </c>
      <c r="B34" s="1" t="e">
        <f>#REF!</f>
        <v>#REF!</v>
      </c>
    </row>
    <row r="35" spans="1:2" x14ac:dyDescent="0.35">
      <c r="A35" s="3" t="s">
        <v>67</v>
      </c>
      <c r="B35" s="1" t="e">
        <f>#REF!</f>
        <v>#REF!</v>
      </c>
    </row>
    <row r="36" spans="1:2" x14ac:dyDescent="0.35">
      <c r="A36" s="3" t="s">
        <v>68</v>
      </c>
      <c r="B36" s="1" t="e">
        <f>#REF!</f>
        <v>#REF!</v>
      </c>
    </row>
    <row r="37" spans="1:2" x14ac:dyDescent="0.35">
      <c r="A37" s="3" t="s">
        <v>69</v>
      </c>
      <c r="B37" s="1" t="e">
        <f>#REF!</f>
        <v>#REF!</v>
      </c>
    </row>
    <row r="38" spans="1:2" x14ac:dyDescent="0.35">
      <c r="A38" s="3" t="s">
        <v>70</v>
      </c>
      <c r="B38" s="1" t="e">
        <f>#REF!</f>
        <v>#REF!</v>
      </c>
    </row>
    <row r="39" spans="1:2" x14ac:dyDescent="0.35">
      <c r="A39" s="3" t="s">
        <v>71</v>
      </c>
      <c r="B39" s="1" t="e">
        <f>#REF!</f>
        <v>#REF!</v>
      </c>
    </row>
    <row r="40" spans="1:2" x14ac:dyDescent="0.35">
      <c r="A40" s="3" t="s">
        <v>72</v>
      </c>
      <c r="B40" s="1" t="e">
        <f>#REF!</f>
        <v>#REF!</v>
      </c>
    </row>
    <row r="41" spans="1:2" x14ac:dyDescent="0.35">
      <c r="A41" s="3" t="s">
        <v>73</v>
      </c>
      <c r="B41" s="1" t="e">
        <f>#REF!</f>
        <v>#REF!</v>
      </c>
    </row>
    <row r="42" spans="1:2" x14ac:dyDescent="0.35">
      <c r="A42" s="3" t="s">
        <v>74</v>
      </c>
      <c r="B42" s="1" t="e">
        <f>#REF!</f>
        <v>#REF!</v>
      </c>
    </row>
    <row r="43" spans="1:2" x14ac:dyDescent="0.35">
      <c r="A43" s="3" t="s">
        <v>75</v>
      </c>
      <c r="B43" s="1" t="e">
        <f>#REF!</f>
        <v>#REF!</v>
      </c>
    </row>
    <row r="44" spans="1:2" x14ac:dyDescent="0.35">
      <c r="A44" s="3" t="s">
        <v>76</v>
      </c>
      <c r="B44" s="1" t="e">
        <f>#REF!</f>
        <v>#REF!</v>
      </c>
    </row>
    <row r="45" spans="1:2" x14ac:dyDescent="0.35">
      <c r="A45" s="3" t="s">
        <v>77</v>
      </c>
      <c r="B45" s="1" t="e">
        <f>#REF!</f>
        <v>#REF!</v>
      </c>
    </row>
    <row r="46" spans="1:2" x14ac:dyDescent="0.35">
      <c r="A46" s="3" t="s">
        <v>78</v>
      </c>
      <c r="B46" s="1" t="e">
        <f>#REF!</f>
        <v>#REF!</v>
      </c>
    </row>
    <row r="47" spans="1:2" x14ac:dyDescent="0.35">
      <c r="A47" s="3" t="s">
        <v>79</v>
      </c>
      <c r="B47" s="1" t="e">
        <f>#REF!</f>
        <v>#REF!</v>
      </c>
    </row>
    <row r="48" spans="1:2" x14ac:dyDescent="0.35">
      <c r="A48" s="3" t="s">
        <v>80</v>
      </c>
      <c r="B48" s="1" t="e">
        <f>#REF!</f>
        <v>#REF!</v>
      </c>
    </row>
    <row r="49" spans="1:2" x14ac:dyDescent="0.35">
      <c r="A49" s="3" t="s">
        <v>81</v>
      </c>
      <c r="B49" s="1" t="e">
        <f>#REF!</f>
        <v>#REF!</v>
      </c>
    </row>
    <row r="50" spans="1:2" x14ac:dyDescent="0.35">
      <c r="A50" s="3" t="s">
        <v>82</v>
      </c>
      <c r="B50" s="1" t="e">
        <f>#REF!</f>
        <v>#REF!</v>
      </c>
    </row>
    <row r="51" spans="1:2" x14ac:dyDescent="0.35">
      <c r="A51" s="3" t="s">
        <v>83</v>
      </c>
      <c r="B51" s="1" t="e">
        <f>#REF!</f>
        <v>#REF!</v>
      </c>
    </row>
    <row r="52" spans="1:2" x14ac:dyDescent="0.35">
      <c r="A52" s="3" t="s">
        <v>84</v>
      </c>
      <c r="B52" s="1" t="e">
        <f>#REF!</f>
        <v>#REF!</v>
      </c>
    </row>
    <row r="53" spans="1:2" x14ac:dyDescent="0.35">
      <c r="A53" s="3" t="s">
        <v>85</v>
      </c>
      <c r="B53" s="1" t="e">
        <f>#REF!</f>
        <v>#REF!</v>
      </c>
    </row>
    <row r="54" spans="1:2" x14ac:dyDescent="0.35">
      <c r="A54" s="3" t="s">
        <v>86</v>
      </c>
      <c r="B54" s="1" t="e">
        <f>#REF!</f>
        <v>#REF!</v>
      </c>
    </row>
    <row r="55" spans="1:2" x14ac:dyDescent="0.35">
      <c r="A55" s="3" t="s">
        <v>139</v>
      </c>
      <c r="B55" s="1" t="e">
        <f>#REF!</f>
        <v>#REF!</v>
      </c>
    </row>
    <row r="56" spans="1:2" x14ac:dyDescent="0.35">
      <c r="A56" s="3" t="s">
        <v>87</v>
      </c>
      <c r="B56" s="1" t="e">
        <f>#REF!</f>
        <v>#REF!</v>
      </c>
    </row>
    <row r="57" spans="1:2" x14ac:dyDescent="0.35">
      <c r="A57" s="3" t="s">
        <v>88</v>
      </c>
      <c r="B57" s="1" t="e">
        <f>#REF!</f>
        <v>#REF!</v>
      </c>
    </row>
    <row r="58" spans="1:2" x14ac:dyDescent="0.35">
      <c r="A58" s="3" t="s">
        <v>89</v>
      </c>
      <c r="B58" s="1" t="e">
        <f>#REF!</f>
        <v>#REF!</v>
      </c>
    </row>
    <row r="59" spans="1:2" x14ac:dyDescent="0.35">
      <c r="A59" s="3" t="s">
        <v>90</v>
      </c>
      <c r="B59" s="1" t="e">
        <f>#REF!</f>
        <v>#REF!</v>
      </c>
    </row>
    <row r="60" spans="1:2" x14ac:dyDescent="0.35">
      <c r="A60" s="3" t="s">
        <v>91</v>
      </c>
      <c r="B60" s="1" t="e">
        <f>#REF!</f>
        <v>#REF!</v>
      </c>
    </row>
    <row r="61" spans="1:2" x14ac:dyDescent="0.35">
      <c r="A61" s="3" t="s">
        <v>92</v>
      </c>
      <c r="B61" s="1" t="e">
        <f>#REF!</f>
        <v>#REF!</v>
      </c>
    </row>
    <row r="62" spans="1:2" x14ac:dyDescent="0.35">
      <c r="A62" s="3" t="s">
        <v>93</v>
      </c>
      <c r="B62" s="1" t="e">
        <f>#REF!</f>
        <v>#REF!</v>
      </c>
    </row>
    <row r="63" spans="1:2" x14ac:dyDescent="0.35">
      <c r="A63" s="3" t="s">
        <v>94</v>
      </c>
      <c r="B63" s="1" t="e">
        <f>#REF!</f>
        <v>#REF!</v>
      </c>
    </row>
    <row r="64" spans="1:2" x14ac:dyDescent="0.35">
      <c r="A64" s="3" t="s">
        <v>95</v>
      </c>
      <c r="B64" s="1" t="e">
        <f>#REF!</f>
        <v>#REF!</v>
      </c>
    </row>
    <row r="65" spans="1:2" x14ac:dyDescent="0.35">
      <c r="A65" s="3" t="s">
        <v>96</v>
      </c>
      <c r="B65" s="1" t="e">
        <f>#REF!</f>
        <v>#REF!</v>
      </c>
    </row>
    <row r="66" spans="1:2" x14ac:dyDescent="0.35">
      <c r="A66" s="3" t="s">
        <v>97</v>
      </c>
      <c r="B66" s="1" t="e">
        <f>#REF!</f>
        <v>#REF!</v>
      </c>
    </row>
    <row r="67" spans="1:2" x14ac:dyDescent="0.35">
      <c r="A67" s="3" t="s">
        <v>98</v>
      </c>
      <c r="B67" s="1" t="e">
        <f>#REF!</f>
        <v>#REF!</v>
      </c>
    </row>
    <row r="68" spans="1:2" x14ac:dyDescent="0.35">
      <c r="A68" s="3" t="s">
        <v>99</v>
      </c>
      <c r="B68" s="1" t="e">
        <f>#REF!</f>
        <v>#REF!</v>
      </c>
    </row>
    <row r="69" spans="1:2" x14ac:dyDescent="0.35">
      <c r="A69" s="3" t="s">
        <v>100</v>
      </c>
      <c r="B69" s="1" t="e">
        <f>#REF!</f>
        <v>#REF!</v>
      </c>
    </row>
    <row r="70" spans="1:2" x14ac:dyDescent="0.35">
      <c r="A70" s="3" t="s">
        <v>101</v>
      </c>
      <c r="B70" s="1" t="e">
        <f>#REF!</f>
        <v>#REF!</v>
      </c>
    </row>
    <row r="71" spans="1:2" x14ac:dyDescent="0.35">
      <c r="A71" s="3" t="s">
        <v>102</v>
      </c>
      <c r="B71" s="1" t="e">
        <f>#REF!</f>
        <v>#REF!</v>
      </c>
    </row>
    <row r="72" spans="1:2" x14ac:dyDescent="0.35">
      <c r="A72" s="3" t="s">
        <v>103</v>
      </c>
      <c r="B72" s="1" t="e">
        <f>#REF!</f>
        <v>#REF!</v>
      </c>
    </row>
    <row r="73" spans="1:2" x14ac:dyDescent="0.35">
      <c r="A73" s="3" t="s">
        <v>104</v>
      </c>
      <c r="B73" s="1" t="e">
        <f>#REF!</f>
        <v>#REF!</v>
      </c>
    </row>
    <row r="74" spans="1:2" x14ac:dyDescent="0.35">
      <c r="A74" s="3" t="s">
        <v>107</v>
      </c>
      <c r="B74" s="1" t="e">
        <f>#REF!</f>
        <v>#REF!</v>
      </c>
    </row>
    <row r="75" spans="1:2" x14ac:dyDescent="0.35">
      <c r="A75" s="3" t="s">
        <v>105</v>
      </c>
      <c r="B75" s="1" t="e">
        <f>#REF!</f>
        <v>#REF!</v>
      </c>
    </row>
    <row r="76" spans="1:2" x14ac:dyDescent="0.35">
      <c r="A76" s="3" t="s">
        <v>106</v>
      </c>
      <c r="B76" s="1" t="e">
        <f>#REF!</f>
        <v>#REF!</v>
      </c>
    </row>
    <row r="77" spans="1:2" x14ac:dyDescent="0.35">
      <c r="A77" s="3" t="s">
        <v>108</v>
      </c>
      <c r="B77" s="1" t="e">
        <f>#REF!</f>
        <v>#REF!</v>
      </c>
    </row>
    <row r="78" spans="1:2" x14ac:dyDescent="0.35">
      <c r="A78" s="3" t="s">
        <v>109</v>
      </c>
      <c r="B78" s="1" t="e">
        <f>#REF!</f>
        <v>#REF!</v>
      </c>
    </row>
    <row r="79" spans="1:2" x14ac:dyDescent="0.35">
      <c r="A79" s="3" t="s">
        <v>32</v>
      </c>
      <c r="B79" s="1" t="e">
        <f>#REF!</f>
        <v>#REF!</v>
      </c>
    </row>
    <row r="80" spans="1:2" x14ac:dyDescent="0.35">
      <c r="A80" s="3" t="s">
        <v>110</v>
      </c>
      <c r="B80" s="1" t="e">
        <f>#REF!</f>
        <v>#REF!</v>
      </c>
    </row>
    <row r="81" spans="1:2" x14ac:dyDescent="0.35">
      <c r="A81" s="3" t="s">
        <v>111</v>
      </c>
      <c r="B81" s="1" t="e">
        <f>#REF!</f>
        <v>#REF!</v>
      </c>
    </row>
    <row r="82" spans="1:2" x14ac:dyDescent="0.35">
      <c r="A82" s="3" t="s">
        <v>112</v>
      </c>
      <c r="B82" s="1" t="e">
        <f>#REF!</f>
        <v>#REF!</v>
      </c>
    </row>
    <row r="83" spans="1:2" x14ac:dyDescent="0.35">
      <c r="A83" s="3" t="s">
        <v>113</v>
      </c>
      <c r="B83" s="1" t="e">
        <f>#REF!</f>
        <v>#REF!</v>
      </c>
    </row>
    <row r="84" spans="1:2" x14ac:dyDescent="0.35">
      <c r="A84" s="3" t="s">
        <v>114</v>
      </c>
      <c r="B84" s="1" t="e">
        <f>#REF!</f>
        <v>#REF!</v>
      </c>
    </row>
    <row r="85" spans="1:2" x14ac:dyDescent="0.35">
      <c r="A85" s="3" t="s">
        <v>115</v>
      </c>
      <c r="B85" s="1" t="e">
        <f>#REF!</f>
        <v>#REF!</v>
      </c>
    </row>
    <row r="86" spans="1:2" x14ac:dyDescent="0.35">
      <c r="A86" s="3" t="s">
        <v>116</v>
      </c>
      <c r="B86" s="1" t="e">
        <f>#REF!</f>
        <v>#REF!</v>
      </c>
    </row>
    <row r="87" spans="1:2" x14ac:dyDescent="0.35">
      <c r="A87" s="3" t="s">
        <v>117</v>
      </c>
      <c r="B87" s="1" t="e">
        <f>#REF!</f>
        <v>#REF!</v>
      </c>
    </row>
    <row r="88" spans="1:2" x14ac:dyDescent="0.35">
      <c r="A88" s="3" t="s">
        <v>118</v>
      </c>
      <c r="B88" s="1" t="e">
        <f>#REF!</f>
        <v>#REF!</v>
      </c>
    </row>
    <row r="89" spans="1:2" x14ac:dyDescent="0.35">
      <c r="A89" s="3" t="s">
        <v>119</v>
      </c>
      <c r="B89" s="1" t="e">
        <f>#REF!</f>
        <v>#REF!</v>
      </c>
    </row>
    <row r="90" spans="1:2" x14ac:dyDescent="0.35">
      <c r="A90" s="3" t="s">
        <v>120</v>
      </c>
      <c r="B90" s="1" t="e">
        <f>#REF!</f>
        <v>#REF!</v>
      </c>
    </row>
    <row r="91" spans="1:2" x14ac:dyDescent="0.35">
      <c r="A91" s="3" t="s">
        <v>121</v>
      </c>
      <c r="B91" s="1" t="e">
        <f>#REF!</f>
        <v>#REF!</v>
      </c>
    </row>
    <row r="92" spans="1:2" x14ac:dyDescent="0.35">
      <c r="A92" s="3" t="s">
        <v>136</v>
      </c>
      <c r="B92" s="1" t="e">
        <f>#REF!</f>
        <v>#REF!</v>
      </c>
    </row>
    <row r="93" spans="1:2" x14ac:dyDescent="0.35">
      <c r="A93" s="3" t="s">
        <v>122</v>
      </c>
      <c r="B93" s="1" t="e">
        <f>#REF!</f>
        <v>#REF!</v>
      </c>
    </row>
    <row r="94" spans="1:2" x14ac:dyDescent="0.35">
      <c r="A94" s="3" t="s">
        <v>34</v>
      </c>
      <c r="B94" s="1" t="e">
        <f>#REF!</f>
        <v>#REF!</v>
      </c>
    </row>
    <row r="95" spans="1:2" x14ac:dyDescent="0.35">
      <c r="A95" s="3" t="s">
        <v>33</v>
      </c>
      <c r="B95" s="1" t="e">
        <f>#REF!</f>
        <v>#REF!</v>
      </c>
    </row>
    <row r="96" spans="1:2" x14ac:dyDescent="0.35">
      <c r="A96" s="3" t="s">
        <v>123</v>
      </c>
      <c r="B96" s="1" t="e">
        <f>#REF!</f>
        <v>#REF!</v>
      </c>
    </row>
    <row r="97" spans="1:2" x14ac:dyDescent="0.35">
      <c r="A97" s="3" t="s">
        <v>35</v>
      </c>
      <c r="B97" s="1" t="e">
        <f>#REF!</f>
        <v>#REF!</v>
      </c>
    </row>
    <row r="98" spans="1:2" x14ac:dyDescent="0.35">
      <c r="A98" s="3" t="s">
        <v>124</v>
      </c>
      <c r="B98" s="1" t="e">
        <f>#REF!</f>
        <v>#REF!</v>
      </c>
    </row>
    <row r="99" spans="1:2" x14ac:dyDescent="0.35">
      <c r="A99" s="3" t="s">
        <v>125</v>
      </c>
      <c r="B99" s="1" t="e">
        <f>#REF!</f>
        <v>#REF!</v>
      </c>
    </row>
    <row r="100" spans="1:2" x14ac:dyDescent="0.35">
      <c r="A100" s="3" t="s">
        <v>126</v>
      </c>
      <c r="B100" s="1" t="e">
        <f>#REF!</f>
        <v>#REF!</v>
      </c>
    </row>
    <row r="101" spans="1:2" x14ac:dyDescent="0.35">
      <c r="A101" s="3" t="s">
        <v>127</v>
      </c>
      <c r="B101" s="1" t="e">
        <f>#REF!</f>
        <v>#REF!</v>
      </c>
    </row>
    <row r="102" spans="1:2" x14ac:dyDescent="0.35">
      <c r="A102" s="3" t="s">
        <v>128</v>
      </c>
      <c r="B102" s="1" t="e">
        <f>#REF!</f>
        <v>#REF!</v>
      </c>
    </row>
    <row r="103" spans="1:2" x14ac:dyDescent="0.35">
      <c r="A103" s="3" t="s">
        <v>129</v>
      </c>
      <c r="B103" s="1" t="e">
        <f>#REF!</f>
        <v>#REF!</v>
      </c>
    </row>
    <row r="104" spans="1:2" x14ac:dyDescent="0.35">
      <c r="A104" s="3" t="s">
        <v>130</v>
      </c>
      <c r="B104" s="1" t="e">
        <f>#REF!</f>
        <v>#REF!</v>
      </c>
    </row>
    <row r="105" spans="1:2" x14ac:dyDescent="0.35">
      <c r="A105" s="3" t="s">
        <v>131</v>
      </c>
      <c r="B105" s="1" t="e">
        <f>#REF!</f>
        <v>#REF!</v>
      </c>
    </row>
    <row r="106" spans="1:2" x14ac:dyDescent="0.35">
      <c r="A106" s="3" t="s">
        <v>132</v>
      </c>
      <c r="B106" s="1" t="e">
        <f>#REF!</f>
        <v>#REF!</v>
      </c>
    </row>
    <row r="107" spans="1:2" x14ac:dyDescent="0.35">
      <c r="A107" s="3" t="s">
        <v>133</v>
      </c>
      <c r="B107" s="1" t="e">
        <f>#REF!</f>
        <v>#REF!</v>
      </c>
    </row>
    <row r="108" spans="1:2" x14ac:dyDescent="0.35">
      <c r="A108" s="3" t="s">
        <v>134</v>
      </c>
      <c r="B108" s="1" t="e">
        <f>#REF!</f>
        <v>#REF!</v>
      </c>
    </row>
    <row r="109" spans="1:2" x14ac:dyDescent="0.35">
      <c r="A109" s="3" t="s">
        <v>135</v>
      </c>
      <c r="B109" s="1" t="e">
        <f>#REF!</f>
        <v>#REF!</v>
      </c>
    </row>
  </sheetData>
  <sheetProtection algorithmName="SHA-512" hashValue="z5iwgruHTL33ySm08n6UGiWg9hM9Gwb27jZbMVK+k15uLQRT4JFuilW0TuTr68VSdLkX5s9kHYqgOebfaA8JkA==" saltValue="lviS7UKAIh8W8kCSpEcprA==" spinCount="100000" sheet="1" objects="1" scenarios="1"/>
  <hyperlinks>
    <hyperlink ref="A1" location="Albany!A1" display="Albany" xr:uid="{1DF683BD-A51C-464A-B7CE-786F3039EF82}"/>
    <hyperlink ref="A109" location="Wymott!A1" display="Wymott" xr:uid="{5447AEAD-AC9A-40C2-89AD-C341E23BEBD6}"/>
    <hyperlink ref="A2" location="'Askham Grange'!A1" display="Askham Grange" xr:uid="{32F300EA-2EF9-42A9-A646-036E3A399797}"/>
    <hyperlink ref="A3" location="Aylesbury!A1" display="Aylesbury" xr:uid="{A88EC7FA-94C5-403C-93C8-97BBEAEBE626}"/>
    <hyperlink ref="A4" location="Bedford!A1" display="Bedford" xr:uid="{BFE4A438-F54C-436A-8831-44D4C5496EDE}"/>
    <hyperlink ref="A5" location="Belmarsh!A1" display="Belmarsh" xr:uid="{C6C5FE97-9F7B-4765-B092-332057024CFB}"/>
    <hyperlink ref="A6" location="Berwyn!A1" display="Berwyn" xr:uid="{189D1046-C0F7-4BB9-A112-61275FC4B8BD}"/>
    <hyperlink ref="A7" location="Birmingham!A1" display="Birmingham" xr:uid="{F5A6360A-46A2-4F13-A34A-7C410D9818E7}"/>
    <hyperlink ref="A8" location="Brindsford!A1" display="Brindsford" xr:uid="{E7D65FE4-4EEA-478D-A175-B13E7E0AE787}"/>
    <hyperlink ref="A9" location="Bristol!A1" display="Bristol" xr:uid="{4E6420A2-3F4D-44BC-9419-FFC72CF797A7}"/>
    <hyperlink ref="A10" location="Brixton!A1" display="Brixton" xr:uid="{6EE1E90D-83EA-47F0-99B5-A02F70D5D704}"/>
    <hyperlink ref="A11" location="'Buckley hall'!A1" display="Buckley Hall" xr:uid="{37F95C81-4461-45D9-BFC1-11467E633082}"/>
    <hyperlink ref="A12" location="Bullingdon!A1" display="Bullingdon" xr:uid="{E84084AE-D647-41D1-9856-A3FEF5FCA3A6}"/>
    <hyperlink ref="A13" location="Bure!A1" display="Bure" xr:uid="{BD31D807-192F-4120-BD76-373234CF6F1E}"/>
    <hyperlink ref="A14" location="Cardiff!A1" display="Cardiff" xr:uid="{8DA33AA6-3776-436E-9F71-91AF69DBEEE0}"/>
    <hyperlink ref="A15" location="'Channings Wood'!A1" display="Channings Wood" xr:uid="{11ECCFAC-BA4D-407D-9D6E-5AD32D2E56A4}"/>
    <hyperlink ref="A16" location="Chelmsford!A1" display="Chelmsford" xr:uid="{056F3555-24BB-429D-BB36-B7FE02BC4E3B}"/>
    <hyperlink ref="A17" location="Coldingley!A1" display="Coldingley" xr:uid="{08469595-3D72-447C-B391-540C0969775A}"/>
    <hyperlink ref="A18" location="'Cookham Wood'!A1" display="Cookham Wood" xr:uid="{C8FEE1B9-6F83-4140-99A7-DE0945AA9D86}"/>
    <hyperlink ref="A19" location="Dartmoor!A1" display="Dartmoor" xr:uid="{D0CAA822-A0C6-4540-9007-43416AD5E520}"/>
    <hyperlink ref="A20" location="Deerbolt!A1" display="Deerbolt" xr:uid="{3C0D132F-D075-4B7F-B0F6-2F767508DECE}"/>
    <hyperlink ref="A21" location="Deerbolt!A1" display="Downview" xr:uid="{BBC76045-4C87-498D-AE49-B5E1967CE1F0}"/>
    <hyperlink ref="A22" location="'Drake Hall'!A1" display="Drake hall" xr:uid="{F2A6106B-05C6-4674-A312-0E1091580F5F}"/>
    <hyperlink ref="A23" location="Durham!A1" display="Durham" xr:uid="{CA270EBA-3C13-445C-8593-44BFFB93781F}"/>
    <hyperlink ref="A24" location="'East Sutton Park'!A1" display="East Sutton Park" xr:uid="{52082030-1C38-465E-8CE7-ED3BC1467A32}"/>
    <hyperlink ref="A25" location="'Eastwood Park'!A1" display="Eastwood Park" xr:uid="{3C76FD9D-377F-41CF-B7D0-CDB72D33FE36}"/>
    <hyperlink ref="A26" location="Elmley!A1" display="Elmley" xr:uid="{4F19A8ED-42B2-4EE2-AFAD-1211641298C1}"/>
    <hyperlink ref="A27" location="Erlestoke!A1" display="Erlestoke" xr:uid="{01D4547E-309D-47D9-AB2A-DC464D524B29}"/>
    <hyperlink ref="A28" location="Exeter!A1" display="Exeter" xr:uid="{122B2AFE-7405-4F38-9C86-914F37EF4881}"/>
    <hyperlink ref="A29" location="Featherstone!A1" display="Featherstone" xr:uid="{B8D100C7-3024-4425-9AED-1F064F359C28}"/>
    <hyperlink ref="A30" location="Feltham!A1" display="Feltham" xr:uid="{71823AB6-A980-4597-9AA7-E28667A7906E}"/>
    <hyperlink ref="A31" location="Ford!A1" display="Ford" xr:uid="{12432984-0E84-4EAA-9FD4-13C4C3875885}"/>
    <hyperlink ref="A32" location="'Foston Hall'!A1" display="Foston Hall" xr:uid="{F2AFA26A-FF03-45FB-B365-C8BB32B08846}"/>
    <hyperlink ref="A33" location="Frankland!A1" display="Frankland" xr:uid="{FC21102B-EC6C-4A3A-9A42-6FCA8327A7E0}"/>
    <hyperlink ref="A34" location="'Full Sutton'!A1" display="Full Sutton" xr:uid="{F30DE0CC-4A06-44D8-BDE9-8B8A739522E6}"/>
    <hyperlink ref="A35" location="Garth!A1" display="Garth" xr:uid="{81F0D314-B630-4785-8D52-4740CEE3AA71}"/>
    <hyperlink ref="A36" location="Gartree!A1" display="Gartree" xr:uid="{53218E1C-A305-4FEA-AA45-6065805A87E3}"/>
    <hyperlink ref="A37" location="'Glen Parva'!A1" display="Glen Parva" xr:uid="{041797CA-D228-4D29-884B-FAFFB92E4E34}"/>
    <hyperlink ref="A38" location="Grendon!A1" display="Grendon" xr:uid="{1F2CDCD8-271D-4AC7-9110-883EA7771DFD}"/>
    <hyperlink ref="A39" location="'Guys Marsh'!A1" display="Guy's Marsh" xr:uid="{97B1D19E-E80F-4EE5-8AA7-8B2580F1F8E2}"/>
    <hyperlink ref="A40" location="Hatfield!A1" display="Hatfield" xr:uid="{881965F6-492C-45CA-BE95-241F82E59319}"/>
    <hyperlink ref="A41" location="Haverigg!A1" display="Haverigg" xr:uid="{75992F8E-C074-4E34-BF28-F59DE99AF5E7}"/>
    <hyperlink ref="A42" location="Hewell!A1" display="Hewell" xr:uid="{1AFFAB1E-E899-4129-8350-FFF3C386C87E}"/>
    <hyperlink ref="A43" location="'High Down'!A1" display="High Down" xr:uid="{2E00E186-5D68-4108-9EB0-5AEA709AB5CD}"/>
    <hyperlink ref="A44" location="Highpoint!A1" display="Highpoint" xr:uid="{1B5F5C27-05BA-4756-813C-8ABB577500CB}"/>
    <hyperlink ref="A45" location="Hindley!A1" display="Hindley" xr:uid="{8A0FE6EB-C255-4DDC-8690-276BCB081568}"/>
    <hyperlink ref="A46" location="'Hollesley Bay'!A1" display="Hollesley Bay" xr:uid="{6CA3A055-D3FB-401B-A716-90761ABB5254}"/>
    <hyperlink ref="A47" location="'Holme House'!A1" display="Holme House" xr:uid="{D43587F6-D4E4-4D88-AF6A-6938ED9D2FA3}"/>
    <hyperlink ref="A48" location="Hull!A1" display="Hull" xr:uid="{77FA9EEB-7178-4471-8EBA-59E2B8331E7B}"/>
    <hyperlink ref="A49" location="Humber!A1" display="Humber" xr:uid="{78C07FA4-69B9-442E-A203-C0B1840E0C84}"/>
    <hyperlink ref="A50" location="Huntercombe!A1" display="Huntercombe" xr:uid="{F0DA656D-14AE-4F25-A8B9-F264829C55ED}"/>
    <hyperlink ref="A51" location="Isis!A1" display="Isis" xr:uid="{AA40DEE2-5DD9-4D15-B777-D50C359D3BA2}"/>
    <hyperlink ref="A52" location="Kirkham!A1" display="Kirkham" xr:uid="{F63EFC06-ECC4-497E-9C72-F5B242DCA61E}"/>
    <hyperlink ref="A53" location="'Kirklevington Grange'!A1" display="Kirklevington Grange" xr:uid="{3B064978-75B7-4CB4-B647-085ABA44A637}"/>
    <hyperlink ref="A54" location="'Lancaster Farms'!A1" display="Lancaster Farms" xr:uid="{F4BE57FD-6532-4004-BDC1-08FB0D13A958}"/>
    <hyperlink ref="A55" location="Leeds!A1" display="Leeds " xr:uid="{963644C7-A9E3-4A4B-9171-4C61E7FC942A}"/>
    <hyperlink ref="A56" location="Leicester!A1" display="Leicester" xr:uid="{9762C02D-00B6-40E3-B79E-8FCFB6250F05}"/>
    <hyperlink ref="A57" location="Lewes!A1" display="Lewes" xr:uid="{B3A643C5-F9E0-42A8-9B2E-DD3C10DB6196}"/>
    <hyperlink ref="A58" location="Leyhill!A1" display="Leyhill" xr:uid="{8712C20E-D4C6-4E33-B8ED-2329E1CDDAEE}"/>
    <hyperlink ref="A59" location="Lincoln!A1" display="Lincoln" xr:uid="{3077ACA8-BBF2-4E53-9AF9-51EEB3005EF6}"/>
    <hyperlink ref="A60" location="Lindholme!A1" display="Lindholme" xr:uid="{013007A1-3F8D-445C-A743-C630E8FC4AEF}"/>
    <hyperlink ref="A61" location="Littlehey!A1" display="Littlehey" xr:uid="{8BE442AC-86C3-450B-90B0-AD98526C4C21}"/>
    <hyperlink ref="A62" location="Liverpool!A1" display="Liverpool" xr:uid="{ACE6653A-8F74-4877-AA4C-6F44AFF9A976}"/>
    <hyperlink ref="A63" location="'Long Lartin'!A1" display="Long Lartin" xr:uid="{C0FD9F04-D0DE-41B1-98D6-C4870A1AE296}"/>
    <hyperlink ref="A64" location="'Low Newton'!A1" display="Low Newton" xr:uid="{981BC31C-2487-489C-9686-A812CFA3D951}"/>
    <hyperlink ref="A65" location="Maidstone!A1" display="Maidstone" xr:uid="{26BCFC2C-6019-4EAD-8B79-BB34B313CDC8}"/>
    <hyperlink ref="A66" location="Manchester!A1" display="Manchester" xr:uid="{6DC37CF7-A26B-445F-98AB-8047C1ABD08B}"/>
    <hyperlink ref="A67" location="Moorland!A1" display="Moorland" xr:uid="{C00C33A1-DA01-4F8C-89EF-12CE9A219E3E}"/>
    <hyperlink ref="A68" location="'Morton Hall'!A1" display="Morton Hall" xr:uid="{DDD71AC9-DBFF-47D9-BB08-CA7597B4CA24}"/>
    <hyperlink ref="A69" location="'New Hall'!A1" display="New Hall" xr:uid="{15900724-B987-488E-B492-CA12D3D34ED3}"/>
    <hyperlink ref="A70" location="'North Sea Camp'!A1" display="North Sea Camp" xr:uid="{CCC3C26E-45AB-459D-9967-41A440C2AFD2}"/>
    <hyperlink ref="A71" location="Norwich!A1" display="Norwich" xr:uid="{65A9D46F-80C4-475F-8FFA-32D8780E1632}"/>
    <hyperlink ref="A72" location="Nottingham!A1" display="Nottingham" xr:uid="{8D055F13-63F1-4FEF-A797-4728D7EF93C5}"/>
    <hyperlink ref="A73" location="Onley!A1" display="Onley" xr:uid="{99AEAD6B-1A0F-4EE4-92B7-DB4D0A209E93}"/>
    <hyperlink ref="A74" location="Parkhurst!A1" display="Parkhurst" xr:uid="{A657F3FC-73C6-450E-84D8-993DD73FFBDF}"/>
    <hyperlink ref="A75" location="Pentonville!A1" display="Pentonville" xr:uid="{D794249C-3B99-426B-9CDC-999C646DF0FD}"/>
    <hyperlink ref="A76" location="Portland!A1" display="Portland" xr:uid="{7AFAFC12-0122-4AFE-B08C-B3B1C4A4D1B5}"/>
    <hyperlink ref="A77" location="Prescoed!A1" display="Prescoed" xr:uid="{B6125113-7577-48C2-9D05-E6222A787286}"/>
    <hyperlink ref="A78" location="Preston!A1" display="Preston" xr:uid="{0614FAF5-0942-4D9E-B896-6100D375F847}"/>
    <hyperlink ref="A79" location="Ranby!A1" display="Ranby" xr:uid="{1EB2CF7B-5A77-40A8-899D-9BB525926679}"/>
    <hyperlink ref="A80" location="Risley!A1" display="Risley" xr:uid="{AD2C9A2C-3FF4-474D-B9DD-CE765E0C7E00}"/>
    <hyperlink ref="A81" location="Rochester!A1" display="Rochester" xr:uid="{830F2F51-DC4F-4C40-8C13-71D54FFFDE4F}"/>
    <hyperlink ref="A82" location="Send!A1" display="Send" xr:uid="{2B73B071-8739-4767-B987-50274EB3371F}"/>
    <hyperlink ref="A83" location="'Spring Hill'!A1" display="Spring Hill" xr:uid="{7D3AB730-7C09-44D7-8E8A-513ECBACD13A}"/>
    <hyperlink ref="A84" location="Stafford!A1" display="Stafford" xr:uid="{4585DC0E-626F-4CD9-B431-5E0DEE56901C}"/>
    <hyperlink ref="A85" location="'Standford Hill'!A1" display="Standford Hill" xr:uid="{D2247800-F28F-4F96-9AC8-A737892717BA}"/>
    <hyperlink ref="A86" location="Stocken!A1" display="Stocken" xr:uid="{4D7BC71F-D749-43D0-A195-E4CF83AFCA62}"/>
    <hyperlink ref="A87" location="'Stoke Heath'!A1" display="Stoke Heath" xr:uid="{F1579EA4-4115-491E-A9E0-EB0480CAF0F1}"/>
    <hyperlink ref="A88" location="Styal!A1" display="Styal" xr:uid="{A3C9C2E9-21D2-4A7A-B5D5-A3D7462642B9}"/>
    <hyperlink ref="A90" location="Swaleside!A1" display="Swaleside" xr:uid="{F64D7525-1A71-42E2-A314-2EE19E31EB0A}"/>
    <hyperlink ref="A89" location="Sudbury!A1" display="Sudbury" xr:uid="{A32BD8FB-711A-4648-ADAA-D6947B3C554B}"/>
    <hyperlink ref="A91" location="Swansea!A1" display="Swansea" xr:uid="{B01C498C-8D84-4C7E-8E93-52EFCC5DD1BF}"/>
    <hyperlink ref="A92" location="'Swinfen Hall'!A1" display="Swinfen Hall" xr:uid="{31D0106D-C4E8-4459-A0A4-7620F462009E}"/>
    <hyperlink ref="A93" location="'The Mount'!A1" display="The Mount" xr:uid="{61B869E6-1D80-4D0D-BDEF-7908497E8569}"/>
    <hyperlink ref="A94" location="'The Verne'!A1" display="The Verne" xr:uid="{00C60CCA-1A1A-4960-A632-EE3E1718F6FA}"/>
    <hyperlink ref="A95" location="'Thorn Cross'!A1" display="Thorn Cross" xr:uid="{F5C2A215-CA2B-4EDF-B385-4013C8C0C8CF}"/>
    <hyperlink ref="A96" location="Usk!A1" display="Usk" xr:uid="{60331A99-FC1E-4D18-9C8E-674CA1615AAB}"/>
    <hyperlink ref="A97" location="Wakefield!A1" display="Wakefield" xr:uid="{BC346559-EB2F-4D2A-96B8-4B2815E9D681}"/>
    <hyperlink ref="A98" location="Wandsworth!A1" display="Wandsworth" xr:uid="{D4A71A33-0FF4-464F-A213-013A5C5895E4}"/>
    <hyperlink ref="A99" location="'Warren Hill'!A1" display="Warren Hill" xr:uid="{694121F3-2740-4137-AC48-248D07C6CD57}"/>
    <hyperlink ref="A100" location="Wayland!A1" display="Wayland" xr:uid="{EC7FE631-793B-4B85-A546-18DA30669342}"/>
    <hyperlink ref="A101" location="Wealstun!A1" display="Wealstun" xr:uid="{0EE69979-D1ED-498A-8759-7A1C3DDCCEC8}"/>
    <hyperlink ref="A102" location="Werrington!A1" display="Werrington" xr:uid="{7EB2ED77-B1C6-47E7-9378-5FEFFD60F33A}"/>
    <hyperlink ref="A103" location="Wetherby!A1" display="Wetherby" xr:uid="{8E8C885F-3AAD-490F-8C38-61C9028DD671}"/>
    <hyperlink ref="A104" location="Whatton!A1" display="Whatton" xr:uid="{1A819FB8-EB2E-4F34-B033-A79E17A0A434}"/>
    <hyperlink ref="A105" location="Whitemoor!A1" display="Whitemoor" xr:uid="{52EF2916-99A9-4E4E-BF4A-5BAB71931E63}"/>
    <hyperlink ref="A106" location="Winchester!A1" display="Winchester" xr:uid="{7DF8540F-B888-4EDE-9D75-8BF7EBF0D1E4}"/>
    <hyperlink ref="A107" location="Woodhill!A1" display="Woodhill" xr:uid="{C250E5DD-C734-4082-9F70-96D003A74B3D}"/>
    <hyperlink ref="A108" location="'Wormwood Scrubs'!A1" display="Wormwood Scrubs" xr:uid="{208C851E-5F56-4005-A2F8-3A2FD5A8905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c448e19-34f0-422d-8668-4d512d08044d" xsi:nil="true"/>
    <lcf76f155ced4ddcb4097134ff3c332f xmlns="1b8113a8-6876-4cc9-8001-e135d653296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CBC62C771C2A14EBE376C4B2A2FAD4E" ma:contentTypeVersion="14" ma:contentTypeDescription="Create a new document." ma:contentTypeScope="" ma:versionID="93649d231407bb0914d2878d673e936a">
  <xsd:schema xmlns:xsd="http://www.w3.org/2001/XMLSchema" xmlns:xs="http://www.w3.org/2001/XMLSchema" xmlns:p="http://schemas.microsoft.com/office/2006/metadata/properties" xmlns:ns2="bc448e19-34f0-422d-8668-4d512d08044d" xmlns:ns3="1b8113a8-6876-4cc9-8001-e135d6532969" targetNamespace="http://schemas.microsoft.com/office/2006/metadata/properties" ma:root="true" ma:fieldsID="cc1106ee0d8197fda20ee69c7d5fdfb1" ns2:_="" ns3:_="">
    <xsd:import namespace="bc448e19-34f0-422d-8668-4d512d08044d"/>
    <xsd:import namespace="1b8113a8-6876-4cc9-8001-e135d653296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448e19-34f0-422d-8668-4d512d08044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80ab1d3-0982-43b6-8002-2f582cf465cc}" ma:internalName="TaxCatchAll" ma:showField="CatchAllData" ma:web="bc448e19-34f0-422d-8668-4d512d0804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b8113a8-6876-4cc9-8001-e135d653296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4215AC-F656-45D7-A2A0-206E26DB73FD}">
  <ds:schemaRefs>
    <ds:schemaRef ds:uri="http://www.w3.org/XML/1998/namespace"/>
    <ds:schemaRef ds:uri="http://schemas.microsoft.com/office/2006/documentManagement/types"/>
    <ds:schemaRef ds:uri="http://schemas.microsoft.com/office/2006/metadata/properties"/>
    <ds:schemaRef ds:uri="c386adcc-a599-4a74-8710-80bc7fd55188"/>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0f7ec375-063a-4629-9b18-4b5a637aeacc"/>
    <ds:schemaRef ds:uri="df47f593-3511-4cc3-ad96-2f2ab4207d77"/>
    <ds:schemaRef ds:uri="a70322e1-a38b-42c5-8c13-fe2a0eec7b33"/>
    <ds:schemaRef ds:uri="bc448e19-34f0-422d-8668-4d512d08044d"/>
    <ds:schemaRef ds:uri="1b8113a8-6876-4cc9-8001-e135d6532969"/>
  </ds:schemaRefs>
</ds:datastoreItem>
</file>

<file path=customXml/itemProps2.xml><?xml version="1.0" encoding="utf-8"?>
<ds:datastoreItem xmlns:ds="http://schemas.openxmlformats.org/officeDocument/2006/customXml" ds:itemID="{45325581-B90B-4E62-9F65-2559A9150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448e19-34f0-422d-8668-4d512d08044d"/>
    <ds:schemaRef ds:uri="1b8113a8-6876-4cc9-8001-e135d65329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47BBF9-ED05-4971-9A21-C2474F282A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Guidance Notes</vt:lpstr>
      <vt:lpstr>Estab record</vt:lpstr>
      <vt:lpstr>Engineering</vt:lpstr>
      <vt:lpstr>Plastics</vt:lpstr>
      <vt:lpstr>Textiles</vt:lpstr>
      <vt:lpstr>Woodwork</vt:lpstr>
      <vt:lpstr>T.Vs, Kettles &amp; Other</vt:lpstr>
      <vt:lpstr>yes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Chrysanthou, Chrys [NOMS]</dc:creator>
  <cp:lastModifiedBy>Pinsent Masons LLP</cp:lastModifiedBy>
  <cp:lastPrinted>2022-05-09T07:52:35Z</cp:lastPrinted>
  <dcterms:created xsi:type="dcterms:W3CDTF">2022-01-24T14:56:10Z</dcterms:created>
  <dcterms:modified xsi:type="dcterms:W3CDTF">2024-02-23T15:44:24Z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0x0101002CBC62C771C2A14EBE376C4B2A2FAD4E</vt:lpwstr>
  </property>
  <property fmtid="{D5CDD505-2E9C-101B-9397-08002B2CF9AE}" pid="3" name="MediaServiceImageTags">
    <vt:lpwstr/>
  </property>
  <property fmtid="{D5CDD505-2E9C-101B-9397-08002B2CF9AE}" pid="4" name="Reference_src">
    <vt:lpwstr>{IMan.Number}.{IMan.Version}\{IMan.imProfileCustom1}</vt:lpwstr>
  </property>
  <property fmtid="{D5CDD505-2E9C-101B-9397-08002B2CF9AE}" pid="5" name="SD_TIM_Ran">
    <vt:lpwstr>True</vt:lpwstr>
  </property>
  <property fmtid="{D5CDD505-2E9C-101B-9397-08002B2CF9AE}" pid="6" name="Reference">
    <vt:lpwstr>145689545.3\634883</vt:lpwstr>
  </property>
</Properties>
</file>