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64011"/>
  <mc:AlternateContent xmlns:mc="http://schemas.openxmlformats.org/markup-compatibility/2006">
    <mc:Choice Requires="x15">
      <x15ac:absPath xmlns:x15ac="http://schemas.microsoft.com/office/spreadsheetml/2010/11/ac" url="G:\Commercial Procurement\RSSB Contracts\RSSB_1950 TO 1999\RSSB_1982_Supplier_Assurance_Management_System\3. Tender Documents\Final Issue Documents\"/>
    </mc:Choice>
  </mc:AlternateContent>
  <bookViews>
    <workbookView xWindow="0" yWindow="0" windowWidth="25608" windowHeight="16008" tabRatio="599"/>
  </bookViews>
  <sheets>
    <sheet name="ISAST MoSCoW Schedule" sheetId="1" r:id="rId1"/>
    <sheet name="Tables" sheetId="2" state="hidden" r:id="rId2"/>
  </sheets>
  <definedNames>
    <definedName name="_xlnm._FilterDatabase" localSheetId="0" hidden="1">'ISAST MoSCoW Schedule'!#REF!</definedName>
    <definedName name="_Toc448386313" localSheetId="0">'ISAST MoSCoW Schedule'!#REF!</definedName>
    <definedName name="Response_Data">Tables!$A$2:$A$6</definedName>
    <definedName name="YesNo">'ISAST MoSCoW Schedule'!#REF!</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1" l="1"/>
  <c r="J2" i="1"/>
  <c r="P2" i="1"/>
  <c r="L2" i="1"/>
  <c r="O3" i="1"/>
  <c r="J3" i="1"/>
  <c r="P3" i="1"/>
  <c r="L3" i="1"/>
  <c r="O4" i="1"/>
  <c r="J4" i="1"/>
  <c r="P4" i="1"/>
  <c r="L4" i="1"/>
  <c r="O5" i="1"/>
  <c r="J5" i="1"/>
  <c r="P5" i="1"/>
  <c r="L5" i="1"/>
  <c r="O6" i="1"/>
  <c r="J6" i="1"/>
  <c r="P6" i="1"/>
  <c r="L6" i="1"/>
  <c r="O7" i="1"/>
  <c r="J7" i="1"/>
  <c r="P7" i="1"/>
  <c r="L7" i="1"/>
  <c r="O8" i="1"/>
  <c r="J8" i="1"/>
  <c r="P8" i="1"/>
  <c r="L8" i="1"/>
  <c r="O9" i="1"/>
  <c r="J9" i="1"/>
  <c r="P9" i="1"/>
  <c r="L9" i="1"/>
  <c r="O10" i="1"/>
  <c r="J10" i="1"/>
  <c r="P10" i="1"/>
  <c r="L10" i="1"/>
  <c r="O11" i="1"/>
  <c r="J11" i="1"/>
  <c r="P11" i="1"/>
  <c r="L11" i="1"/>
  <c r="O12" i="1"/>
  <c r="J12" i="1"/>
  <c r="P12" i="1"/>
  <c r="L12" i="1"/>
  <c r="O13" i="1"/>
  <c r="J13" i="1"/>
  <c r="P13" i="1"/>
  <c r="L13" i="1"/>
  <c r="O14" i="1"/>
  <c r="J14" i="1"/>
  <c r="P14" i="1"/>
  <c r="L14" i="1"/>
  <c r="O15" i="1"/>
  <c r="J15" i="1"/>
  <c r="P15" i="1"/>
  <c r="L15" i="1"/>
  <c r="O16" i="1"/>
  <c r="J16" i="1"/>
  <c r="P16" i="1"/>
  <c r="L16" i="1"/>
  <c r="O17" i="1"/>
  <c r="J17" i="1"/>
  <c r="P17" i="1"/>
  <c r="L17" i="1"/>
  <c r="O18" i="1"/>
  <c r="J18" i="1"/>
  <c r="P18" i="1"/>
  <c r="L18" i="1"/>
  <c r="O19" i="1"/>
  <c r="J19" i="1"/>
  <c r="P19" i="1"/>
  <c r="L19" i="1"/>
  <c r="O20" i="1"/>
  <c r="J20" i="1"/>
  <c r="P20" i="1"/>
  <c r="L20" i="1"/>
  <c r="O21" i="1"/>
  <c r="J21" i="1"/>
  <c r="P21" i="1"/>
  <c r="L21" i="1"/>
  <c r="O22" i="1"/>
  <c r="J22" i="1"/>
  <c r="P22" i="1"/>
  <c r="L22" i="1"/>
  <c r="O23" i="1"/>
  <c r="J23" i="1"/>
  <c r="P23" i="1"/>
  <c r="L23" i="1"/>
  <c r="O24" i="1"/>
  <c r="J24" i="1"/>
  <c r="P24" i="1"/>
  <c r="L24" i="1"/>
  <c r="O25" i="1"/>
  <c r="J25" i="1"/>
  <c r="P25" i="1"/>
  <c r="L25" i="1"/>
  <c r="O26" i="1"/>
  <c r="J26" i="1"/>
  <c r="P26" i="1"/>
  <c r="L26" i="1"/>
  <c r="O27" i="1"/>
  <c r="J27" i="1"/>
  <c r="P27" i="1"/>
  <c r="L27" i="1"/>
  <c r="O28" i="1"/>
  <c r="J28" i="1"/>
  <c r="P28" i="1"/>
  <c r="L28" i="1"/>
  <c r="O29" i="1"/>
  <c r="J29" i="1"/>
  <c r="P29" i="1"/>
  <c r="L29" i="1"/>
  <c r="O30" i="1"/>
  <c r="J30" i="1"/>
  <c r="P30" i="1"/>
  <c r="L30" i="1"/>
  <c r="O31" i="1"/>
  <c r="J31" i="1"/>
  <c r="P31" i="1"/>
  <c r="L31" i="1"/>
  <c r="O32" i="1"/>
  <c r="J32" i="1"/>
  <c r="P32" i="1"/>
  <c r="L32" i="1"/>
  <c r="O33" i="1"/>
  <c r="J33" i="1"/>
  <c r="P33" i="1"/>
  <c r="L33" i="1"/>
  <c r="O34" i="1"/>
  <c r="J34" i="1"/>
  <c r="P34" i="1"/>
  <c r="L34" i="1"/>
  <c r="O35" i="1"/>
  <c r="J35" i="1"/>
  <c r="P35" i="1"/>
  <c r="L35" i="1"/>
  <c r="O36" i="1"/>
  <c r="J36" i="1"/>
  <c r="P36" i="1"/>
  <c r="L36" i="1"/>
  <c r="O37" i="1"/>
  <c r="J37" i="1"/>
  <c r="P37" i="1"/>
  <c r="L37" i="1"/>
  <c r="O38" i="1"/>
  <c r="J38" i="1"/>
  <c r="P38" i="1"/>
  <c r="L38" i="1"/>
  <c r="O39" i="1"/>
  <c r="J39" i="1"/>
  <c r="P39" i="1"/>
  <c r="L39" i="1"/>
  <c r="O40" i="1"/>
  <c r="J40" i="1"/>
  <c r="P40" i="1"/>
  <c r="L40" i="1"/>
  <c r="O41" i="1"/>
  <c r="J41" i="1"/>
  <c r="P41" i="1"/>
  <c r="L41" i="1"/>
  <c r="O42" i="1"/>
  <c r="J42" i="1"/>
  <c r="P42" i="1"/>
  <c r="L42" i="1"/>
  <c r="O43" i="1"/>
  <c r="J43" i="1"/>
  <c r="P43" i="1"/>
  <c r="L43" i="1"/>
  <c r="O44" i="1"/>
  <c r="J44" i="1"/>
  <c r="P44" i="1"/>
  <c r="L44" i="1"/>
  <c r="O45" i="1"/>
  <c r="J45" i="1"/>
  <c r="P45" i="1"/>
  <c r="L45" i="1"/>
  <c r="O46" i="1"/>
  <c r="J46" i="1"/>
  <c r="P46" i="1"/>
  <c r="L46" i="1"/>
  <c r="O47" i="1"/>
  <c r="J47" i="1"/>
  <c r="P47" i="1"/>
  <c r="L47" i="1"/>
  <c r="O48" i="1"/>
  <c r="J48" i="1"/>
  <c r="P48" i="1"/>
  <c r="L48" i="1"/>
  <c r="O49" i="1"/>
  <c r="J49" i="1"/>
  <c r="P49" i="1"/>
  <c r="L49" i="1"/>
  <c r="O50" i="1"/>
  <c r="J50" i="1"/>
  <c r="P50" i="1"/>
  <c r="L50" i="1"/>
  <c r="O51" i="1"/>
  <c r="J51" i="1"/>
  <c r="P51" i="1"/>
  <c r="L51" i="1"/>
  <c r="O52" i="1"/>
  <c r="J52" i="1"/>
  <c r="P52" i="1"/>
  <c r="L52" i="1"/>
  <c r="O53" i="1"/>
  <c r="J53" i="1"/>
  <c r="P53" i="1"/>
  <c r="L53" i="1"/>
  <c r="O54" i="1"/>
  <c r="J54" i="1"/>
  <c r="P54" i="1"/>
  <c r="L54" i="1"/>
  <c r="O55" i="1"/>
  <c r="J55" i="1"/>
  <c r="P55" i="1"/>
  <c r="L55" i="1"/>
  <c r="O56" i="1"/>
  <c r="L56" i="1"/>
  <c r="O57" i="1"/>
  <c r="J57" i="1"/>
  <c r="P57" i="1"/>
  <c r="L57" i="1"/>
  <c r="O58" i="1"/>
  <c r="J58" i="1"/>
  <c r="P58" i="1"/>
  <c r="L58" i="1"/>
  <c r="O59" i="1"/>
  <c r="J59" i="1"/>
  <c r="P59" i="1"/>
  <c r="L59" i="1"/>
  <c r="O60" i="1"/>
  <c r="J60" i="1"/>
  <c r="P60" i="1"/>
  <c r="L60" i="1"/>
  <c r="O61" i="1"/>
  <c r="J61" i="1"/>
  <c r="P61" i="1"/>
  <c r="L61" i="1"/>
  <c r="O62" i="1"/>
  <c r="J62" i="1"/>
  <c r="P62" i="1"/>
  <c r="L62" i="1"/>
  <c r="O63" i="1"/>
  <c r="J63" i="1"/>
  <c r="P63" i="1"/>
  <c r="L63" i="1"/>
  <c r="O64" i="1"/>
  <c r="J64" i="1"/>
  <c r="P64" i="1"/>
  <c r="L64" i="1"/>
  <c r="O65" i="1"/>
  <c r="J65" i="1"/>
  <c r="P65" i="1"/>
  <c r="L65" i="1"/>
  <c r="O66" i="1"/>
  <c r="J66" i="1"/>
  <c r="P66" i="1"/>
  <c r="L66" i="1"/>
  <c r="O67" i="1"/>
  <c r="J67" i="1"/>
  <c r="P67" i="1"/>
  <c r="L67" i="1"/>
  <c r="O68" i="1"/>
  <c r="J68" i="1"/>
  <c r="P68" i="1"/>
  <c r="L68" i="1"/>
  <c r="O69" i="1"/>
  <c r="J69" i="1"/>
  <c r="P69" i="1"/>
  <c r="L69" i="1"/>
  <c r="O70" i="1"/>
  <c r="J70" i="1"/>
  <c r="P70" i="1"/>
  <c r="L70" i="1"/>
  <c r="O71" i="1"/>
  <c r="J71" i="1"/>
  <c r="P71" i="1"/>
  <c r="L71" i="1"/>
  <c r="O72" i="1"/>
  <c r="J72" i="1"/>
  <c r="P72" i="1"/>
  <c r="L72" i="1"/>
  <c r="O73" i="1"/>
  <c r="J73" i="1"/>
  <c r="P73" i="1"/>
  <c r="L73" i="1"/>
  <c r="O74" i="1"/>
  <c r="J74" i="1"/>
  <c r="P74" i="1"/>
  <c r="L74" i="1"/>
  <c r="O75" i="1"/>
  <c r="J75" i="1"/>
  <c r="P75" i="1"/>
  <c r="L75" i="1"/>
  <c r="O76" i="1"/>
  <c r="J76" i="1"/>
  <c r="P76" i="1"/>
  <c r="L76" i="1"/>
  <c r="O77" i="1"/>
  <c r="J77" i="1"/>
  <c r="P77" i="1"/>
  <c r="L77" i="1"/>
  <c r="O78" i="1"/>
  <c r="J78" i="1"/>
  <c r="P78" i="1"/>
  <c r="L78" i="1"/>
  <c r="O79" i="1"/>
  <c r="J79" i="1"/>
  <c r="P79" i="1"/>
  <c r="L79" i="1"/>
  <c r="O80" i="1"/>
  <c r="J80" i="1"/>
  <c r="P80" i="1"/>
  <c r="L80" i="1"/>
  <c r="O81" i="1"/>
  <c r="J81" i="1"/>
  <c r="P81" i="1"/>
  <c r="L81" i="1"/>
  <c r="O82" i="1"/>
  <c r="J82" i="1"/>
  <c r="P82" i="1"/>
  <c r="L82" i="1"/>
  <c r="O83" i="1"/>
  <c r="J83" i="1"/>
  <c r="P83" i="1"/>
  <c r="L83" i="1"/>
  <c r="O84" i="1"/>
  <c r="J84" i="1"/>
  <c r="P84" i="1"/>
  <c r="L84" i="1"/>
  <c r="O85" i="1"/>
  <c r="J85" i="1"/>
  <c r="P85" i="1"/>
  <c r="L85" i="1"/>
  <c r="O86" i="1"/>
  <c r="J86" i="1"/>
  <c r="P86" i="1"/>
  <c r="L86" i="1"/>
  <c r="O87" i="1"/>
  <c r="J87" i="1"/>
  <c r="P87" i="1"/>
  <c r="L87" i="1"/>
  <c r="O88" i="1"/>
  <c r="J88" i="1"/>
  <c r="P88" i="1"/>
  <c r="L88" i="1"/>
  <c r="O89" i="1"/>
  <c r="J89" i="1"/>
  <c r="P89" i="1"/>
  <c r="L89" i="1"/>
  <c r="O90" i="1"/>
  <c r="J90" i="1"/>
  <c r="P90" i="1"/>
  <c r="L90" i="1"/>
  <c r="O91" i="1"/>
  <c r="J91" i="1"/>
  <c r="P91" i="1"/>
  <c r="L91" i="1"/>
  <c r="O92" i="1"/>
  <c r="J92" i="1"/>
  <c r="P92" i="1"/>
  <c r="L92" i="1"/>
  <c r="O93" i="1"/>
  <c r="J93" i="1"/>
  <c r="P93" i="1"/>
  <c r="L93" i="1"/>
  <c r="O94" i="1"/>
  <c r="J94" i="1"/>
  <c r="P94" i="1"/>
  <c r="L94" i="1"/>
  <c r="O95" i="1"/>
  <c r="J95" i="1"/>
  <c r="P95" i="1"/>
  <c r="L95" i="1"/>
  <c r="O96" i="1"/>
  <c r="J96" i="1"/>
  <c r="P96" i="1"/>
  <c r="L96" i="1"/>
  <c r="O97" i="1"/>
  <c r="J97" i="1"/>
  <c r="P97" i="1"/>
  <c r="L97" i="1"/>
  <c r="O98" i="1"/>
  <c r="J98" i="1"/>
  <c r="P98" i="1"/>
  <c r="L98" i="1"/>
  <c r="O99" i="1"/>
  <c r="J99" i="1"/>
  <c r="P99" i="1"/>
  <c r="L99" i="1"/>
  <c r="O100" i="1"/>
  <c r="J100" i="1"/>
  <c r="P100" i="1"/>
  <c r="L100" i="1"/>
  <c r="O101" i="1"/>
  <c r="J101" i="1"/>
  <c r="P101" i="1"/>
  <c r="L101" i="1"/>
  <c r="O102" i="1"/>
  <c r="J102" i="1"/>
  <c r="P102" i="1"/>
  <c r="L102" i="1"/>
  <c r="O103" i="1"/>
  <c r="J103" i="1"/>
  <c r="P103" i="1"/>
  <c r="L103" i="1"/>
  <c r="O104" i="1"/>
  <c r="J104" i="1"/>
  <c r="P104" i="1"/>
  <c r="L104" i="1"/>
  <c r="O105" i="1"/>
  <c r="L105" i="1"/>
  <c r="O106" i="1"/>
  <c r="J106" i="1"/>
  <c r="P106" i="1"/>
  <c r="L106" i="1"/>
  <c r="O107" i="1"/>
  <c r="J107" i="1"/>
  <c r="P107" i="1"/>
  <c r="L107" i="1"/>
  <c r="O108" i="1"/>
  <c r="J108" i="1"/>
  <c r="P108" i="1"/>
  <c r="L108" i="1"/>
  <c r="O109" i="1"/>
  <c r="J109" i="1"/>
  <c r="P109" i="1"/>
  <c r="L109" i="1"/>
  <c r="O110" i="1"/>
  <c r="J110" i="1"/>
  <c r="P110" i="1"/>
  <c r="L110" i="1"/>
  <c r="O111" i="1"/>
  <c r="J111" i="1"/>
  <c r="P111" i="1"/>
  <c r="L111" i="1"/>
  <c r="O112" i="1"/>
  <c r="J112" i="1"/>
  <c r="P112" i="1"/>
  <c r="L112" i="1"/>
  <c r="O113" i="1"/>
  <c r="J113" i="1"/>
  <c r="P113" i="1"/>
  <c r="L113" i="1"/>
  <c r="O114" i="1"/>
  <c r="J114" i="1"/>
  <c r="P114" i="1"/>
  <c r="L114" i="1"/>
  <c r="O115" i="1"/>
  <c r="J115" i="1"/>
  <c r="P115" i="1"/>
  <c r="L115" i="1"/>
  <c r="O116" i="1"/>
  <c r="J116" i="1"/>
  <c r="P116" i="1"/>
  <c r="L116" i="1"/>
  <c r="O117" i="1"/>
  <c r="J117" i="1"/>
  <c r="P117" i="1"/>
  <c r="L117" i="1"/>
  <c r="O118" i="1"/>
  <c r="J118" i="1"/>
  <c r="P118" i="1"/>
  <c r="L118" i="1"/>
  <c r="O119" i="1"/>
  <c r="J119" i="1"/>
  <c r="P119" i="1"/>
  <c r="L119" i="1"/>
  <c r="O120" i="1"/>
  <c r="J120" i="1"/>
  <c r="P120" i="1"/>
  <c r="L120" i="1"/>
  <c r="O121" i="1"/>
  <c r="J121" i="1"/>
  <c r="P121" i="1"/>
  <c r="L121" i="1"/>
  <c r="O122" i="1"/>
  <c r="J122" i="1"/>
  <c r="P122" i="1"/>
  <c r="L122" i="1"/>
  <c r="O123" i="1"/>
  <c r="J123" i="1"/>
  <c r="P123" i="1"/>
  <c r="L123" i="1"/>
  <c r="O124" i="1"/>
  <c r="J124" i="1"/>
  <c r="P124" i="1"/>
  <c r="L124" i="1"/>
  <c r="O125" i="1"/>
  <c r="J125" i="1"/>
  <c r="P125" i="1"/>
  <c r="L125" i="1"/>
  <c r="O126" i="1"/>
  <c r="J126" i="1"/>
  <c r="P126" i="1"/>
  <c r="L126" i="1"/>
  <c r="O127" i="1"/>
  <c r="J127" i="1"/>
  <c r="P127" i="1"/>
  <c r="L127" i="1"/>
  <c r="O128" i="1"/>
  <c r="J128" i="1"/>
  <c r="P128" i="1"/>
  <c r="L128" i="1"/>
  <c r="O129" i="1"/>
  <c r="J129" i="1"/>
  <c r="P129" i="1"/>
  <c r="L129" i="1"/>
  <c r="O130" i="1"/>
  <c r="J130" i="1"/>
  <c r="P130" i="1"/>
  <c r="L130" i="1"/>
  <c r="O131" i="1"/>
  <c r="J131" i="1"/>
  <c r="P131" i="1"/>
  <c r="L131" i="1"/>
  <c r="O132" i="1"/>
  <c r="J132" i="1"/>
  <c r="P132" i="1"/>
  <c r="L132" i="1"/>
  <c r="O133" i="1"/>
  <c r="J133" i="1"/>
  <c r="P133" i="1"/>
  <c r="L133" i="1"/>
  <c r="O134" i="1"/>
  <c r="J134" i="1"/>
  <c r="P134" i="1"/>
  <c r="L134" i="1"/>
  <c r="O135" i="1"/>
  <c r="J135" i="1"/>
  <c r="P135" i="1"/>
  <c r="L135" i="1"/>
  <c r="O136" i="1"/>
  <c r="J136" i="1"/>
  <c r="P136" i="1"/>
  <c r="L136" i="1"/>
  <c r="O137" i="1"/>
  <c r="J137" i="1"/>
  <c r="P137" i="1"/>
  <c r="L137" i="1"/>
  <c r="O138" i="1"/>
  <c r="J138" i="1"/>
  <c r="P138" i="1"/>
  <c r="L138" i="1"/>
  <c r="O139" i="1"/>
  <c r="J139" i="1"/>
  <c r="P139" i="1"/>
  <c r="L139" i="1"/>
  <c r="O140" i="1"/>
  <c r="J140" i="1"/>
  <c r="P140" i="1"/>
  <c r="L140" i="1"/>
  <c r="O141" i="1"/>
  <c r="J141" i="1"/>
  <c r="P141" i="1"/>
  <c r="L141" i="1"/>
  <c r="O142" i="1"/>
  <c r="J142" i="1"/>
  <c r="P142" i="1"/>
  <c r="L142" i="1"/>
  <c r="O143" i="1"/>
  <c r="J143" i="1"/>
  <c r="P143" i="1"/>
  <c r="L143" i="1"/>
  <c r="O144" i="1"/>
  <c r="J144" i="1"/>
  <c r="P144" i="1"/>
  <c r="L144" i="1"/>
  <c r="O145" i="1"/>
  <c r="J145" i="1"/>
  <c r="P145" i="1"/>
  <c r="L145" i="1"/>
  <c r="O146" i="1"/>
  <c r="J146" i="1"/>
  <c r="P146" i="1"/>
  <c r="L146" i="1"/>
  <c r="O147" i="1"/>
  <c r="J147" i="1"/>
  <c r="P147" i="1"/>
  <c r="L147" i="1"/>
  <c r="O148" i="1"/>
  <c r="J148" i="1"/>
  <c r="P148" i="1"/>
  <c r="L148" i="1"/>
  <c r="O149" i="1"/>
  <c r="J149" i="1"/>
  <c r="P149" i="1"/>
  <c r="L149" i="1"/>
  <c r="O150" i="1"/>
  <c r="J150" i="1"/>
  <c r="P150" i="1"/>
  <c r="L150" i="1"/>
  <c r="O151" i="1"/>
  <c r="J151" i="1"/>
  <c r="P151" i="1"/>
  <c r="L151" i="1"/>
  <c r="O152" i="1"/>
  <c r="J152" i="1"/>
  <c r="P152" i="1"/>
  <c r="L152" i="1"/>
  <c r="O153" i="1"/>
  <c r="J153" i="1"/>
  <c r="P153" i="1"/>
  <c r="L153" i="1"/>
  <c r="O154" i="1"/>
  <c r="J154" i="1"/>
  <c r="P154" i="1"/>
  <c r="L154" i="1"/>
  <c r="O155" i="1"/>
  <c r="J155" i="1"/>
  <c r="P155" i="1"/>
  <c r="L155" i="1"/>
  <c r="O156" i="1"/>
  <c r="J156" i="1"/>
  <c r="P156" i="1"/>
  <c r="L156" i="1"/>
  <c r="O157" i="1"/>
  <c r="J157" i="1"/>
  <c r="P157" i="1"/>
  <c r="L157" i="1"/>
  <c r="O158" i="1"/>
  <c r="J158" i="1"/>
  <c r="P158" i="1"/>
  <c r="L158" i="1"/>
  <c r="O159" i="1"/>
  <c r="J159" i="1"/>
  <c r="P159" i="1"/>
  <c r="L159" i="1"/>
  <c r="O160" i="1"/>
  <c r="J160" i="1"/>
  <c r="P160" i="1"/>
  <c r="L160" i="1"/>
  <c r="O161" i="1"/>
  <c r="J161" i="1"/>
  <c r="P161" i="1"/>
  <c r="L161" i="1"/>
  <c r="O162" i="1"/>
  <c r="J162" i="1"/>
  <c r="P162" i="1"/>
  <c r="L162" i="1"/>
  <c r="O163" i="1"/>
  <c r="J163" i="1"/>
  <c r="P163" i="1"/>
  <c r="L163" i="1"/>
  <c r="O164" i="1"/>
  <c r="J164" i="1"/>
  <c r="P164" i="1"/>
  <c r="L164" i="1"/>
  <c r="O165" i="1"/>
  <c r="J165" i="1"/>
  <c r="P165" i="1"/>
  <c r="L165" i="1"/>
  <c r="O166" i="1"/>
  <c r="J166" i="1"/>
  <c r="P166" i="1"/>
  <c r="L166" i="1"/>
  <c r="O167" i="1"/>
  <c r="J167" i="1"/>
  <c r="P167" i="1"/>
  <c r="L167" i="1"/>
  <c r="O168" i="1"/>
  <c r="J168" i="1"/>
  <c r="P168" i="1"/>
  <c r="L168" i="1"/>
  <c r="O169" i="1"/>
  <c r="J169" i="1"/>
  <c r="P169" i="1"/>
  <c r="L169" i="1"/>
  <c r="O170" i="1"/>
  <c r="J170" i="1"/>
  <c r="P170" i="1"/>
  <c r="L170" i="1"/>
  <c r="O171" i="1"/>
  <c r="J171" i="1"/>
  <c r="P171" i="1"/>
  <c r="L171" i="1"/>
  <c r="O172" i="1"/>
  <c r="J172" i="1"/>
  <c r="P172" i="1"/>
  <c r="L172" i="1"/>
  <c r="O173" i="1"/>
  <c r="J173" i="1"/>
  <c r="P173" i="1"/>
  <c r="L173" i="1"/>
  <c r="O174" i="1"/>
  <c r="J174" i="1"/>
  <c r="P174" i="1"/>
  <c r="L174" i="1"/>
  <c r="O175" i="1"/>
  <c r="J175" i="1"/>
  <c r="P175" i="1"/>
  <c r="L175" i="1"/>
  <c r="O176" i="1"/>
  <c r="J176" i="1"/>
  <c r="P176" i="1"/>
  <c r="L176" i="1"/>
  <c r="O177" i="1"/>
  <c r="J177" i="1"/>
  <c r="P177" i="1"/>
  <c r="L177" i="1"/>
  <c r="O178" i="1"/>
  <c r="J178" i="1"/>
  <c r="P178" i="1"/>
  <c r="L178" i="1"/>
  <c r="O179" i="1"/>
  <c r="J179" i="1"/>
  <c r="P179" i="1"/>
  <c r="L179" i="1"/>
  <c r="O180" i="1"/>
  <c r="J180" i="1"/>
  <c r="P180" i="1"/>
  <c r="L180" i="1"/>
  <c r="O181" i="1"/>
  <c r="J181" i="1"/>
  <c r="P181" i="1"/>
  <c r="L181" i="1"/>
  <c r="O182" i="1"/>
  <c r="J182" i="1"/>
  <c r="P182" i="1"/>
  <c r="L182" i="1"/>
  <c r="O183" i="1"/>
  <c r="J183" i="1"/>
  <c r="P183" i="1"/>
  <c r="L183" i="1"/>
  <c r="O184" i="1"/>
  <c r="J184" i="1"/>
  <c r="P184" i="1"/>
  <c r="L184" i="1"/>
  <c r="O185" i="1"/>
  <c r="J185" i="1"/>
  <c r="P185" i="1"/>
  <c r="L185" i="1"/>
  <c r="O186" i="1"/>
  <c r="J186" i="1"/>
  <c r="P186" i="1"/>
  <c r="L186" i="1"/>
  <c r="O187" i="1"/>
  <c r="J187" i="1"/>
  <c r="P187" i="1"/>
  <c r="L187" i="1"/>
  <c r="O188" i="1"/>
  <c r="J188" i="1"/>
  <c r="P188" i="1"/>
  <c r="L188" i="1"/>
  <c r="O189" i="1"/>
  <c r="J189" i="1"/>
  <c r="P189" i="1"/>
  <c r="L189" i="1"/>
  <c r="O190" i="1"/>
  <c r="J190" i="1"/>
  <c r="P190" i="1"/>
  <c r="L190" i="1"/>
  <c r="O191" i="1"/>
  <c r="J191" i="1"/>
  <c r="P191" i="1"/>
  <c r="L191" i="1"/>
  <c r="O192" i="1"/>
  <c r="J192" i="1"/>
  <c r="P192" i="1"/>
  <c r="L192" i="1"/>
  <c r="O193" i="1"/>
  <c r="J193" i="1"/>
  <c r="P193" i="1"/>
  <c r="L193" i="1"/>
  <c r="O194" i="1"/>
  <c r="J194" i="1"/>
  <c r="P194" i="1"/>
  <c r="L194" i="1"/>
  <c r="O195" i="1"/>
  <c r="J195" i="1"/>
  <c r="P195" i="1"/>
  <c r="L195" i="1"/>
  <c r="O196" i="1"/>
  <c r="J196" i="1"/>
  <c r="P196" i="1"/>
  <c r="L196" i="1"/>
  <c r="O197" i="1"/>
  <c r="J197" i="1"/>
  <c r="P197" i="1"/>
  <c r="L197" i="1"/>
  <c r="O198" i="1"/>
  <c r="J198" i="1"/>
  <c r="P198" i="1"/>
  <c r="L198" i="1"/>
  <c r="O199" i="1"/>
  <c r="J199" i="1"/>
  <c r="P199" i="1"/>
  <c r="L199" i="1"/>
  <c r="O200" i="1"/>
  <c r="J200" i="1"/>
  <c r="P200" i="1"/>
  <c r="L200" i="1"/>
  <c r="O201" i="1"/>
  <c r="J201" i="1"/>
  <c r="P201" i="1"/>
  <c r="L201" i="1"/>
  <c r="O202" i="1"/>
  <c r="J202" i="1"/>
  <c r="P202" i="1"/>
  <c r="L202" i="1"/>
  <c r="O203" i="1"/>
  <c r="J203" i="1"/>
  <c r="P203" i="1"/>
  <c r="L203" i="1"/>
  <c r="O204" i="1"/>
  <c r="J204" i="1"/>
  <c r="P204" i="1"/>
  <c r="L204" i="1"/>
  <c r="O205" i="1"/>
  <c r="J205" i="1"/>
  <c r="P205" i="1"/>
  <c r="L205" i="1"/>
  <c r="O206" i="1"/>
  <c r="J206" i="1"/>
  <c r="P206" i="1"/>
  <c r="L206" i="1"/>
  <c r="O207" i="1"/>
  <c r="J207" i="1"/>
  <c r="P207" i="1"/>
  <c r="L207" i="1"/>
  <c r="O208" i="1"/>
  <c r="J208" i="1"/>
  <c r="P208" i="1"/>
  <c r="L208" i="1"/>
  <c r="O209" i="1"/>
  <c r="J209" i="1"/>
  <c r="P209" i="1"/>
  <c r="L209" i="1"/>
  <c r="O210" i="1"/>
  <c r="J210" i="1"/>
  <c r="P210" i="1"/>
  <c r="L210" i="1"/>
  <c r="O211" i="1"/>
  <c r="J211" i="1"/>
  <c r="P211" i="1"/>
  <c r="L211" i="1"/>
  <c r="O212" i="1"/>
  <c r="J212" i="1"/>
  <c r="P212" i="1"/>
  <c r="L212" i="1"/>
  <c r="O213" i="1"/>
  <c r="J213" i="1"/>
  <c r="P213" i="1"/>
  <c r="L213" i="1"/>
  <c r="O214" i="1"/>
  <c r="J214" i="1"/>
  <c r="P214" i="1"/>
  <c r="L214" i="1"/>
  <c r="O215" i="1"/>
  <c r="J215" i="1"/>
  <c r="P215" i="1"/>
  <c r="L215" i="1"/>
  <c r="O216" i="1"/>
  <c r="J216" i="1"/>
  <c r="P216" i="1"/>
  <c r="L216" i="1"/>
  <c r="O217" i="1"/>
  <c r="J217" i="1"/>
  <c r="P217" i="1"/>
  <c r="L217" i="1"/>
  <c r="O218" i="1"/>
  <c r="J218" i="1"/>
  <c r="P218" i="1"/>
  <c r="L218" i="1"/>
  <c r="O219" i="1"/>
  <c r="J219" i="1"/>
  <c r="P219" i="1"/>
  <c r="L219" i="1"/>
  <c r="O220" i="1"/>
  <c r="J220" i="1"/>
  <c r="P220" i="1"/>
  <c r="L220" i="1"/>
  <c r="O221" i="1"/>
  <c r="J221" i="1"/>
  <c r="P221" i="1"/>
  <c r="L221" i="1"/>
  <c r="O222" i="1"/>
  <c r="J222" i="1"/>
  <c r="P222" i="1"/>
  <c r="L222" i="1"/>
  <c r="O223" i="1"/>
  <c r="J223" i="1"/>
  <c r="P223" i="1"/>
  <c r="L223" i="1"/>
  <c r="O224" i="1"/>
  <c r="J224" i="1"/>
  <c r="P224" i="1"/>
  <c r="L224" i="1"/>
  <c r="O225" i="1"/>
  <c r="J225" i="1"/>
  <c r="P225" i="1"/>
  <c r="L225" i="1"/>
  <c r="O226" i="1"/>
  <c r="J226" i="1"/>
  <c r="P226" i="1"/>
  <c r="L226" i="1"/>
  <c r="O227" i="1"/>
  <c r="J227" i="1"/>
  <c r="P227" i="1"/>
  <c r="L227" i="1"/>
  <c r="O228" i="1"/>
  <c r="J228" i="1"/>
  <c r="P228" i="1"/>
  <c r="L228" i="1"/>
  <c r="O229" i="1"/>
  <c r="J229" i="1"/>
  <c r="P229" i="1"/>
  <c r="L229" i="1"/>
  <c r="O230" i="1"/>
  <c r="J230" i="1"/>
  <c r="P230" i="1"/>
  <c r="L230" i="1"/>
  <c r="O231" i="1"/>
  <c r="J231" i="1"/>
  <c r="P231" i="1"/>
  <c r="L231" i="1"/>
  <c r="O232" i="1"/>
  <c r="J232" i="1"/>
  <c r="P232" i="1"/>
  <c r="L232" i="1"/>
  <c r="O233" i="1"/>
  <c r="J233" i="1"/>
  <c r="P233" i="1"/>
  <c r="L233" i="1"/>
  <c r="O234" i="1"/>
  <c r="J234" i="1"/>
  <c r="P234" i="1"/>
  <c r="L234" i="1"/>
  <c r="O235" i="1"/>
  <c r="J235" i="1"/>
  <c r="P235" i="1"/>
  <c r="L235" i="1"/>
  <c r="O236" i="1"/>
  <c r="J236" i="1"/>
  <c r="P236" i="1"/>
  <c r="L236" i="1"/>
  <c r="O237" i="1"/>
  <c r="J237" i="1"/>
  <c r="P237" i="1"/>
  <c r="L237" i="1"/>
  <c r="O238" i="1"/>
  <c r="J238" i="1"/>
  <c r="P238" i="1"/>
  <c r="L238" i="1"/>
  <c r="O239" i="1"/>
  <c r="J239" i="1"/>
  <c r="P239" i="1"/>
  <c r="L239" i="1"/>
  <c r="O240" i="1"/>
  <c r="J240" i="1"/>
  <c r="P240" i="1"/>
  <c r="L240" i="1"/>
  <c r="O241" i="1"/>
  <c r="J241" i="1"/>
  <c r="P241" i="1"/>
  <c r="L241" i="1"/>
  <c r="O242" i="1"/>
  <c r="J242" i="1"/>
  <c r="P242" i="1"/>
  <c r="L242" i="1"/>
  <c r="O243" i="1"/>
  <c r="J243" i="1"/>
  <c r="P243" i="1"/>
  <c r="L243" i="1"/>
  <c r="O244" i="1"/>
  <c r="J244" i="1"/>
  <c r="P244" i="1"/>
  <c r="L244" i="1"/>
  <c r="O245" i="1"/>
  <c r="J245" i="1"/>
  <c r="P245" i="1"/>
  <c r="L245" i="1"/>
  <c r="O246" i="1"/>
  <c r="J246" i="1"/>
  <c r="P246" i="1"/>
  <c r="L246" i="1"/>
  <c r="O247" i="1"/>
  <c r="J247" i="1"/>
  <c r="P247" i="1"/>
  <c r="L247" i="1"/>
  <c r="O248" i="1"/>
  <c r="J248" i="1"/>
  <c r="P248" i="1"/>
  <c r="L248" i="1"/>
  <c r="O249" i="1"/>
  <c r="J249" i="1"/>
  <c r="P249" i="1"/>
  <c r="L249" i="1"/>
  <c r="O250" i="1"/>
  <c r="J250" i="1"/>
  <c r="P250" i="1"/>
  <c r="L250" i="1"/>
  <c r="O251" i="1"/>
  <c r="J251" i="1"/>
  <c r="P251" i="1"/>
  <c r="L251" i="1"/>
  <c r="O252" i="1"/>
  <c r="J252" i="1"/>
  <c r="P252" i="1"/>
  <c r="L252" i="1"/>
  <c r="O253" i="1"/>
  <c r="J253" i="1"/>
  <c r="P253" i="1"/>
  <c r="L253" i="1"/>
  <c r="O254" i="1"/>
  <c r="J254" i="1"/>
  <c r="P254" i="1"/>
  <c r="L254" i="1"/>
  <c r="O255" i="1"/>
  <c r="J255" i="1"/>
  <c r="P255" i="1"/>
  <c r="L255" i="1"/>
  <c r="O256" i="1"/>
  <c r="J256" i="1"/>
  <c r="P256" i="1"/>
  <c r="L256" i="1"/>
  <c r="O257" i="1"/>
  <c r="J257" i="1"/>
  <c r="P257" i="1"/>
  <c r="L257" i="1"/>
  <c r="O258" i="1"/>
  <c r="J258" i="1"/>
  <c r="P258" i="1"/>
  <c r="L258" i="1"/>
  <c r="O259" i="1"/>
  <c r="J259" i="1"/>
  <c r="P259" i="1"/>
  <c r="L259" i="1"/>
  <c r="O260" i="1"/>
  <c r="J260" i="1"/>
  <c r="P260" i="1"/>
  <c r="L260" i="1"/>
  <c r="O261" i="1"/>
  <c r="J261" i="1"/>
  <c r="P261" i="1"/>
  <c r="L261" i="1"/>
  <c r="O262" i="1"/>
  <c r="J262" i="1"/>
  <c r="P262" i="1"/>
  <c r="L262" i="1"/>
  <c r="O263" i="1"/>
  <c r="J263" i="1"/>
  <c r="P263" i="1"/>
  <c r="L263" i="1"/>
  <c r="O264" i="1"/>
  <c r="J264" i="1"/>
  <c r="P264" i="1"/>
  <c r="L264" i="1"/>
  <c r="O265" i="1"/>
  <c r="J265" i="1"/>
  <c r="P265" i="1"/>
  <c r="L265" i="1"/>
  <c r="O266" i="1"/>
  <c r="J266" i="1"/>
  <c r="P266" i="1"/>
  <c r="L266" i="1"/>
  <c r="O267" i="1"/>
  <c r="J267" i="1"/>
  <c r="P267" i="1"/>
  <c r="L267" i="1"/>
  <c r="O268" i="1"/>
  <c r="J268" i="1"/>
  <c r="P268" i="1"/>
  <c r="L268" i="1"/>
  <c r="O269" i="1"/>
  <c r="J269" i="1"/>
  <c r="P269" i="1"/>
  <c r="L269" i="1"/>
  <c r="O270" i="1"/>
  <c r="J270" i="1"/>
  <c r="P270" i="1"/>
  <c r="L270" i="1"/>
  <c r="O271" i="1"/>
  <c r="J271" i="1"/>
  <c r="P271" i="1"/>
  <c r="L271" i="1"/>
  <c r="O272" i="1"/>
  <c r="J272" i="1"/>
  <c r="P272" i="1"/>
  <c r="L272" i="1"/>
  <c r="O273" i="1"/>
  <c r="J273" i="1"/>
  <c r="P273" i="1"/>
  <c r="L273" i="1"/>
  <c r="O274" i="1"/>
  <c r="J274" i="1"/>
  <c r="P274" i="1"/>
  <c r="L274" i="1"/>
  <c r="O275" i="1"/>
  <c r="J275" i="1"/>
  <c r="P275" i="1"/>
  <c r="L275" i="1"/>
  <c r="O276" i="1"/>
  <c r="J276" i="1"/>
  <c r="P276" i="1"/>
  <c r="L276" i="1"/>
  <c r="O277" i="1"/>
  <c r="J277" i="1"/>
  <c r="P277" i="1"/>
  <c r="L277" i="1"/>
  <c r="O278" i="1"/>
  <c r="J278" i="1"/>
  <c r="P278" i="1"/>
  <c r="L278" i="1"/>
  <c r="O279" i="1"/>
  <c r="J279" i="1"/>
  <c r="P279" i="1"/>
  <c r="L279" i="1"/>
  <c r="O280" i="1"/>
  <c r="J280" i="1"/>
  <c r="P280" i="1"/>
  <c r="L280" i="1"/>
  <c r="O281" i="1"/>
  <c r="J281" i="1"/>
  <c r="P281" i="1"/>
  <c r="L281" i="1"/>
  <c r="O282" i="1"/>
  <c r="J282" i="1"/>
  <c r="P282" i="1"/>
  <c r="L282" i="1"/>
  <c r="O283" i="1"/>
  <c r="J283" i="1"/>
  <c r="P283" i="1"/>
  <c r="L283" i="1"/>
  <c r="O284" i="1"/>
  <c r="J284" i="1"/>
  <c r="P284" i="1"/>
  <c r="L284" i="1"/>
  <c r="O285" i="1"/>
  <c r="J285" i="1"/>
  <c r="P285" i="1"/>
  <c r="L285" i="1"/>
  <c r="O286" i="1"/>
  <c r="J286" i="1"/>
  <c r="P286" i="1"/>
  <c r="L286" i="1"/>
  <c r="O287" i="1"/>
  <c r="J287" i="1"/>
  <c r="P287" i="1"/>
  <c r="L287" i="1"/>
  <c r="O288" i="1"/>
  <c r="J288" i="1"/>
  <c r="P288" i="1"/>
  <c r="L288" i="1"/>
  <c r="O289" i="1"/>
  <c r="J289" i="1"/>
  <c r="P289" i="1"/>
  <c r="L289" i="1"/>
  <c r="O290" i="1"/>
  <c r="J290" i="1"/>
  <c r="P290" i="1"/>
  <c r="L290" i="1"/>
  <c r="O291" i="1"/>
  <c r="J291" i="1"/>
  <c r="P291" i="1"/>
  <c r="L291" i="1"/>
  <c r="O292" i="1"/>
  <c r="J292" i="1"/>
  <c r="P292" i="1"/>
  <c r="L292" i="1"/>
  <c r="O293" i="1"/>
  <c r="J293" i="1"/>
  <c r="P293" i="1"/>
  <c r="L293" i="1"/>
  <c r="O294" i="1"/>
  <c r="J294" i="1"/>
  <c r="P294" i="1"/>
  <c r="L294" i="1"/>
  <c r="O295" i="1"/>
  <c r="J295" i="1"/>
  <c r="P295" i="1"/>
  <c r="L295" i="1"/>
  <c r="O296" i="1"/>
  <c r="J296" i="1"/>
  <c r="P296" i="1"/>
  <c r="L296" i="1"/>
  <c r="O297" i="1"/>
  <c r="J297" i="1"/>
  <c r="P297" i="1"/>
  <c r="L297" i="1"/>
  <c r="O298" i="1"/>
  <c r="J298" i="1"/>
  <c r="P298" i="1"/>
  <c r="L298" i="1"/>
  <c r="O299" i="1"/>
  <c r="J299" i="1"/>
  <c r="P299" i="1"/>
  <c r="L299" i="1"/>
  <c r="O300" i="1"/>
  <c r="J300" i="1"/>
  <c r="P300" i="1"/>
  <c r="L300" i="1"/>
  <c r="O301" i="1"/>
  <c r="J301" i="1"/>
  <c r="P301" i="1"/>
  <c r="L301" i="1"/>
  <c r="O302" i="1"/>
  <c r="J302" i="1"/>
  <c r="P302" i="1"/>
  <c r="L302" i="1"/>
  <c r="O303" i="1"/>
  <c r="J303" i="1"/>
  <c r="P303" i="1"/>
  <c r="L303" i="1"/>
  <c r="O304" i="1"/>
  <c r="J304" i="1"/>
  <c r="P304" i="1"/>
  <c r="L304" i="1"/>
  <c r="O305" i="1"/>
  <c r="J305" i="1"/>
  <c r="P305" i="1"/>
  <c r="L305" i="1"/>
  <c r="O306" i="1"/>
  <c r="J306" i="1"/>
  <c r="P306" i="1"/>
  <c r="L306" i="1"/>
  <c r="O307" i="1"/>
  <c r="J307" i="1"/>
  <c r="P307" i="1"/>
  <c r="L307" i="1"/>
  <c r="O308" i="1"/>
  <c r="J308" i="1"/>
  <c r="P308" i="1"/>
  <c r="L308" i="1"/>
  <c r="O309" i="1"/>
  <c r="J309" i="1"/>
  <c r="P309" i="1"/>
  <c r="L309" i="1"/>
  <c r="O310" i="1"/>
  <c r="J310" i="1"/>
  <c r="P310" i="1"/>
  <c r="L310" i="1"/>
  <c r="O311" i="1"/>
  <c r="J311" i="1"/>
  <c r="P311" i="1"/>
  <c r="L311" i="1"/>
  <c r="O312" i="1"/>
  <c r="J312" i="1"/>
  <c r="P312" i="1"/>
  <c r="L312" i="1"/>
  <c r="O313" i="1"/>
  <c r="J313" i="1"/>
  <c r="P313" i="1"/>
  <c r="L313" i="1"/>
  <c r="O314" i="1"/>
  <c r="J314" i="1"/>
  <c r="P314" i="1"/>
  <c r="L314" i="1"/>
  <c r="O315" i="1"/>
  <c r="J315" i="1"/>
  <c r="P315" i="1"/>
  <c r="L315" i="1"/>
  <c r="O316" i="1"/>
  <c r="J316" i="1"/>
  <c r="P316" i="1"/>
  <c r="L316" i="1"/>
  <c r="O317" i="1"/>
  <c r="J317" i="1"/>
  <c r="P317" i="1"/>
  <c r="L317" i="1"/>
  <c r="O318" i="1"/>
  <c r="J318" i="1"/>
  <c r="P318" i="1"/>
  <c r="L318" i="1"/>
  <c r="O319" i="1"/>
  <c r="J319" i="1"/>
  <c r="P319" i="1"/>
  <c r="L319" i="1"/>
  <c r="O320" i="1"/>
  <c r="J320" i="1"/>
  <c r="P320" i="1"/>
  <c r="L320" i="1"/>
  <c r="O321" i="1"/>
  <c r="J321" i="1"/>
  <c r="P321" i="1"/>
  <c r="L321" i="1"/>
  <c r="O322" i="1"/>
  <c r="J322" i="1"/>
  <c r="P322" i="1"/>
  <c r="L322" i="1"/>
  <c r="O323" i="1"/>
  <c r="J323" i="1"/>
  <c r="P323" i="1"/>
  <c r="L323" i="1"/>
  <c r="O324" i="1"/>
  <c r="J324" i="1"/>
  <c r="P324" i="1"/>
  <c r="L324" i="1"/>
  <c r="O325" i="1"/>
  <c r="J325" i="1"/>
  <c r="P325" i="1"/>
  <c r="L325" i="1"/>
  <c r="O326" i="1"/>
  <c r="J326" i="1"/>
  <c r="P326" i="1"/>
  <c r="L326" i="1"/>
  <c r="O327" i="1"/>
  <c r="J327" i="1"/>
  <c r="P327" i="1"/>
  <c r="L327" i="1"/>
  <c r="O328" i="1"/>
  <c r="J328" i="1"/>
  <c r="P328" i="1"/>
  <c r="L328" i="1"/>
  <c r="O329" i="1"/>
  <c r="J329" i="1"/>
  <c r="P329" i="1"/>
  <c r="L329" i="1"/>
  <c r="O330" i="1"/>
  <c r="J330" i="1"/>
  <c r="P330" i="1"/>
  <c r="L330" i="1"/>
  <c r="O331" i="1"/>
  <c r="J331" i="1"/>
  <c r="P331" i="1"/>
  <c r="L331" i="1"/>
  <c r="O332" i="1"/>
  <c r="J332" i="1"/>
  <c r="P332" i="1"/>
  <c r="L332" i="1"/>
  <c r="O333" i="1"/>
  <c r="J333" i="1"/>
  <c r="P333" i="1"/>
  <c r="L333" i="1"/>
  <c r="O334" i="1"/>
  <c r="J334" i="1"/>
  <c r="P334" i="1"/>
  <c r="L334" i="1"/>
  <c r="O335" i="1"/>
  <c r="J335" i="1"/>
  <c r="P335" i="1"/>
  <c r="L335" i="1"/>
  <c r="O336" i="1"/>
  <c r="J336" i="1"/>
  <c r="P336" i="1"/>
  <c r="L336" i="1"/>
  <c r="O337" i="1"/>
  <c r="J337" i="1"/>
  <c r="P337" i="1"/>
  <c r="L337" i="1"/>
  <c r="O338" i="1"/>
  <c r="J338" i="1"/>
  <c r="P338" i="1"/>
  <c r="L338" i="1"/>
  <c r="O339" i="1"/>
  <c r="J339" i="1"/>
  <c r="P339" i="1"/>
  <c r="L339" i="1"/>
  <c r="O340" i="1"/>
  <c r="J340" i="1"/>
  <c r="P340" i="1"/>
  <c r="L340" i="1"/>
  <c r="O341" i="1"/>
  <c r="J341" i="1"/>
  <c r="P341" i="1"/>
  <c r="L341" i="1"/>
  <c r="O342" i="1"/>
  <c r="J342" i="1"/>
  <c r="P342" i="1"/>
  <c r="L342" i="1"/>
  <c r="O343" i="1"/>
  <c r="J343" i="1"/>
  <c r="P343" i="1"/>
  <c r="L343" i="1"/>
  <c r="O344" i="1"/>
  <c r="J344" i="1"/>
  <c r="P344" i="1"/>
  <c r="L344" i="1"/>
  <c r="O345" i="1"/>
  <c r="J345" i="1"/>
  <c r="P345" i="1"/>
  <c r="L345" i="1"/>
  <c r="O346" i="1"/>
  <c r="J346" i="1"/>
  <c r="P346" i="1"/>
  <c r="L346" i="1"/>
  <c r="O347" i="1"/>
  <c r="J347" i="1"/>
  <c r="P347" i="1"/>
  <c r="L347" i="1"/>
  <c r="O348" i="1"/>
  <c r="J348" i="1"/>
  <c r="P348" i="1"/>
  <c r="L348" i="1"/>
  <c r="O349" i="1"/>
  <c r="J349" i="1"/>
  <c r="P349" i="1"/>
  <c r="L349" i="1"/>
  <c r="O350" i="1"/>
  <c r="J350" i="1"/>
  <c r="P350" i="1"/>
  <c r="L350" i="1"/>
  <c r="L352" i="1"/>
  <c r="L354" i="1"/>
  <c r="J105" i="1"/>
  <c r="P105" i="1"/>
  <c r="J56" i="1"/>
  <c r="P56" i="1"/>
  <c r="G352" i="1"/>
  <c r="G353" i="1"/>
  <c r="G354" i="1"/>
  <c r="G355" i="1"/>
</calcChain>
</file>

<file path=xl/comments1.xml><?xml version="1.0" encoding="utf-8"?>
<comments xmlns="http://schemas.openxmlformats.org/spreadsheetml/2006/main">
  <authors>
    <author>Andy Littlejohns</author>
  </authors>
  <commentList>
    <comment ref="H1" authorId="0" shapeId="0">
      <text>
        <r>
          <rPr>
            <b/>
            <sz val="9"/>
            <color indexed="81"/>
            <rFont val="Tahoma"/>
            <family val="2"/>
          </rPr>
          <t>Andy Littlejohns:</t>
        </r>
        <r>
          <rPr>
            <sz val="9"/>
            <color indexed="81"/>
            <rFont val="Tahoma"/>
            <family val="2"/>
          </rPr>
          <t xml:space="preserve">
</t>
        </r>
        <r>
          <rPr>
            <sz val="11"/>
            <color indexed="81"/>
            <rFont val="Calibri"/>
            <family val="2"/>
            <scheme val="minor"/>
          </rPr>
          <t>Key:
Contact Award - From Date Contract Signed Onward
Implementation - Contract Award Date until Testing Start Date
Testing - Testing Start Date until Transition Start Date
Transition - Transition Start Date until Operational Start Date
Operation - Operational Start Date Onward
The requirement must be completed and ready for use in the stage indicated</t>
        </r>
      </text>
    </comment>
    <comment ref="F167" authorId="0" shapeId="0">
      <text>
        <r>
          <rPr>
            <b/>
            <sz val="9"/>
            <color indexed="81"/>
            <rFont val="Tahoma"/>
            <family val="2"/>
          </rPr>
          <t>Andy Littlejohns:</t>
        </r>
        <r>
          <rPr>
            <sz val="9"/>
            <color indexed="81"/>
            <rFont val="Tahoma"/>
            <family val="2"/>
          </rPr>
          <t xml:space="preserve">
Providers as well</t>
        </r>
      </text>
    </comment>
    <comment ref="F274" authorId="0" shapeId="0">
      <text>
        <r>
          <rPr>
            <b/>
            <sz val="9"/>
            <color indexed="81"/>
            <rFont val="Tahoma"/>
            <family val="2"/>
          </rPr>
          <t>Andy Littlejohns:</t>
        </r>
        <r>
          <rPr>
            <sz val="9"/>
            <color indexed="81"/>
            <rFont val="Tahoma"/>
            <family val="2"/>
          </rPr>
          <t xml:space="preserve">
Should be optional (Should) and needs splitting</t>
        </r>
      </text>
    </comment>
  </commentList>
</comments>
</file>

<file path=xl/sharedStrings.xml><?xml version="1.0" encoding="utf-8"?>
<sst xmlns="http://schemas.openxmlformats.org/spreadsheetml/2006/main" count="2924" uniqueCount="1132">
  <si>
    <t>Non Functional Requirements</t>
  </si>
  <si>
    <t>System Availability</t>
  </si>
  <si>
    <t>System Development</t>
  </si>
  <si>
    <t>System Performance</t>
  </si>
  <si>
    <t>Functional Requirements</t>
  </si>
  <si>
    <t>RFP00001</t>
  </si>
  <si>
    <t>RFP00002</t>
  </si>
  <si>
    <t>RFP00003</t>
  </si>
  <si>
    <t>RFP00004</t>
  </si>
  <si>
    <t>RFP00005</t>
  </si>
  <si>
    <t>RFP00006</t>
  </si>
  <si>
    <t>RFP00007</t>
  </si>
  <si>
    <t>RFP00008</t>
  </si>
  <si>
    <t>RFP00010</t>
  </si>
  <si>
    <t>RFP00011</t>
  </si>
  <si>
    <t>RFP00013</t>
  </si>
  <si>
    <t>RFP00017</t>
  </si>
  <si>
    <t>RFP00018</t>
  </si>
  <si>
    <t>RFP00019</t>
  </si>
  <si>
    <t>RFP00022</t>
  </si>
  <si>
    <t>RFP00026</t>
  </si>
  <si>
    <t>RFP00027</t>
  </si>
  <si>
    <t>RFP00030</t>
  </si>
  <si>
    <t>RFP00031</t>
  </si>
  <si>
    <t>RFP00032</t>
  </si>
  <si>
    <t>RFP00039</t>
  </si>
  <si>
    <t>RFP00040</t>
  </si>
  <si>
    <t>RFP00041</t>
  </si>
  <si>
    <t>RFP00042</t>
  </si>
  <si>
    <t>RFP00073</t>
  </si>
  <si>
    <t>RFP00074</t>
  </si>
  <si>
    <t>RFP00075</t>
  </si>
  <si>
    <t>RFP00076</t>
  </si>
  <si>
    <t>Solution Req. Ref.</t>
  </si>
  <si>
    <t>Section</t>
  </si>
  <si>
    <t>Sub-Section</t>
  </si>
  <si>
    <t>Requirement</t>
  </si>
  <si>
    <t>MoSCow</t>
  </si>
  <si>
    <t>Must</t>
  </si>
  <si>
    <t>Should</t>
  </si>
  <si>
    <t>Could</t>
  </si>
  <si>
    <t>Proposed Phase</t>
  </si>
  <si>
    <t>MoSCoW Breakdown</t>
  </si>
  <si>
    <t>Total</t>
  </si>
  <si>
    <t>A - Functionality provided as standard</t>
  </si>
  <si>
    <t>B - Functionality provided seamlessly by third-party solution</t>
  </si>
  <si>
    <t>C - Functionality provided by the vendor but requires customization </t>
  </si>
  <si>
    <t>D - Functionality provided; requires customized integration with third-party solution</t>
  </si>
  <si>
    <t>E - Functionality not provided</t>
  </si>
  <si>
    <t>Provide a relevant and brief explanation how your solution meets the requirement</t>
  </si>
  <si>
    <t>Intellectual Property Rights</t>
  </si>
  <si>
    <t>System Location</t>
  </si>
  <si>
    <t>RISQS Website</t>
  </si>
  <si>
    <t>System Access and Security</t>
  </si>
  <si>
    <t>RISQS SMO Access</t>
  </si>
  <si>
    <t>Auditor Access</t>
  </si>
  <si>
    <t>Graphical User Interface</t>
  </si>
  <si>
    <t>Data</t>
  </si>
  <si>
    <t>Traceability</t>
  </si>
  <si>
    <t>Training</t>
  </si>
  <si>
    <t>Communications</t>
  </si>
  <si>
    <t>Billing</t>
  </si>
  <si>
    <t>Complaint Process</t>
  </si>
  <si>
    <t>Management Information &amp; Meetings</t>
  </si>
  <si>
    <t>Protocol Management</t>
  </si>
  <si>
    <t>Verification</t>
  </si>
  <si>
    <t>Audit Scheduling</t>
  </si>
  <si>
    <t>Audit Report</t>
  </si>
  <si>
    <t>Supplier Maturity Level</t>
  </si>
  <si>
    <t>Audit Appeal</t>
  </si>
  <si>
    <t>Protocols, Procedures and Processes</t>
  </si>
  <si>
    <t>Registration and Verification</t>
  </si>
  <si>
    <t>Renewal of Membership</t>
  </si>
  <si>
    <t>Archiving Member Profiles</t>
  </si>
  <si>
    <t>Contractual Management</t>
  </si>
  <si>
    <t>4.1.001</t>
  </si>
  <si>
    <t>4.1.002</t>
  </si>
  <si>
    <t>4.1.003</t>
  </si>
  <si>
    <t>4.1.004</t>
  </si>
  <si>
    <t>4.1.005</t>
  </si>
  <si>
    <t>4.1.006</t>
  </si>
  <si>
    <t>4.1.007</t>
  </si>
  <si>
    <t>4.1.008</t>
  </si>
  <si>
    <t>RFP00009</t>
  </si>
  <si>
    <t>4.2.001</t>
  </si>
  <si>
    <t>4.2.002</t>
  </si>
  <si>
    <t>4.2.003</t>
  </si>
  <si>
    <t>4.2.004</t>
  </si>
  <si>
    <t>4.3.001</t>
  </si>
  <si>
    <t>Branding and Marketing</t>
  </si>
  <si>
    <t>4.4.001</t>
  </si>
  <si>
    <t>4.4.002</t>
  </si>
  <si>
    <t>4.5.001</t>
  </si>
  <si>
    <t>4.5.002</t>
  </si>
  <si>
    <t>4.5.003</t>
  </si>
  <si>
    <t>4.6.001</t>
  </si>
  <si>
    <t>4.6.002</t>
  </si>
  <si>
    <t>4.6.003</t>
  </si>
  <si>
    <t>4.6.004</t>
  </si>
  <si>
    <t>4.6.005</t>
  </si>
  <si>
    <t>RFP00014</t>
  </si>
  <si>
    <t>RFP00016</t>
  </si>
  <si>
    <t>RFP00021</t>
  </si>
  <si>
    <t>RFP00023</t>
  </si>
  <si>
    <t>RFP00024</t>
  </si>
  <si>
    <t>RFP00025</t>
  </si>
  <si>
    <t>RFP00028</t>
  </si>
  <si>
    <t>RFP00029</t>
  </si>
  <si>
    <t>RFP00034</t>
  </si>
  <si>
    <t>RFP00035</t>
  </si>
  <si>
    <t>RFP00036</t>
  </si>
  <si>
    <t>RFP00037</t>
  </si>
  <si>
    <t>RFP00038</t>
  </si>
  <si>
    <t>RFP00043</t>
  </si>
  <si>
    <t>RFP00044</t>
  </si>
  <si>
    <t>RFP00045</t>
  </si>
  <si>
    <t>RFP00046</t>
  </si>
  <si>
    <t>RFP00047</t>
  </si>
  <si>
    <t>RFP00048</t>
  </si>
  <si>
    <t>RFP00049</t>
  </si>
  <si>
    <t>RFP00051</t>
  </si>
  <si>
    <t>RFP00052</t>
  </si>
  <si>
    <t>RFP00053</t>
  </si>
  <si>
    <t>RFP00054</t>
  </si>
  <si>
    <t>RFP00055</t>
  </si>
  <si>
    <t>RFP00056</t>
  </si>
  <si>
    <t>RFP00057</t>
  </si>
  <si>
    <t>RFP00058</t>
  </si>
  <si>
    <t>RFP00059</t>
  </si>
  <si>
    <t>RFP00060</t>
  </si>
  <si>
    <t>RFP00061</t>
  </si>
  <si>
    <t>RFP00062</t>
  </si>
  <si>
    <t>RFP00063</t>
  </si>
  <si>
    <t>RFP00064</t>
  </si>
  <si>
    <t>RFP00065</t>
  </si>
  <si>
    <t>RFP00066</t>
  </si>
  <si>
    <t>RFP00067</t>
  </si>
  <si>
    <t>RFP00068</t>
  </si>
  <si>
    <t>RFP00069</t>
  </si>
  <si>
    <t>RFP00070</t>
  </si>
  <si>
    <t>RFP00071</t>
  </si>
  <si>
    <t>RFP00072</t>
  </si>
  <si>
    <t>RFP00077</t>
  </si>
  <si>
    <t>RFP00078</t>
  </si>
  <si>
    <t>RFP00079</t>
  </si>
  <si>
    <t>RFP00080</t>
  </si>
  <si>
    <t>RFP00081</t>
  </si>
  <si>
    <t>RFP00082</t>
  </si>
  <si>
    <t>RFP00083</t>
  </si>
  <si>
    <t>RFP00084</t>
  </si>
  <si>
    <t>RFP00085</t>
  </si>
  <si>
    <t>4.7.001</t>
  </si>
  <si>
    <t>4.7.002</t>
  </si>
  <si>
    <t>4.8.001</t>
  </si>
  <si>
    <t>4.8.002</t>
  </si>
  <si>
    <t>4.5.004</t>
  </si>
  <si>
    <t>4.5.005</t>
  </si>
  <si>
    <t>4.9.001</t>
  </si>
  <si>
    <t>4.5.006</t>
  </si>
  <si>
    <t>4.7.003</t>
  </si>
  <si>
    <t>4.7.004</t>
  </si>
  <si>
    <t>4.7.005</t>
  </si>
  <si>
    <t>4.7.006</t>
  </si>
  <si>
    <t>4.7.007</t>
  </si>
  <si>
    <t>4.7.008</t>
  </si>
  <si>
    <t>4.7.009</t>
  </si>
  <si>
    <t>4.7.010</t>
  </si>
  <si>
    <t>4.7.011</t>
  </si>
  <si>
    <t>4.9.002</t>
  </si>
  <si>
    <t>4.9.003</t>
  </si>
  <si>
    <t>4.9.004</t>
  </si>
  <si>
    <t>4.9.005</t>
  </si>
  <si>
    <t>4.9.006</t>
  </si>
  <si>
    <t>4.9.007</t>
  </si>
  <si>
    <t>4.10.001</t>
  </si>
  <si>
    <t>4.10.002</t>
  </si>
  <si>
    <t>4.10.003</t>
  </si>
  <si>
    <t>4.10.004</t>
  </si>
  <si>
    <t>4.10.005</t>
  </si>
  <si>
    <t>4.10.006</t>
  </si>
  <si>
    <t>4.10.007</t>
  </si>
  <si>
    <t>4.10.008</t>
  </si>
  <si>
    <t>4.11.001</t>
  </si>
  <si>
    <t>RFP00086</t>
  </si>
  <si>
    <t>RFP00087</t>
  </si>
  <si>
    <t>RFP00088</t>
  </si>
  <si>
    <t>RFP00089</t>
  </si>
  <si>
    <t>RFP00090</t>
  </si>
  <si>
    <t>RFP00091</t>
  </si>
  <si>
    <t>RFP00092</t>
  </si>
  <si>
    <t>RFP00093</t>
  </si>
  <si>
    <t>RFP00094</t>
  </si>
  <si>
    <t>RFP00095</t>
  </si>
  <si>
    <t>RFP00096</t>
  </si>
  <si>
    <t>RFP00097</t>
  </si>
  <si>
    <t>RFP00098</t>
  </si>
  <si>
    <t>RFP00099</t>
  </si>
  <si>
    <t>RFP00100</t>
  </si>
  <si>
    <t>RFP00101</t>
  </si>
  <si>
    <t>4.11.002</t>
  </si>
  <si>
    <t>4.11.003</t>
  </si>
  <si>
    <t>4.11.004</t>
  </si>
  <si>
    <t>4.11.005</t>
  </si>
  <si>
    <t>4.11.006</t>
  </si>
  <si>
    <t>4.11.007</t>
  </si>
  <si>
    <t>4.11.008</t>
  </si>
  <si>
    <t>4.11.009</t>
  </si>
  <si>
    <t>4.11.010</t>
  </si>
  <si>
    <t>4.11.011</t>
  </si>
  <si>
    <t>4.11.012</t>
  </si>
  <si>
    <t>4.11.013</t>
  </si>
  <si>
    <t>4.11.014</t>
  </si>
  <si>
    <t>4.11.015</t>
  </si>
  <si>
    <t>4.11.016</t>
  </si>
  <si>
    <t>4.11.017</t>
  </si>
  <si>
    <t>4.11.018</t>
  </si>
  <si>
    <t>4.11.019</t>
  </si>
  <si>
    <t>4.11.020</t>
  </si>
  <si>
    <t>4.11.021</t>
  </si>
  <si>
    <t>4.11.022</t>
  </si>
  <si>
    <t>4.11.023</t>
  </si>
  <si>
    <t>4.11.045</t>
  </si>
  <si>
    <t>4.11.046</t>
  </si>
  <si>
    <t>4.12.001</t>
  </si>
  <si>
    <t>RFP00102</t>
  </si>
  <si>
    <t>RFP00103</t>
  </si>
  <si>
    <t>RFP00104</t>
  </si>
  <si>
    <t>RFP00105</t>
  </si>
  <si>
    <t>RFP00106</t>
  </si>
  <si>
    <t>RFP00107</t>
  </si>
  <si>
    <t>RFP00108</t>
  </si>
  <si>
    <t>RFP00109</t>
  </si>
  <si>
    <t>RFP00110</t>
  </si>
  <si>
    <t>RFP00111</t>
  </si>
  <si>
    <t>RFP00112</t>
  </si>
  <si>
    <t>RFP00113</t>
  </si>
  <si>
    <t>RFP00114</t>
  </si>
  <si>
    <t>RFP00115</t>
  </si>
  <si>
    <t>RFP00116</t>
  </si>
  <si>
    <t>RFP00117</t>
  </si>
  <si>
    <t>RFP00118</t>
  </si>
  <si>
    <t>RFP00119</t>
  </si>
  <si>
    <t>RFP00120</t>
  </si>
  <si>
    <t>RFP00121</t>
  </si>
  <si>
    <t>RFP00122</t>
  </si>
  <si>
    <t>RFP00123</t>
  </si>
  <si>
    <t>RFP00124</t>
  </si>
  <si>
    <t>RFP00125</t>
  </si>
  <si>
    <t>RFP00126</t>
  </si>
  <si>
    <t>RFP00127</t>
  </si>
  <si>
    <t>RFP00128</t>
  </si>
  <si>
    <t>RFP00129</t>
  </si>
  <si>
    <t>RFP00130</t>
  </si>
  <si>
    <t>RFP00131</t>
  </si>
  <si>
    <t>RFP00132</t>
  </si>
  <si>
    <t>RFP00133</t>
  </si>
  <si>
    <t>RFP00135</t>
  </si>
  <si>
    <t>RFP00136</t>
  </si>
  <si>
    <t>RFP00137</t>
  </si>
  <si>
    <t>RFP00138</t>
  </si>
  <si>
    <t>RFP00139</t>
  </si>
  <si>
    <t>RFP00140</t>
  </si>
  <si>
    <t>RFP00141</t>
  </si>
  <si>
    <t>RFP00142</t>
  </si>
  <si>
    <t>RFP00143</t>
  </si>
  <si>
    <t>RFP00144</t>
  </si>
  <si>
    <t>RFP00145</t>
  </si>
  <si>
    <t>RFP00146</t>
  </si>
  <si>
    <t>RFP00147</t>
  </si>
  <si>
    <t>RFP00148</t>
  </si>
  <si>
    <t>RFP00149</t>
  </si>
  <si>
    <t>RFP00150</t>
  </si>
  <si>
    <t>RFP00151</t>
  </si>
  <si>
    <t>RFP00152</t>
  </si>
  <si>
    <t>RFP00153</t>
  </si>
  <si>
    <t>RFP00154</t>
  </si>
  <si>
    <t>RFP00155</t>
  </si>
  <si>
    <t>RFP00156</t>
  </si>
  <si>
    <t>RFP00157</t>
  </si>
  <si>
    <t>RFP00158</t>
  </si>
  <si>
    <t>RFP00159</t>
  </si>
  <si>
    <t>RFP00160</t>
  </si>
  <si>
    <t>RFP00161</t>
  </si>
  <si>
    <t>RFP00162</t>
  </si>
  <si>
    <t>RFP00163</t>
  </si>
  <si>
    <t>RFP00164</t>
  </si>
  <si>
    <t>RFP00165</t>
  </si>
  <si>
    <t>RFP00166</t>
  </si>
  <si>
    <t>RFP00167</t>
  </si>
  <si>
    <t>RFP00168</t>
  </si>
  <si>
    <t>RFP00169</t>
  </si>
  <si>
    <t>RFP00170</t>
  </si>
  <si>
    <t>RFP00171</t>
  </si>
  <si>
    <t>RFP00172</t>
  </si>
  <si>
    <t>RFP00173</t>
  </si>
  <si>
    <t>RFP00174</t>
  </si>
  <si>
    <t>RFP00175</t>
  </si>
  <si>
    <t>RFP00176</t>
  </si>
  <si>
    <t>RFP00177</t>
  </si>
  <si>
    <t>RFP00178</t>
  </si>
  <si>
    <t>RFP00179</t>
  </si>
  <si>
    <t>RFP00180</t>
  </si>
  <si>
    <t>RFP00181</t>
  </si>
  <si>
    <t>RFP00182</t>
  </si>
  <si>
    <t>RFP00183</t>
  </si>
  <si>
    <t>RFP00184</t>
  </si>
  <si>
    <t>RFP00185</t>
  </si>
  <si>
    <t>RFP00186</t>
  </si>
  <si>
    <t>RFP00187</t>
  </si>
  <si>
    <t>RFP00188</t>
  </si>
  <si>
    <t>RFP00189</t>
  </si>
  <si>
    <t>RFP00190</t>
  </si>
  <si>
    <t>RFP00191</t>
  </si>
  <si>
    <t>RFP00192</t>
  </si>
  <si>
    <t>RFP00193</t>
  </si>
  <si>
    <t>RFP00194</t>
  </si>
  <si>
    <t>4.12.002</t>
  </si>
  <si>
    <t>4.12.003</t>
  </si>
  <si>
    <t>Auditor Provider Requirements</t>
  </si>
  <si>
    <t>4.14.001</t>
  </si>
  <si>
    <t>4.14.002</t>
  </si>
  <si>
    <t>4.14.003</t>
  </si>
  <si>
    <t>4.15.001</t>
  </si>
  <si>
    <t>4.15.002</t>
  </si>
  <si>
    <t>4.15.003</t>
  </si>
  <si>
    <t>4.16.001</t>
  </si>
  <si>
    <t>4.16.002</t>
  </si>
  <si>
    <t>4.16.003</t>
  </si>
  <si>
    <t>4.17.001</t>
  </si>
  <si>
    <t>4.17.002</t>
  </si>
  <si>
    <t>4.17.003</t>
  </si>
  <si>
    <t>4.17.004</t>
  </si>
  <si>
    <t>4.17.005</t>
  </si>
  <si>
    <t>4.17.006</t>
  </si>
  <si>
    <t>4.18.001</t>
  </si>
  <si>
    <t>4.18.002</t>
  </si>
  <si>
    <t>4.19.001</t>
  </si>
  <si>
    <t>4.19.002</t>
  </si>
  <si>
    <t>4.20.001</t>
  </si>
  <si>
    <t>4.20.002</t>
  </si>
  <si>
    <t>4.20.003</t>
  </si>
  <si>
    <t>4.22.001</t>
  </si>
  <si>
    <t>4.22.002</t>
  </si>
  <si>
    <t>4.23.001</t>
  </si>
  <si>
    <t>4.24.001</t>
  </si>
  <si>
    <t>4.24.002</t>
  </si>
  <si>
    <t>4.24.003</t>
  </si>
  <si>
    <t>4.25.001</t>
  </si>
  <si>
    <t>4.25.002</t>
  </si>
  <si>
    <t>4.25.003</t>
  </si>
  <si>
    <t>4.26.001</t>
  </si>
  <si>
    <t>4.26.002</t>
  </si>
  <si>
    <t>4.26.003</t>
  </si>
  <si>
    <t>4.27.001</t>
  </si>
  <si>
    <t>4.27.002</t>
  </si>
  <si>
    <t>4.28.001</t>
  </si>
  <si>
    <t>RFP00195</t>
  </si>
  <si>
    <t>RFP00196</t>
  </si>
  <si>
    <t>RFP00197</t>
  </si>
  <si>
    <t>RFP00198</t>
  </si>
  <si>
    <t>RFP00199</t>
  </si>
  <si>
    <t>RFP00200</t>
  </si>
  <si>
    <t>RFP00201</t>
  </si>
  <si>
    <t>RFP00202</t>
  </si>
  <si>
    <t>RFP00203</t>
  </si>
  <si>
    <t>RFP00204</t>
  </si>
  <si>
    <t>RFP00205</t>
  </si>
  <si>
    <t>RFP00206</t>
  </si>
  <si>
    <t>RFP00207</t>
  </si>
  <si>
    <t>RFP00208</t>
  </si>
  <si>
    <t>RFP00209</t>
  </si>
  <si>
    <t>RFP00211</t>
  </si>
  <si>
    <t>RFP00212</t>
  </si>
  <si>
    <t>RFP00213</t>
  </si>
  <si>
    <t>RFP00214</t>
  </si>
  <si>
    <t>RFP00215</t>
  </si>
  <si>
    <t>RFP00216</t>
  </si>
  <si>
    <t>RFP00217</t>
  </si>
  <si>
    <t>RFP00218</t>
  </si>
  <si>
    <t>RFP00219</t>
  </si>
  <si>
    <t>RFP00220</t>
  </si>
  <si>
    <t>RFP00221</t>
  </si>
  <si>
    <t>RFP00222</t>
  </si>
  <si>
    <t>RFP00223</t>
  </si>
  <si>
    <t>RFP00224</t>
  </si>
  <si>
    <t>RFP00225</t>
  </si>
  <si>
    <t>RFP00226</t>
  </si>
  <si>
    <t>RFP00227</t>
  </si>
  <si>
    <t>RFP00228</t>
  </si>
  <si>
    <t>RFP00229</t>
  </si>
  <si>
    <t>RFP00230</t>
  </si>
  <si>
    <t>RFP00231</t>
  </si>
  <si>
    <t>RFP00232</t>
  </si>
  <si>
    <t>RFP00233</t>
  </si>
  <si>
    <t>RFP00234</t>
  </si>
  <si>
    <t>RFP00235</t>
  </si>
  <si>
    <t>RFP00236</t>
  </si>
  <si>
    <t>RFP00237</t>
  </si>
  <si>
    <t>RFP00238</t>
  </si>
  <si>
    <t>RFP00239</t>
  </si>
  <si>
    <t>RFP00240</t>
  </si>
  <si>
    <t>RFP00241</t>
  </si>
  <si>
    <t>RFP00242</t>
  </si>
  <si>
    <t>RFP00243</t>
  </si>
  <si>
    <t>RFP00244</t>
  </si>
  <si>
    <t>RFP00245</t>
  </si>
  <si>
    <t>RFP00246</t>
  </si>
  <si>
    <t>RFP00247</t>
  </si>
  <si>
    <t>RFP00248</t>
  </si>
  <si>
    <t>RFP00249</t>
  </si>
  <si>
    <t>RFP00250</t>
  </si>
  <si>
    <t>RFP00251</t>
  </si>
  <si>
    <t>RFP00252</t>
  </si>
  <si>
    <t>RFP00253</t>
  </si>
  <si>
    <t>RFP00254</t>
  </si>
  <si>
    <t>RFP00255</t>
  </si>
  <si>
    <t>RFP00256</t>
  </si>
  <si>
    <t>RFP00257</t>
  </si>
  <si>
    <t>RFP00258</t>
  </si>
  <si>
    <t>RFP00259</t>
  </si>
  <si>
    <t>RFP00260</t>
  </si>
  <si>
    <t>RFP00261</t>
  </si>
  <si>
    <t>RFP00262</t>
  </si>
  <si>
    <t>RFP00263</t>
  </si>
  <si>
    <t>RFP00264</t>
  </si>
  <si>
    <t>RFP00265</t>
  </si>
  <si>
    <t>RFP00266</t>
  </si>
  <si>
    <t>RFP00267</t>
  </si>
  <si>
    <t>RFP00268</t>
  </si>
  <si>
    <t>RFP00269</t>
  </si>
  <si>
    <t>RFP00270</t>
  </si>
  <si>
    <t>RFP00271</t>
  </si>
  <si>
    <t>RFP00272</t>
  </si>
  <si>
    <t>RFP00273</t>
  </si>
  <si>
    <t>RFP00274</t>
  </si>
  <si>
    <t>RFP00275</t>
  </si>
  <si>
    <t>RFP00276</t>
  </si>
  <si>
    <t>RFP00277</t>
  </si>
  <si>
    <t>RFP00278</t>
  </si>
  <si>
    <t>RFP00279</t>
  </si>
  <si>
    <t>RFP00280</t>
  </si>
  <si>
    <t>RFP00281</t>
  </si>
  <si>
    <t>RFP00282</t>
  </si>
  <si>
    <t>RFP00283</t>
  </si>
  <si>
    <t>RFP00284</t>
  </si>
  <si>
    <t>RFP00285</t>
  </si>
  <si>
    <t>RFP00286</t>
  </si>
  <si>
    <t>RFP00287</t>
  </si>
  <si>
    <t>RFP00288</t>
  </si>
  <si>
    <t>RFP00289</t>
  </si>
  <si>
    <t>RFP00290</t>
  </si>
  <si>
    <t>RFP00291</t>
  </si>
  <si>
    <t>RFP00292</t>
  </si>
  <si>
    <t>RFP00293</t>
  </si>
  <si>
    <t>RFP00294</t>
  </si>
  <si>
    <t>RFP00295</t>
  </si>
  <si>
    <t>RFP00296</t>
  </si>
  <si>
    <t>RFP00297</t>
  </si>
  <si>
    <t>RFP00298</t>
  </si>
  <si>
    <t>RFP00299</t>
  </si>
  <si>
    <t>RFP00300</t>
  </si>
  <si>
    <t>RFP00301</t>
  </si>
  <si>
    <t>RFP00302</t>
  </si>
  <si>
    <t>RFP00303</t>
  </si>
  <si>
    <t>RFP00304</t>
  </si>
  <si>
    <t>RFP00305</t>
  </si>
  <si>
    <t>RFP00306</t>
  </si>
  <si>
    <t>RFP00307</t>
  </si>
  <si>
    <t>RFP00308</t>
  </si>
  <si>
    <t>RFP00309</t>
  </si>
  <si>
    <t>RFP00310</t>
  </si>
  <si>
    <t>RFP00311</t>
  </si>
  <si>
    <t>RFP00312</t>
  </si>
  <si>
    <t>RFP00313</t>
  </si>
  <si>
    <t>RFP00314</t>
  </si>
  <si>
    <t>RFP00315</t>
  </si>
  <si>
    <t>RFP00316</t>
  </si>
  <si>
    <t>RFP00317</t>
  </si>
  <si>
    <t>RFP00318</t>
  </si>
  <si>
    <t>RFP00319</t>
  </si>
  <si>
    <t>4.29.001</t>
  </si>
  <si>
    <t>4.29.002</t>
  </si>
  <si>
    <t>4.29.003</t>
  </si>
  <si>
    <t>4.30.001</t>
  </si>
  <si>
    <t>4.30.002</t>
  </si>
  <si>
    <t>4.30.003</t>
  </si>
  <si>
    <t>Transition to Existing System</t>
  </si>
  <si>
    <t>4.7.012</t>
  </si>
  <si>
    <t>4.7.013</t>
  </si>
  <si>
    <t>4.7.014</t>
  </si>
  <si>
    <t>4.7.015</t>
  </si>
  <si>
    <t>4.7.016</t>
  </si>
  <si>
    <t>4.7.017</t>
  </si>
  <si>
    <t>4.7.018</t>
  </si>
  <si>
    <t>4.7.019</t>
  </si>
  <si>
    <t>4.7.020</t>
  </si>
  <si>
    <t>RFP00320</t>
  </si>
  <si>
    <t>RFP00321</t>
  </si>
  <si>
    <t>RFP00322</t>
  </si>
  <si>
    <t>RFP00323</t>
  </si>
  <si>
    <t>RFP00324</t>
  </si>
  <si>
    <t>RFP00325</t>
  </si>
  <si>
    <t>RFP00326</t>
  </si>
  <si>
    <t>RFP00327</t>
  </si>
  <si>
    <t>RFP00328</t>
  </si>
  <si>
    <t>RFP00329</t>
  </si>
  <si>
    <t>5.1.001</t>
  </si>
  <si>
    <t>5.1.1,001</t>
  </si>
  <si>
    <t>5.1.1,002</t>
  </si>
  <si>
    <t>5.1.1,003</t>
  </si>
  <si>
    <t>5.1.1,004</t>
  </si>
  <si>
    <t>5.1.1,005</t>
  </si>
  <si>
    <t>5.1.1,006</t>
  </si>
  <si>
    <t>5.1.2,001</t>
  </si>
  <si>
    <t>Registration and On Boarding</t>
  </si>
  <si>
    <t>5.1.2,002</t>
  </si>
  <si>
    <t>5.1.2,003</t>
  </si>
  <si>
    <t>5.1.2,004</t>
  </si>
  <si>
    <t>5.1.2,005</t>
  </si>
  <si>
    <t>5.1.2,006</t>
  </si>
  <si>
    <t>5.1.2,007</t>
  </si>
  <si>
    <t>5.1.2,008</t>
  </si>
  <si>
    <t>5.1.2,009</t>
  </si>
  <si>
    <t>5.1.2,010</t>
  </si>
  <si>
    <t>5.1.2,011</t>
  </si>
  <si>
    <t>5.1.2,012</t>
  </si>
  <si>
    <t>5.1.2,013</t>
  </si>
  <si>
    <t>5.1.2,014</t>
  </si>
  <si>
    <t>5.1.2,015</t>
  </si>
  <si>
    <t>5.1.2,016</t>
  </si>
  <si>
    <t>5.1.2,017</t>
  </si>
  <si>
    <t>5.1.2,018</t>
  </si>
  <si>
    <t>5.1.2,019</t>
  </si>
  <si>
    <t>5.1.2,020</t>
  </si>
  <si>
    <t>Organisation Notes Page</t>
  </si>
  <si>
    <t>5.1.4.002</t>
  </si>
  <si>
    <t>Company Directory</t>
  </si>
  <si>
    <t>5.1.4.003</t>
  </si>
  <si>
    <t>5.1.4.004</t>
  </si>
  <si>
    <t>5.1.4.005</t>
  </si>
  <si>
    <t>5.1.4.006</t>
  </si>
  <si>
    <t>5.1.4.007</t>
  </si>
  <si>
    <t>5.1.5.001</t>
  </si>
  <si>
    <t>Creating Other User Logins</t>
  </si>
  <si>
    <t>5.1.5.002</t>
  </si>
  <si>
    <t>5.1.5.003</t>
  </si>
  <si>
    <t>5.1.5.004</t>
  </si>
  <si>
    <t>5.1.5.005</t>
  </si>
  <si>
    <t>5.1.6.005</t>
  </si>
  <si>
    <t>5.1.6.001</t>
  </si>
  <si>
    <t>5.1.6.002</t>
  </si>
  <si>
    <t>5.1.6.003</t>
  </si>
  <si>
    <t>5.1.6.004</t>
  </si>
  <si>
    <t>5.1.7.001</t>
  </si>
  <si>
    <t>Product Codes</t>
  </si>
  <si>
    <t>5.1.7.002</t>
  </si>
  <si>
    <t>5.1.7.003</t>
  </si>
  <si>
    <t>5.1.7.004</t>
  </si>
  <si>
    <t>5.1.7.005</t>
  </si>
  <si>
    <t>5.1.7.006</t>
  </si>
  <si>
    <t>5.1.8.001</t>
  </si>
  <si>
    <t>Supplier Questionnaire</t>
  </si>
  <si>
    <t>5.1.8.002</t>
  </si>
  <si>
    <t>5.1.8.003</t>
  </si>
  <si>
    <t>5.1.8.004</t>
  </si>
  <si>
    <t>5.1.8.005</t>
  </si>
  <si>
    <t>5.1.8.006</t>
  </si>
  <si>
    <t>5.1.8.007</t>
  </si>
  <si>
    <t>5.1.8.008</t>
  </si>
  <si>
    <t>5.1.8.009</t>
  </si>
  <si>
    <t>5.1.8.010</t>
  </si>
  <si>
    <t>5.1.9.001</t>
  </si>
  <si>
    <t>RISAB Membership</t>
  </si>
  <si>
    <t>5.1.10.001</t>
  </si>
  <si>
    <t>5.1.9.002</t>
  </si>
  <si>
    <t>5.1.9.003</t>
  </si>
  <si>
    <t>5.1.9.004</t>
  </si>
  <si>
    <t>5.1.9.005</t>
  </si>
  <si>
    <t>5.1.10.002</t>
  </si>
  <si>
    <t>5.1.10.003</t>
  </si>
  <si>
    <t>5.1.10.004</t>
  </si>
  <si>
    <t>5.1.10.005</t>
  </si>
  <si>
    <t>5.1.10.006</t>
  </si>
  <si>
    <t>5.2.1.001</t>
  </si>
  <si>
    <t>5.2.1.002</t>
  </si>
  <si>
    <t>5.2.1.003</t>
  </si>
  <si>
    <t>5.2.1.004</t>
  </si>
  <si>
    <t>5.2.1.005</t>
  </si>
  <si>
    <t>5.2.1.006</t>
  </si>
  <si>
    <t>5.2.1.007</t>
  </si>
  <si>
    <t>5.2.1.008</t>
  </si>
  <si>
    <t>5.2.1.009</t>
  </si>
  <si>
    <t>5.2.1.010</t>
  </si>
  <si>
    <t>5.2.1.011</t>
  </si>
  <si>
    <t>5.2.1.012</t>
  </si>
  <si>
    <t>5.2.1.013</t>
  </si>
  <si>
    <t>5.2.1.014</t>
  </si>
  <si>
    <t>5.2.1.015</t>
  </si>
  <si>
    <t>5.2.1.016</t>
  </si>
  <si>
    <t>5.2.1.017</t>
  </si>
  <si>
    <t>5.2.2.001</t>
  </si>
  <si>
    <t>Audit Delivery</t>
  </si>
  <si>
    <t>5.2.2.002</t>
  </si>
  <si>
    <t>5.2.2.003</t>
  </si>
  <si>
    <t>5.2.2.004</t>
  </si>
  <si>
    <t>5.2.2.005</t>
  </si>
  <si>
    <t>5.2.3.001</t>
  </si>
  <si>
    <t>Audit Reports</t>
  </si>
  <si>
    <t>5.2.3.002</t>
  </si>
  <si>
    <t>5.2.3.003</t>
  </si>
  <si>
    <t>5.2.3.004</t>
  </si>
  <si>
    <t>5.2.3.005</t>
  </si>
  <si>
    <t>5.2.3.006</t>
  </si>
  <si>
    <t>Audit Quality Check</t>
  </si>
  <si>
    <t>5.2.4.001</t>
  </si>
  <si>
    <t>5.2.4.002</t>
  </si>
  <si>
    <t>5.2.4.003</t>
  </si>
  <si>
    <t>5.3.001</t>
  </si>
  <si>
    <t>5.3.002</t>
  </si>
  <si>
    <t>5.3.003</t>
  </si>
  <si>
    <t>5.3.004</t>
  </si>
  <si>
    <t>5.4.001</t>
  </si>
  <si>
    <t>5.4.002</t>
  </si>
  <si>
    <t>5.4.003</t>
  </si>
  <si>
    <t>4.2.005</t>
  </si>
  <si>
    <t>4.6.006</t>
  </si>
  <si>
    <t>4.6.007</t>
  </si>
  <si>
    <t>4.6.008</t>
  </si>
  <si>
    <t>4.7.021</t>
  </si>
  <si>
    <t>4.10.009</t>
  </si>
  <si>
    <t>4.10.010</t>
  </si>
  <si>
    <t>4.10.011</t>
  </si>
  <si>
    <t>4.12.004</t>
  </si>
  <si>
    <t>4.13.001</t>
  </si>
  <si>
    <t>4.13.002</t>
  </si>
  <si>
    <t>4.13.003</t>
  </si>
  <si>
    <t>4.13.004</t>
  </si>
  <si>
    <t>4.13.005</t>
  </si>
  <si>
    <t>4.13.006</t>
  </si>
  <si>
    <t>4.13.007</t>
  </si>
  <si>
    <t>4.17.007</t>
  </si>
  <si>
    <t>4.17.008</t>
  </si>
  <si>
    <t>4.17.009</t>
  </si>
  <si>
    <t>4.16.004</t>
  </si>
  <si>
    <t>4.16.005</t>
  </si>
  <si>
    <t>4.16.006</t>
  </si>
  <si>
    <t>4.16.007</t>
  </si>
  <si>
    <t>4.16.008</t>
  </si>
  <si>
    <t>4.16.009</t>
  </si>
  <si>
    <t>4.19.003</t>
  </si>
  <si>
    <t>4.20.004</t>
  </si>
  <si>
    <t>4.21.001</t>
  </si>
  <si>
    <t>4.21.002</t>
  </si>
  <si>
    <t>4.23.002</t>
  </si>
  <si>
    <t>4.23.003</t>
  </si>
  <si>
    <t>4.23.004</t>
  </si>
  <si>
    <t>4.23.005</t>
  </si>
  <si>
    <t>4.23.006</t>
  </si>
  <si>
    <t>4.23.007</t>
  </si>
  <si>
    <t>4.23.008</t>
  </si>
  <si>
    <t>4.22.003</t>
  </si>
  <si>
    <t>4.22.004</t>
  </si>
  <si>
    <t>4.22.005</t>
  </si>
  <si>
    <t>4.22.006</t>
  </si>
  <si>
    <t>4.22.007</t>
  </si>
  <si>
    <t>4.22.008</t>
  </si>
  <si>
    <t>4.23.009</t>
  </si>
  <si>
    <t>4.23.010</t>
  </si>
  <si>
    <t>4.23.011</t>
  </si>
  <si>
    <t>4.23.012</t>
  </si>
  <si>
    <t>4.23.013</t>
  </si>
  <si>
    <t>4.23.014</t>
  </si>
  <si>
    <t>4.23.015</t>
  </si>
  <si>
    <t>4.23.016</t>
  </si>
  <si>
    <t>4.23.017</t>
  </si>
  <si>
    <t>4.23.018</t>
  </si>
  <si>
    <t>4.23.019</t>
  </si>
  <si>
    <t>4.23.020</t>
  </si>
  <si>
    <t>4.23.021</t>
  </si>
  <si>
    <t>4.23.022</t>
  </si>
  <si>
    <t>4.23.023</t>
  </si>
  <si>
    <t>4.23.024</t>
  </si>
  <si>
    <t>4.23.025</t>
  </si>
  <si>
    <t>4.23.026</t>
  </si>
  <si>
    <t>4.23.027</t>
  </si>
  <si>
    <t>4.23.028</t>
  </si>
  <si>
    <t>4.23.029</t>
  </si>
  <si>
    <t>4.23.030</t>
  </si>
  <si>
    <t>4.23.031</t>
  </si>
  <si>
    <t>4.23.032</t>
  </si>
  <si>
    <t>4.26.004</t>
  </si>
  <si>
    <t>4.28.002</t>
  </si>
  <si>
    <t>4.28.003</t>
  </si>
  <si>
    <t>4.28.004</t>
  </si>
  <si>
    <t>4.28.005</t>
  </si>
  <si>
    <t>4.30.004</t>
  </si>
  <si>
    <t>5.1.2,021</t>
  </si>
  <si>
    <t>5.1.3.001</t>
  </si>
  <si>
    <t>5.1.3.002</t>
  </si>
  <si>
    <t>5.1.3.003</t>
  </si>
  <si>
    <t>5.1.6.006</t>
  </si>
  <si>
    <t>5.2.1.018</t>
  </si>
  <si>
    <t>RFP00330</t>
  </si>
  <si>
    <t>RFP00331</t>
  </si>
  <si>
    <t>RFP00332</t>
  </si>
  <si>
    <t>RFP00333</t>
  </si>
  <si>
    <t>RFP00334</t>
  </si>
  <si>
    <t>RFP00335</t>
  </si>
  <si>
    <t>RFP00336</t>
  </si>
  <si>
    <t>RFP00337</t>
  </si>
  <si>
    <t>RFP00338</t>
  </si>
  <si>
    <t>RFP00339</t>
  </si>
  <si>
    <t>RFP00340</t>
  </si>
  <si>
    <t>RFP00341</t>
  </si>
  <si>
    <t>RFP00342</t>
  </si>
  <si>
    <t>RFP00343</t>
  </si>
  <si>
    <t>RFP00344</t>
  </si>
  <si>
    <t>RFP00345</t>
  </si>
  <si>
    <t>Create Principal User Login</t>
  </si>
  <si>
    <t>4.12.005</t>
  </si>
  <si>
    <t>Buyer Searches</t>
  </si>
  <si>
    <t>RFP00015</t>
  </si>
  <si>
    <t>RFP00020</t>
  </si>
  <si>
    <t>RFP00033</t>
  </si>
  <si>
    <t>5.1.6.007</t>
  </si>
  <si>
    <t>5.1.6.008</t>
  </si>
  <si>
    <t>5.1.4.001</t>
  </si>
  <si>
    <t>4.4.003</t>
  </si>
  <si>
    <t>4.2.006</t>
  </si>
  <si>
    <t>4.27.003</t>
  </si>
  <si>
    <t>4.16.010</t>
  </si>
  <si>
    <t>5.1.6.009</t>
  </si>
  <si>
    <t>RFP00050</t>
  </si>
  <si>
    <t>RFP00134</t>
  </si>
  <si>
    <t>RFP00210</t>
  </si>
  <si>
    <t>Non-Compliance Procedure</t>
  </si>
  <si>
    <t>Lot</t>
  </si>
  <si>
    <t>4.10.012</t>
  </si>
  <si>
    <t>Member Support Service</t>
  </si>
  <si>
    <t>4.7.022</t>
  </si>
  <si>
    <t>5.1.6.010</t>
  </si>
  <si>
    <t>5.1.6.011</t>
  </si>
  <si>
    <t>5.1.6.012</t>
  </si>
  <si>
    <t>5.1.6.013</t>
  </si>
  <si>
    <t>5.1.6.014</t>
  </si>
  <si>
    <t>5.1.6.015</t>
  </si>
  <si>
    <t>5.1.6.016</t>
  </si>
  <si>
    <t>5.1.6.017</t>
  </si>
  <si>
    <t>5.1.6.018</t>
  </si>
  <si>
    <t>5.1.6.019</t>
  </si>
  <si>
    <t>Contract Award</t>
  </si>
  <si>
    <t>Transition</t>
  </si>
  <si>
    <t>Implementation</t>
  </si>
  <si>
    <t>Operation</t>
  </si>
  <si>
    <t>Testing</t>
  </si>
  <si>
    <t>4.26.005</t>
  </si>
  <si>
    <t>5.1.6.020</t>
  </si>
  <si>
    <t>RFP00012</t>
  </si>
  <si>
    <t>4.10.013</t>
  </si>
  <si>
    <r>
      <t xml:space="preserve">The service provider </t>
    </r>
    <r>
      <rPr>
        <b/>
        <sz val="11"/>
        <rFont val="Calibri"/>
        <family val="2"/>
        <scheme val="minor"/>
      </rPr>
      <t>must</t>
    </r>
    <r>
      <rPr>
        <sz val="11"/>
        <rFont val="Calibri"/>
        <family val="2"/>
        <scheme val="minor"/>
      </rPr>
      <t xml:space="preserve"> be responsible for the effective delivery of RISQS including collaboration and conflict resolution with any other contracted providers.</t>
    </r>
  </si>
  <si>
    <r>
      <t xml:space="preserve">Where conflict resolution between providers is not possible the service provider </t>
    </r>
    <r>
      <rPr>
        <b/>
        <sz val="11"/>
        <rFont val="Calibri"/>
        <family val="2"/>
        <scheme val="minor"/>
      </rPr>
      <t>must</t>
    </r>
    <r>
      <rPr>
        <sz val="11"/>
        <rFont val="Calibri"/>
        <family val="2"/>
        <scheme val="minor"/>
      </rPr>
      <t xml:space="preserve"> escalate the issue to the RISQS SMO. </t>
    </r>
  </si>
  <si>
    <r>
      <t xml:space="preserve">The Service Provider </t>
    </r>
    <r>
      <rPr>
        <b/>
        <sz val="11"/>
        <rFont val="Calibri"/>
        <family val="2"/>
        <scheme val="minor"/>
      </rPr>
      <t>must</t>
    </r>
    <r>
      <rPr>
        <sz val="11"/>
        <rFont val="Calibri"/>
        <family val="2"/>
        <scheme val="minor"/>
      </rPr>
      <t xml:space="preserve"> provide a dedicated contract manager who has oversight of the entire service provision and understands the whole process including interfaces with other contracted providers and the RISQS SMO.</t>
    </r>
  </si>
  <si>
    <r>
      <t xml:space="preserve">The Audit Provider </t>
    </r>
    <r>
      <rPr>
        <b/>
        <sz val="11"/>
        <rFont val="Calibri"/>
        <family val="2"/>
        <scheme val="minor"/>
      </rPr>
      <t>should</t>
    </r>
    <r>
      <rPr>
        <sz val="11"/>
        <rFont val="Calibri"/>
        <family val="2"/>
        <scheme val="minor"/>
      </rPr>
      <t xml:space="preserve"> provide a dedicated main point of contact, for the RISQS SMO, the Service Provider and any other providers, who has oversight of the entire audit service provision and understands the interfaces with the Service Provider, the RISQS SMO and any other providers.</t>
    </r>
  </si>
  <si>
    <r>
      <t xml:space="preserve">The Service Provider </t>
    </r>
    <r>
      <rPr>
        <b/>
        <sz val="11"/>
        <rFont val="Calibri"/>
        <family val="2"/>
        <scheme val="minor"/>
      </rPr>
      <t>must</t>
    </r>
    <r>
      <rPr>
        <sz val="11"/>
        <rFont val="Calibri"/>
        <family val="2"/>
        <scheme val="minor"/>
      </rPr>
      <t xml:space="preserve"> work in a collaborative way with the RISQS SMO, the Audit Provider and any other contracted providers to ensure that the service provision is efficient and effective.</t>
    </r>
  </si>
  <si>
    <r>
      <t xml:space="preserve">The Audit Provider </t>
    </r>
    <r>
      <rPr>
        <b/>
        <sz val="11"/>
        <rFont val="Calibri"/>
        <family val="2"/>
        <scheme val="minor"/>
      </rPr>
      <t>must</t>
    </r>
    <r>
      <rPr>
        <sz val="11"/>
        <rFont val="Calibri"/>
        <family val="2"/>
        <scheme val="minor"/>
      </rPr>
      <t xml:space="preserve"> work in a collaborative way with the RISQS SMO, the Service Provider and any other providers to ensure that the service provision is efficient and effective. </t>
    </r>
  </si>
  <si>
    <r>
      <t xml:space="preserve">The Service Provider and Audit Provider </t>
    </r>
    <r>
      <rPr>
        <b/>
        <sz val="11"/>
        <rFont val="Calibri"/>
        <family val="2"/>
        <scheme val="minor"/>
      </rPr>
      <t>should</t>
    </r>
    <r>
      <rPr>
        <sz val="11"/>
        <rFont val="Calibri"/>
        <family val="2"/>
        <scheme val="minor"/>
      </rPr>
      <t xml:space="preserve"> work in an open and transparent manner with RISQS SMO.</t>
    </r>
  </si>
  <si>
    <r>
      <t xml:space="preserve">The Service Provider and Audit Provider </t>
    </r>
    <r>
      <rPr>
        <b/>
        <sz val="11"/>
        <rFont val="Calibri"/>
        <family val="2"/>
        <scheme val="minor"/>
      </rPr>
      <t>should</t>
    </r>
    <r>
      <rPr>
        <sz val="11"/>
        <rFont val="Calibri"/>
        <family val="2"/>
        <scheme val="minor"/>
      </rPr>
      <t xml:space="preserve"> work to improve the quality of the assurance and increase the number of member organisations.</t>
    </r>
  </si>
  <si>
    <r>
      <t xml:space="preserve">The Service Provider </t>
    </r>
    <r>
      <rPr>
        <b/>
        <sz val="11"/>
        <rFont val="Calibri"/>
        <family val="2"/>
        <scheme val="minor"/>
      </rPr>
      <t>must</t>
    </r>
    <r>
      <rPr>
        <sz val="11"/>
        <rFont val="Calibri"/>
        <family val="2"/>
        <scheme val="minor"/>
      </rPr>
      <t xml:space="preserve"> provide a management information pack each month to the RISQS SMO (emailed) at least 2 working days prior to the monthly meetings (below). As a minimum this will include:
o The KPIs in the contract.
o The information in the current management information pack. See Appendix 9 Management Report</t>
    </r>
  </si>
  <si>
    <r>
      <t xml:space="preserve">The Audit Provider </t>
    </r>
    <r>
      <rPr>
        <b/>
        <sz val="11"/>
        <rFont val="Calibri"/>
        <family val="2"/>
        <scheme val="minor"/>
      </rPr>
      <t>must</t>
    </r>
    <r>
      <rPr>
        <sz val="11"/>
        <rFont val="Calibri"/>
        <family val="2"/>
        <scheme val="minor"/>
      </rPr>
      <t xml:space="preserve"> support the Service Provider in the production of the management information pack by providing the relevant information in a suitable format and in a timely manner.</t>
    </r>
  </si>
  <si>
    <r>
      <t xml:space="preserve">The reports in the information pack </t>
    </r>
    <r>
      <rPr>
        <b/>
        <sz val="11"/>
        <color theme="1"/>
        <rFont val="Calibri"/>
        <family val="2"/>
        <scheme val="minor"/>
      </rPr>
      <t>must</t>
    </r>
    <r>
      <rPr>
        <sz val="11"/>
        <color theme="1"/>
        <rFont val="Calibri"/>
        <family val="2"/>
        <scheme val="minor"/>
      </rPr>
      <t xml:space="preserve"> show trends over a relevant time period, agreed with the RISQS SMO.</t>
    </r>
  </si>
  <si>
    <r>
      <t xml:space="preserve">The service provider </t>
    </r>
    <r>
      <rPr>
        <b/>
        <sz val="11"/>
        <color theme="1"/>
        <rFont val="Calibri"/>
        <family val="2"/>
        <scheme val="minor"/>
      </rPr>
      <t>should</t>
    </r>
    <r>
      <rPr>
        <sz val="11"/>
        <color theme="1"/>
        <rFont val="Calibri"/>
        <family val="2"/>
        <scheme val="minor"/>
      </rPr>
      <t xml:space="preserve"> facilitate (provision of room, organise and document) the following meetings
• Monthly Service/IT meeting
     o RISQS SMO representative(Chair), Service Providers Contract Manager, Audit Providers Operations Manager (Optional)
        and sufficient support to meet the needs of the meeting
• Monthly Audit meeting
     o RISQS SMO representative(Chair), Service Providers Contract Manager (Optional), Audit Providers Operations Manager 
        and sufficient support to meet the needs of the meeting
• Quarterly contract meeting
     o RSSB Procurement Manager (Chair), RISQS SMO representative, Contracted entities main point of contact and 
        sufficient support to meet the needs of the meeting</t>
    </r>
  </si>
  <si>
    <r>
      <t xml:space="preserve">The Service Provide and Audit Provider </t>
    </r>
    <r>
      <rPr>
        <b/>
        <sz val="11"/>
        <color rgb="FF000000"/>
        <rFont val="Calibri"/>
        <family val="2"/>
        <scheme val="minor"/>
      </rPr>
      <t>must</t>
    </r>
    <r>
      <rPr>
        <sz val="11"/>
        <color rgb="FF000000"/>
        <rFont val="Calibri"/>
        <family val="2"/>
        <scheme val="minor"/>
      </rPr>
      <t xml:space="preserve"> provide representation at the quarterly RISQS Council meetings when requested.</t>
    </r>
  </si>
  <si>
    <r>
      <t xml:space="preserve">The Service Provider </t>
    </r>
    <r>
      <rPr>
        <b/>
        <sz val="11"/>
        <rFont val="Calibri"/>
        <family val="2"/>
        <scheme val="minor"/>
      </rPr>
      <t>must</t>
    </r>
    <r>
      <rPr>
        <sz val="11"/>
        <rFont val="Calibri"/>
        <family val="2"/>
        <scheme val="minor"/>
      </rPr>
      <t xml:space="preserve"> provide a standard report engine against the system database to enable RISQS SMO to generate reports.
</t>
    </r>
    <r>
      <rPr>
        <sz val="11"/>
        <color rgb="FFFF0000"/>
        <rFont val="Arial"/>
        <family val="2"/>
      </rPr>
      <t/>
    </r>
  </si>
  <si>
    <r>
      <t xml:space="preserve">The Service Provider and Audit Provider </t>
    </r>
    <r>
      <rPr>
        <b/>
        <sz val="11"/>
        <color rgb="FF000000"/>
        <rFont val="Calibri"/>
        <family val="2"/>
        <scheme val="minor"/>
      </rPr>
      <t>must</t>
    </r>
    <r>
      <rPr>
        <sz val="11"/>
        <color rgb="FF000000"/>
        <rFont val="Calibri"/>
        <family val="2"/>
        <scheme val="minor"/>
      </rPr>
      <t xml:space="preserve"> ensure that all protocols, procedures and processes are documented.</t>
    </r>
  </si>
  <si>
    <r>
      <t xml:space="preserve">The Service Provider and Audit Provider </t>
    </r>
    <r>
      <rPr>
        <b/>
        <sz val="11"/>
        <color rgb="FF000000"/>
        <rFont val="Calibri"/>
        <family val="2"/>
        <scheme val="minor"/>
      </rPr>
      <t>must</t>
    </r>
    <r>
      <rPr>
        <sz val="11"/>
        <color rgb="FF000000"/>
        <rFont val="Calibri"/>
        <family val="2"/>
        <scheme val="minor"/>
      </rPr>
      <t xml:space="preserve"> ensure all protocols, procedures and processes where required by the RISQS SMO are published and accessible either on or via the RISQS Website.
</t>
    </r>
  </si>
  <si>
    <r>
      <t xml:space="preserve">The Service Provider and Audit Provider </t>
    </r>
    <r>
      <rPr>
        <b/>
        <sz val="11"/>
        <rFont val="Calibri"/>
        <family val="2"/>
        <scheme val="minor"/>
      </rPr>
      <t>must</t>
    </r>
    <r>
      <rPr>
        <sz val="11"/>
        <rFont val="Calibri"/>
        <family val="2"/>
        <scheme val="minor"/>
      </rPr>
      <t xml:space="preserve"> have all protocols, procedures and processors concerned with the operation of the RISQS Scheme approved by the RISQS SMO before they are implemented.</t>
    </r>
  </si>
  <si>
    <r>
      <t xml:space="preserve">The Service Provider and Audit Provider </t>
    </r>
    <r>
      <rPr>
        <b/>
        <sz val="11"/>
        <color theme="1"/>
        <rFont val="Calibri"/>
        <family val="2"/>
        <scheme val="minor"/>
      </rPr>
      <t>must</t>
    </r>
    <r>
      <rPr>
        <sz val="11"/>
        <color theme="1"/>
        <rFont val="Calibri"/>
        <family val="2"/>
        <scheme val="minor"/>
      </rPr>
      <t xml:space="preserve"> ensure all supporting information on scheme, service, system and training material for RISQS is appropriately branded before publishing.</t>
    </r>
  </si>
  <si>
    <r>
      <t xml:space="preserve">The Service Provider and the Audit Provider </t>
    </r>
    <r>
      <rPr>
        <b/>
        <sz val="11"/>
        <color theme="1"/>
        <rFont val="Calibri"/>
        <family val="2"/>
        <scheme val="minor"/>
      </rPr>
      <t>must</t>
    </r>
    <r>
      <rPr>
        <sz val="11"/>
        <color theme="1"/>
        <rFont val="Calibri"/>
        <family val="2"/>
        <scheme val="minor"/>
      </rPr>
      <t xml:space="preserve"> gain written permission/consent of the RISQS SMO to market its involvement with RISQS </t>
    </r>
  </si>
  <si>
    <r>
      <t xml:space="preserve">The Service Provider and Audit Provider </t>
    </r>
    <r>
      <rPr>
        <b/>
        <sz val="11"/>
        <color theme="1"/>
        <rFont val="Calibri"/>
        <family val="2"/>
        <scheme val="minor"/>
      </rPr>
      <t>must</t>
    </r>
    <r>
      <rPr>
        <sz val="11"/>
        <color theme="1"/>
        <rFont val="Calibri"/>
        <family val="2"/>
        <scheme val="minor"/>
      </rPr>
      <t xml:space="preserve"> gain permission/consent of the RISQS SMO to market complementary services/products using information obtained through provision of RISQS Service. </t>
    </r>
    <r>
      <rPr>
        <sz val="11"/>
        <rFont val="Calibri"/>
        <family val="2"/>
        <scheme val="minor"/>
      </rPr>
      <t> </t>
    </r>
  </si>
  <si>
    <r>
      <t xml:space="preserve">The service provider </t>
    </r>
    <r>
      <rPr>
        <b/>
        <sz val="11"/>
        <color theme="1"/>
        <rFont val="Calibri"/>
        <family val="2"/>
        <scheme val="minor"/>
      </rPr>
      <t>must</t>
    </r>
    <r>
      <rPr>
        <sz val="11"/>
        <color theme="1"/>
        <rFont val="Calibri"/>
        <family val="2"/>
        <scheme val="minor"/>
      </rPr>
      <t xml:space="preserve"> publish throughout the duration of the contract the annual intention of relevant buyers to source through RISQS in the Official Journal of the European Union (OJEU) for organisations who are required to comply with European Union (EU) procurement Directives, Contracts Regulations.</t>
    </r>
  </si>
  <si>
    <r>
      <rPr>
        <sz val="11"/>
        <color theme="1"/>
        <rFont val="Calibri"/>
        <family val="2"/>
        <scheme val="minor"/>
      </rPr>
      <t xml:space="preserve">The Service Provider </t>
    </r>
    <r>
      <rPr>
        <b/>
        <sz val="11"/>
        <color theme="1"/>
        <rFont val="Calibri"/>
        <family val="2"/>
        <scheme val="minor"/>
      </rPr>
      <t>must</t>
    </r>
    <r>
      <rPr>
        <sz val="11"/>
        <color theme="1"/>
        <rFont val="Calibri"/>
        <family val="2"/>
        <scheme val="minor"/>
      </rPr>
      <t xml:space="preserve"> have/develop/create, implement, use and maintain processes for communicating relevant information to Industry Partners and Members.</t>
    </r>
  </si>
  <si>
    <r>
      <rPr>
        <sz val="11"/>
        <color theme="1"/>
        <rFont val="Calibri"/>
        <family val="2"/>
        <scheme val="minor"/>
      </rPr>
      <t xml:space="preserve">The Service Provider </t>
    </r>
    <r>
      <rPr>
        <b/>
        <sz val="11"/>
        <color theme="1"/>
        <rFont val="Calibri"/>
        <family val="2"/>
        <scheme val="minor"/>
      </rPr>
      <t>must</t>
    </r>
    <r>
      <rPr>
        <sz val="11"/>
        <color theme="1"/>
        <rFont val="Calibri"/>
        <family val="2"/>
        <scheme val="minor"/>
      </rPr>
      <t xml:space="preserve"> have the communication processes approved by the RISQS SMO before it is implemented.</t>
    </r>
  </si>
  <si>
    <r>
      <t xml:space="preserve">The system solution </t>
    </r>
    <r>
      <rPr>
        <b/>
        <sz val="11"/>
        <color theme="1"/>
        <rFont val="Calibri"/>
        <family val="2"/>
        <scheme val="minor"/>
      </rPr>
      <t>should</t>
    </r>
    <r>
      <rPr>
        <sz val="11"/>
        <color theme="1"/>
        <rFont val="Calibri"/>
        <family val="2"/>
        <scheme val="minor"/>
      </rPr>
      <t xml:space="preserve"> have the ability to send communications to users that must be acknowledged. </t>
    </r>
  </si>
  <si>
    <r>
      <t xml:space="preserve">The system solution </t>
    </r>
    <r>
      <rPr>
        <b/>
        <sz val="11"/>
        <color theme="1"/>
        <rFont val="Calibri"/>
        <family val="2"/>
        <scheme val="minor"/>
      </rPr>
      <t>should</t>
    </r>
    <r>
      <rPr>
        <sz val="11"/>
        <color theme="1"/>
        <rFont val="Calibri"/>
        <family val="2"/>
        <scheme val="minor"/>
      </rPr>
      <t xml:space="preserve"> have an audit trail of communication acknowledgements.</t>
    </r>
  </si>
  <si>
    <r>
      <t xml:space="preserve">The Service Provider and Audit Provider </t>
    </r>
    <r>
      <rPr>
        <b/>
        <sz val="11"/>
        <rFont val="Calibri"/>
        <family val="2"/>
        <scheme val="minor"/>
      </rPr>
      <t>must</t>
    </r>
    <r>
      <rPr>
        <sz val="11"/>
        <rFont val="Calibri"/>
        <family val="2"/>
        <scheme val="minor"/>
      </rPr>
      <t xml:space="preserve"> keep abreast of changes to legislation, national, international and industry standards and associated rules and guidance pertinent to execution of the contract and advise the RISQS SMO.</t>
    </r>
  </si>
  <si>
    <r>
      <t xml:space="preserve">The Service Provider </t>
    </r>
    <r>
      <rPr>
        <b/>
        <sz val="11"/>
        <rFont val="Calibri"/>
        <family val="2"/>
        <scheme val="minor"/>
      </rPr>
      <t>must</t>
    </r>
    <r>
      <rPr>
        <sz val="11"/>
        <rFont val="Calibri"/>
        <family val="2"/>
        <scheme val="minor"/>
      </rPr>
      <t xml:space="preserve"> notify suppliers of OJEU notices issued that contain product codes they have identified as supplying.</t>
    </r>
  </si>
  <si>
    <r>
      <t xml:space="preserve">All RISQS data </t>
    </r>
    <r>
      <rPr>
        <b/>
        <sz val="11"/>
        <rFont val="Calibri"/>
        <family val="2"/>
        <scheme val="minor"/>
      </rPr>
      <t>must</t>
    </r>
    <r>
      <rPr>
        <sz val="11"/>
        <rFont val="Calibri"/>
        <family val="2"/>
        <scheme val="minor"/>
      </rPr>
      <t xml:space="preserve"> be stored within the jurisdiction of England and Wales. </t>
    </r>
  </si>
  <si>
    <r>
      <t xml:space="preserve">The Service Provider and Audit Provider </t>
    </r>
    <r>
      <rPr>
        <b/>
        <sz val="11"/>
        <color rgb="FF000000"/>
        <rFont val="Calibri"/>
        <family val="2"/>
        <scheme val="minor"/>
      </rPr>
      <t>must</t>
    </r>
    <r>
      <rPr>
        <sz val="11"/>
        <color rgb="FF000000"/>
        <rFont val="Calibri"/>
        <family val="2"/>
        <scheme val="minor"/>
      </rPr>
      <t xml:space="preserve"> ensure that the services and systems they provide to RISQS comply with the latest Data Protection regulations and legislation.</t>
    </r>
  </si>
  <si>
    <r>
      <t xml:space="preserve">The Service Provider and Audit Provider </t>
    </r>
    <r>
      <rPr>
        <b/>
        <sz val="11"/>
        <color rgb="FF000000"/>
        <rFont val="Calibri"/>
        <family val="2"/>
        <scheme val="minor"/>
      </rPr>
      <t>must</t>
    </r>
    <r>
      <rPr>
        <sz val="11"/>
        <color rgb="FF000000"/>
        <rFont val="Calibri"/>
        <family val="2"/>
        <scheme val="minor"/>
      </rPr>
      <t xml:space="preserve"> have a Data Asset Register for all data held in regards of RISQS, its operation and/or on its behalf.</t>
    </r>
  </si>
  <si>
    <r>
      <t xml:space="preserve">The Service Provider and Audit Provider </t>
    </r>
    <r>
      <rPr>
        <b/>
        <sz val="11"/>
        <color rgb="FF000000"/>
        <rFont val="Calibri"/>
        <family val="2"/>
        <scheme val="minor"/>
      </rPr>
      <t>must</t>
    </r>
    <r>
      <rPr>
        <sz val="11"/>
        <color rgb="FF000000"/>
        <rFont val="Calibri"/>
        <family val="2"/>
        <scheme val="minor"/>
      </rPr>
      <t xml:space="preserve"> have/develop/create, implement, use and maintain a Data Privacy Policy covering the services and system provided for the operation of RISQS.</t>
    </r>
  </si>
  <si>
    <r>
      <t xml:space="preserve">The Service Provider and Audit Provider </t>
    </r>
    <r>
      <rPr>
        <b/>
        <sz val="11"/>
        <color rgb="FF000000"/>
        <rFont val="Calibri"/>
        <family val="2"/>
        <scheme val="minor"/>
      </rPr>
      <t>must</t>
    </r>
    <r>
      <rPr>
        <sz val="11"/>
        <color rgb="FF000000"/>
        <rFont val="Calibri"/>
        <family val="2"/>
        <scheme val="minor"/>
      </rPr>
      <t xml:space="preserve"> have their Data Privacy Policy for the Scheme approved by the RISQS SMO before it is implemented.</t>
    </r>
  </si>
  <si>
    <r>
      <t xml:space="preserve">The Service Provider and Audit Provider </t>
    </r>
    <r>
      <rPr>
        <b/>
        <sz val="11"/>
        <rFont val="Calibri"/>
        <family val="2"/>
        <scheme val="minor"/>
      </rPr>
      <t>must</t>
    </r>
    <r>
      <rPr>
        <sz val="11"/>
        <rFont val="Calibri"/>
        <family val="2"/>
        <scheme val="minor"/>
      </rPr>
      <t xml:space="preserve"> have/develop/create, implement, use and maintain processes for handling data which covers as a minimum:
     o The right to be informed
     o The right of access
     o The right to rectification
     o The right to erasure
     o The right to restrict processing
     o The right to data portability
     o The right to object
     o Rights in relation to automated decision making and profiling.</t>
    </r>
  </si>
  <si>
    <r>
      <t xml:space="preserve">The Service Provider and Audit Provider </t>
    </r>
    <r>
      <rPr>
        <b/>
        <sz val="11"/>
        <color rgb="FF000000"/>
        <rFont val="Calibri"/>
        <family val="2"/>
        <scheme val="minor"/>
      </rPr>
      <t>must</t>
    </r>
    <r>
      <rPr>
        <sz val="11"/>
        <color rgb="FF000000"/>
        <rFont val="Calibri"/>
        <family val="2"/>
        <scheme val="minor"/>
      </rPr>
      <t xml:space="preserve"> have the Data handling processes approved by the RISQS SMO before it is implemented.</t>
    </r>
  </si>
  <si>
    <r>
      <t xml:space="preserve">The Service Provider and Audit Provider </t>
    </r>
    <r>
      <rPr>
        <b/>
        <sz val="11"/>
        <color rgb="FF000000"/>
        <rFont val="Calibri"/>
        <family val="2"/>
        <scheme val="minor"/>
      </rPr>
      <t>must</t>
    </r>
    <r>
      <rPr>
        <sz val="11"/>
        <color rgb="FF000000"/>
        <rFont val="Calibri"/>
        <family val="2"/>
        <scheme val="minor"/>
      </rPr>
      <t xml:space="preserve"> have/develop/create, implement, use and maintain a process for dealing with a data breach including notification of the breach to the relevant regulatory body and the RISQS SMO.</t>
    </r>
  </si>
  <si>
    <r>
      <t xml:space="preserve">The Service Provider and Audit Provider </t>
    </r>
    <r>
      <rPr>
        <b/>
        <sz val="11"/>
        <color rgb="FF000000"/>
        <rFont val="Calibri"/>
        <family val="2"/>
        <scheme val="minor"/>
      </rPr>
      <t>must</t>
    </r>
    <r>
      <rPr>
        <sz val="11"/>
        <color rgb="FF000000"/>
        <rFont val="Calibri"/>
        <family val="2"/>
        <scheme val="minor"/>
      </rPr>
      <t xml:space="preserve"> have the process for dealing with a data breach approved by the RISQS SMO before it is implemented.</t>
    </r>
  </si>
  <si>
    <r>
      <rPr>
        <sz val="11"/>
        <color theme="1"/>
        <rFont val="Calibri"/>
        <family val="2"/>
        <scheme val="minor"/>
      </rPr>
      <t xml:space="preserve">The system </t>
    </r>
    <r>
      <rPr>
        <b/>
        <sz val="11"/>
        <color theme="1"/>
        <rFont val="Calibri"/>
        <family val="2"/>
        <scheme val="minor"/>
      </rPr>
      <t>should</t>
    </r>
    <r>
      <rPr>
        <sz val="11"/>
        <color theme="1"/>
        <rFont val="Calibri"/>
        <family val="2"/>
        <scheme val="minor"/>
      </rPr>
      <t xml:space="preserve"> provide configurable validation checks for imported and inputted data.</t>
    </r>
  </si>
  <si>
    <r>
      <t xml:space="preserve">The system </t>
    </r>
    <r>
      <rPr>
        <b/>
        <sz val="11"/>
        <rFont val="Calibri"/>
        <family val="2"/>
        <scheme val="minor"/>
      </rPr>
      <t>must</t>
    </r>
    <r>
      <rPr>
        <sz val="11"/>
        <rFont val="Calibri"/>
        <family val="2"/>
        <scheme val="minor"/>
      </rPr>
      <t xml:space="preserve"> hold and display all current data.</t>
    </r>
  </si>
  <si>
    <r>
      <t xml:space="preserve">The system </t>
    </r>
    <r>
      <rPr>
        <b/>
        <sz val="11"/>
        <color theme="1"/>
        <rFont val="Calibri"/>
        <family val="2"/>
        <scheme val="minor"/>
      </rPr>
      <t>must</t>
    </r>
    <r>
      <rPr>
        <sz val="11"/>
        <color theme="1"/>
        <rFont val="Calibri"/>
        <family val="2"/>
        <scheme val="minor"/>
      </rPr>
      <t xml:space="preserve"> hold all historic data for a minimum of five years and have a simple process for reporting on and retreving historic data.</t>
    </r>
  </si>
  <si>
    <r>
      <rPr>
        <sz val="11"/>
        <color theme="1"/>
        <rFont val="Calibri"/>
        <family val="2"/>
        <scheme val="minor"/>
      </rPr>
      <t xml:space="preserve">The system </t>
    </r>
    <r>
      <rPr>
        <b/>
        <sz val="11"/>
        <color theme="1"/>
        <rFont val="Calibri"/>
        <family val="2"/>
        <scheme val="minor"/>
      </rPr>
      <t>must</t>
    </r>
    <r>
      <rPr>
        <sz val="11"/>
        <color theme="1"/>
        <rFont val="Calibri"/>
        <family val="2"/>
        <scheme val="minor"/>
      </rPr>
      <t xml:space="preserve"> hold all current and historic audit reports and allow relevant users to access and download.</t>
    </r>
  </si>
  <si>
    <r>
      <rPr>
        <sz val="11"/>
        <color theme="1"/>
        <rFont val="Calibri"/>
        <family val="2"/>
        <scheme val="minor"/>
      </rPr>
      <t xml:space="preserve">All dates </t>
    </r>
    <r>
      <rPr>
        <b/>
        <sz val="11"/>
        <color theme="1"/>
        <rFont val="Calibri"/>
        <family val="2"/>
        <scheme val="minor"/>
      </rPr>
      <t xml:space="preserve">must </t>
    </r>
    <r>
      <rPr>
        <sz val="11"/>
        <color theme="1"/>
        <rFont val="Calibri"/>
        <family val="2"/>
        <scheme val="minor"/>
      </rPr>
      <t>be stored in UTC with time zone offset.</t>
    </r>
  </si>
  <si>
    <r>
      <rPr>
        <sz val="11"/>
        <color theme="1"/>
        <rFont val="Calibri"/>
        <family val="2"/>
        <scheme val="minor"/>
      </rPr>
      <t xml:space="preserve">All currency fields </t>
    </r>
    <r>
      <rPr>
        <b/>
        <sz val="11"/>
        <color theme="1"/>
        <rFont val="Calibri"/>
        <family val="2"/>
        <scheme val="minor"/>
      </rPr>
      <t>should</t>
    </r>
    <r>
      <rPr>
        <sz val="11"/>
        <color theme="1"/>
        <rFont val="Calibri"/>
        <family val="2"/>
        <scheme val="minor"/>
      </rPr>
      <t xml:space="preserve"> store both the amount and the currency type.</t>
    </r>
  </si>
  <si>
    <r>
      <rPr>
        <sz val="11"/>
        <color theme="1"/>
        <rFont val="Calibri"/>
        <family val="2"/>
        <scheme val="minor"/>
      </rPr>
      <t xml:space="preserve">The system </t>
    </r>
    <r>
      <rPr>
        <b/>
        <sz val="11"/>
        <color theme="1"/>
        <rFont val="Calibri"/>
        <family val="2"/>
        <scheme val="minor"/>
      </rPr>
      <t>should</t>
    </r>
    <r>
      <rPr>
        <sz val="11"/>
        <color theme="1"/>
        <rFont val="Calibri"/>
        <family val="2"/>
        <scheme val="minor"/>
      </rPr>
      <t xml:space="preserve"> be flexible in its support of Multi-currency. Currencies and exchange rates must be user configurable (where permissions allow).</t>
    </r>
  </si>
  <si>
    <r>
      <rPr>
        <sz val="11"/>
        <color theme="1"/>
        <rFont val="Calibri"/>
        <family val="2"/>
        <scheme val="minor"/>
      </rPr>
      <t xml:space="preserve">The system </t>
    </r>
    <r>
      <rPr>
        <b/>
        <sz val="11"/>
        <color theme="1"/>
        <rFont val="Calibri"/>
        <family val="2"/>
        <scheme val="minor"/>
      </rPr>
      <t>should</t>
    </r>
    <r>
      <rPr>
        <sz val="11"/>
        <color theme="1"/>
        <rFont val="Calibri"/>
        <family val="2"/>
        <scheme val="minor"/>
      </rPr>
      <t xml:space="preserve"> support the integration to online web services to provide the finance system with current currency exchange rates.</t>
    </r>
  </si>
  <si>
    <r>
      <rPr>
        <sz val="11"/>
        <color theme="1"/>
        <rFont val="Calibri"/>
        <family val="2"/>
        <scheme val="minor"/>
      </rPr>
      <t xml:space="preserve">All measurement fields </t>
    </r>
    <r>
      <rPr>
        <b/>
        <sz val="11"/>
        <color theme="1"/>
        <rFont val="Calibri"/>
        <family val="2"/>
        <scheme val="minor"/>
      </rPr>
      <t>should</t>
    </r>
    <r>
      <rPr>
        <sz val="11"/>
        <color theme="1"/>
        <rFont val="Calibri"/>
        <family val="2"/>
        <scheme val="minor"/>
      </rPr>
      <t xml:space="preserve"> store both the value and the unit used (imperial and metric).</t>
    </r>
  </si>
  <si>
    <r>
      <t xml:space="preserve">The system </t>
    </r>
    <r>
      <rPr>
        <b/>
        <sz val="11"/>
        <color theme="1"/>
        <rFont val="Calibri"/>
        <family val="2"/>
        <scheme val="minor"/>
      </rPr>
      <t xml:space="preserve">must </t>
    </r>
    <r>
      <rPr>
        <sz val="11"/>
        <color theme="1"/>
        <rFont val="Calibri"/>
        <family val="2"/>
        <scheme val="minor"/>
      </rPr>
      <t xml:space="preserve">have the ability to run and export reports.
</t>
    </r>
  </si>
  <si>
    <r>
      <t xml:space="preserve">All data </t>
    </r>
    <r>
      <rPr>
        <b/>
        <sz val="11"/>
        <rFont val="Calibri"/>
        <family val="2"/>
        <scheme val="minor"/>
      </rPr>
      <t>must</t>
    </r>
    <r>
      <rPr>
        <sz val="11"/>
        <rFont val="Calibri"/>
        <family val="2"/>
        <scheme val="minor"/>
      </rPr>
      <t xml:space="preserve"> be transferred at termination of the contract to the new provider of RISQS.</t>
    </r>
  </si>
  <si>
    <r>
      <t xml:space="preserve">All RISQS data </t>
    </r>
    <r>
      <rPr>
        <b/>
        <sz val="11"/>
        <rFont val="Calibri"/>
        <family val="2"/>
        <scheme val="minor"/>
      </rPr>
      <t>must</t>
    </r>
    <r>
      <rPr>
        <sz val="11"/>
        <rFont val="Calibri"/>
        <family val="2"/>
        <scheme val="minor"/>
      </rPr>
      <t xml:space="preserve"> be purged (erased) from the providers’ systems upon confirmation that the transfer of data to a new provider has been successful from the RISQS SMO at the termination of the contract.</t>
    </r>
  </si>
  <si>
    <r>
      <rPr>
        <sz val="11"/>
        <color theme="1"/>
        <rFont val="Calibri"/>
        <family val="2"/>
        <scheme val="minor"/>
      </rPr>
      <t xml:space="preserve">The system </t>
    </r>
    <r>
      <rPr>
        <b/>
        <sz val="11"/>
        <color theme="1"/>
        <rFont val="Calibri"/>
        <family val="2"/>
        <scheme val="minor"/>
      </rPr>
      <t>must</t>
    </r>
    <r>
      <rPr>
        <sz val="11"/>
        <color theme="1"/>
        <rFont val="Calibri"/>
        <family val="2"/>
        <scheme val="minor"/>
      </rPr>
      <t xml:space="preserve"> be able to record (user id and date/time stamp) the last user who entered, edited or deleted a piece of data.</t>
    </r>
  </si>
  <si>
    <r>
      <t xml:space="preserve">The Service Provider </t>
    </r>
    <r>
      <rPr>
        <b/>
        <sz val="11"/>
        <color theme="1"/>
        <rFont val="Calibri"/>
        <family val="2"/>
        <scheme val="minor"/>
      </rPr>
      <t>should</t>
    </r>
    <r>
      <rPr>
        <sz val="11"/>
        <color theme="1"/>
        <rFont val="Calibri"/>
        <family val="2"/>
        <scheme val="minor"/>
      </rPr>
      <t xml:space="preserve"> produce a report on a data change within 1 working day of any request from the RISQS SMO.</t>
    </r>
  </si>
  <si>
    <r>
      <t xml:space="preserve">Training solutions and materials </t>
    </r>
    <r>
      <rPr>
        <b/>
        <sz val="11"/>
        <color theme="1"/>
        <rFont val="Calibri"/>
        <family val="2"/>
        <scheme val="minor"/>
      </rPr>
      <t>must</t>
    </r>
    <r>
      <rPr>
        <sz val="11"/>
        <color theme="1"/>
        <rFont val="Calibri"/>
        <family val="2"/>
        <scheme val="minor"/>
      </rPr>
      <t xml:space="preserve"> be provided free for;
     o Users on the use of the system. 
     o Buyer users on the search and reporting functionality of the system.
     o Completion of Supplier Questionnaires.
     o Audit process.
</t>
    </r>
  </si>
  <si>
    <r>
      <t xml:space="preserve">Training </t>
    </r>
    <r>
      <rPr>
        <b/>
        <sz val="11"/>
        <rFont val="Calibri"/>
        <family val="2"/>
        <scheme val="minor"/>
      </rPr>
      <t>must</t>
    </r>
    <r>
      <rPr>
        <sz val="11"/>
        <rFont val="Calibri"/>
        <family val="2"/>
        <scheme val="minor"/>
      </rPr>
      <t xml:space="preserve"> be delivered in a suitable format to enable users at different times and in different geographical locations to be able to receive suitable training.</t>
    </r>
  </si>
  <si>
    <r>
      <t xml:space="preserve">Training materials </t>
    </r>
    <r>
      <rPr>
        <b/>
        <sz val="11"/>
        <rFont val="Calibri"/>
        <family val="2"/>
        <scheme val="minor"/>
      </rPr>
      <t>must</t>
    </r>
    <r>
      <rPr>
        <sz val="11"/>
        <rFont val="Calibri"/>
        <family val="2"/>
        <scheme val="minor"/>
      </rPr>
      <t xml:space="preserve"> be kept up to date and relevant.</t>
    </r>
  </si>
  <si>
    <r>
      <t xml:space="preserve">All training and briefing material </t>
    </r>
    <r>
      <rPr>
        <b/>
        <sz val="11"/>
        <rFont val="Calibri"/>
        <family val="2"/>
        <scheme val="minor"/>
      </rPr>
      <t>must</t>
    </r>
    <r>
      <rPr>
        <sz val="11"/>
        <rFont val="Calibri"/>
        <family val="2"/>
        <scheme val="minor"/>
      </rPr>
      <t xml:space="preserve"> be approved by the RISQS SMO before publication.</t>
    </r>
  </si>
  <si>
    <r>
      <t xml:space="preserve">The system solution </t>
    </r>
    <r>
      <rPr>
        <b/>
        <sz val="11"/>
        <rFont val="Calibri"/>
        <family val="2"/>
        <scheme val="minor"/>
      </rPr>
      <t>must</t>
    </r>
    <r>
      <rPr>
        <sz val="11"/>
        <rFont val="Calibri"/>
        <family val="2"/>
        <scheme val="minor"/>
      </rPr>
      <t xml:space="preserve"> be supported by an initial training package for users who are Suppliers, Buyers and both.</t>
    </r>
  </si>
  <si>
    <r>
      <rPr>
        <sz val="11"/>
        <color theme="1"/>
        <rFont val="Calibri"/>
        <family val="2"/>
        <scheme val="minor"/>
      </rPr>
      <t xml:space="preserve">The system solution </t>
    </r>
    <r>
      <rPr>
        <b/>
        <sz val="11"/>
        <color theme="1"/>
        <rFont val="Calibri"/>
        <family val="2"/>
        <scheme val="minor"/>
      </rPr>
      <t>must</t>
    </r>
    <r>
      <rPr>
        <sz val="11"/>
        <color theme="1"/>
        <rFont val="Calibri"/>
        <family val="2"/>
        <scheme val="minor"/>
      </rPr>
      <t xml:space="preserve"> have the ability to only allow a user to access the system beyond registration upon completion of the initial training package.</t>
    </r>
  </si>
  <si>
    <r>
      <rPr>
        <sz val="11"/>
        <color theme="1"/>
        <rFont val="Calibri"/>
        <family val="2"/>
        <scheme val="minor"/>
      </rPr>
      <t xml:space="preserve">The system solution </t>
    </r>
    <r>
      <rPr>
        <b/>
        <sz val="11"/>
        <color theme="1"/>
        <rFont val="Calibri"/>
        <family val="2"/>
        <scheme val="minor"/>
      </rPr>
      <t>should</t>
    </r>
    <r>
      <rPr>
        <sz val="11"/>
        <color theme="1"/>
        <rFont val="Calibri"/>
        <family val="2"/>
        <scheme val="minor"/>
      </rPr>
      <t xml:space="preserve"> have the ability to force a user to re-do training if indicated by Customer Support Team.</t>
    </r>
  </si>
  <si>
    <r>
      <t xml:space="preserve">The Service Provider </t>
    </r>
    <r>
      <rPr>
        <b/>
        <sz val="11"/>
        <rFont val="Calibri"/>
        <family val="2"/>
        <scheme val="minor"/>
      </rPr>
      <t>must</t>
    </r>
    <r>
      <rPr>
        <sz val="11"/>
        <rFont val="Calibri"/>
        <family val="2"/>
        <scheme val="minor"/>
      </rPr>
      <t xml:space="preserve"> provide customer support covering as a minimum the following elements:
     o Registration
     o Billing
     o Process Questions
     o Supplier Questionnaire
     o System Issues
     o Scheme Information
     o Complaints &amp; Appeal
</t>
    </r>
  </si>
  <si>
    <r>
      <t xml:space="preserve">The member support service </t>
    </r>
    <r>
      <rPr>
        <b/>
        <sz val="11"/>
        <rFont val="Calibri"/>
        <family val="2"/>
        <scheme val="minor"/>
      </rPr>
      <t>should</t>
    </r>
    <r>
      <rPr>
        <sz val="11"/>
        <rFont val="Calibri"/>
        <family val="2"/>
        <scheme val="minor"/>
      </rPr>
      <t xml:space="preserve"> be available Monday to Thursday 08:00 – 18:00 and Friday 08:00 – 17:00.</t>
    </r>
  </si>
  <si>
    <r>
      <t xml:space="preserve">The member support service </t>
    </r>
    <r>
      <rPr>
        <b/>
        <sz val="11"/>
        <color theme="1"/>
        <rFont val="Calibri"/>
        <family val="2"/>
        <scheme val="minor"/>
      </rPr>
      <t>must</t>
    </r>
    <r>
      <rPr>
        <sz val="11"/>
        <color theme="1"/>
        <rFont val="Calibri"/>
        <family val="2"/>
        <scheme val="minor"/>
      </rPr>
      <t xml:space="preserve"> be contactable by phone and e-mail as a minimum. </t>
    </r>
  </si>
  <si>
    <r>
      <t xml:space="preserve">The Service Provider </t>
    </r>
    <r>
      <rPr>
        <b/>
        <sz val="11"/>
        <rFont val="Calibri"/>
        <family val="2"/>
        <scheme val="minor"/>
      </rPr>
      <t>must</t>
    </r>
    <r>
      <rPr>
        <sz val="11"/>
        <rFont val="Calibri"/>
        <family val="2"/>
        <scheme val="minor"/>
      </rPr>
      <t xml:space="preserve"> develop, implement, use and maintain a set of helpdesk scripts to enable consistent and efficient handling of customer service calls.</t>
    </r>
  </si>
  <si>
    <r>
      <t xml:space="preserve">The Audit Provider </t>
    </r>
    <r>
      <rPr>
        <b/>
        <sz val="11"/>
        <rFont val="Calibri"/>
        <family val="2"/>
        <scheme val="minor"/>
      </rPr>
      <t>must</t>
    </r>
    <r>
      <rPr>
        <sz val="11"/>
        <rFont val="Calibri"/>
        <family val="2"/>
        <scheme val="minor"/>
      </rPr>
      <t xml:space="preserve"> support the Service Provider in the development, implementation, use and maintenance of a set of helpdesk scripts to enable consistent and efficient handling of member service calls.</t>
    </r>
  </si>
  <si>
    <r>
      <t xml:space="preserve">The Service Provider </t>
    </r>
    <r>
      <rPr>
        <b/>
        <sz val="11"/>
        <rFont val="Calibri"/>
        <family val="2"/>
        <scheme val="minor"/>
      </rPr>
      <t>must</t>
    </r>
    <r>
      <rPr>
        <sz val="11"/>
        <rFont val="Calibri"/>
        <family val="2"/>
        <scheme val="minor"/>
      </rPr>
      <t xml:space="preserve"> have the helpdesk scripts approved by the RISQS SMO prior to being taken into use.</t>
    </r>
  </si>
  <si>
    <r>
      <t xml:space="preserve">The member support service </t>
    </r>
    <r>
      <rPr>
        <b/>
        <sz val="11"/>
        <color theme="1"/>
        <rFont val="Calibri"/>
        <family val="2"/>
        <scheme val="minor"/>
      </rPr>
      <t>must</t>
    </r>
    <r>
      <rPr>
        <sz val="11"/>
        <color theme="1"/>
        <rFont val="Calibri"/>
        <family val="2"/>
        <scheme val="minor"/>
      </rPr>
      <t xml:space="preserve"> have a phone queueing and recording system</t>
    </r>
  </si>
  <si>
    <r>
      <t xml:space="preserve">The member support service </t>
    </r>
    <r>
      <rPr>
        <b/>
        <sz val="11"/>
        <color rgb="FF000000"/>
        <rFont val="Calibri"/>
        <family val="2"/>
        <scheme val="minor"/>
      </rPr>
      <t>should</t>
    </r>
    <r>
      <rPr>
        <sz val="11"/>
        <color rgb="FF000000"/>
        <rFont val="Calibri"/>
        <family val="2"/>
        <scheme val="minor"/>
      </rPr>
      <t xml:space="preserve"> record all calls to provide information for training purposes and protection for the customer support staff. </t>
    </r>
  </si>
  <si>
    <r>
      <t xml:space="preserve">The Audit Provider </t>
    </r>
    <r>
      <rPr>
        <b/>
        <sz val="11"/>
        <rFont val="Calibri"/>
        <family val="2"/>
        <scheme val="minor"/>
      </rPr>
      <t>should</t>
    </r>
    <r>
      <rPr>
        <sz val="11"/>
        <rFont val="Calibri"/>
        <family val="2"/>
        <scheme val="minor"/>
      </rPr>
      <t xml:space="preserve"> record all calls with members to provide information for training purposes and protection for their staff. </t>
    </r>
  </si>
  <si>
    <r>
      <t xml:space="preserve">The member support service </t>
    </r>
    <r>
      <rPr>
        <b/>
        <sz val="11"/>
        <rFont val="Calibri"/>
        <family val="2"/>
        <scheme val="minor"/>
      </rPr>
      <t>must</t>
    </r>
    <r>
      <rPr>
        <sz val="11"/>
        <rFont val="Calibri"/>
        <family val="2"/>
        <scheme val="minor"/>
      </rPr>
      <t xml:space="preserve"> be supported by an out of hours calls process.</t>
    </r>
  </si>
  <si>
    <r>
      <t xml:space="preserve">The member support service </t>
    </r>
    <r>
      <rPr>
        <b/>
        <sz val="11"/>
        <color theme="1"/>
        <rFont val="Calibri"/>
        <family val="2"/>
        <scheme val="minor"/>
      </rPr>
      <t>must</t>
    </r>
    <r>
      <rPr>
        <sz val="11"/>
        <color theme="1"/>
        <rFont val="Calibri"/>
        <family val="2"/>
        <scheme val="minor"/>
      </rPr>
      <t xml:space="preserve"> have a support ticketing system for all issues. </t>
    </r>
  </si>
  <si>
    <r>
      <t xml:space="preserve">Member support calls (tickets) </t>
    </r>
    <r>
      <rPr>
        <b/>
        <sz val="11"/>
        <rFont val="Calibri"/>
        <family val="2"/>
        <scheme val="minor"/>
      </rPr>
      <t>should</t>
    </r>
    <r>
      <rPr>
        <sz val="11"/>
        <rFont val="Calibri"/>
        <family val="2"/>
        <scheme val="minor"/>
      </rPr>
      <t xml:space="preserve"> only be closed when resolved and with the customers’ agreement. </t>
    </r>
  </si>
  <si>
    <r>
      <t xml:space="preserve">The Service Provider </t>
    </r>
    <r>
      <rPr>
        <b/>
        <sz val="11"/>
        <rFont val="Calibri"/>
        <family val="2"/>
        <scheme val="minor"/>
      </rPr>
      <t>must</t>
    </r>
    <r>
      <rPr>
        <sz val="11"/>
        <rFont val="Calibri"/>
        <family val="2"/>
        <scheme val="minor"/>
      </rPr>
      <t xml:space="preserve"> send Member Satisfaction Surveys to relevant members following trigger points set by the RISQS SMO e.g. upon completion of Supplier Questionnaire, following audit.</t>
    </r>
  </si>
  <si>
    <r>
      <t xml:space="preserve">The Service Provider </t>
    </r>
    <r>
      <rPr>
        <b/>
        <sz val="11"/>
        <rFont val="Calibri"/>
        <family val="2"/>
        <scheme val="minor"/>
      </rPr>
      <t>must</t>
    </r>
    <r>
      <rPr>
        <sz val="11"/>
        <rFont val="Calibri"/>
        <family val="2"/>
        <scheme val="minor"/>
      </rPr>
      <t xml:space="preserve"> provide invoicing services with records provided to the RISQS SMO Some examples of these fees are: 
     o Registration fees to RISQS
     o RISQS Scheme Audits fees
     o Cancelation Fees
     o Non trackside declaration fees
     o Fees in relation to new elements of the scheme developed within the timeframe of the contract
</t>
    </r>
  </si>
  <si>
    <r>
      <t xml:space="preserve">All financial services and systems related to RISQS </t>
    </r>
    <r>
      <rPr>
        <b/>
        <sz val="11"/>
        <rFont val="Calibri"/>
        <family val="2"/>
        <scheme val="minor"/>
      </rPr>
      <t>must</t>
    </r>
    <r>
      <rPr>
        <sz val="11"/>
        <rFont val="Calibri"/>
        <family val="2"/>
        <scheme val="minor"/>
      </rPr>
      <t xml:space="preserve"> comply with relevant standards and legislation and will be subject to audit by the RISQS SMO at any time.</t>
    </r>
  </si>
  <si>
    <r>
      <t xml:space="preserve">The Billing Service </t>
    </r>
    <r>
      <rPr>
        <b/>
        <sz val="11"/>
        <rFont val="Calibri"/>
        <family val="2"/>
        <scheme val="minor"/>
      </rPr>
      <t>must</t>
    </r>
    <r>
      <rPr>
        <sz val="11"/>
        <rFont val="Calibri"/>
        <family val="2"/>
        <scheme val="minor"/>
      </rPr>
      <t xml:space="preserve"> be able to invoice for a tier of fees based on breadth of access to the system.
     o Buyer Organisation has access to one sector (e.g. Traction &amp; Rolling Stock) of supplier organisations
     o Buyer Organisation has access to all sector of supplier organisations</t>
    </r>
  </si>
  <si>
    <r>
      <t xml:space="preserve">The system </t>
    </r>
    <r>
      <rPr>
        <b/>
        <sz val="11"/>
        <color rgb="FF000000"/>
        <rFont val="Calibri"/>
        <family val="2"/>
        <scheme val="minor"/>
      </rPr>
      <t>must</t>
    </r>
    <r>
      <rPr>
        <sz val="11"/>
        <color rgb="FF000000"/>
        <rFont val="Calibri"/>
        <family val="2"/>
        <scheme val="minor"/>
      </rPr>
      <t xml:space="preserve"> support manual invoice generation.</t>
    </r>
  </si>
  <si>
    <r>
      <t xml:space="preserve">The system </t>
    </r>
    <r>
      <rPr>
        <b/>
        <sz val="11"/>
        <color rgb="FF000000"/>
        <rFont val="Calibri"/>
        <family val="2"/>
        <scheme val="minor"/>
      </rPr>
      <t>should</t>
    </r>
    <r>
      <rPr>
        <sz val="11"/>
        <color rgb="FF000000"/>
        <rFont val="Calibri"/>
        <family val="2"/>
        <scheme val="minor"/>
      </rPr>
      <t xml:space="preserve"> provide a flexible billing platform to provide consolidated billing when one customer has purchased multiple levies/services and wishes to receive a consolidated invoice.</t>
    </r>
  </si>
  <si>
    <r>
      <t xml:space="preserve">The system </t>
    </r>
    <r>
      <rPr>
        <b/>
        <sz val="11"/>
        <color rgb="FF000000"/>
        <rFont val="Calibri"/>
        <family val="2"/>
        <scheme val="minor"/>
      </rPr>
      <t>should</t>
    </r>
    <r>
      <rPr>
        <sz val="11"/>
        <color rgb="FF000000"/>
        <rFont val="Calibri"/>
        <family val="2"/>
        <scheme val="minor"/>
      </rPr>
      <t xml:space="preserve"> support different charge type on same invoice (registration levies, service charge, cost recovery, etc.).</t>
    </r>
  </si>
  <si>
    <r>
      <t xml:space="preserve">The system </t>
    </r>
    <r>
      <rPr>
        <b/>
        <sz val="11"/>
        <color rgb="FF000000"/>
        <rFont val="Calibri"/>
        <family val="2"/>
        <scheme val="minor"/>
      </rPr>
      <t>should</t>
    </r>
    <r>
      <rPr>
        <sz val="11"/>
        <color rgb="FF000000"/>
        <rFont val="Calibri"/>
        <family val="2"/>
        <scheme val="minor"/>
      </rPr>
      <t xml:space="preserve"> allow attachments/schedules prior to invoice being issued.</t>
    </r>
  </si>
  <si>
    <r>
      <t xml:space="preserve">Credit notes can be issued for a number of reasons and </t>
    </r>
    <r>
      <rPr>
        <b/>
        <sz val="11"/>
        <color rgb="FF000000"/>
        <rFont val="Calibri"/>
        <family val="2"/>
        <scheme val="minor"/>
      </rPr>
      <t>must</t>
    </r>
    <r>
      <rPr>
        <sz val="11"/>
        <color rgb="FF000000"/>
        <rFont val="Calibri"/>
        <family val="2"/>
        <scheme val="minor"/>
      </rPr>
      <t xml:space="preserve"> be handled by the system.</t>
    </r>
  </si>
  <si>
    <r>
      <t xml:space="preserve">The system </t>
    </r>
    <r>
      <rPr>
        <b/>
        <sz val="11"/>
        <color rgb="FF000000"/>
        <rFont val="Calibri"/>
        <family val="2"/>
        <scheme val="minor"/>
      </rPr>
      <t>should</t>
    </r>
    <r>
      <rPr>
        <sz val="11"/>
        <color rgb="FF000000"/>
        <rFont val="Calibri"/>
        <family val="2"/>
        <scheme val="minor"/>
      </rPr>
      <t xml:space="preserve"> have functionality to issue credit notes for part, whole or multiple invoice refunds/amendments.</t>
    </r>
  </si>
  <si>
    <r>
      <t xml:space="preserve">The system </t>
    </r>
    <r>
      <rPr>
        <b/>
        <sz val="11"/>
        <color rgb="FF000000"/>
        <rFont val="Calibri"/>
        <family val="2"/>
        <scheme val="minor"/>
      </rPr>
      <t>must</t>
    </r>
    <r>
      <rPr>
        <sz val="11"/>
        <color rgb="FF000000"/>
        <rFont val="Calibri"/>
        <family val="2"/>
        <scheme val="minor"/>
      </rPr>
      <t xml:space="preserve"> have functionality to link credit notes to original invoice with flexibility to issue credit notes without linking.</t>
    </r>
  </si>
  <si>
    <r>
      <t xml:space="preserve">The system </t>
    </r>
    <r>
      <rPr>
        <b/>
        <sz val="11"/>
        <color rgb="FF000000"/>
        <rFont val="Calibri"/>
        <family val="2"/>
        <scheme val="minor"/>
      </rPr>
      <t>should</t>
    </r>
    <r>
      <rPr>
        <sz val="11"/>
        <color rgb="FF000000"/>
        <rFont val="Calibri"/>
        <family val="2"/>
        <scheme val="minor"/>
      </rPr>
      <t xml:space="preserve"> have a process for credit and re-bills with user defined reason codes.</t>
    </r>
  </si>
  <si>
    <r>
      <t xml:space="preserve">The system </t>
    </r>
    <r>
      <rPr>
        <b/>
        <sz val="11"/>
        <color rgb="FF000000"/>
        <rFont val="Calibri"/>
        <family val="2"/>
        <scheme val="minor"/>
      </rPr>
      <t>should</t>
    </r>
    <r>
      <rPr>
        <sz val="11"/>
        <color rgb="FF000000"/>
        <rFont val="Calibri"/>
        <family val="2"/>
        <scheme val="minor"/>
      </rPr>
      <t xml:space="preserve"> ensure that the Cash Receipt and Payment process can be carried out in an efficient and intuitive way.</t>
    </r>
  </si>
  <si>
    <r>
      <t xml:space="preserve">The system </t>
    </r>
    <r>
      <rPr>
        <b/>
        <sz val="11"/>
        <color rgb="FF000000"/>
        <rFont val="Calibri"/>
        <family val="2"/>
        <scheme val="minor"/>
      </rPr>
      <t>must</t>
    </r>
    <r>
      <rPr>
        <sz val="11"/>
        <color rgb="FF000000"/>
        <rFont val="Calibri"/>
        <family val="2"/>
        <scheme val="minor"/>
      </rPr>
      <t xml:space="preserve"> have functionality to provide full access to all or specific customer and invoicing information, subject to security and access levels.</t>
    </r>
  </si>
  <si>
    <r>
      <t xml:space="preserve">The system </t>
    </r>
    <r>
      <rPr>
        <b/>
        <sz val="11"/>
        <color rgb="FF000000"/>
        <rFont val="Calibri"/>
        <family val="2"/>
        <scheme val="minor"/>
      </rPr>
      <t>should</t>
    </r>
    <r>
      <rPr>
        <sz val="11"/>
        <color rgb="FF000000"/>
        <rFont val="Calibri"/>
        <family val="2"/>
        <scheme val="minor"/>
      </rPr>
      <t xml:space="preserve"> support multiple debt chasing methods.</t>
    </r>
  </si>
  <si>
    <r>
      <t xml:space="preserve">The system </t>
    </r>
    <r>
      <rPr>
        <b/>
        <sz val="11"/>
        <color rgb="FF000000"/>
        <rFont val="Calibri"/>
        <family val="2"/>
        <scheme val="minor"/>
      </rPr>
      <t>should</t>
    </r>
    <r>
      <rPr>
        <sz val="11"/>
        <color rgb="FF000000"/>
        <rFont val="Calibri"/>
        <family val="2"/>
        <scheme val="minor"/>
      </rPr>
      <t xml:space="preserve"> have functionality for customer statements on a particular date and available on an account basis.</t>
    </r>
  </si>
  <si>
    <r>
      <t xml:space="preserve">The system </t>
    </r>
    <r>
      <rPr>
        <b/>
        <sz val="11"/>
        <color rgb="FF000000"/>
        <rFont val="Calibri"/>
        <family val="2"/>
        <scheme val="minor"/>
      </rPr>
      <t>should</t>
    </r>
    <r>
      <rPr>
        <sz val="11"/>
        <color rgb="FF000000"/>
        <rFont val="Calibri"/>
        <family val="2"/>
        <scheme val="minor"/>
      </rPr>
      <t xml:space="preserve"> have functionality to be able to review statements prior to issuing.</t>
    </r>
  </si>
  <si>
    <r>
      <t xml:space="preserve">The system </t>
    </r>
    <r>
      <rPr>
        <b/>
        <sz val="11"/>
        <color rgb="FF000000"/>
        <rFont val="Calibri"/>
        <family val="2"/>
        <scheme val="minor"/>
      </rPr>
      <t>should</t>
    </r>
    <r>
      <rPr>
        <sz val="11"/>
        <color rgb="FF000000"/>
        <rFont val="Calibri"/>
        <family val="2"/>
        <scheme val="minor"/>
      </rPr>
      <t xml:space="preserve"> provide stop feature for invoice / account in query, flag invoice / account and stop future orders.</t>
    </r>
  </si>
  <si>
    <r>
      <t xml:space="preserve">The system </t>
    </r>
    <r>
      <rPr>
        <b/>
        <sz val="11"/>
        <color rgb="FF000000"/>
        <rFont val="Calibri"/>
        <family val="2"/>
        <scheme val="minor"/>
      </rPr>
      <t>should</t>
    </r>
    <r>
      <rPr>
        <sz val="11"/>
        <color rgb="FF000000"/>
        <rFont val="Calibri"/>
        <family val="2"/>
        <scheme val="minor"/>
      </rPr>
      <t xml:space="preserve"> have functionality to assign invoice to external debt collection agents.</t>
    </r>
  </si>
  <si>
    <r>
      <t xml:space="preserve">The system </t>
    </r>
    <r>
      <rPr>
        <b/>
        <sz val="11"/>
        <color rgb="FF000000"/>
        <rFont val="Calibri"/>
        <family val="2"/>
        <scheme val="minor"/>
      </rPr>
      <t>should</t>
    </r>
    <r>
      <rPr>
        <sz val="11"/>
        <color rgb="FF000000"/>
        <rFont val="Calibri"/>
        <family val="2"/>
        <scheme val="minor"/>
      </rPr>
      <t xml:space="preserve"> support part / whole invoice or account write-off, subject to authorisation by the RISQS SMO.</t>
    </r>
  </si>
  <si>
    <r>
      <t xml:space="preserve">The system </t>
    </r>
    <r>
      <rPr>
        <b/>
        <sz val="11"/>
        <color rgb="FF000000"/>
        <rFont val="Calibri"/>
        <family val="2"/>
        <scheme val="minor"/>
      </rPr>
      <t>should</t>
    </r>
    <r>
      <rPr>
        <sz val="11"/>
        <color rgb="FF000000"/>
        <rFont val="Calibri"/>
        <family val="2"/>
        <scheme val="minor"/>
      </rPr>
      <t xml:space="preserve"> have functionality to support user defined reason codes and descriptive field for write-off notes.</t>
    </r>
  </si>
  <si>
    <r>
      <t xml:space="preserve">The system </t>
    </r>
    <r>
      <rPr>
        <b/>
        <sz val="11"/>
        <color rgb="FF000000"/>
        <rFont val="Calibri"/>
        <family val="2"/>
        <scheme val="minor"/>
      </rPr>
      <t>should</t>
    </r>
    <r>
      <rPr>
        <sz val="11"/>
        <color rgb="FF000000"/>
        <rFont val="Calibri"/>
        <family val="2"/>
        <scheme val="minor"/>
      </rPr>
      <t xml:space="preserve"> include standard enquiries and reports e.g. showing number and age of outstanding billing queries.</t>
    </r>
  </si>
  <si>
    <r>
      <t xml:space="preserve">The system </t>
    </r>
    <r>
      <rPr>
        <b/>
        <sz val="11"/>
        <color rgb="FF000000"/>
        <rFont val="Calibri"/>
        <family val="2"/>
        <scheme val="minor"/>
      </rPr>
      <t>could</t>
    </r>
    <r>
      <rPr>
        <sz val="11"/>
        <color rgb="FF000000"/>
        <rFont val="Calibri"/>
        <family val="2"/>
        <scheme val="minor"/>
      </rPr>
      <t xml:space="preserve"> allow customer payments via the internet.</t>
    </r>
  </si>
  <si>
    <r>
      <t xml:space="preserve">When a payment is processed, the solution </t>
    </r>
    <r>
      <rPr>
        <b/>
        <sz val="11"/>
        <color rgb="FF000000"/>
        <rFont val="Calibri"/>
        <family val="2"/>
        <scheme val="minor"/>
      </rPr>
      <t>should</t>
    </r>
    <r>
      <rPr>
        <sz val="11"/>
        <color rgb="FF000000"/>
        <rFont val="Calibri"/>
        <family val="2"/>
        <scheme val="minor"/>
      </rPr>
      <t xml:space="preserve"> automatically close fully paid invoices.</t>
    </r>
  </si>
  <si>
    <r>
      <t xml:space="preserve">The system </t>
    </r>
    <r>
      <rPr>
        <b/>
        <sz val="11"/>
        <color rgb="FF000000"/>
        <rFont val="Calibri"/>
        <family val="2"/>
        <scheme val="minor"/>
      </rPr>
      <t>should</t>
    </r>
    <r>
      <rPr>
        <sz val="11"/>
        <color rgb="FF000000"/>
        <rFont val="Calibri"/>
        <family val="2"/>
        <scheme val="minor"/>
      </rPr>
      <t xml:space="preserve"> support billing to VAT exempt entities.</t>
    </r>
  </si>
  <si>
    <r>
      <t xml:space="preserve">The system </t>
    </r>
    <r>
      <rPr>
        <b/>
        <sz val="11"/>
        <color rgb="FF000000"/>
        <rFont val="Calibri"/>
        <family val="2"/>
        <scheme val="minor"/>
      </rPr>
      <t>should</t>
    </r>
    <r>
      <rPr>
        <sz val="11"/>
        <color rgb="FF000000"/>
        <rFont val="Calibri"/>
        <family val="2"/>
        <scheme val="minor"/>
      </rPr>
      <t xml:space="preserve"> support the ability to reallocate, or move a payment from one bank account to another.</t>
    </r>
  </si>
  <si>
    <r>
      <t xml:space="preserve">The Service Provider </t>
    </r>
    <r>
      <rPr>
        <b/>
        <sz val="11"/>
        <color rgb="FF000000"/>
        <rFont val="Calibri"/>
        <family val="2"/>
        <scheme val="minor"/>
      </rPr>
      <t>must</t>
    </r>
    <r>
      <rPr>
        <sz val="11"/>
        <color rgb="FF000000"/>
        <rFont val="Calibri"/>
        <family val="2"/>
        <scheme val="minor"/>
      </rPr>
      <t xml:space="preserve"> provide an auditable system and process for the handling of complaints made about RISQS (service, system and audits).</t>
    </r>
  </si>
  <si>
    <r>
      <t xml:space="preserve">The Service Provider </t>
    </r>
    <r>
      <rPr>
        <b/>
        <sz val="11"/>
        <rFont val="Calibri"/>
        <family val="2"/>
        <scheme val="minor"/>
      </rPr>
      <t>must</t>
    </r>
    <r>
      <rPr>
        <sz val="11"/>
        <rFont val="Calibri"/>
        <family val="2"/>
        <scheme val="minor"/>
      </rPr>
      <t xml:space="preserve"> be ISO10002 Customer Satisfaction and Complaints Handling accredited.</t>
    </r>
  </si>
  <si>
    <r>
      <t xml:space="preserve">The Audit Provider </t>
    </r>
    <r>
      <rPr>
        <b/>
        <sz val="11"/>
        <rFont val="Calibri"/>
        <family val="2"/>
        <scheme val="minor"/>
      </rPr>
      <t>should</t>
    </r>
    <r>
      <rPr>
        <sz val="11"/>
        <rFont val="Calibri"/>
        <family val="2"/>
        <scheme val="minor"/>
      </rPr>
      <t xml:space="preserve"> follow the Principles laid out in ISO10002 Customer Satisfaction and Complaints Handling.</t>
    </r>
  </si>
  <si>
    <r>
      <t xml:space="preserve">The process for complaint handling </t>
    </r>
    <r>
      <rPr>
        <b/>
        <sz val="11"/>
        <rFont val="Calibri"/>
        <family val="2"/>
        <scheme val="minor"/>
      </rPr>
      <t>must</t>
    </r>
    <r>
      <rPr>
        <sz val="11"/>
        <rFont val="Calibri"/>
        <family val="2"/>
        <scheme val="minor"/>
      </rPr>
      <t xml:space="preserve"> be approved by the RISQS SMO prior to being taken into use, and contain as a minimum the following elements;
     o Logging of complaints made
     o Review of complaint
     o Updating of complaints records with progress, responses, action etc.
     o Escalation of complaint where required to the RISQS SMO</t>
    </r>
  </si>
  <si>
    <r>
      <t xml:space="preserve">The Audit Provider </t>
    </r>
    <r>
      <rPr>
        <b/>
        <sz val="11"/>
        <rFont val="Calibri"/>
        <family val="2"/>
        <scheme val="minor"/>
      </rPr>
      <t>must</t>
    </r>
    <r>
      <rPr>
        <sz val="11"/>
        <rFont val="Calibri"/>
        <family val="2"/>
        <scheme val="minor"/>
      </rPr>
      <t xml:space="preserve"> follow the principles laid out in ISO/IEC 17021 Conformity Assessment – Requirements for bodies providing audit and certification of management systems  </t>
    </r>
  </si>
  <si>
    <r>
      <t xml:space="preserve">The Audit Provider </t>
    </r>
    <r>
      <rPr>
        <b/>
        <sz val="11"/>
        <rFont val="Calibri"/>
        <family val="2"/>
        <scheme val="minor"/>
      </rPr>
      <t>must</t>
    </r>
    <r>
      <rPr>
        <sz val="11"/>
        <rFont val="Calibri"/>
        <family val="2"/>
        <scheme val="minor"/>
      </rPr>
      <t xml:space="preserve"> ensure the competence of the auditors it appoints to undertake the RISQS audits.
Auditor Minimum Qualifications/Competences
Auditors delivering RISQS audits must be in receipt of the following qualification and experience as a minimum;
     o Meet the requirements and guidance including behavioural for auditor competence as detailed in ISO/IEC 17021
     o Pass an IRCA Accredited Lead Auditor course or equivalent
     o Hold NEBOSH General Certificate or equivalent 
     o Have relevant industrial/sector experience, min 2 years for an Auditor and min 4 years for a lead Auditor</t>
    </r>
  </si>
  <si>
    <r>
      <t xml:space="preserve">The Audit Provider </t>
    </r>
    <r>
      <rPr>
        <b/>
        <sz val="11"/>
        <rFont val="Calibri"/>
        <family val="2"/>
        <scheme val="minor"/>
      </rPr>
      <t>must</t>
    </r>
    <r>
      <rPr>
        <sz val="11"/>
        <rFont val="Calibri"/>
        <family val="2"/>
        <scheme val="minor"/>
      </rPr>
      <t xml:space="preserve"> have, develop, implement, use and maintain a process for the licencing and approval of RISQS Auditors which contains as a minimum;
     o Training
     o Mentoring
     o Continuous assessment </t>
    </r>
  </si>
  <si>
    <r>
      <t xml:space="preserve">The Audit Provider </t>
    </r>
    <r>
      <rPr>
        <b/>
        <sz val="11"/>
        <color rgb="FF000000"/>
        <rFont val="Calibri"/>
        <family val="2"/>
        <scheme val="minor"/>
      </rPr>
      <t>must</t>
    </r>
    <r>
      <rPr>
        <sz val="11"/>
        <color rgb="FF000000"/>
        <rFont val="Calibri"/>
        <family val="2"/>
        <scheme val="minor"/>
      </rPr>
      <t xml:space="preserve"> have the licencing process approved by the RISQS SMO before it is implemented.</t>
    </r>
  </si>
  <si>
    <r>
      <t xml:space="preserve">The Audit Provider </t>
    </r>
    <r>
      <rPr>
        <b/>
        <sz val="11"/>
        <color rgb="FF000000"/>
        <rFont val="Calibri"/>
        <family val="2"/>
        <scheme val="minor"/>
      </rPr>
      <t xml:space="preserve">must </t>
    </r>
    <r>
      <rPr>
        <sz val="11"/>
        <color rgb="FF000000"/>
        <rFont val="Calibri"/>
        <family val="2"/>
        <scheme val="minor"/>
      </rPr>
      <t>have, develop, implement, use and maintain a process to ensure the quality and consistency of the audits and audit reports delivered by the auditors meet the agreed targets.</t>
    </r>
  </si>
  <si>
    <r>
      <t xml:space="preserve">The Audit Provider </t>
    </r>
    <r>
      <rPr>
        <b/>
        <sz val="11"/>
        <rFont val="Calibri"/>
        <family val="2"/>
        <scheme val="minor"/>
      </rPr>
      <t>must</t>
    </r>
    <r>
      <rPr>
        <sz val="11"/>
        <rFont val="Calibri"/>
        <family val="2"/>
        <scheme val="minor"/>
      </rPr>
      <t xml:space="preserve"> have, develop, implement, use and maintain a code of conduct for RISQS Auditors.</t>
    </r>
  </si>
  <si>
    <r>
      <t xml:space="preserve">The Audit Provider </t>
    </r>
    <r>
      <rPr>
        <b/>
        <sz val="11"/>
        <rFont val="Calibri"/>
        <family val="2"/>
        <scheme val="minor"/>
      </rPr>
      <t>must</t>
    </r>
    <r>
      <rPr>
        <sz val="11"/>
        <rFont val="Calibri"/>
        <family val="2"/>
        <scheme val="minor"/>
      </rPr>
      <t xml:space="preserve"> have the Auditor Code of Conduct approved by the RISQS SMO before it is implemented.</t>
    </r>
  </si>
  <si>
    <r>
      <t xml:space="preserve">The audit process </t>
    </r>
    <r>
      <rPr>
        <b/>
        <sz val="11"/>
        <color rgb="FF000000"/>
        <rFont val="Calibri"/>
        <family val="2"/>
        <scheme val="minor"/>
      </rPr>
      <t>must</t>
    </r>
    <r>
      <rPr>
        <sz val="11"/>
        <color rgb="FF000000"/>
        <rFont val="Calibri"/>
        <family val="2"/>
        <scheme val="minor"/>
      </rPr>
      <t xml:space="preserve"> follow the principles of the standard ISO 19011, current version.</t>
    </r>
  </si>
  <si>
    <r>
      <t xml:space="preserve">The Service Provider </t>
    </r>
    <r>
      <rPr>
        <b/>
        <sz val="11"/>
        <color rgb="FF000000"/>
        <rFont val="Calibri"/>
        <family val="2"/>
        <scheme val="minor"/>
      </rPr>
      <t>must</t>
    </r>
    <r>
      <rPr>
        <sz val="11"/>
        <color rgb="FF000000"/>
        <rFont val="Calibri"/>
        <family val="2"/>
        <scheme val="minor"/>
      </rPr>
      <t xml:space="preserve"> have/create/develop, implement, use and maintain audit protocols based on the standards and requirements and include guidance on what an auditor will assess to ensure compliance. </t>
    </r>
  </si>
  <si>
    <r>
      <t xml:space="preserve">The Audit Protocols </t>
    </r>
    <r>
      <rPr>
        <b/>
        <sz val="11"/>
        <color rgb="FF000000"/>
        <rFont val="Calibri"/>
        <family val="2"/>
        <scheme val="minor"/>
      </rPr>
      <t>must</t>
    </r>
    <r>
      <rPr>
        <sz val="11"/>
        <color rgb="FF000000"/>
        <rFont val="Calibri"/>
        <family val="2"/>
        <scheme val="minor"/>
      </rPr>
      <t xml:space="preserve"> be developed to allow deduplication of assessment of requirements where the audit covers multiple modules (current modules are IMR, Sentinel, POS and RIPS).</t>
    </r>
  </si>
  <si>
    <r>
      <t xml:space="preserve">The Service Provider </t>
    </r>
    <r>
      <rPr>
        <b/>
        <sz val="11"/>
        <color rgb="FF000000"/>
        <rFont val="Calibri"/>
        <family val="2"/>
        <scheme val="minor"/>
      </rPr>
      <t>should</t>
    </r>
    <r>
      <rPr>
        <sz val="11"/>
        <color rgb="FF000000"/>
        <rFont val="Calibri"/>
        <family val="2"/>
        <scheme val="minor"/>
      </rPr>
      <t xml:space="preserve"> where possible verify information provided by suppliers automatically using links with RISQS SMO approved sources.</t>
    </r>
  </si>
  <si>
    <r>
      <t xml:space="preserve">Where automated verification is not done or possible the Service Provider </t>
    </r>
    <r>
      <rPr>
        <b/>
        <sz val="11"/>
        <color rgb="FF000000"/>
        <rFont val="Calibri"/>
        <family val="2"/>
        <scheme val="minor"/>
      </rPr>
      <t>must</t>
    </r>
    <r>
      <rPr>
        <sz val="11"/>
        <color rgb="FF000000"/>
        <rFont val="Calibri"/>
        <family val="2"/>
        <scheme val="minor"/>
      </rPr>
      <t xml:space="preserve"> provide sufficient resources to ensure manual verification of suppliers’ information. </t>
    </r>
    <r>
      <rPr>
        <sz val="11"/>
        <rFont val="Calibri"/>
        <family val="2"/>
        <scheme val="minor"/>
      </rPr>
      <t> </t>
    </r>
  </si>
  <si>
    <r>
      <t xml:space="preserve">When a verified user profile is published the Service Provider </t>
    </r>
    <r>
      <rPr>
        <b/>
        <sz val="11"/>
        <color rgb="FF000000"/>
        <rFont val="Calibri"/>
        <family val="2"/>
        <scheme val="minor"/>
      </rPr>
      <t>must</t>
    </r>
    <r>
      <rPr>
        <sz val="11"/>
        <color rgb="FF000000"/>
        <rFont val="Calibri"/>
        <family val="2"/>
        <scheme val="minor"/>
      </rPr>
      <t xml:space="preserve"> ensure that any required audits are identified and added to the Audit Scheduling queue.</t>
    </r>
  </si>
  <si>
    <r>
      <t xml:space="preserve">The Audit Provider </t>
    </r>
    <r>
      <rPr>
        <b/>
        <sz val="11"/>
        <color rgb="FF000000"/>
        <rFont val="Calibri"/>
        <family val="2"/>
        <scheme val="minor"/>
      </rPr>
      <t>must</t>
    </r>
    <r>
      <rPr>
        <sz val="11"/>
        <color rgb="FF000000"/>
        <rFont val="Calibri"/>
        <family val="2"/>
        <scheme val="minor"/>
      </rPr>
      <t xml:space="preserve"> provide resources sufficient to ensure the scheduling of all required audits (including Non-Compliance Re-Audits) with an appropriate auditor.</t>
    </r>
  </si>
  <si>
    <r>
      <t xml:space="preserve">The Service Provider </t>
    </r>
    <r>
      <rPr>
        <b/>
        <sz val="11"/>
        <color rgb="FF000000"/>
        <rFont val="Calibri"/>
        <family val="2"/>
        <scheme val="minor"/>
      </rPr>
      <t>should</t>
    </r>
    <r>
      <rPr>
        <sz val="11"/>
        <color rgb="FF000000"/>
        <rFont val="Calibri"/>
        <family val="2"/>
        <scheme val="minor"/>
      </rPr>
      <t xml:space="preserve"> provide a system for audit scheduling that is accessible by the Service Provider, the Audit Provider and RISQS SMO.</t>
    </r>
  </si>
  <si>
    <r>
      <t xml:space="preserve">The Audit Provider </t>
    </r>
    <r>
      <rPr>
        <b/>
        <sz val="11"/>
        <color rgb="FF000000"/>
        <rFont val="Calibri"/>
        <family val="2"/>
        <scheme val="minor"/>
      </rPr>
      <t>must</t>
    </r>
    <r>
      <rPr>
        <sz val="11"/>
        <color rgb="FF000000"/>
        <rFont val="Calibri"/>
        <family val="2"/>
        <scheme val="minor"/>
      </rPr>
      <t xml:space="preserve"> use the audit scheduling System/Module/Element provided by the Service Provider where one is provided. </t>
    </r>
    <r>
      <rPr>
        <sz val="11"/>
        <rFont val="Calibri"/>
        <family val="2"/>
        <scheme val="minor"/>
      </rPr>
      <t xml:space="preserve"> 
</t>
    </r>
  </si>
  <si>
    <r>
      <t xml:space="preserve">The Audit Provider </t>
    </r>
    <r>
      <rPr>
        <b/>
        <sz val="11"/>
        <rFont val="Calibri"/>
        <family val="2"/>
        <scheme val="minor"/>
      </rPr>
      <t>must</t>
    </r>
    <r>
      <rPr>
        <sz val="11"/>
        <rFont val="Calibri"/>
        <family val="2"/>
        <scheme val="minor"/>
      </rPr>
      <t xml:space="preserve"> provide an audit scheduling System/Module/Element if the Service Provider does not provide one.</t>
    </r>
  </si>
  <si>
    <r>
      <t xml:space="preserve">If the Audit Provider provides an audit scheduling System/Module/Element then they </t>
    </r>
    <r>
      <rPr>
        <b/>
        <sz val="11"/>
        <rFont val="Calibri"/>
        <family val="2"/>
        <scheme val="minor"/>
      </rPr>
      <t>must</t>
    </r>
    <r>
      <rPr>
        <sz val="11"/>
        <rFont val="Calibri"/>
        <family val="2"/>
        <scheme val="minor"/>
      </rPr>
      <t xml:space="preserve"> provide relevant read/write access to the Service Provider and RISQS SMO.</t>
    </r>
  </si>
  <si>
    <r>
      <t xml:space="preserve">The Audit Provider </t>
    </r>
    <r>
      <rPr>
        <b/>
        <sz val="11"/>
        <color rgb="FF000000"/>
        <rFont val="Calibri"/>
        <family val="2"/>
        <scheme val="minor"/>
      </rPr>
      <t>must</t>
    </r>
    <r>
      <rPr>
        <sz val="11"/>
        <color rgb="FF000000"/>
        <rFont val="Calibri"/>
        <family val="2"/>
        <scheme val="minor"/>
      </rPr>
      <t xml:space="preserve"> ensure that the audit schedule on the Audit Scheduling System/Module/Element is maintained and up to date at all times. </t>
    </r>
  </si>
  <si>
    <r>
      <t xml:space="preserve">The Audit Provider </t>
    </r>
    <r>
      <rPr>
        <b/>
        <sz val="11"/>
        <rFont val="Calibri"/>
        <family val="2"/>
        <scheme val="minor"/>
      </rPr>
      <t>must</t>
    </r>
    <r>
      <rPr>
        <sz val="11"/>
        <rFont val="Calibri"/>
        <family val="2"/>
        <scheme val="minor"/>
      </rPr>
      <t xml:space="preserve"> have/create/develop, implement, use and maintain an audit scheduling process.</t>
    </r>
  </si>
  <si>
    <r>
      <t xml:space="preserve">The Audit scheduling process </t>
    </r>
    <r>
      <rPr>
        <b/>
        <sz val="11"/>
        <rFont val="Calibri"/>
        <family val="2"/>
        <scheme val="minor"/>
      </rPr>
      <t>must</t>
    </r>
    <r>
      <rPr>
        <sz val="11"/>
        <rFont val="Calibri"/>
        <family val="2"/>
        <scheme val="minor"/>
      </rPr>
      <t xml:space="preserve"> be developed to allow for the audit to be completed a minimum of 10 working days before the expiry date of the current audit.</t>
    </r>
  </si>
  <si>
    <r>
      <t xml:space="preserve">The Audit Provider </t>
    </r>
    <r>
      <rPr>
        <b/>
        <sz val="11"/>
        <rFont val="Calibri"/>
        <family val="2"/>
        <scheme val="minor"/>
      </rPr>
      <t>must</t>
    </r>
    <r>
      <rPr>
        <sz val="11"/>
        <rFont val="Calibri"/>
        <family val="2"/>
        <scheme val="minor"/>
      </rPr>
      <t xml:space="preserve"> have the audit scheduling process approved by the RISQS SMO before it is implemented.</t>
    </r>
  </si>
  <si>
    <r>
      <t xml:space="preserve">The Service Provider </t>
    </r>
    <r>
      <rPr>
        <b/>
        <sz val="11"/>
        <color rgb="FF000000"/>
        <rFont val="Calibri"/>
        <family val="2"/>
        <scheme val="minor"/>
      </rPr>
      <t>should</t>
    </r>
    <r>
      <rPr>
        <sz val="11"/>
        <color rgb="FF000000"/>
        <rFont val="Calibri"/>
        <family val="2"/>
        <scheme val="minor"/>
      </rPr>
      <t xml:space="preserve"> provide a System/Module/Element for audit report writing that is accessible by the Service Provider, the Auditor Provider and RISQS SMO.</t>
    </r>
  </si>
  <si>
    <r>
      <t xml:space="preserve">If the Service Providers system for RISQS has an Audit report writing System/Module/Element they </t>
    </r>
    <r>
      <rPr>
        <b/>
        <sz val="11"/>
        <color rgb="FF000000"/>
        <rFont val="Calibri"/>
        <family val="2"/>
        <scheme val="minor"/>
      </rPr>
      <t>must</t>
    </r>
    <r>
      <rPr>
        <sz val="11"/>
        <color rgb="FF000000"/>
        <rFont val="Calibri"/>
        <family val="2"/>
        <scheme val="minor"/>
      </rPr>
      <t xml:space="preserve"> provide access to it free of charge to the Audit Provider for scheduling RISQS Audits.</t>
    </r>
  </si>
  <si>
    <r>
      <t xml:space="preserve">The Audit Provider </t>
    </r>
    <r>
      <rPr>
        <b/>
        <sz val="11"/>
        <color rgb="FF000000"/>
        <rFont val="Calibri"/>
        <family val="2"/>
        <scheme val="minor"/>
      </rPr>
      <t>must</t>
    </r>
    <r>
      <rPr>
        <sz val="11"/>
        <color rgb="FF000000"/>
        <rFont val="Calibri"/>
        <family val="2"/>
        <scheme val="minor"/>
      </rPr>
      <t xml:space="preserve"> use the audit report writing System/Module/Element provided by the Service Provider where one is provided. </t>
    </r>
  </si>
  <si>
    <r>
      <t xml:space="preserve">The Audit Provider </t>
    </r>
    <r>
      <rPr>
        <b/>
        <sz val="11"/>
        <rFont val="Calibri"/>
        <family val="2"/>
        <scheme val="minor"/>
      </rPr>
      <t>must</t>
    </r>
    <r>
      <rPr>
        <sz val="11"/>
        <rFont val="Calibri"/>
        <family val="2"/>
        <scheme val="minor"/>
      </rPr>
      <t xml:space="preserve"> provide an audit report writing System/Module/Element if the Service Provider does not provide one.</t>
    </r>
  </si>
  <si>
    <r>
      <t xml:space="preserve">The audit report writing System/Module/Element </t>
    </r>
    <r>
      <rPr>
        <b/>
        <sz val="11"/>
        <color rgb="FF000000"/>
        <rFont val="Calibri"/>
        <family val="2"/>
        <scheme val="minor"/>
      </rPr>
      <t>must</t>
    </r>
    <r>
      <rPr>
        <sz val="11"/>
        <color rgb="FF000000"/>
        <rFont val="Calibri"/>
        <family val="2"/>
        <scheme val="minor"/>
      </rPr>
      <t xml:space="preserve"> be able to be used in remote locations without connecting to the providers’ network or internet.</t>
    </r>
  </si>
  <si>
    <r>
      <t xml:space="preserve">The audit report writing System/Module/Element </t>
    </r>
    <r>
      <rPr>
        <b/>
        <sz val="11"/>
        <color rgb="FF000000"/>
        <rFont val="Calibri"/>
        <family val="2"/>
        <scheme val="minor"/>
      </rPr>
      <t>must</t>
    </r>
    <r>
      <rPr>
        <sz val="11"/>
        <color rgb="FF000000"/>
        <rFont val="Calibri"/>
        <family val="2"/>
        <scheme val="minor"/>
      </rPr>
      <t xml:space="preserve"> include functionality for the downloading of templates and uploading of completed templates (audit reports). </t>
    </r>
  </si>
  <si>
    <r>
      <t xml:space="preserve">The auditor report </t>
    </r>
    <r>
      <rPr>
        <b/>
        <sz val="11"/>
        <color rgb="FF000000"/>
        <rFont val="Calibri"/>
        <family val="2"/>
        <scheme val="minor"/>
      </rPr>
      <t>must</t>
    </r>
    <r>
      <rPr>
        <sz val="11"/>
        <color rgb="FF000000"/>
        <rFont val="Calibri"/>
        <family val="2"/>
        <scheme val="minor"/>
      </rPr>
      <t xml:space="preserve"> as a minimum consist of the following sections:
     o Executive summary
          •  Star Rating
          •  Passed / Failed Status
          •  Number of Non-Compliances
     o Findings Summary Table;
          •  Major Non-Compliance
                  A finding that identifies a failing against a whole requirement or a part of a requirement that carries
                  significant risk to personnel, the environment or clients
           •   Minor Non-Compliance
                   A finding that identifies a failing against part of a requirement that does not carry significant risk to 
                   personnel, the environment or clients
           •  Observation
                    A finding that, whilst compliance to requirement is demonstrated, the auditor believes there are further 
                    process efficiencies possible
           •   Positive Element
                    A finding where the organisation being audited significantly exceeds requirements
           •  Questionnaire Discrepancies
                    Feedback to the Service Supplier for corrections to be made.
     o Main Audit Report (all applicable protocols)</t>
    </r>
  </si>
  <si>
    <r>
      <t xml:space="preserve">The Audit Provider </t>
    </r>
    <r>
      <rPr>
        <b/>
        <sz val="11"/>
        <color rgb="FF000000"/>
        <rFont val="Calibri"/>
        <family val="2"/>
        <scheme val="minor"/>
      </rPr>
      <t>must</t>
    </r>
    <r>
      <rPr>
        <sz val="11"/>
        <color rgb="FF000000"/>
        <rFont val="Calibri"/>
        <family val="2"/>
        <scheme val="minor"/>
      </rPr>
      <t xml:space="preserve"> develop, implement, use and maintain an audit report template which is suitable for use on the audit report writing System/Module/Element.</t>
    </r>
  </si>
  <si>
    <r>
      <t xml:space="preserve">The Audit Provider </t>
    </r>
    <r>
      <rPr>
        <b/>
        <sz val="11"/>
        <color rgb="FF000000"/>
        <rFont val="Calibri"/>
        <family val="2"/>
        <scheme val="minor"/>
      </rPr>
      <t>must</t>
    </r>
    <r>
      <rPr>
        <sz val="11"/>
        <color rgb="FF000000"/>
        <rFont val="Calibri"/>
        <family val="2"/>
        <scheme val="minor"/>
      </rPr>
      <t xml:space="preserve"> have any Audit Report template approved by the RISQS SMO before it is implemented.</t>
    </r>
  </si>
  <si>
    <r>
      <t xml:space="preserve">The system </t>
    </r>
    <r>
      <rPr>
        <b/>
        <sz val="11"/>
        <color rgb="FF000000"/>
        <rFont val="Calibri"/>
        <family val="2"/>
        <scheme val="minor"/>
      </rPr>
      <t>must</t>
    </r>
    <r>
      <rPr>
        <sz val="11"/>
        <color rgb="FF000000"/>
        <rFont val="Calibri"/>
        <family val="2"/>
        <scheme val="minor"/>
      </rPr>
      <t xml:space="preserve"> record the maturity level attained by a supplier at audit. See Appendix 13 Supplier Maturity Level.</t>
    </r>
  </si>
  <si>
    <r>
      <t xml:space="preserve">The Service Provider, system and Audit Provider </t>
    </r>
    <r>
      <rPr>
        <b/>
        <sz val="11"/>
        <color theme="1"/>
        <rFont val="Calibri"/>
        <family val="2"/>
        <scheme val="minor"/>
      </rPr>
      <t>must</t>
    </r>
    <r>
      <rPr>
        <sz val="11"/>
        <color theme="1"/>
        <rFont val="Calibri"/>
        <family val="2"/>
        <scheme val="minor"/>
      </rPr>
      <t xml:space="preserve"> understand the impact of Supplier Maturity on Audit duration and cost</t>
    </r>
  </si>
  <si>
    <r>
      <t xml:space="preserve">The Audit Provider </t>
    </r>
    <r>
      <rPr>
        <b/>
        <sz val="11"/>
        <color rgb="FF000000"/>
        <rFont val="Calibri"/>
        <family val="2"/>
        <scheme val="minor"/>
      </rPr>
      <t>must</t>
    </r>
    <r>
      <rPr>
        <sz val="11"/>
        <color rgb="FF000000"/>
        <rFont val="Calibri"/>
        <family val="2"/>
        <scheme val="minor"/>
      </rPr>
      <t xml:space="preserve"> have/develop/create, implement, use and maintain a procedure that complies with the process detailed in Appendix 7 RISQS Scheme non-compliance process.</t>
    </r>
  </si>
  <si>
    <r>
      <t xml:space="preserve">The Audit Provider </t>
    </r>
    <r>
      <rPr>
        <b/>
        <sz val="11"/>
        <color rgb="FF000000"/>
        <rFont val="Calibri"/>
        <family val="2"/>
        <scheme val="minor"/>
      </rPr>
      <t>must</t>
    </r>
    <r>
      <rPr>
        <sz val="11"/>
        <color rgb="FF000000"/>
        <rFont val="Calibri"/>
        <family val="2"/>
        <scheme val="minor"/>
      </rPr>
      <t xml:space="preserve"> have the Non-Compliance Procedure approved by the RISQS SMO before it is implemented.</t>
    </r>
  </si>
  <si>
    <r>
      <t xml:space="preserve">The Audit Provider </t>
    </r>
    <r>
      <rPr>
        <b/>
        <sz val="11"/>
        <color rgb="FF000000"/>
        <rFont val="Calibri"/>
        <family val="2"/>
        <scheme val="minor"/>
      </rPr>
      <t>must</t>
    </r>
    <r>
      <rPr>
        <sz val="11"/>
        <color rgb="FF000000"/>
        <rFont val="Calibri"/>
        <family val="2"/>
        <scheme val="minor"/>
      </rPr>
      <t xml:space="preserve"> ensure that required re-audits are undertaken within 12 weeks of the original audit.</t>
    </r>
  </si>
  <si>
    <r>
      <t xml:space="preserve">The Service Provider </t>
    </r>
    <r>
      <rPr>
        <b/>
        <sz val="11"/>
        <color rgb="FF000000"/>
        <rFont val="Calibri"/>
        <family val="2"/>
        <scheme val="minor"/>
      </rPr>
      <t>must</t>
    </r>
    <r>
      <rPr>
        <sz val="11"/>
        <color rgb="FF000000"/>
        <rFont val="Calibri"/>
        <family val="2"/>
        <scheme val="minor"/>
      </rPr>
      <t xml:space="preserve"> provide and implement an auditable system and process for the handling of appeals against audits and their reported findings.</t>
    </r>
  </si>
  <si>
    <r>
      <t xml:space="preserve">For transparency, all audit appeals made </t>
    </r>
    <r>
      <rPr>
        <b/>
        <sz val="11"/>
        <color rgb="FF000000"/>
        <rFont val="Calibri"/>
        <family val="2"/>
        <scheme val="minor"/>
      </rPr>
      <t>must</t>
    </r>
    <r>
      <rPr>
        <sz val="11"/>
        <color rgb="FF000000"/>
        <rFont val="Calibri"/>
        <family val="2"/>
        <scheme val="minor"/>
      </rPr>
      <t xml:space="preserve"> be recorded and tracked through to close out.</t>
    </r>
  </si>
  <si>
    <r>
      <t xml:space="preserve">The Service Provider </t>
    </r>
    <r>
      <rPr>
        <b/>
        <sz val="11"/>
        <color rgb="FF000000"/>
        <rFont val="Calibri"/>
        <family val="2"/>
        <scheme val="minor"/>
      </rPr>
      <t>must</t>
    </r>
    <r>
      <rPr>
        <sz val="11"/>
        <color rgb="FF000000"/>
        <rFont val="Calibri"/>
        <family val="2"/>
        <scheme val="minor"/>
      </rPr>
      <t xml:space="preserve"> have the Audit appeal process approved by the RISQS SMO before it is implemented.</t>
    </r>
  </si>
  <si>
    <r>
      <t xml:space="preserve">The Appeals process </t>
    </r>
    <r>
      <rPr>
        <b/>
        <sz val="11"/>
        <rFont val="Calibri"/>
        <family val="2"/>
        <scheme val="minor"/>
      </rPr>
      <t>must</t>
    </r>
    <r>
      <rPr>
        <sz val="11"/>
        <rFont val="Calibri"/>
        <family val="2"/>
        <scheme val="minor"/>
      </rPr>
      <t xml:space="preserve"> cover the following elements as a minimum:
     o Acknowledgement of audit appeal
     o Review of appeal
     o Updating of audit appeals records with progress, responses, action etc.
     o Undertaking of actions 
     o Reporting and/or escalation to the RISQS SMO.</t>
    </r>
  </si>
  <si>
    <r>
      <t xml:space="preserve">The Service Provider </t>
    </r>
    <r>
      <rPr>
        <b/>
        <sz val="11"/>
        <color rgb="FF000000"/>
        <rFont val="Calibri"/>
        <family val="2"/>
        <scheme val="minor"/>
      </rPr>
      <t>must</t>
    </r>
    <r>
      <rPr>
        <sz val="11"/>
        <color rgb="FF000000"/>
        <rFont val="Calibri"/>
        <family val="2"/>
        <scheme val="minor"/>
      </rPr>
      <t xml:space="preserve"> host and maintain the RISQS </t>
    </r>
    <r>
      <rPr>
        <sz val="11"/>
        <rFont val="Calibri"/>
        <family val="2"/>
        <scheme val="minor"/>
      </rPr>
      <t>Website as part of the IT system</t>
    </r>
    <r>
      <rPr>
        <sz val="11"/>
        <color rgb="FF000000"/>
        <rFont val="Calibri"/>
        <family val="2"/>
        <scheme val="minor"/>
      </rPr>
      <t xml:space="preserve">. </t>
    </r>
  </si>
  <si>
    <r>
      <t xml:space="preserve">The Service Provider and the Audit Provider </t>
    </r>
    <r>
      <rPr>
        <b/>
        <sz val="11"/>
        <color theme="1"/>
        <rFont val="Calibri"/>
        <family val="2"/>
        <scheme val="minor"/>
      </rPr>
      <t>must</t>
    </r>
    <r>
      <rPr>
        <sz val="11"/>
        <color theme="1"/>
        <rFont val="Calibri"/>
        <family val="2"/>
        <scheme val="minor"/>
      </rPr>
      <t xml:space="preserve"> publish all supporting information and documentation they provide to support members/users/customer for the scheme, service, system and training on the RISQS Website.</t>
    </r>
  </si>
  <si>
    <r>
      <t xml:space="preserve">The solution </t>
    </r>
    <r>
      <rPr>
        <b/>
        <sz val="11"/>
        <color theme="1"/>
        <rFont val="Calibri"/>
        <family val="2"/>
        <scheme val="minor"/>
      </rPr>
      <t>must</t>
    </r>
    <r>
      <rPr>
        <sz val="11"/>
        <color theme="1"/>
        <rFont val="Calibri"/>
        <family val="2"/>
        <scheme val="minor"/>
      </rPr>
      <t xml:space="preserve"> be based and operated within the jurisdiction of England and Wales. </t>
    </r>
  </si>
  <si>
    <r>
      <t xml:space="preserve">All technology assets that support the solution </t>
    </r>
    <r>
      <rPr>
        <b/>
        <sz val="11"/>
        <rFont val="Calibri"/>
        <family val="2"/>
        <scheme val="minor"/>
      </rPr>
      <t>must</t>
    </r>
    <r>
      <rPr>
        <sz val="11"/>
        <rFont val="Calibri"/>
        <family val="2"/>
        <scheme val="minor"/>
      </rPr>
      <t xml:space="preserve"> be hosted externally to RSSB premises.</t>
    </r>
  </si>
  <si>
    <r>
      <t xml:space="preserve">Any system infrastructure </t>
    </r>
    <r>
      <rPr>
        <b/>
        <sz val="11"/>
        <rFont val="Calibri"/>
        <family val="2"/>
        <scheme val="minor"/>
      </rPr>
      <t>must</t>
    </r>
    <r>
      <rPr>
        <sz val="11"/>
        <rFont val="Calibri"/>
        <family val="2"/>
        <scheme val="minor"/>
      </rPr>
      <t xml:space="preserve"> be fully hosted and all technical support (server maintenance, patching, upgrades) must be handled by the supplier.</t>
    </r>
  </si>
  <si>
    <r>
      <t xml:space="preserve">All technology (systems) </t>
    </r>
    <r>
      <rPr>
        <b/>
        <sz val="11"/>
        <rFont val="Calibri"/>
        <family val="2"/>
        <scheme val="minor"/>
      </rPr>
      <t>must</t>
    </r>
    <r>
      <rPr>
        <sz val="11"/>
        <rFont val="Calibri"/>
        <family val="2"/>
        <scheme val="minor"/>
      </rPr>
      <t xml:space="preserve"> be wholly owned or licenced by the Service Provider and/or the Audit Provider.</t>
    </r>
  </si>
  <si>
    <r>
      <t xml:space="preserve">The system infrastructure </t>
    </r>
    <r>
      <rPr>
        <b/>
        <sz val="11"/>
        <rFont val="Calibri"/>
        <family val="2"/>
        <scheme val="minor"/>
      </rPr>
      <t>must</t>
    </r>
    <r>
      <rPr>
        <sz val="11"/>
        <rFont val="Calibri"/>
        <family val="2"/>
        <scheme val="minor"/>
      </rPr>
      <t xml:space="preserve"> provide full point in time data backup facilities with a recovery window of 4 hours.</t>
    </r>
  </si>
  <si>
    <r>
      <t xml:space="preserve">The system infrastructure </t>
    </r>
    <r>
      <rPr>
        <b/>
        <sz val="11"/>
        <rFont val="Calibri"/>
        <family val="2"/>
        <scheme val="minor"/>
      </rPr>
      <t>must</t>
    </r>
    <r>
      <rPr>
        <sz val="11"/>
        <rFont val="Calibri"/>
        <family val="2"/>
        <scheme val="minor"/>
      </rPr>
      <t xml:space="preserve"> reside within a platform that provides robust high availability features on failure of primary storage and application hosting</t>
    </r>
  </si>
  <si>
    <r>
      <t xml:space="preserve">The system infrastructure </t>
    </r>
    <r>
      <rPr>
        <b/>
        <sz val="11"/>
        <rFont val="Calibri"/>
        <family val="2"/>
        <scheme val="minor"/>
      </rPr>
      <t>must</t>
    </r>
    <r>
      <rPr>
        <sz val="11"/>
        <rFont val="Calibri"/>
        <family val="2"/>
        <scheme val="minor"/>
      </rPr>
      <t xml:space="preserve"> have easily scalable data storage facilities</t>
    </r>
  </si>
  <si>
    <r>
      <t xml:space="preserve">The Service Provider </t>
    </r>
    <r>
      <rPr>
        <b/>
        <sz val="11"/>
        <color rgb="FF000000"/>
        <rFont val="Calibri"/>
        <family val="2"/>
        <scheme val="minor"/>
      </rPr>
      <t>must</t>
    </r>
    <r>
      <rPr>
        <sz val="11"/>
        <color rgb="FF000000"/>
        <rFont val="Calibri"/>
        <family val="2"/>
        <scheme val="minor"/>
      </rPr>
      <t xml:space="preserve"> create/develop, implement, use and maintain a set of terms and conditions which cover 
     o the use of their system
     o the terms and conditions for membership of RISQS</t>
    </r>
    <r>
      <rPr>
        <sz val="11"/>
        <rFont val="Calibri"/>
        <family val="2"/>
        <scheme val="minor"/>
      </rPr>
      <t xml:space="preserve"> (These will be provided by the RISQS SMO)</t>
    </r>
    <r>
      <rPr>
        <sz val="11"/>
        <color rgb="FF000000"/>
        <rFont val="Calibri"/>
        <family val="2"/>
        <scheme val="minor"/>
      </rPr>
      <t xml:space="preserve">
     o the Data Policy.</t>
    </r>
  </si>
  <si>
    <r>
      <t xml:space="preserve">The Service Provider </t>
    </r>
    <r>
      <rPr>
        <b/>
        <sz val="11"/>
        <color rgb="FF000000"/>
        <rFont val="Calibri"/>
        <family val="2"/>
        <scheme val="minor"/>
      </rPr>
      <t>must</t>
    </r>
    <r>
      <rPr>
        <sz val="11"/>
        <color rgb="FF000000"/>
        <rFont val="Calibri"/>
        <family val="2"/>
        <scheme val="minor"/>
      </rPr>
      <t xml:space="preserve"> have any terms and conditions approved by the RISQS SMO before they are implemented.</t>
    </r>
  </si>
  <si>
    <r>
      <t xml:space="preserve">The system </t>
    </r>
    <r>
      <rPr>
        <b/>
        <sz val="11"/>
        <rFont val="Calibri"/>
        <family val="2"/>
        <scheme val="minor"/>
      </rPr>
      <t>must</t>
    </r>
    <r>
      <rPr>
        <sz val="11"/>
        <rFont val="Calibri"/>
        <family val="2"/>
        <scheme val="minor"/>
      </rPr>
      <t xml:space="preserve"> have functionality to enable System Administrators to reset the Terms and Conditions acceptance thus requiring users when they next login to the system to be presented with the terms and conditions, require and record acceptance of the terms and conditions for using the system before allowing the user access to any further part of the system.</t>
    </r>
  </si>
  <si>
    <r>
      <t xml:space="preserve">The Service Provider, Audit Provider and all systems used for the operation of RISQS </t>
    </r>
    <r>
      <rPr>
        <b/>
        <sz val="11"/>
        <rFont val="Calibri"/>
        <family val="2"/>
        <scheme val="minor"/>
      </rPr>
      <t>must</t>
    </r>
    <r>
      <rPr>
        <sz val="11"/>
        <rFont val="Calibri"/>
        <family val="2"/>
        <scheme val="minor"/>
      </rPr>
      <t xml:space="preserve"> comply with ISO27001 for information and security management.</t>
    </r>
  </si>
  <si>
    <r>
      <t xml:space="preserve">All systems </t>
    </r>
    <r>
      <rPr>
        <b/>
        <sz val="11"/>
        <color theme="1"/>
        <rFont val="Calibri"/>
        <family val="2"/>
        <scheme val="minor"/>
      </rPr>
      <t>must</t>
    </r>
    <r>
      <rPr>
        <sz val="11"/>
        <color theme="1"/>
        <rFont val="Calibri"/>
        <family val="2"/>
        <scheme val="minor"/>
      </rPr>
      <t xml:space="preserve"> prevent access by unauthorised users.</t>
    </r>
  </si>
  <si>
    <r>
      <t xml:space="preserve">The system </t>
    </r>
    <r>
      <rPr>
        <b/>
        <sz val="11"/>
        <color rgb="FF000000"/>
        <rFont val="Calibri"/>
        <family val="2"/>
        <scheme val="minor"/>
      </rPr>
      <t>should</t>
    </r>
    <r>
      <rPr>
        <sz val="11"/>
        <color rgb="FF000000"/>
        <rFont val="Calibri"/>
        <family val="2"/>
        <scheme val="minor"/>
      </rPr>
      <t xml:space="preserve"> lock out a user after 3 unsuccessful attempts to login. </t>
    </r>
  </si>
  <si>
    <r>
      <t xml:space="preserve">The system </t>
    </r>
    <r>
      <rPr>
        <b/>
        <sz val="11"/>
        <color rgb="FF000000"/>
        <rFont val="Calibri"/>
        <family val="2"/>
        <scheme val="minor"/>
      </rPr>
      <t>must</t>
    </r>
    <r>
      <rPr>
        <sz val="11"/>
        <color rgb="FF000000"/>
        <rFont val="Calibri"/>
        <family val="2"/>
        <scheme val="minor"/>
      </rPr>
      <t xml:space="preserve"> have a reset password functionality using the users email address for verification.</t>
    </r>
  </si>
  <si>
    <r>
      <t xml:space="preserve">The system </t>
    </r>
    <r>
      <rPr>
        <b/>
        <sz val="11"/>
        <color rgb="FF000000"/>
        <rFont val="Calibri"/>
        <family val="2"/>
        <scheme val="minor"/>
      </rPr>
      <t>should</t>
    </r>
    <r>
      <rPr>
        <sz val="11"/>
        <color rgb="FF000000"/>
        <rFont val="Calibri"/>
        <family val="2"/>
        <scheme val="minor"/>
      </rPr>
      <t xml:space="preserve"> lock a user account after 12 months of inactivity. </t>
    </r>
  </si>
  <si>
    <r>
      <t xml:space="preserve">The system </t>
    </r>
    <r>
      <rPr>
        <b/>
        <sz val="11"/>
        <rFont val="Calibri"/>
        <family val="2"/>
        <scheme val="minor"/>
      </rPr>
      <t>must</t>
    </r>
    <r>
      <rPr>
        <sz val="11"/>
        <rFont val="Calibri"/>
        <family val="2"/>
        <scheme val="minor"/>
      </rPr>
      <t xml:space="preserve"> prevent users from having consecutive logins</t>
    </r>
  </si>
  <si>
    <r>
      <t xml:space="preserve">The system </t>
    </r>
    <r>
      <rPr>
        <b/>
        <sz val="11"/>
        <color rgb="FF000000"/>
        <rFont val="Calibri"/>
        <family val="2"/>
        <scheme val="minor"/>
      </rPr>
      <t>must</t>
    </r>
    <r>
      <rPr>
        <sz val="11"/>
        <color rgb="FF000000"/>
        <rFont val="Calibri"/>
        <family val="2"/>
        <scheme val="minor"/>
      </rPr>
      <t xml:space="preserve"> have the ability for a system administrator to unlock user accounts and reset user passwords.</t>
    </r>
  </si>
  <si>
    <r>
      <t xml:space="preserve">The system </t>
    </r>
    <r>
      <rPr>
        <b/>
        <sz val="11"/>
        <color rgb="FF000000"/>
        <rFont val="Calibri"/>
        <family val="2"/>
        <scheme val="minor"/>
      </rPr>
      <t>must</t>
    </r>
    <r>
      <rPr>
        <sz val="11"/>
        <color rgb="FF000000"/>
        <rFont val="Calibri"/>
        <family val="2"/>
        <scheme val="minor"/>
      </rPr>
      <t xml:space="preserve"> have the ability for a system administrator to modify the permissions for a user at an individual or group/role or organisation level.</t>
    </r>
  </si>
  <si>
    <r>
      <t xml:space="preserve">The system </t>
    </r>
    <r>
      <rPr>
        <b/>
        <sz val="11"/>
        <color rgb="FF000000"/>
        <rFont val="Calibri"/>
        <family val="2"/>
        <scheme val="minor"/>
      </rPr>
      <t>must</t>
    </r>
    <r>
      <rPr>
        <sz val="11"/>
        <color rgb="FF000000"/>
        <rFont val="Calibri"/>
        <family val="2"/>
        <scheme val="minor"/>
      </rPr>
      <t xml:space="preserve"> have the ability for a system administrator to modify the data for a user at an individual or group/role or organisation level.</t>
    </r>
  </si>
  <si>
    <r>
      <t xml:space="preserve">The system </t>
    </r>
    <r>
      <rPr>
        <b/>
        <sz val="11"/>
        <color rgb="FF000000"/>
        <rFont val="Calibri"/>
        <family val="2"/>
        <scheme val="minor"/>
      </rPr>
      <t>must</t>
    </r>
    <r>
      <rPr>
        <sz val="11"/>
        <color rgb="FF000000"/>
        <rFont val="Calibri"/>
        <family val="2"/>
        <scheme val="minor"/>
      </rPr>
      <t xml:space="preserve"> have the ability to restrict access at user level (e.g. roles associated to individual user ID can be restricted to what that user has access to, based on organisation, user type, activity etc.).</t>
    </r>
  </si>
  <si>
    <r>
      <t xml:space="preserve">The system </t>
    </r>
    <r>
      <rPr>
        <b/>
        <sz val="11"/>
        <color rgb="FF000000"/>
        <rFont val="Calibri"/>
        <family val="2"/>
        <scheme val="minor"/>
      </rPr>
      <t>must</t>
    </r>
    <r>
      <rPr>
        <sz val="11"/>
        <color rgb="FF000000"/>
        <rFont val="Calibri"/>
        <family val="2"/>
        <scheme val="minor"/>
      </rPr>
      <t xml:space="preserve"> enable users to be restricted at a combination of read, write and authorise levels.</t>
    </r>
  </si>
  <si>
    <r>
      <t xml:space="preserve">The system </t>
    </r>
    <r>
      <rPr>
        <b/>
        <sz val="11"/>
        <color rgb="FF000000"/>
        <rFont val="Calibri"/>
        <family val="2"/>
        <scheme val="minor"/>
      </rPr>
      <t>must</t>
    </r>
    <r>
      <rPr>
        <sz val="11"/>
        <color rgb="FF000000"/>
        <rFont val="Calibri"/>
        <family val="2"/>
        <scheme val="minor"/>
      </rPr>
      <t xml:space="preserve"> allow appropriate security so that certain records can be restricted to certain Organisation, business units, user groups and/or users. </t>
    </r>
  </si>
  <si>
    <r>
      <t xml:space="preserve">The system </t>
    </r>
    <r>
      <rPr>
        <b/>
        <sz val="11"/>
        <color rgb="FF000000"/>
        <rFont val="Calibri"/>
        <family val="2"/>
        <scheme val="minor"/>
      </rPr>
      <t>must</t>
    </r>
    <r>
      <rPr>
        <sz val="11"/>
        <color rgb="FF000000"/>
        <rFont val="Calibri"/>
        <family val="2"/>
        <scheme val="minor"/>
      </rPr>
      <t xml:space="preserve"> support data encryption at rest. </t>
    </r>
  </si>
  <si>
    <r>
      <t xml:space="preserve">The member access to the system </t>
    </r>
    <r>
      <rPr>
        <b/>
        <sz val="11"/>
        <color rgb="FF000000"/>
        <rFont val="Calibri"/>
        <family val="2"/>
        <scheme val="minor"/>
      </rPr>
      <t>must</t>
    </r>
    <r>
      <rPr>
        <sz val="11"/>
        <color rgb="FF000000"/>
        <rFont val="Calibri"/>
        <family val="2"/>
        <scheme val="minor"/>
      </rPr>
      <t xml:space="preserve"> be exclusively via the RISQS Website on a secure https connection. </t>
    </r>
  </si>
  <si>
    <r>
      <t xml:space="preserve">The system </t>
    </r>
    <r>
      <rPr>
        <b/>
        <sz val="11"/>
        <color rgb="FF000000"/>
        <rFont val="Calibri"/>
        <family val="2"/>
        <scheme val="minor"/>
      </rPr>
      <t>must</t>
    </r>
    <r>
      <rPr>
        <sz val="11"/>
        <color rgb="FF000000"/>
        <rFont val="Calibri"/>
        <family val="2"/>
        <scheme val="minor"/>
      </rPr>
      <t xml:space="preserve"> have an auto save feature, from which to resume data entry from. </t>
    </r>
  </si>
  <si>
    <r>
      <t xml:space="preserve">The system </t>
    </r>
    <r>
      <rPr>
        <b/>
        <sz val="11"/>
        <color rgb="FF000000"/>
        <rFont val="Calibri"/>
        <family val="2"/>
        <scheme val="minor"/>
      </rPr>
      <t>should</t>
    </r>
    <r>
      <rPr>
        <sz val="11"/>
        <color rgb="FF000000"/>
        <rFont val="Calibri"/>
        <family val="2"/>
        <scheme val="minor"/>
      </rPr>
      <t xml:space="preserve"> be able to undo auto saves.</t>
    </r>
  </si>
  <si>
    <r>
      <t xml:space="preserve">The system </t>
    </r>
    <r>
      <rPr>
        <b/>
        <sz val="11"/>
        <color rgb="FF000000"/>
        <rFont val="Calibri"/>
        <family val="2"/>
        <scheme val="minor"/>
      </rPr>
      <t>must</t>
    </r>
    <r>
      <rPr>
        <sz val="11"/>
        <color rgb="FF000000"/>
        <rFont val="Calibri"/>
        <family val="2"/>
        <scheme val="minor"/>
      </rPr>
      <t xml:space="preserve"> record all data changes to facilitate undo during editing. </t>
    </r>
  </si>
  <si>
    <r>
      <t xml:space="preserve">The system </t>
    </r>
    <r>
      <rPr>
        <b/>
        <sz val="11"/>
        <rFont val="Calibri"/>
        <family val="2"/>
        <scheme val="minor"/>
      </rPr>
      <t>must</t>
    </r>
    <r>
      <rPr>
        <sz val="11"/>
        <rFont val="Calibri"/>
        <family val="2"/>
        <scheme val="minor"/>
      </rPr>
      <t xml:space="preserve"> maintain an audit history for all changes in the system and stored without limit.</t>
    </r>
  </si>
  <si>
    <r>
      <t xml:space="preserve">The systems audit history  functionality </t>
    </r>
    <r>
      <rPr>
        <b/>
        <sz val="11"/>
        <color rgb="FF000000"/>
        <rFont val="Calibri"/>
        <family val="2"/>
        <scheme val="minor"/>
      </rPr>
      <t>must</t>
    </r>
    <r>
      <rPr>
        <sz val="11"/>
        <color rgb="FF000000"/>
        <rFont val="Calibri"/>
        <family val="2"/>
        <scheme val="minor"/>
      </rPr>
      <t xml:space="preserve"> have an administrator function to purge this log or set a retention date (or number of records etc.).</t>
    </r>
  </si>
  <si>
    <r>
      <t xml:space="preserve">The Service Provider </t>
    </r>
    <r>
      <rPr>
        <b/>
        <sz val="11"/>
        <color theme="1"/>
        <rFont val="Calibri"/>
        <family val="2"/>
        <scheme val="minor"/>
      </rPr>
      <t>must</t>
    </r>
    <r>
      <rPr>
        <sz val="11"/>
        <color theme="1"/>
        <rFont val="Calibri"/>
        <family val="2"/>
        <scheme val="minor"/>
      </rPr>
      <t xml:space="preserve"> allow web browser access through the following browsers compatibility with the latest 3 major versions of these browsers must be maintained at all times for the duration of the contract unless specifically noted or agreed:
o Internet Explorer (limited to versions 10 &amp; 11)
o Safari
o Chrome
o Firefox 
o Edge</t>
    </r>
  </si>
  <si>
    <r>
      <t xml:space="preserve">The system </t>
    </r>
    <r>
      <rPr>
        <b/>
        <sz val="11"/>
        <color theme="1"/>
        <rFont val="Calibri"/>
        <family val="2"/>
        <scheme val="minor"/>
      </rPr>
      <t>must</t>
    </r>
    <r>
      <rPr>
        <sz val="11"/>
        <color theme="1"/>
        <rFont val="Calibri"/>
        <family val="2"/>
        <scheme val="minor"/>
      </rPr>
      <t xml:space="preserve"> support use on mobile devices, compatibility with the latest 3 major versions of these browsers must be maintained at all times for the duration of the contract unless specifically noted or agreed:.
     o Windows
     o IOS
     o Android</t>
    </r>
  </si>
  <si>
    <r>
      <t xml:space="preserve">The system </t>
    </r>
    <r>
      <rPr>
        <b/>
        <sz val="11"/>
        <color theme="1"/>
        <rFont val="Calibri"/>
        <family val="2"/>
        <scheme val="minor"/>
      </rPr>
      <t>should</t>
    </r>
    <r>
      <rPr>
        <sz val="11"/>
        <color theme="1"/>
        <rFont val="Calibri"/>
        <family val="2"/>
        <scheme val="minor"/>
      </rPr>
      <t xml:space="preserve"> support interfaces with multiple other systems including:
     o UK Banking Platforms
     o Postcode/address look-up conformation systems
     o Companies House platform</t>
    </r>
  </si>
  <si>
    <r>
      <t xml:space="preserve">The system </t>
    </r>
    <r>
      <rPr>
        <b/>
        <sz val="11"/>
        <color rgb="FF000000"/>
        <rFont val="Calibri"/>
        <family val="2"/>
        <scheme val="minor"/>
      </rPr>
      <t>must</t>
    </r>
    <r>
      <rPr>
        <sz val="11"/>
        <color rgb="FF000000"/>
        <rFont val="Calibri"/>
        <family val="2"/>
        <scheme val="minor"/>
      </rPr>
      <t xml:space="preserve"> be able to share member organisation information with external trusted and authorised systems upon approval from the RISQS SMO.</t>
    </r>
  </si>
  <si>
    <r>
      <t xml:space="preserve">The system </t>
    </r>
    <r>
      <rPr>
        <b/>
        <sz val="11"/>
        <rFont val="Calibri"/>
        <family val="2"/>
        <scheme val="minor"/>
      </rPr>
      <t>must</t>
    </r>
    <r>
      <rPr>
        <sz val="11"/>
        <rFont val="Calibri"/>
        <family val="2"/>
        <scheme val="minor"/>
      </rPr>
      <t xml:space="preserve"> be able to receive member organisation information with external trusted and authorised systems upon approval from the RISQS SMO.</t>
    </r>
  </si>
  <si>
    <r>
      <t xml:space="preserve">The system </t>
    </r>
    <r>
      <rPr>
        <b/>
        <sz val="11"/>
        <color rgb="FF000000"/>
        <rFont val="Calibri"/>
        <family val="2"/>
        <scheme val="minor"/>
      </rPr>
      <t>must</t>
    </r>
    <r>
      <rPr>
        <sz val="11"/>
        <color rgb="FF000000"/>
        <rFont val="Calibri"/>
        <family val="2"/>
        <scheme val="minor"/>
      </rPr>
      <t xml:space="preserve"> have functionality to attach documents in the following  format extensions .doc, .docx, .xls, .xlsx, .csv, .pdf and .jpg to organisation data in the system (for example insurance document to supplier questionnaire). </t>
    </r>
  </si>
  <si>
    <r>
      <t xml:space="preserve">The system </t>
    </r>
    <r>
      <rPr>
        <b/>
        <sz val="11"/>
        <color rgb="FF000000"/>
        <rFont val="Calibri"/>
        <family val="2"/>
        <scheme val="minor"/>
      </rPr>
      <t>must</t>
    </r>
    <r>
      <rPr>
        <sz val="11"/>
        <color rgb="FF000000"/>
        <rFont val="Calibri"/>
        <family val="2"/>
        <scheme val="minor"/>
      </rPr>
      <t xml:space="preserve"> have the ability to export data and reports in the same format extensions as detailed in the previous requirement.</t>
    </r>
  </si>
  <si>
    <r>
      <t xml:space="preserve">All document uploading to the system </t>
    </r>
    <r>
      <rPr>
        <b/>
        <sz val="11"/>
        <rFont val="Calibri"/>
        <family val="2"/>
        <scheme val="minor"/>
      </rPr>
      <t>must</t>
    </r>
    <r>
      <rPr>
        <sz val="11"/>
        <rFont val="Calibri"/>
        <family val="2"/>
        <scheme val="minor"/>
      </rPr>
      <t xml:space="preserve"> be subject to appropriate industry standard virus scanning techniques and be subject to quarantine or rejection on positives.</t>
    </r>
  </si>
  <si>
    <r>
      <t xml:space="preserve">The Service Provider and Audit Provider </t>
    </r>
    <r>
      <rPr>
        <b/>
        <sz val="11"/>
        <color rgb="FF000000"/>
        <rFont val="Calibri"/>
        <family val="2"/>
        <scheme val="minor"/>
      </rPr>
      <t>must</t>
    </r>
    <r>
      <rPr>
        <sz val="11"/>
        <color rgb="FF000000"/>
        <rFont val="Calibri"/>
        <family val="2"/>
        <scheme val="minor"/>
      </rPr>
      <t xml:space="preserve"> provide read only access to any system or element/part/functionality of a system used in the provision of RISQS to the RISQS SMO.</t>
    </r>
  </si>
  <si>
    <r>
      <t xml:space="preserve">The RISQS SMO access </t>
    </r>
    <r>
      <rPr>
        <b/>
        <sz val="11"/>
        <color rgb="FF000000"/>
        <rFont val="Calibri"/>
        <family val="2"/>
        <scheme val="minor"/>
      </rPr>
      <t>must</t>
    </r>
    <r>
      <rPr>
        <sz val="11"/>
        <color rgb="FF000000"/>
        <rFont val="Calibri"/>
        <family val="2"/>
        <scheme val="minor"/>
      </rPr>
      <t xml:space="preserve"> enable the user to see information on any organisation, user, group, membership type etc.</t>
    </r>
  </si>
  <si>
    <r>
      <t xml:space="preserve">The Service Provider and Audit Provider </t>
    </r>
    <r>
      <rPr>
        <b/>
        <sz val="11"/>
        <color rgb="FF000000"/>
        <rFont val="Calibri"/>
        <family val="2"/>
        <scheme val="minor"/>
      </rPr>
      <t>should</t>
    </r>
    <r>
      <rPr>
        <sz val="11"/>
        <color rgb="FF000000"/>
        <rFont val="Calibri"/>
        <family val="2"/>
        <scheme val="minor"/>
      </rPr>
      <t xml:space="preserve"> provide read/write access to the RISQS SMO where such access would make provision of the service more efficient.</t>
    </r>
  </si>
  <si>
    <r>
      <t xml:space="preserve">The Service Provider </t>
    </r>
    <r>
      <rPr>
        <b/>
        <sz val="11"/>
        <color rgb="FF000000"/>
        <rFont val="Calibri"/>
        <family val="2"/>
        <scheme val="minor"/>
      </rPr>
      <t>must</t>
    </r>
    <r>
      <rPr>
        <sz val="11"/>
        <color rgb="FF000000"/>
        <rFont val="Calibri"/>
        <family val="2"/>
        <scheme val="minor"/>
      </rPr>
      <t xml:space="preserve"> provide relevant access (read/write) to any system or element/part/functionality of a system used in the provision of RISQS to the Audit provider and auditors.</t>
    </r>
  </si>
  <si>
    <r>
      <t xml:space="preserve">The Auditor access </t>
    </r>
    <r>
      <rPr>
        <b/>
        <sz val="11"/>
        <rFont val="Calibri"/>
        <family val="2"/>
        <scheme val="minor"/>
      </rPr>
      <t>must</t>
    </r>
    <r>
      <rPr>
        <sz val="11"/>
        <rFont val="Calibri"/>
        <family val="2"/>
        <scheme val="minor"/>
      </rPr>
      <t xml:space="preserve"> enable the user to:
     o Search for an organisation
     o View (read only) Supplier Profiles</t>
    </r>
  </si>
  <si>
    <r>
      <t xml:space="preserve">The Service Provider </t>
    </r>
    <r>
      <rPr>
        <b/>
        <sz val="11"/>
        <color rgb="FF000000"/>
        <rFont val="Calibri"/>
        <family val="2"/>
        <scheme val="minor"/>
      </rPr>
      <t>should</t>
    </r>
    <r>
      <rPr>
        <sz val="11"/>
        <color rgb="FF000000"/>
        <rFont val="Calibri"/>
        <family val="2"/>
        <scheme val="minor"/>
      </rPr>
      <t xml:space="preserve"> limit auditor access to only organisations they are scheduled to audit and for a timeframe of 1 month prior to and 1 month after the planned audit date.</t>
    </r>
  </si>
  <si>
    <r>
      <t xml:space="preserve">The system </t>
    </r>
    <r>
      <rPr>
        <b/>
        <sz val="11"/>
        <color rgb="FF000000"/>
        <rFont val="Calibri"/>
        <family val="2"/>
        <scheme val="minor"/>
      </rPr>
      <t>must</t>
    </r>
    <r>
      <rPr>
        <sz val="11"/>
        <color rgb="FF000000"/>
        <rFont val="Calibri"/>
        <family val="2"/>
        <scheme val="minor"/>
      </rPr>
      <t xml:space="preserve"> provide a minimum of 99.7% uptime per week excluding planned maintenance. </t>
    </r>
    <r>
      <rPr>
        <sz val="11"/>
        <rFont val="Calibri"/>
        <family val="2"/>
        <scheme val="minor"/>
      </rPr>
      <t> </t>
    </r>
  </si>
  <si>
    <r>
      <t xml:space="preserve">Planned maintenance of the system </t>
    </r>
    <r>
      <rPr>
        <b/>
        <sz val="11"/>
        <color rgb="FF000000"/>
        <rFont val="Calibri"/>
        <family val="2"/>
        <scheme val="minor"/>
      </rPr>
      <t>must</t>
    </r>
    <r>
      <rPr>
        <sz val="11"/>
        <color rgb="FF000000"/>
        <rFont val="Calibri"/>
        <family val="2"/>
        <scheme val="minor"/>
      </rPr>
      <t xml:space="preserve"> not exceed 8 hours per calendar month. </t>
    </r>
    <r>
      <rPr>
        <sz val="11"/>
        <rFont val="Calibri"/>
        <family val="2"/>
        <scheme val="minor"/>
      </rPr>
      <t> </t>
    </r>
  </si>
  <si>
    <r>
      <t xml:space="preserve">The Data Centre used to host the system </t>
    </r>
    <r>
      <rPr>
        <b/>
        <sz val="11"/>
        <rFont val="Calibri"/>
        <family val="2"/>
        <scheme val="minor"/>
      </rPr>
      <t>must</t>
    </r>
    <r>
      <rPr>
        <sz val="11"/>
        <rFont val="Calibri"/>
        <family val="2"/>
        <scheme val="minor"/>
      </rPr>
      <t xml:space="preserve"> have: 
o An SLA: 99.99% Enterprise-Class Service Level Agreement
o Support: 24x7 online / phone / email customer support network with full remote hands and management options.</t>
    </r>
  </si>
  <si>
    <r>
      <t xml:space="preserve">The Service Provider </t>
    </r>
    <r>
      <rPr>
        <b/>
        <sz val="11"/>
        <color rgb="FF000000"/>
        <rFont val="Calibri"/>
        <family val="2"/>
        <scheme val="minor"/>
      </rPr>
      <t>must</t>
    </r>
    <r>
      <rPr>
        <sz val="11"/>
        <color rgb="FF000000"/>
        <rFont val="Calibri"/>
        <family val="2"/>
        <scheme val="minor"/>
      </rPr>
      <t xml:space="preserve"> only carry out planned maintenance of the system to take place between 19:00 and 05:00 Monday to Friday and 06.00 Saturday to 05.00 Monday. </t>
    </r>
  </si>
  <si>
    <r>
      <t xml:space="preserve">The Service Provider </t>
    </r>
    <r>
      <rPr>
        <b/>
        <sz val="11"/>
        <color rgb="FF000000"/>
        <rFont val="Calibri"/>
        <family val="2"/>
        <scheme val="minor"/>
      </rPr>
      <t>must</t>
    </r>
    <r>
      <rPr>
        <sz val="11"/>
        <color rgb="FF000000"/>
        <rFont val="Calibri"/>
        <family val="2"/>
        <scheme val="minor"/>
      </rPr>
      <t xml:space="preserve"> have resources in place to identify and rectify any failure in functionality of the IT system within timescales detailed in Appendix 12 IT System Failure Severity and Resolution Table. </t>
    </r>
  </si>
  <si>
    <r>
      <t xml:space="preserve">The system </t>
    </r>
    <r>
      <rPr>
        <b/>
        <sz val="11"/>
        <color theme="1"/>
        <rFont val="Calibri"/>
        <family val="2"/>
        <scheme val="minor"/>
      </rPr>
      <t>should</t>
    </r>
    <r>
      <rPr>
        <sz val="11"/>
        <color theme="1"/>
        <rFont val="Calibri"/>
        <family val="2"/>
        <scheme val="minor"/>
      </rPr>
      <t xml:space="preserve"> respond in a way which is consistent with a modern internet based application. This shall be typically based on the following performance criteria:
     o Login: maximum of 5 seconds
     o Navigation between pages: maximum of 1 second
     o Saving data: maximum of 2 seconds
     o Access to reference data from within an event should be maximum of 1 second
     o Running a typical Business Intelligent report for 30 days’ data containing up to 500 records should return within 30 seconds.</t>
    </r>
  </si>
  <si>
    <r>
      <t xml:space="preserve">The system </t>
    </r>
    <r>
      <rPr>
        <b/>
        <sz val="11"/>
        <rFont val="Calibri"/>
        <family val="2"/>
        <scheme val="minor"/>
      </rPr>
      <t>must</t>
    </r>
    <r>
      <rPr>
        <sz val="11"/>
        <rFont val="Calibri"/>
        <family val="2"/>
        <scheme val="minor"/>
      </rPr>
      <t xml:space="preserve"> be able to work to the above response times on a low band width a minimum of 1Mbps.</t>
    </r>
  </si>
  <si>
    <r>
      <t xml:space="preserve">The system </t>
    </r>
    <r>
      <rPr>
        <b/>
        <sz val="11"/>
        <rFont val="Calibri"/>
        <family val="2"/>
        <scheme val="minor"/>
      </rPr>
      <t>must</t>
    </r>
    <r>
      <rPr>
        <sz val="11"/>
        <rFont val="Calibri"/>
        <family val="2"/>
        <scheme val="minor"/>
      </rPr>
      <t xml:space="preserve"> allow reports to be run against the database without degradation to user performance.</t>
    </r>
  </si>
  <si>
    <r>
      <t xml:space="preserve">An Escrow Agreement </t>
    </r>
    <r>
      <rPr>
        <b/>
        <sz val="11"/>
        <color theme="1"/>
        <rFont val="Calibri"/>
        <family val="2"/>
        <scheme val="minor"/>
      </rPr>
      <t>must</t>
    </r>
    <r>
      <rPr>
        <sz val="11"/>
        <color theme="1"/>
        <rFont val="Calibri"/>
        <family val="2"/>
        <scheme val="minor"/>
      </rPr>
      <t xml:space="preserve"> be drawn up and signed for any bespoke software in the context of the RISQS solution (either direct (between Provider and RISQS) or via the main vendor (Service Provider and/or Audit Provider and a third party)).</t>
    </r>
  </si>
  <si>
    <r>
      <t xml:space="preserve">The system </t>
    </r>
    <r>
      <rPr>
        <b/>
        <sz val="11"/>
        <color theme="1"/>
        <rFont val="Calibri"/>
        <family val="2"/>
        <scheme val="minor"/>
      </rPr>
      <t>must</t>
    </r>
    <r>
      <rPr>
        <sz val="11"/>
        <color theme="1"/>
        <rFont val="Calibri"/>
        <family val="2"/>
        <scheme val="minor"/>
      </rPr>
      <t xml:space="preserve"> be able to evolve with the scheme to support RISQS business as usual development e.g. allowing regulatory and legislative changes to supplier assurance. </t>
    </r>
  </si>
  <si>
    <r>
      <t xml:space="preserve">The system </t>
    </r>
    <r>
      <rPr>
        <b/>
        <sz val="11"/>
        <color rgb="FF000000"/>
        <rFont val="Calibri"/>
        <family val="2"/>
        <scheme val="minor"/>
      </rPr>
      <t>must</t>
    </r>
    <r>
      <rPr>
        <sz val="11"/>
        <color rgb="FF000000"/>
        <rFont val="Calibri"/>
        <family val="2"/>
        <scheme val="minor"/>
      </rPr>
      <t xml:space="preserve"> be able to evolve with the scheme to support RISQS additional development outside of BAU.</t>
    </r>
  </si>
  <si>
    <r>
      <t xml:space="preserve">All user interfaces </t>
    </r>
    <r>
      <rPr>
        <b/>
        <sz val="11"/>
        <color rgb="FF000000"/>
        <rFont val="Calibri"/>
        <family val="2"/>
        <scheme val="minor"/>
      </rPr>
      <t>must</t>
    </r>
    <r>
      <rPr>
        <sz val="11"/>
        <color rgb="FF000000"/>
        <rFont val="Calibri"/>
        <family val="2"/>
        <scheme val="minor"/>
      </rPr>
      <t xml:space="preserve"> be presented in a clear and uncluttered way and make interaction between the system and the user as simple, intuitive and efficient as possible throughout all stages of the process. E.G. large numbers being comma separated.</t>
    </r>
  </si>
  <si>
    <r>
      <t xml:space="preserve">All user interfaces </t>
    </r>
    <r>
      <rPr>
        <b/>
        <sz val="11"/>
        <color rgb="FF000000"/>
        <rFont val="Calibri"/>
        <family val="2"/>
        <scheme val="minor"/>
      </rPr>
      <t>should</t>
    </r>
    <r>
      <rPr>
        <sz val="11"/>
        <color rgb="FF000000"/>
        <rFont val="Calibri"/>
        <family val="2"/>
        <scheme val="minor"/>
      </rPr>
      <t xml:space="preserve"> have a consistent appearance and terminology across all interfaces (date and time format, headers, descriptions, etc.).</t>
    </r>
  </si>
  <si>
    <r>
      <t xml:space="preserve">Any web applications </t>
    </r>
    <r>
      <rPr>
        <b/>
        <sz val="11"/>
        <color rgb="FF000000"/>
        <rFont val="Calibri"/>
        <family val="2"/>
        <scheme val="minor"/>
      </rPr>
      <t>should</t>
    </r>
    <r>
      <rPr>
        <sz val="11"/>
        <color rgb="FF000000"/>
        <rFont val="Calibri"/>
        <family val="2"/>
        <scheme val="minor"/>
      </rPr>
      <t xml:space="preserve"> employ a responsive design where screen layouts dynamically adjust to the size of the browser viewport.</t>
    </r>
  </si>
  <si>
    <r>
      <t xml:space="preserve">The service provider </t>
    </r>
    <r>
      <rPr>
        <b/>
        <sz val="11"/>
        <color rgb="FF000000"/>
        <rFont val="Calibri"/>
        <family val="2"/>
        <scheme val="minor"/>
      </rPr>
      <t>must</t>
    </r>
    <r>
      <rPr>
        <sz val="11"/>
        <color rgb="FF000000"/>
        <rFont val="Calibri"/>
        <family val="2"/>
        <scheme val="minor"/>
      </rPr>
      <t xml:space="preserve"> be responsible for the effective delivery of the transition from the current system to the new system including collaboration and conflict resolution with any of the contracted providers of the new services.</t>
    </r>
  </si>
  <si>
    <r>
      <t xml:space="preserve">The Service Provider and Audit Provider </t>
    </r>
    <r>
      <rPr>
        <b/>
        <sz val="11"/>
        <color rgb="FF000000"/>
        <rFont val="Calibri"/>
        <family val="2"/>
        <scheme val="minor"/>
      </rPr>
      <t>must</t>
    </r>
    <r>
      <rPr>
        <sz val="11"/>
        <color rgb="FF000000"/>
        <rFont val="Calibri"/>
        <family val="2"/>
        <scheme val="minor"/>
      </rPr>
      <t xml:space="preserve"> support the transition from the old system to their system.</t>
    </r>
  </si>
  <si>
    <r>
      <t xml:space="preserve">The Service Provider </t>
    </r>
    <r>
      <rPr>
        <b/>
        <sz val="11"/>
        <color rgb="FF000000"/>
        <rFont val="Calibri"/>
        <family val="2"/>
        <scheme val="minor"/>
      </rPr>
      <t>must</t>
    </r>
    <r>
      <rPr>
        <sz val="11"/>
        <color rgb="FF000000"/>
        <rFont val="Calibri"/>
        <family val="2"/>
        <scheme val="minor"/>
      </rPr>
      <t xml:space="preserve"> create and maintain a combined project plan (showing all parties and their tasks) showing current status and any slippage for the transition from the existing system to the new system, including implementation of the new system.</t>
    </r>
    <r>
      <rPr>
        <sz val="11"/>
        <rFont val="Calibri"/>
        <family val="2"/>
        <scheme val="minor"/>
      </rPr>
      <t> </t>
    </r>
  </si>
  <si>
    <r>
      <t xml:space="preserve">All systems </t>
    </r>
    <r>
      <rPr>
        <b/>
        <sz val="11"/>
        <color theme="1"/>
        <rFont val="Calibri"/>
        <family val="2"/>
        <scheme val="minor"/>
      </rPr>
      <t>must</t>
    </r>
    <r>
      <rPr>
        <sz val="11"/>
        <color theme="1"/>
        <rFont val="Calibri"/>
        <family val="2"/>
        <scheme val="minor"/>
      </rPr>
      <t xml:space="preserve"> have the ability to upload the data from the current system to enable a timely transition. Supplier Information will be in Microsoft Excel and Audit Reports in PDF format.</t>
    </r>
  </si>
  <si>
    <r>
      <t xml:space="preserve">The Service Provider </t>
    </r>
    <r>
      <rPr>
        <b/>
        <sz val="11"/>
        <color theme="1"/>
        <rFont val="Calibri"/>
        <family val="2"/>
        <scheme val="minor"/>
      </rPr>
      <t>must</t>
    </r>
    <r>
      <rPr>
        <sz val="11"/>
        <color theme="1"/>
        <rFont val="Calibri"/>
        <family val="2"/>
        <scheme val="minor"/>
      </rPr>
      <t xml:space="preserve"> have/develop/create, implement, use and maintain processes and a supporting web based portal for organisations to register for membership with RISQS.</t>
    </r>
  </si>
  <si>
    <r>
      <t xml:space="preserve">The system </t>
    </r>
    <r>
      <rPr>
        <b/>
        <sz val="11"/>
        <color rgb="FF000000"/>
        <rFont val="Calibri"/>
        <family val="2"/>
        <scheme val="minor"/>
      </rPr>
      <t>must</t>
    </r>
    <r>
      <rPr>
        <sz val="11"/>
        <color rgb="FF000000"/>
        <rFont val="Calibri"/>
        <family val="2"/>
        <scheme val="minor"/>
      </rPr>
      <t xml:space="preserve"> provide a unique reference number for each user account.</t>
    </r>
  </si>
  <si>
    <r>
      <t xml:space="preserve">The system </t>
    </r>
    <r>
      <rPr>
        <b/>
        <sz val="11"/>
        <color rgb="FF000000"/>
        <rFont val="Calibri"/>
        <family val="2"/>
        <scheme val="minor"/>
      </rPr>
      <t xml:space="preserve">must </t>
    </r>
    <r>
      <rPr>
        <sz val="11"/>
        <color rgb="FF000000"/>
        <rFont val="Calibri"/>
        <family val="2"/>
        <scheme val="minor"/>
      </rPr>
      <t>create a secure user account for each user.</t>
    </r>
  </si>
  <si>
    <r>
      <t xml:space="preserve">The system </t>
    </r>
    <r>
      <rPr>
        <b/>
        <sz val="11"/>
        <color rgb="FF000000"/>
        <rFont val="Calibri"/>
        <family val="2"/>
        <scheme val="minor"/>
      </rPr>
      <t xml:space="preserve">must </t>
    </r>
    <r>
      <rPr>
        <sz val="11"/>
        <color rgb="FF000000"/>
        <rFont val="Calibri"/>
        <family val="2"/>
        <scheme val="minor"/>
      </rPr>
      <t>as part of the create user account process</t>
    </r>
    <r>
      <rPr>
        <b/>
        <sz val="11"/>
        <color rgb="FF000000"/>
        <rFont val="Calibri"/>
        <family val="2"/>
        <scheme val="minor"/>
      </rPr>
      <t xml:space="preserve"> </t>
    </r>
    <r>
      <rPr>
        <sz val="11"/>
        <color rgb="FF000000"/>
        <rFont val="Calibri"/>
        <family val="2"/>
        <scheme val="minor"/>
      </rPr>
      <t>present, require and record acceptance of the terms and conditions for using the system and registering with RISQS before allowing the user account to be created and access to any further part of the system.</t>
    </r>
  </si>
  <si>
    <r>
      <t xml:space="preserve">The system </t>
    </r>
    <r>
      <rPr>
        <b/>
        <sz val="11"/>
        <rFont val="Calibri"/>
        <family val="2"/>
        <scheme val="minor"/>
      </rPr>
      <t>must</t>
    </r>
    <r>
      <rPr>
        <sz val="11"/>
        <rFont val="Calibri"/>
        <family val="2"/>
        <scheme val="minor"/>
      </rPr>
      <t xml:space="preserve"> collect the following information about a Principal user:
     o Mandatory:
          • Name (option to be withheld from publication in systems company directory)
          • Organisation Name
          • Role
          • Contact Telephone Number (option to be withheld from publication in systems company directory)
          • Email Address (option to be withheld from publication in systems company directory)</t>
    </r>
  </si>
  <si>
    <r>
      <t xml:space="preserve">The initial user registering the organisation </t>
    </r>
    <r>
      <rPr>
        <b/>
        <sz val="11"/>
        <color rgb="FF000000"/>
        <rFont val="Calibri"/>
        <family val="2"/>
        <scheme val="minor"/>
      </rPr>
      <t>must</t>
    </r>
    <r>
      <rPr>
        <sz val="11"/>
        <color rgb="FF000000"/>
        <rFont val="Calibri"/>
        <family val="2"/>
        <scheme val="minor"/>
      </rPr>
      <t xml:space="preserve"> be designated as the Principal User and be granted all administration rights for that organisations account.</t>
    </r>
  </si>
  <si>
    <r>
      <t xml:space="preserve">The system </t>
    </r>
    <r>
      <rPr>
        <b/>
        <sz val="11"/>
        <color rgb="FF000000"/>
        <rFont val="Calibri"/>
        <family val="2"/>
        <scheme val="minor"/>
      </rPr>
      <t xml:space="preserve">should </t>
    </r>
    <r>
      <rPr>
        <sz val="11"/>
        <color rgb="FF000000"/>
        <rFont val="Calibri"/>
        <family val="2"/>
        <scheme val="minor"/>
      </rPr>
      <t>not allow a user account to exist if it is not associated with an organisation.</t>
    </r>
  </si>
  <si>
    <r>
      <t xml:space="preserve">The system </t>
    </r>
    <r>
      <rPr>
        <b/>
        <sz val="11"/>
        <color rgb="FF000000"/>
        <rFont val="Calibri"/>
        <family val="2"/>
        <scheme val="minor"/>
      </rPr>
      <t>must</t>
    </r>
    <r>
      <rPr>
        <sz val="11"/>
        <color rgb="FF000000"/>
        <rFont val="Calibri"/>
        <family val="2"/>
        <scheme val="minor"/>
      </rPr>
      <t xml:space="preserve"> only allow an organisation to register once only.</t>
    </r>
  </si>
  <si>
    <r>
      <t xml:space="preserve">The system </t>
    </r>
    <r>
      <rPr>
        <b/>
        <sz val="11"/>
        <color rgb="FF000000"/>
        <rFont val="Calibri"/>
        <family val="2"/>
        <scheme val="minor"/>
      </rPr>
      <t>must</t>
    </r>
    <r>
      <rPr>
        <sz val="11"/>
        <color rgb="FF000000"/>
        <rFont val="Calibri"/>
        <family val="2"/>
        <scheme val="minor"/>
      </rPr>
      <t xml:space="preserve"> provide a unique reference number for each registering organisation.</t>
    </r>
  </si>
  <si>
    <r>
      <t xml:space="preserve">The system </t>
    </r>
    <r>
      <rPr>
        <b/>
        <sz val="11"/>
        <rFont val="Calibri"/>
        <family val="2"/>
        <scheme val="minor"/>
      </rPr>
      <t>must</t>
    </r>
    <r>
      <rPr>
        <sz val="11"/>
        <rFont val="Calibri"/>
        <family val="2"/>
        <scheme val="minor"/>
      </rPr>
      <t xml:space="preserve"> collect the following company information for a registration:
     o Mandatory
          • Organisation Name
          • Organisation Address (Registered Address if applicable)
          • Companies House Number or equivalent
          • Company Telephone Number</t>
    </r>
  </si>
  <si>
    <r>
      <t xml:space="preserve">The Service Provider </t>
    </r>
    <r>
      <rPr>
        <b/>
        <sz val="11"/>
        <color rgb="FF000000"/>
        <rFont val="Calibri"/>
        <family val="2"/>
        <scheme val="minor"/>
      </rPr>
      <t>must</t>
    </r>
    <r>
      <rPr>
        <sz val="11"/>
        <color rgb="FF000000"/>
        <rFont val="Calibri"/>
        <family val="2"/>
        <scheme val="minor"/>
      </rPr>
      <t xml:space="preserve"> verify UK organisations details against the Companies House Register.</t>
    </r>
  </si>
  <si>
    <r>
      <t xml:space="preserve">The Service Provider </t>
    </r>
    <r>
      <rPr>
        <b/>
        <sz val="11"/>
        <rFont val="Calibri"/>
        <family val="2"/>
        <scheme val="minor"/>
      </rPr>
      <t>must</t>
    </r>
    <r>
      <rPr>
        <sz val="11"/>
        <rFont val="Calibri"/>
        <family val="2"/>
        <scheme val="minor"/>
      </rPr>
      <t xml:space="preserve"> verify non-UK organisation details against a relevant source.</t>
    </r>
  </si>
  <si>
    <r>
      <t xml:space="preserve">The system </t>
    </r>
    <r>
      <rPr>
        <b/>
        <sz val="11"/>
        <color rgb="FF000000"/>
        <rFont val="Calibri"/>
        <family val="2"/>
        <scheme val="minor"/>
      </rPr>
      <t>should</t>
    </r>
    <r>
      <rPr>
        <sz val="11"/>
        <color rgb="FF000000"/>
        <rFont val="Calibri"/>
        <family val="2"/>
        <scheme val="minor"/>
      </rPr>
      <t xml:space="preserve"> verify UK organisations details against the Companies House Register.</t>
    </r>
  </si>
  <si>
    <r>
      <t xml:space="preserve">The system </t>
    </r>
    <r>
      <rPr>
        <b/>
        <sz val="11"/>
        <rFont val="Calibri"/>
        <family val="2"/>
        <scheme val="minor"/>
      </rPr>
      <t>should</t>
    </r>
    <r>
      <rPr>
        <sz val="11"/>
        <rFont val="Calibri"/>
        <family val="2"/>
        <scheme val="minor"/>
      </rPr>
      <t xml:space="preserve"> verify non-UK organisation details against a relevant source.</t>
    </r>
  </si>
  <si>
    <r>
      <t xml:space="preserve">The registration process and system </t>
    </r>
    <r>
      <rPr>
        <b/>
        <sz val="11"/>
        <rFont val="Calibri"/>
        <family val="2"/>
        <scheme val="minor"/>
      </rPr>
      <t>must</t>
    </r>
    <r>
      <rPr>
        <sz val="11"/>
        <rFont val="Calibri"/>
        <family val="2"/>
        <scheme val="minor"/>
      </rPr>
      <t xml:space="preserve"> allow the following memberships types;
     o Registration Only – No fees, added to searchable company directory and able to search company directory
     o Supplier – Supplier verification fee, completion of PQQ, audit (if applicable &amp; on payment of fee) and 
        publication of supplier profile also added to searchable company directory and able to search company 
        directory.
    o Supplier Patron – Patron fee, Access as a supplier with ability to search via name and/or product codes and a facility to view limited areas of the supplier profile (as specified by the RISQS SMO). N.B. The supplier patron has no facility to produce reports.
     o Buyer – Buyers fee, access to searching supplier profiles and ability to ask pre-tender questions also added 
        to searchable company directory and able to search company directory.
     o RISAB – Access to PQQ information for suppliers with T&amp;RS product codes selected.</t>
    </r>
  </si>
  <si>
    <r>
      <t xml:space="preserve">The registration process and system </t>
    </r>
    <r>
      <rPr>
        <b/>
        <sz val="11"/>
        <rFont val="Calibri"/>
        <family val="2"/>
        <scheme val="minor"/>
      </rPr>
      <t>must</t>
    </r>
    <r>
      <rPr>
        <sz val="11"/>
        <rFont val="Calibri"/>
        <family val="2"/>
        <scheme val="minor"/>
      </rPr>
      <t xml:space="preserve"> enable the principal user to select the types of membership they require.</t>
    </r>
  </si>
  <si>
    <r>
      <t xml:space="preserve">The Principal User </t>
    </r>
    <r>
      <rPr>
        <b/>
        <sz val="11"/>
        <color rgb="FF000000"/>
        <rFont val="Calibri"/>
        <family val="2"/>
        <scheme val="minor"/>
      </rPr>
      <t>must</t>
    </r>
    <r>
      <rPr>
        <sz val="11"/>
        <color rgb="FF000000"/>
        <rFont val="Calibri"/>
        <family val="2"/>
        <scheme val="minor"/>
      </rPr>
      <t xml:space="preserve"> be able to change the organisations membership type at any time. </t>
    </r>
  </si>
  <si>
    <r>
      <t xml:space="preserve">Only an organisations' Principal User and the System Administration Users </t>
    </r>
    <r>
      <rPr>
        <b/>
        <sz val="11"/>
        <color rgb="FF000000"/>
        <rFont val="Calibri"/>
        <family val="2"/>
        <scheme val="minor"/>
      </rPr>
      <t>should</t>
    </r>
    <r>
      <rPr>
        <sz val="11"/>
        <color rgb="FF000000"/>
        <rFont val="Calibri"/>
        <family val="2"/>
        <scheme val="minor"/>
      </rPr>
      <t xml:space="preserve"> be able to change an organisations membership.</t>
    </r>
  </si>
  <si>
    <r>
      <t xml:space="preserve">The process for Changing Membership Type </t>
    </r>
    <r>
      <rPr>
        <b/>
        <sz val="11"/>
        <color rgb="FF000000"/>
        <rFont val="Calibri"/>
        <family val="2"/>
        <scheme val="minor"/>
      </rPr>
      <t>must</t>
    </r>
    <r>
      <rPr>
        <sz val="11"/>
        <color rgb="FF000000"/>
        <rFont val="Calibri"/>
        <family val="2"/>
        <scheme val="minor"/>
      </rPr>
      <t xml:space="preserve"> be approved by the RISQS SMO prior to being implemented.</t>
    </r>
  </si>
  <si>
    <r>
      <t xml:space="preserve">If the Principal User changes an organisations membership type any increase in access or functionality </t>
    </r>
    <r>
      <rPr>
        <b/>
        <sz val="11"/>
        <color rgb="FF000000"/>
        <rFont val="Calibri"/>
        <family val="2"/>
        <scheme val="minor"/>
      </rPr>
      <t>must</t>
    </r>
    <r>
      <rPr>
        <sz val="11"/>
        <color rgb="FF000000"/>
        <rFont val="Calibri"/>
        <family val="2"/>
        <scheme val="minor"/>
      </rPr>
      <t xml:space="preserve"> only be granted upon receipt of relevant payment.</t>
    </r>
  </si>
  <si>
    <r>
      <t xml:space="preserve">The registration process and system </t>
    </r>
    <r>
      <rPr>
        <b/>
        <sz val="11"/>
        <color rgb="FF000000"/>
        <rFont val="Calibri"/>
        <family val="2"/>
        <scheme val="minor"/>
      </rPr>
      <t>must</t>
    </r>
    <r>
      <rPr>
        <sz val="11"/>
        <color rgb="FF000000"/>
        <rFont val="Calibri"/>
        <family val="2"/>
        <scheme val="minor"/>
      </rPr>
      <t xml:space="preserve"> be able to be expanded to cater for other membership types.</t>
    </r>
  </si>
  <si>
    <r>
      <t xml:space="preserve">The system </t>
    </r>
    <r>
      <rPr>
        <b/>
        <sz val="11"/>
        <color rgb="FF000000"/>
        <rFont val="Calibri"/>
        <family val="2"/>
        <scheme val="minor"/>
      </rPr>
      <t xml:space="preserve">must </t>
    </r>
    <r>
      <rPr>
        <sz val="11"/>
        <color rgb="FF000000"/>
        <rFont val="Calibri"/>
        <family val="2"/>
        <scheme val="minor"/>
      </rPr>
      <t>ensure that the organisation has paid the appropriate fees for scheme membership type before allowing any further access to the system including the creation of additional user accounts.</t>
    </r>
  </si>
  <si>
    <r>
      <t xml:space="preserve">The system </t>
    </r>
    <r>
      <rPr>
        <b/>
        <sz val="11"/>
        <rFont val="Calibri"/>
        <family val="2"/>
        <scheme val="minor"/>
      </rPr>
      <t>must</t>
    </r>
    <r>
      <rPr>
        <sz val="11"/>
        <rFont val="Calibri"/>
        <family val="2"/>
        <scheme val="minor"/>
      </rPr>
      <t xml:space="preserve"> enable the Principal user to pay the registration fee either online and/or offline (manual service).</t>
    </r>
  </si>
  <si>
    <r>
      <t xml:space="preserve">Upon receipt of the membership fees the system </t>
    </r>
    <r>
      <rPr>
        <b/>
        <sz val="11"/>
        <rFont val="Calibri"/>
        <family val="2"/>
        <scheme val="minor"/>
      </rPr>
      <t>must</t>
    </r>
    <r>
      <rPr>
        <sz val="11"/>
        <rFont val="Calibri"/>
        <family val="2"/>
        <scheme val="minor"/>
      </rPr>
      <t xml:space="preserve"> record the start of membership date.</t>
    </r>
  </si>
  <si>
    <r>
      <t xml:space="preserve">The system </t>
    </r>
    <r>
      <rPr>
        <b/>
        <sz val="11"/>
        <color rgb="FF000000"/>
        <rFont val="Calibri"/>
        <family val="2"/>
        <scheme val="minor"/>
      </rPr>
      <t>must</t>
    </r>
    <r>
      <rPr>
        <sz val="11"/>
        <color rgb="FF000000"/>
        <rFont val="Calibri"/>
        <family val="2"/>
        <scheme val="minor"/>
      </rPr>
      <t xml:space="preserve"> allow the Principal user to transfer the Principal user status to another user account for that organisation.</t>
    </r>
  </si>
  <si>
    <r>
      <t xml:space="preserve">The system </t>
    </r>
    <r>
      <rPr>
        <b/>
        <sz val="11"/>
        <color rgb="FF000000"/>
        <rFont val="Calibri"/>
        <family val="2"/>
        <scheme val="minor"/>
      </rPr>
      <t xml:space="preserve">must </t>
    </r>
    <r>
      <rPr>
        <sz val="11"/>
        <color rgb="FF000000"/>
        <rFont val="Calibri"/>
        <family val="2"/>
        <scheme val="minor"/>
      </rPr>
      <t>allow only one Principal user per organisation at any time.</t>
    </r>
  </si>
  <si>
    <r>
      <t xml:space="preserve">The Service Provider </t>
    </r>
    <r>
      <rPr>
        <b/>
        <sz val="11"/>
        <rFont val="Calibri"/>
        <family val="2"/>
        <scheme val="minor"/>
      </rPr>
      <t>should</t>
    </r>
    <r>
      <rPr>
        <sz val="11"/>
        <rFont val="Calibri"/>
        <family val="2"/>
        <scheme val="minor"/>
      </rPr>
      <t xml:space="preserve"> provide an account manager for each buyer organisation to support their use of RISQS.
     o The account management function is to provide:
           • Support for Registration &amp; PQQ issues
           • Support for billing issues
           • Support for Audit issues
           • Support on the use of the system and training available</t>
    </r>
  </si>
  <si>
    <r>
      <t xml:space="preserve">The system </t>
    </r>
    <r>
      <rPr>
        <b/>
        <sz val="11"/>
        <color rgb="FF000000"/>
        <rFont val="Calibri"/>
        <family val="2"/>
        <scheme val="minor"/>
      </rPr>
      <t>must</t>
    </r>
    <r>
      <rPr>
        <sz val="11"/>
        <color rgb="FF000000"/>
        <rFont val="Calibri"/>
        <family val="2"/>
        <scheme val="minor"/>
      </rPr>
      <t xml:space="preserve"> have a notes page for the recording of general information (e.g. actions, progress notes, hand over notes etc.) by the Service Provider, Audit Provider and RISQS SMO for each Organisation.</t>
    </r>
  </si>
  <si>
    <r>
      <t xml:space="preserve">The Service Provider </t>
    </r>
    <r>
      <rPr>
        <b/>
        <sz val="11"/>
        <color rgb="FF000000"/>
        <rFont val="Calibri"/>
        <family val="2"/>
        <scheme val="minor"/>
      </rPr>
      <t>must</t>
    </r>
    <r>
      <rPr>
        <sz val="11"/>
        <color rgb="FF000000"/>
        <rFont val="Calibri"/>
        <family val="2"/>
        <scheme val="minor"/>
      </rPr>
      <t xml:space="preserve"> provide free of charge read/write access to the Organisation Note Page to the Audit Provider and RISQS SMO.</t>
    </r>
  </si>
  <si>
    <r>
      <t xml:space="preserve">Access to notes pages </t>
    </r>
    <r>
      <rPr>
        <b/>
        <sz val="11"/>
        <rFont val="Calibri"/>
        <family val="2"/>
        <scheme val="minor"/>
      </rPr>
      <t>must</t>
    </r>
    <r>
      <rPr>
        <sz val="11"/>
        <rFont val="Calibri"/>
        <family val="2"/>
        <scheme val="minor"/>
      </rPr>
      <t xml:space="preserve"> be restricted to the Service Provider, Audit Provider (within the relevant timeframe) and RISQS SMO</t>
    </r>
  </si>
  <si>
    <r>
      <t xml:space="preserve">The system </t>
    </r>
    <r>
      <rPr>
        <b/>
        <sz val="11"/>
        <color rgb="FF000000"/>
        <rFont val="Calibri"/>
        <family val="2"/>
        <scheme val="minor"/>
      </rPr>
      <t>must</t>
    </r>
    <r>
      <rPr>
        <sz val="11"/>
        <color rgb="FF000000"/>
        <rFont val="Calibri"/>
        <family val="2"/>
        <scheme val="minor"/>
      </rPr>
      <t xml:space="preserve"> publish the organisations details in the company directory upon completion of registration.</t>
    </r>
  </si>
  <si>
    <r>
      <t xml:space="preserve">The company directory </t>
    </r>
    <r>
      <rPr>
        <b/>
        <sz val="11"/>
        <rFont val="Calibri"/>
        <family val="2"/>
        <scheme val="minor"/>
      </rPr>
      <t>must</t>
    </r>
    <r>
      <rPr>
        <sz val="11"/>
        <rFont val="Calibri"/>
        <family val="2"/>
        <scheme val="minor"/>
      </rPr>
      <t xml:space="preserve"> display the following organisation information:
     o Organisation Name
     o Organisation Address
     o Companies House Number or equivalent
    o Organisation Telephone Number</t>
    </r>
  </si>
  <si>
    <r>
      <t xml:space="preserve">The company directory interface </t>
    </r>
    <r>
      <rPr>
        <b/>
        <sz val="11"/>
        <color rgb="FF000000"/>
        <rFont val="Calibri"/>
        <family val="2"/>
        <scheme val="minor"/>
      </rPr>
      <t>should</t>
    </r>
    <r>
      <rPr>
        <sz val="11"/>
        <color rgb="FF000000"/>
        <rFont val="Calibri"/>
        <family val="2"/>
        <scheme val="minor"/>
      </rPr>
      <t xml:space="preserve"> be presented in a clear and uncluttered way and make interaction with the user as simple, intuitive and efficient as possible e.g. Icremental search.</t>
    </r>
  </si>
  <si>
    <r>
      <t xml:space="preserve">The company directory </t>
    </r>
    <r>
      <rPr>
        <b/>
        <sz val="11"/>
        <color rgb="FF000000"/>
        <rFont val="Calibri"/>
        <family val="2"/>
        <scheme val="minor"/>
      </rPr>
      <t>should</t>
    </r>
    <r>
      <rPr>
        <sz val="11"/>
        <color rgb="FF000000"/>
        <rFont val="Calibri"/>
        <family val="2"/>
        <scheme val="minor"/>
      </rPr>
      <t xml:space="preserve"> display organisations in an alphanumeric order.</t>
    </r>
  </si>
  <si>
    <r>
      <t xml:space="preserve">The user </t>
    </r>
    <r>
      <rPr>
        <b/>
        <sz val="11"/>
        <color rgb="FF000000"/>
        <rFont val="Calibri"/>
        <family val="2"/>
        <scheme val="minor"/>
      </rPr>
      <t>should</t>
    </r>
    <r>
      <rPr>
        <sz val="11"/>
        <color rgb="FF000000"/>
        <rFont val="Calibri"/>
        <family val="2"/>
        <scheme val="minor"/>
      </rPr>
      <t xml:space="preserve"> be able to scroll through the company directory.</t>
    </r>
  </si>
  <si>
    <r>
      <t xml:space="preserve">The system </t>
    </r>
    <r>
      <rPr>
        <b/>
        <sz val="11"/>
        <color rgb="FF000000"/>
        <rFont val="Calibri"/>
        <family val="2"/>
        <scheme val="minor"/>
      </rPr>
      <t>should</t>
    </r>
    <r>
      <rPr>
        <sz val="11"/>
        <color rgb="FF000000"/>
        <rFont val="Calibri"/>
        <family val="2"/>
        <scheme val="minor"/>
      </rPr>
      <t xml:space="preserve"> only allow Principal user and Users with Admin capabilities to create/amend/remove user accounts for their organisation.</t>
    </r>
  </si>
  <si>
    <r>
      <t xml:space="preserve">For any membership type other than Registration Only the system </t>
    </r>
    <r>
      <rPr>
        <b/>
        <sz val="11"/>
        <rFont val="Calibri"/>
        <family val="2"/>
        <scheme val="minor"/>
      </rPr>
      <t>must</t>
    </r>
    <r>
      <rPr>
        <sz val="11"/>
        <rFont val="Calibri"/>
        <family val="2"/>
        <scheme val="minor"/>
      </rPr>
      <t xml:space="preserve"> allow the Principal User to create additional user accounts for that organisation and configure user account levels (once the appropriate fees have been paid);
     o Principal – Only one per organisation and an organisation must always have one principal user. Has read and 
        write access for all user accounts and organisational information.
     o The following account levels can be combined:
            • Admin – Able to create/amend/remove user accounts
            • Supplier – Able to view/amend organisations profile information
            • Buyer – Able to only run searches for suppliers and create and send requests for information to a group of 
              suppliers found via search</t>
    </r>
  </si>
  <si>
    <r>
      <t xml:space="preserve">The system </t>
    </r>
    <r>
      <rPr>
        <b/>
        <sz val="11"/>
        <rFont val="Calibri"/>
        <family val="2"/>
        <scheme val="minor"/>
      </rPr>
      <t>must</t>
    </r>
    <r>
      <rPr>
        <sz val="11"/>
        <rFont val="Calibri"/>
        <family val="2"/>
        <scheme val="minor"/>
      </rPr>
      <t xml:space="preserve"> collect the following information about a user:
      o Mandatory:
          • Name
          • Role
          • Email Address
      o Optional
          • Telephone Number</t>
    </r>
  </si>
  <si>
    <r>
      <t xml:space="preserve">The system </t>
    </r>
    <r>
      <rPr>
        <b/>
        <sz val="11"/>
        <color rgb="FF000000"/>
        <rFont val="Calibri"/>
        <family val="2"/>
        <scheme val="minor"/>
      </rPr>
      <t xml:space="preserve">must </t>
    </r>
    <r>
      <rPr>
        <sz val="11"/>
        <color rgb="FF000000"/>
        <rFont val="Calibri"/>
        <family val="2"/>
        <scheme val="minor"/>
      </rPr>
      <t>at first login</t>
    </r>
    <r>
      <rPr>
        <b/>
        <sz val="11"/>
        <color rgb="FF000000"/>
        <rFont val="Calibri"/>
        <family val="2"/>
        <scheme val="minor"/>
      </rPr>
      <t xml:space="preserve"> </t>
    </r>
    <r>
      <rPr>
        <sz val="11"/>
        <color rgb="FF000000"/>
        <rFont val="Calibri"/>
        <family val="2"/>
        <scheme val="minor"/>
      </rPr>
      <t>present, require and record acceptance of the terms and conditions for using the system before allowing the user access to any further part of the system.</t>
    </r>
  </si>
  <si>
    <r>
      <t xml:space="preserve">The system </t>
    </r>
    <r>
      <rPr>
        <b/>
        <sz val="11"/>
        <color rgb="FF000000"/>
        <rFont val="Calibri"/>
        <family val="2"/>
        <scheme val="minor"/>
      </rPr>
      <t xml:space="preserve">should </t>
    </r>
    <r>
      <rPr>
        <sz val="11"/>
        <color rgb="FF000000"/>
        <rFont val="Calibri"/>
        <family val="2"/>
        <scheme val="minor"/>
      </rPr>
      <t>allow a user to be able to configure their account within the limitations of the access of their account levels.</t>
    </r>
    <r>
      <rPr>
        <sz val="11"/>
        <rFont val="Calibri"/>
        <family val="2"/>
        <scheme val="minor"/>
      </rPr>
      <t> </t>
    </r>
  </si>
  <si>
    <r>
      <t xml:space="preserve">The system </t>
    </r>
    <r>
      <rPr>
        <b/>
        <sz val="11"/>
        <color theme="1"/>
        <rFont val="Calibri"/>
        <family val="2"/>
        <scheme val="minor"/>
      </rPr>
      <t>must</t>
    </r>
    <r>
      <rPr>
        <sz val="11"/>
        <color theme="1"/>
        <rFont val="Calibri"/>
        <family val="2"/>
        <scheme val="minor"/>
      </rPr>
      <t xml:space="preserve"> provide buyer members with a standard search query which includes all the current criteria:
     o Organisation Name
     o Financial Turnover
     o Contract Size
     o Sub- Contracting
     o EU SME Organisation Size
     o Trackside/Non-Trackside
     o Activities
     o Supplier Status
     o Supplier Maturity Level
     o Certified to:
            • Quality Management System – ISO9001 or equivalent
            • Health and Safety Management System – OHSAS18001 or equivalent
            • Environmental Management System – ISO14001 or equivalent
            • Fabrication of Structural Steel (CE Marking)
            • NR Principal Contractor Licence
            • NR Non-Trackside Principal Licence Holder
            • NR RIPS
            • NT OTP
            • NR Plant Technical Audit
            • Welding– ISO3834
                  • Arc Welding
                  • Thermit Welding
                  • Flash Butt
            • Sentinel
                  • Trackside
                  • Non-Trackside
            • RISAS
            • IRIS
     o Types of Audits Held
     o Types of Insurance Held
     o Use of Sub Contracting
     o Geographic Region of Supply</t>
    </r>
  </si>
  <si>
    <r>
      <t xml:space="preserve">The system </t>
    </r>
    <r>
      <rPr>
        <b/>
        <sz val="11"/>
        <color rgb="FF000000"/>
        <rFont val="Calibri"/>
        <family val="2"/>
        <scheme val="minor"/>
      </rPr>
      <t>should</t>
    </r>
    <r>
      <rPr>
        <sz val="11"/>
        <color rgb="FF000000"/>
        <rFont val="Calibri"/>
        <family val="2"/>
        <scheme val="minor"/>
      </rPr>
      <t xml:space="preserve"> provide buyer members with intuitive search functionality which enable a user to build a search query from any field or multiple fields on the supplier profile.</t>
    </r>
  </si>
  <si>
    <r>
      <t xml:space="preserve">The system </t>
    </r>
    <r>
      <rPr>
        <b/>
        <sz val="11"/>
        <rFont val="Calibri"/>
        <family val="2"/>
        <scheme val="minor"/>
      </rPr>
      <t>should</t>
    </r>
    <r>
      <rPr>
        <sz val="11"/>
        <rFont val="Calibri"/>
        <family val="2"/>
        <scheme val="minor"/>
      </rPr>
      <t xml:space="preserve"> enable the buyer members to build configurable report, based on the results of their search, which is restricted to a list of data fields specified by the RISQS SMO</t>
    </r>
  </si>
  <si>
    <r>
      <t xml:space="preserve">The system </t>
    </r>
    <r>
      <rPr>
        <b/>
        <sz val="11"/>
        <rFont val="Calibri"/>
        <family val="2"/>
        <scheme val="minor"/>
      </rPr>
      <t>should</t>
    </r>
    <r>
      <rPr>
        <sz val="11"/>
        <rFont val="Calibri"/>
        <family val="2"/>
        <scheme val="minor"/>
      </rPr>
      <t xml:space="preserve"> have functionality to enable the RISQS SMO to select the data fields which can be used for building reports by buyer members.</t>
    </r>
  </si>
  <si>
    <r>
      <t xml:space="preserve">The system </t>
    </r>
    <r>
      <rPr>
        <b/>
        <sz val="11"/>
        <color rgb="FF000000"/>
        <rFont val="Calibri"/>
        <family val="2"/>
        <scheme val="minor"/>
      </rPr>
      <t>should</t>
    </r>
    <r>
      <rPr>
        <sz val="11"/>
        <color rgb="FF000000"/>
        <rFont val="Calibri"/>
        <family val="2"/>
        <scheme val="minor"/>
      </rPr>
      <t xml:space="preserve"> guide a buyer to build an EU compliant tender searches and non EU compliant tender searches.</t>
    </r>
  </si>
  <si>
    <r>
      <t xml:space="preserve">The system </t>
    </r>
    <r>
      <rPr>
        <b/>
        <sz val="11"/>
        <rFont val="Calibri"/>
        <family val="2"/>
        <scheme val="minor"/>
      </rPr>
      <t>must</t>
    </r>
    <r>
      <rPr>
        <sz val="11"/>
        <rFont val="Calibri"/>
        <family val="2"/>
        <scheme val="minor"/>
      </rPr>
      <t xml:space="preserve"> produce an EU compliant report for buyer members when they select an EU compliant search, showing suppliers selected and where suppliers are subsequently deselected through the use of selected criteria.</t>
    </r>
  </si>
  <si>
    <r>
      <t xml:space="preserve">The system </t>
    </r>
    <r>
      <rPr>
        <b/>
        <sz val="11"/>
        <rFont val="Calibri"/>
        <family val="2"/>
        <scheme val="minor"/>
      </rPr>
      <t>could</t>
    </r>
    <r>
      <rPr>
        <sz val="11"/>
        <rFont val="Calibri"/>
        <family val="2"/>
        <scheme val="minor"/>
      </rPr>
      <t xml:space="preserve"> inform suppliers directly when they are deselected via an EU compliant search.</t>
    </r>
  </si>
  <si>
    <r>
      <t xml:space="preserve">The system </t>
    </r>
    <r>
      <rPr>
        <b/>
        <sz val="11"/>
        <rFont val="Calibri"/>
        <family val="2"/>
        <scheme val="minor"/>
      </rPr>
      <t>must</t>
    </r>
    <r>
      <rPr>
        <sz val="11"/>
        <rFont val="Calibri"/>
        <family val="2"/>
        <scheme val="minor"/>
      </rPr>
      <t xml:space="preserve"> allow the user to save (including save as functionality) searches and recall them for use at a later date. When recalled the searches </t>
    </r>
    <r>
      <rPr>
        <b/>
        <sz val="11"/>
        <rFont val="Calibri"/>
        <family val="2"/>
        <scheme val="minor"/>
      </rPr>
      <t>must</t>
    </r>
    <r>
      <rPr>
        <sz val="11"/>
        <rFont val="Calibri"/>
        <family val="2"/>
        <scheme val="minor"/>
      </rPr>
      <t xml:space="preserve"> show the original results and allow user to update them using current system information.
     o User
     o Date &amp; time
     o Search Criteria
     o Results</t>
    </r>
  </si>
  <si>
    <r>
      <t xml:space="preserve">The system </t>
    </r>
    <r>
      <rPr>
        <b/>
        <sz val="11"/>
        <rFont val="Calibri"/>
        <family val="2"/>
        <scheme val="minor"/>
      </rPr>
      <t>must</t>
    </r>
    <r>
      <rPr>
        <sz val="11"/>
        <rFont val="Calibri"/>
        <family val="2"/>
        <scheme val="minor"/>
      </rPr>
      <t xml:space="preserve"> allow the user to export and/or print the results on any searches including the following information:
     o User Name
     o Date and Time
     o Search Criteria used</t>
    </r>
  </si>
  <si>
    <r>
      <t xml:space="preserve">The system </t>
    </r>
    <r>
      <rPr>
        <b/>
        <sz val="11"/>
        <rFont val="Calibri"/>
        <family val="2"/>
        <scheme val="minor"/>
      </rPr>
      <t>must</t>
    </r>
    <r>
      <rPr>
        <sz val="11"/>
        <rFont val="Calibri"/>
        <family val="2"/>
        <scheme val="minor"/>
      </rPr>
      <t xml:space="preserve"> allow a buyer to view a supplier’s profile including the complete questionnaire and audit reports both current and historic.</t>
    </r>
  </si>
  <si>
    <r>
      <t xml:space="preserve">The system </t>
    </r>
    <r>
      <rPr>
        <b/>
        <sz val="11"/>
        <rFont val="Calibri"/>
        <family val="2"/>
        <scheme val="minor"/>
      </rPr>
      <t>should</t>
    </r>
    <r>
      <rPr>
        <sz val="11"/>
        <rFont val="Calibri"/>
        <family val="2"/>
        <scheme val="minor"/>
      </rPr>
      <t xml:space="preserve"> have functionality to enable a RISQS SMO user to configure (select) the areas of the supplier profile that a Supplier Patron member can view.</t>
    </r>
  </si>
  <si>
    <r>
      <t xml:space="preserve">The system </t>
    </r>
    <r>
      <rPr>
        <b/>
        <sz val="11"/>
        <rFont val="Calibri"/>
        <family val="2"/>
        <scheme val="minor"/>
      </rPr>
      <t>must</t>
    </r>
    <r>
      <rPr>
        <sz val="11"/>
        <rFont val="Calibri"/>
        <family val="2"/>
        <scheme val="minor"/>
      </rPr>
      <t xml:space="preserve"> allow buyers to send to suppliers shortlisted from a search, a set of additional questions including a date by which response must be made.</t>
    </r>
  </si>
  <si>
    <r>
      <t xml:space="preserve">The system </t>
    </r>
    <r>
      <rPr>
        <b/>
        <sz val="11"/>
        <rFont val="Calibri"/>
        <family val="2"/>
        <scheme val="minor"/>
      </rPr>
      <t>must</t>
    </r>
    <r>
      <rPr>
        <sz val="11"/>
        <rFont val="Calibri"/>
        <family val="2"/>
        <scheme val="minor"/>
      </rPr>
      <t xml:space="preserve"> enable buyers to set the format of the additional questions as Yes/No, Free Text, attached document or any combination of these.</t>
    </r>
  </si>
  <si>
    <r>
      <t xml:space="preserve">The system </t>
    </r>
    <r>
      <rPr>
        <b/>
        <sz val="11"/>
        <rFont val="Calibri"/>
        <family val="2"/>
        <scheme val="minor"/>
      </rPr>
      <t>must</t>
    </r>
    <r>
      <rPr>
        <sz val="11"/>
        <rFont val="Calibri"/>
        <family val="2"/>
        <scheme val="minor"/>
      </rPr>
      <t xml:space="preserve"> enable a buyer user to store sets of additional questions which they can recall, amend and re-use.</t>
    </r>
  </si>
  <si>
    <r>
      <t xml:space="preserve">The system </t>
    </r>
    <r>
      <rPr>
        <b/>
        <sz val="11"/>
        <rFont val="Calibri"/>
        <family val="2"/>
        <scheme val="minor"/>
      </rPr>
      <t>should</t>
    </r>
    <r>
      <rPr>
        <sz val="11"/>
        <rFont val="Calibri"/>
        <family val="2"/>
        <scheme val="minor"/>
      </rPr>
      <t xml:space="preserve"> enable a buyer to select questions from addition questions sets used by other buyers within their organisation.</t>
    </r>
  </si>
  <si>
    <r>
      <t xml:space="preserve">The system </t>
    </r>
    <r>
      <rPr>
        <b/>
        <sz val="11"/>
        <rFont val="Calibri"/>
        <family val="2"/>
        <scheme val="minor"/>
      </rPr>
      <t>must</t>
    </r>
    <r>
      <rPr>
        <sz val="11"/>
        <rFont val="Calibri"/>
        <family val="2"/>
        <scheme val="minor"/>
      </rPr>
      <t xml:space="preserve"> allow suppliers to answer these additional questions and upload documents to support their answers where required. </t>
    </r>
  </si>
  <si>
    <r>
      <t xml:space="preserve">The system </t>
    </r>
    <r>
      <rPr>
        <b/>
        <sz val="11"/>
        <rFont val="Calibri"/>
        <family val="2"/>
        <scheme val="minor"/>
      </rPr>
      <t>should</t>
    </r>
    <r>
      <rPr>
        <sz val="11"/>
        <rFont val="Calibri"/>
        <family val="2"/>
        <scheme val="minor"/>
      </rPr>
      <t xml:space="preserve"> enable the buyer to have the additional question set closed (suppliers unable to access) on reaching a set response date and where necessary to extend the response date.</t>
    </r>
  </si>
  <si>
    <r>
      <t xml:space="preserve">The system </t>
    </r>
    <r>
      <rPr>
        <b/>
        <sz val="11"/>
        <rFont val="Calibri"/>
        <family val="2"/>
        <scheme val="minor"/>
      </rPr>
      <t>must</t>
    </r>
    <r>
      <rPr>
        <sz val="11"/>
        <rFont val="Calibri"/>
        <family val="2"/>
        <scheme val="minor"/>
      </rPr>
      <t xml:space="preserve"> provide the buyer with the replies to the additional questions from all relevant suppliers and should enable the buyer to export the answers in .csv format.</t>
    </r>
  </si>
  <si>
    <r>
      <t xml:space="preserve">Upon publication of the verified Supplier Questionnaire the system </t>
    </r>
    <r>
      <rPr>
        <b/>
        <sz val="11"/>
        <color rgb="FF000000"/>
        <rFont val="Calibri"/>
        <family val="2"/>
        <scheme val="minor"/>
      </rPr>
      <t>must</t>
    </r>
    <r>
      <rPr>
        <sz val="11"/>
        <color rgb="FF000000"/>
        <rFont val="Calibri"/>
        <family val="2"/>
        <scheme val="minor"/>
      </rPr>
      <t xml:space="preserve"> display all auditable product codes as NOT YET QUALIFIED AWAITING AUDIT until the organisation has been audited and the relevant part of the audit passed.</t>
    </r>
  </si>
  <si>
    <r>
      <t xml:space="preserve">Product codes that are NOT YET QUALIFIED AWAITING AUDIT </t>
    </r>
    <r>
      <rPr>
        <b/>
        <sz val="11"/>
        <color rgb="FF000000"/>
        <rFont val="Calibri"/>
        <family val="2"/>
        <scheme val="minor"/>
      </rPr>
      <t>should</t>
    </r>
    <r>
      <rPr>
        <sz val="11"/>
        <color rgb="FF000000"/>
        <rFont val="Calibri"/>
        <family val="2"/>
        <scheme val="minor"/>
      </rPr>
      <t xml:space="preserve"> be clearly displayed as not yet qualified and in a separate section from product codes that the supplier is verified for and where required qualified to deliver.</t>
    </r>
  </si>
  <si>
    <r>
      <t xml:space="preserve">The Audit Provider </t>
    </r>
    <r>
      <rPr>
        <b/>
        <sz val="11"/>
        <rFont val="Calibri"/>
        <family val="2"/>
        <scheme val="minor"/>
      </rPr>
      <t>must</t>
    </r>
    <r>
      <rPr>
        <sz val="11"/>
        <rFont val="Calibri"/>
        <family val="2"/>
        <scheme val="minor"/>
      </rPr>
      <t xml:space="preserve"> inform the Service Provider if an audit has not been performed within the required timeframes.</t>
    </r>
  </si>
  <si>
    <r>
      <t xml:space="preserve">The Service Provider </t>
    </r>
    <r>
      <rPr>
        <b/>
        <sz val="11"/>
        <color rgb="FF000000"/>
        <rFont val="Calibri"/>
        <family val="2"/>
        <scheme val="minor"/>
      </rPr>
      <t>must</t>
    </r>
    <r>
      <rPr>
        <sz val="11"/>
        <color rgb="FF000000"/>
        <rFont val="Calibri"/>
        <family val="2"/>
        <scheme val="minor"/>
      </rPr>
      <t xml:space="preserve"> host the Supplier Questionnaire provided by the RISQS SMO as part of their system for the collection of Supplier Information.</t>
    </r>
  </si>
  <si>
    <r>
      <t xml:space="preserve">The system </t>
    </r>
    <r>
      <rPr>
        <b/>
        <sz val="11"/>
        <color rgb="FF000000"/>
        <rFont val="Calibri"/>
        <family val="2"/>
        <scheme val="minor"/>
      </rPr>
      <t>must</t>
    </r>
    <r>
      <rPr>
        <sz val="11"/>
        <color rgb="FF000000"/>
        <rFont val="Calibri"/>
        <family val="2"/>
        <scheme val="minor"/>
      </rPr>
      <t xml:space="preserve"> enable the completion of the Supplier Online Questionnaire by users with the appropriate account level.</t>
    </r>
  </si>
  <si>
    <r>
      <t xml:space="preserve">The system </t>
    </r>
    <r>
      <rPr>
        <b/>
        <sz val="11"/>
        <color rgb="FF000000"/>
        <rFont val="Calibri"/>
        <family val="2"/>
        <scheme val="minor"/>
      </rPr>
      <t xml:space="preserve">must </t>
    </r>
    <r>
      <rPr>
        <sz val="11"/>
        <color rgb="FF000000"/>
        <rFont val="Calibri"/>
        <family val="2"/>
        <scheme val="minor"/>
      </rPr>
      <t xml:space="preserve">present the Supplier Questionnaire in a dynamic way only requiring the user to answer relevant questions depending upon the product codes selected and answers provided. </t>
    </r>
  </si>
  <si>
    <r>
      <t xml:space="preserve">The system </t>
    </r>
    <r>
      <rPr>
        <b/>
        <sz val="11"/>
        <color rgb="FF000000"/>
        <rFont val="Calibri"/>
        <family val="2"/>
        <scheme val="minor"/>
      </rPr>
      <t>should</t>
    </r>
    <r>
      <rPr>
        <sz val="11"/>
        <color rgb="FF000000"/>
        <rFont val="Calibri"/>
        <family val="2"/>
        <scheme val="minor"/>
      </rPr>
      <t xml:space="preserve"> have functionality to monitor progress through completing the questionnaire.</t>
    </r>
  </si>
  <si>
    <r>
      <t xml:space="preserve">The system </t>
    </r>
    <r>
      <rPr>
        <b/>
        <sz val="11"/>
        <color rgb="FF000000"/>
        <rFont val="Calibri"/>
        <family val="2"/>
        <scheme val="minor"/>
      </rPr>
      <t>must</t>
    </r>
    <r>
      <rPr>
        <sz val="11"/>
        <color rgb="FF000000"/>
        <rFont val="Calibri"/>
        <family val="2"/>
        <scheme val="minor"/>
      </rPr>
      <t xml:space="preserve"> support the user in the completion of Questionnaire by providing information, guidance, help and/or tips.</t>
    </r>
  </si>
  <si>
    <r>
      <t xml:space="preserve">The system </t>
    </r>
    <r>
      <rPr>
        <b/>
        <sz val="11"/>
        <color rgb="FF000000"/>
        <rFont val="Calibri"/>
        <family val="2"/>
        <scheme val="minor"/>
      </rPr>
      <t>must</t>
    </r>
    <r>
      <rPr>
        <sz val="11"/>
        <color rgb="FF000000"/>
        <rFont val="Calibri"/>
        <family val="2"/>
        <scheme val="minor"/>
      </rPr>
      <t xml:space="preserve"> not allow the supplier to submit the Questionnaire for verification until they have completed all fields relevant for their profile and products selected.</t>
    </r>
  </si>
  <si>
    <r>
      <t xml:space="preserve">The system </t>
    </r>
    <r>
      <rPr>
        <b/>
        <sz val="11"/>
        <color rgb="FF000000"/>
        <rFont val="Calibri"/>
        <family val="2"/>
        <scheme val="minor"/>
      </rPr>
      <t>must</t>
    </r>
    <r>
      <rPr>
        <sz val="11"/>
        <color rgb="FF000000"/>
        <rFont val="Calibri"/>
        <family val="2"/>
        <scheme val="minor"/>
      </rPr>
      <t xml:space="preserve"> prompt for suppliers to submit the Questionnaire for verification upon completion</t>
    </r>
  </si>
  <si>
    <r>
      <t xml:space="preserve">The system </t>
    </r>
    <r>
      <rPr>
        <b/>
        <sz val="11"/>
        <color rgb="FF000000"/>
        <rFont val="Calibri"/>
        <family val="2"/>
        <scheme val="minor"/>
      </rPr>
      <t>must</t>
    </r>
    <r>
      <rPr>
        <sz val="11"/>
        <color rgb="FF000000"/>
        <rFont val="Calibri"/>
        <family val="2"/>
        <scheme val="minor"/>
      </rPr>
      <t xml:space="preserve"> allow suppliers to edit a copy of their questionnaire and store this until verified, to enable the published questionnaire to remain visible on the portal.</t>
    </r>
  </si>
  <si>
    <r>
      <t xml:space="preserve">The system </t>
    </r>
    <r>
      <rPr>
        <b/>
        <sz val="11"/>
        <rFont val="Calibri"/>
        <family val="2"/>
        <scheme val="minor"/>
      </rPr>
      <t>must</t>
    </r>
    <r>
      <rPr>
        <sz val="11"/>
        <rFont val="Calibri"/>
        <family val="2"/>
        <scheme val="minor"/>
      </rPr>
      <t xml:space="preserve"> enable a supplier to print a copy of their questionnaire and supplied data in a clear understandable format (easy to read).</t>
    </r>
  </si>
  <si>
    <r>
      <t xml:space="preserve">The system </t>
    </r>
    <r>
      <rPr>
        <b/>
        <sz val="11"/>
        <rFont val="Calibri"/>
        <family val="2"/>
        <scheme val="minor"/>
      </rPr>
      <t>must</t>
    </r>
    <r>
      <rPr>
        <sz val="11"/>
        <rFont val="Calibri"/>
        <family val="2"/>
        <scheme val="minor"/>
      </rPr>
      <t xml:space="preserve"> enable a supplier to link a project to a product code(s) to demonstrate when, with whom and how they have delivered the product code.</t>
    </r>
  </si>
  <si>
    <r>
      <t xml:space="preserve">The system </t>
    </r>
    <r>
      <rPr>
        <b/>
        <sz val="11"/>
        <color rgb="FF000000"/>
        <rFont val="Calibri"/>
        <family val="2"/>
        <scheme val="minor"/>
      </rPr>
      <t>must</t>
    </r>
    <r>
      <rPr>
        <sz val="11"/>
        <color rgb="FF000000"/>
        <rFont val="Calibri"/>
        <family val="2"/>
        <scheme val="minor"/>
      </rPr>
      <t xml:space="preserve"> enable a system administration user to amend an existing member organisation to also be a RISAB member.</t>
    </r>
  </si>
  <si>
    <r>
      <t xml:space="preserve">The process for RISAB Membership </t>
    </r>
    <r>
      <rPr>
        <b/>
        <sz val="11"/>
        <color rgb="FF000000"/>
        <rFont val="Calibri"/>
        <family val="2"/>
        <scheme val="minor"/>
      </rPr>
      <t>must</t>
    </r>
    <r>
      <rPr>
        <sz val="11"/>
        <color rgb="FF000000"/>
        <rFont val="Calibri"/>
        <family val="2"/>
        <scheme val="minor"/>
      </rPr>
      <t xml:space="preserve"> be approved by the RISQS SMO prior to being implemented.</t>
    </r>
  </si>
  <si>
    <r>
      <t xml:space="preserve">The system </t>
    </r>
    <r>
      <rPr>
        <b/>
        <sz val="11"/>
        <color rgb="FF000000"/>
        <rFont val="Calibri"/>
        <family val="2"/>
        <scheme val="minor"/>
      </rPr>
      <t>should</t>
    </r>
    <r>
      <rPr>
        <sz val="11"/>
        <color rgb="FF000000"/>
        <rFont val="Calibri"/>
        <family val="2"/>
        <scheme val="minor"/>
      </rPr>
      <t xml:space="preserve"> provide RISAB members with a search function restricted to suppliers in relevant product code or multiple product codes.</t>
    </r>
  </si>
  <si>
    <r>
      <t xml:space="preserve">The system </t>
    </r>
    <r>
      <rPr>
        <b/>
        <sz val="11"/>
        <color rgb="FF000000"/>
        <rFont val="Calibri"/>
        <family val="2"/>
        <scheme val="minor"/>
      </rPr>
      <t>should</t>
    </r>
    <r>
      <rPr>
        <sz val="11"/>
        <color rgb="FF000000"/>
        <rFont val="Calibri"/>
        <family val="2"/>
        <scheme val="minor"/>
      </rPr>
      <t xml:space="preserve"> have functionality to enable a RISQS SMO  user to configure (select) the product codes a RISAB User is able to search.</t>
    </r>
  </si>
  <si>
    <r>
      <t xml:space="preserve">The Service Provider </t>
    </r>
    <r>
      <rPr>
        <b/>
        <sz val="11"/>
        <color rgb="FF000000"/>
        <rFont val="Calibri"/>
        <family val="2"/>
        <scheme val="minor"/>
      </rPr>
      <t>must</t>
    </r>
    <r>
      <rPr>
        <sz val="11"/>
        <color rgb="FF000000"/>
        <rFont val="Calibri"/>
        <family val="2"/>
        <scheme val="minor"/>
      </rPr>
      <t xml:space="preserve"> verify the organisations submitted information to the verification requirements detailed in Appendix 10 Current Supplier Questionnaire with Verification Levels.</t>
    </r>
  </si>
  <si>
    <r>
      <t xml:space="preserve">The Service Provider </t>
    </r>
    <r>
      <rPr>
        <b/>
        <sz val="11"/>
        <color rgb="FF000000"/>
        <rFont val="Calibri"/>
        <family val="2"/>
        <scheme val="minor"/>
      </rPr>
      <t>should</t>
    </r>
    <r>
      <rPr>
        <sz val="11"/>
        <color rgb="FF000000"/>
        <rFont val="Calibri"/>
        <family val="2"/>
        <scheme val="minor"/>
      </rPr>
      <t xml:space="preserve"> identify to the RISQS SMO where the system could link to other data sources to enable more automatic verification.</t>
    </r>
  </si>
  <si>
    <r>
      <t xml:space="preserve">Once a suppliers’ questionnaire is published ‘On-Line’ the system </t>
    </r>
    <r>
      <rPr>
        <b/>
        <sz val="11"/>
        <color rgb="FF000000"/>
        <rFont val="Calibri"/>
        <family val="2"/>
        <scheme val="minor"/>
      </rPr>
      <t xml:space="preserve">must </t>
    </r>
    <r>
      <rPr>
        <sz val="11"/>
        <color rgb="FF000000"/>
        <rFont val="Calibri"/>
        <family val="2"/>
        <scheme val="minor"/>
      </rPr>
      <t>identify where an audit is required and add it to the audit scheduling process.</t>
    </r>
  </si>
  <si>
    <r>
      <t xml:space="preserve">The Audit Provider </t>
    </r>
    <r>
      <rPr>
        <b/>
        <sz val="11"/>
        <rFont val="Calibri"/>
        <family val="2"/>
        <scheme val="minor"/>
      </rPr>
      <t>must</t>
    </r>
    <r>
      <rPr>
        <sz val="11"/>
        <rFont val="Calibri"/>
        <family val="2"/>
        <scheme val="minor"/>
      </rPr>
      <t xml:space="preserve"> perform the relevant audit in the following scenarios:
     o Published Supplier with auditable codes or wishes to work in an area requiring Trackside Sentinel 
        Sponsorship that does not have an in-date audit covering the element chosen
     o Suppliers with a current audit that expires within 4 months</t>
    </r>
  </si>
  <si>
    <r>
      <t xml:space="preserve">The Audit Scheduling system </t>
    </r>
    <r>
      <rPr>
        <b/>
        <sz val="11"/>
        <color rgb="FF000000"/>
        <rFont val="Calibri"/>
        <family val="2"/>
        <scheme val="minor"/>
      </rPr>
      <t>should</t>
    </r>
    <r>
      <rPr>
        <sz val="11"/>
        <color rgb="FF000000"/>
        <rFont val="Calibri"/>
        <family val="2"/>
        <scheme val="minor"/>
      </rPr>
      <t xml:space="preserve"> have a workflow to support the audit process. </t>
    </r>
  </si>
  <si>
    <r>
      <t xml:space="preserve">The Audit Scheduling system </t>
    </r>
    <r>
      <rPr>
        <b/>
        <sz val="11"/>
        <color rgb="FF000000"/>
        <rFont val="Calibri"/>
        <family val="2"/>
        <scheme val="minor"/>
      </rPr>
      <t>must</t>
    </r>
    <r>
      <rPr>
        <sz val="11"/>
        <color rgb="FF000000"/>
        <rFont val="Calibri"/>
        <family val="2"/>
        <scheme val="minor"/>
      </rPr>
      <t xml:space="preserve"> identify and continue to report all suppliers that require an audit until the suppliers’ audit is scheduled.</t>
    </r>
  </si>
  <si>
    <r>
      <t xml:space="preserve">The Audit Scheduling system </t>
    </r>
    <r>
      <rPr>
        <b/>
        <sz val="11"/>
        <color rgb="FF000000"/>
        <rFont val="Calibri"/>
        <family val="2"/>
        <scheme val="minor"/>
      </rPr>
      <t>must</t>
    </r>
    <r>
      <rPr>
        <sz val="11"/>
        <color rgb="FF000000"/>
        <rFont val="Calibri"/>
        <family val="2"/>
        <scheme val="minor"/>
      </rPr>
      <t xml:space="preserve"> allow the audit provider to amend the auditor assigned to a scheduled audit. </t>
    </r>
  </si>
  <si>
    <r>
      <t xml:space="preserve">The Audit Scheduling system </t>
    </r>
    <r>
      <rPr>
        <b/>
        <sz val="11"/>
        <color rgb="FF000000"/>
        <rFont val="Calibri"/>
        <family val="2"/>
        <scheme val="minor"/>
      </rPr>
      <t>must</t>
    </r>
    <r>
      <rPr>
        <sz val="11"/>
        <color rgb="FF000000"/>
        <rFont val="Calibri"/>
        <family val="2"/>
        <scheme val="minor"/>
      </rPr>
      <t xml:space="preserve"> allow the audit provider to amend the date of a scheduled audit, as long as it is within the scheme audit timeframes. </t>
    </r>
  </si>
  <si>
    <r>
      <t xml:space="preserve">The Audit Provider </t>
    </r>
    <r>
      <rPr>
        <b/>
        <sz val="11"/>
        <color rgb="FF000000"/>
        <rFont val="Calibri"/>
        <family val="2"/>
        <scheme val="minor"/>
      </rPr>
      <t>must</t>
    </r>
    <r>
      <rPr>
        <sz val="11"/>
        <color rgb="FF000000"/>
        <rFont val="Calibri"/>
        <family val="2"/>
        <scheme val="minor"/>
      </rPr>
      <t xml:space="preserve"> request authorisation in writing from the RISQS SMO where the supplier’s expiry date needs to be extended, due to the inability to perform an Audit within the scheme timeframes. </t>
    </r>
  </si>
  <si>
    <r>
      <t xml:space="preserve">Where permission to extend a supplier’s expiry date has been granted the Service Provider </t>
    </r>
    <r>
      <rPr>
        <b/>
        <sz val="11"/>
        <color rgb="FF000000"/>
        <rFont val="Calibri"/>
        <family val="2"/>
        <scheme val="minor"/>
      </rPr>
      <t>must</t>
    </r>
    <r>
      <rPr>
        <sz val="11"/>
        <color rgb="FF000000"/>
        <rFont val="Calibri"/>
        <family val="2"/>
        <scheme val="minor"/>
      </rPr>
      <t xml:space="preserve"> develop a process with the Audit Provider to ensure the correct updating of all systems. The process </t>
    </r>
    <r>
      <rPr>
        <b/>
        <sz val="11"/>
        <color rgb="FF000000"/>
        <rFont val="Calibri"/>
        <family val="2"/>
        <scheme val="minor"/>
      </rPr>
      <t>must</t>
    </r>
    <r>
      <rPr>
        <sz val="11"/>
        <color rgb="FF000000"/>
        <rFont val="Calibri"/>
        <family val="2"/>
        <scheme val="minor"/>
      </rPr>
      <t xml:space="preserve"> include the recording of the RISQS SMOs authorisation.</t>
    </r>
  </si>
  <si>
    <r>
      <t xml:space="preserve">The Audit Scheduling system </t>
    </r>
    <r>
      <rPr>
        <b/>
        <sz val="11"/>
        <rFont val="Calibri"/>
        <family val="2"/>
        <scheme val="minor"/>
      </rPr>
      <t>must</t>
    </r>
    <r>
      <rPr>
        <sz val="11"/>
        <rFont val="Calibri"/>
        <family val="2"/>
        <scheme val="minor"/>
      </rPr>
      <t xml:space="preserve"> allow the audit provider and RISQS SMO to amend the date of a scheduled audit, outside the scheme audit timeframes. </t>
    </r>
  </si>
  <si>
    <r>
      <t xml:space="preserve">An Audit </t>
    </r>
    <r>
      <rPr>
        <b/>
        <sz val="11"/>
        <color rgb="FF000000"/>
        <rFont val="Calibri"/>
        <family val="2"/>
        <scheme val="minor"/>
      </rPr>
      <t>must</t>
    </r>
    <r>
      <rPr>
        <sz val="11"/>
        <color rgb="FF000000"/>
        <rFont val="Calibri"/>
        <family val="2"/>
        <scheme val="minor"/>
      </rPr>
      <t xml:space="preserve"> only be considered as scheduled when it has a date of audit and an auditor assigned to undertake the audit.</t>
    </r>
  </si>
  <si>
    <r>
      <t xml:space="preserve">The Audit Scheduling system </t>
    </r>
    <r>
      <rPr>
        <b/>
        <sz val="11"/>
        <color rgb="FF000000"/>
        <rFont val="Calibri"/>
        <family val="2"/>
        <scheme val="minor"/>
      </rPr>
      <t>must</t>
    </r>
    <r>
      <rPr>
        <sz val="11"/>
        <color rgb="FF000000"/>
        <rFont val="Calibri"/>
        <family val="2"/>
        <scheme val="minor"/>
      </rPr>
      <t xml:space="preserve"> allow the audit provider to schedule an identified audit by entering the date of audit and the auditor that has been assigned to undertake the audit.</t>
    </r>
  </si>
  <si>
    <r>
      <t xml:space="preserve">The Audit Scheduling system </t>
    </r>
    <r>
      <rPr>
        <b/>
        <sz val="11"/>
        <color rgb="FF000000"/>
        <rFont val="Calibri"/>
        <family val="2"/>
        <scheme val="minor"/>
      </rPr>
      <t>must</t>
    </r>
    <r>
      <rPr>
        <sz val="11"/>
        <color rgb="FF000000"/>
        <rFont val="Calibri"/>
        <family val="2"/>
        <scheme val="minor"/>
      </rPr>
      <t xml:space="preserve"> keep the audit date and assigned auditor information linked to the supplier profile in the system, including history of changes.</t>
    </r>
  </si>
  <si>
    <r>
      <t xml:space="preserve">The Audit Scheduling system </t>
    </r>
    <r>
      <rPr>
        <b/>
        <sz val="11"/>
        <color rgb="FF000000"/>
        <rFont val="Calibri"/>
        <family val="2"/>
        <scheme val="minor"/>
      </rPr>
      <t>must</t>
    </r>
    <r>
      <rPr>
        <sz val="11"/>
        <color rgb="FF000000"/>
        <rFont val="Calibri"/>
        <family val="2"/>
        <scheme val="minor"/>
      </rPr>
      <t xml:space="preserve"> create reports for audit schedule over a nominated period detailing the audit date, supplier, location, auditor assigned, length of audit.</t>
    </r>
  </si>
  <si>
    <r>
      <t xml:space="preserve">The Audit Scheduling system </t>
    </r>
    <r>
      <rPr>
        <b/>
        <sz val="11"/>
        <color rgb="FF000000"/>
        <rFont val="Calibri"/>
        <family val="2"/>
        <scheme val="minor"/>
      </rPr>
      <t>must</t>
    </r>
    <r>
      <rPr>
        <sz val="11"/>
        <color rgb="FF000000"/>
        <rFont val="Calibri"/>
        <family val="2"/>
        <scheme val="minor"/>
      </rPr>
      <t xml:space="preserve"> have a diary management system to identify auditor availability.</t>
    </r>
  </si>
  <si>
    <r>
      <t xml:space="preserve">The Audit Scheduling system </t>
    </r>
    <r>
      <rPr>
        <b/>
        <sz val="11"/>
        <color rgb="FF000000"/>
        <rFont val="Calibri"/>
        <family val="2"/>
        <scheme val="minor"/>
      </rPr>
      <t>should</t>
    </r>
    <r>
      <rPr>
        <sz val="11"/>
        <color rgb="FF000000"/>
        <rFont val="Calibri"/>
        <family val="2"/>
        <scheme val="minor"/>
      </rPr>
      <t xml:space="preserve"> auto populate audits into an auditors’ diary upon assignment.</t>
    </r>
  </si>
  <si>
    <r>
      <t xml:space="preserve">The Audit Scheduling system </t>
    </r>
    <r>
      <rPr>
        <b/>
        <sz val="11"/>
        <color rgb="FF000000"/>
        <rFont val="Calibri"/>
        <family val="2"/>
        <scheme val="minor"/>
      </rPr>
      <t>should</t>
    </r>
    <r>
      <rPr>
        <sz val="11"/>
        <color rgb="FF000000"/>
        <rFont val="Calibri"/>
        <family val="2"/>
        <scheme val="minor"/>
      </rPr>
      <t xml:space="preserve"> automatically email the relevant auditor with the audit details (including audit date, supplier, location, length of audit) when an audit is assigned to them.</t>
    </r>
  </si>
  <si>
    <r>
      <t xml:space="preserve">The Audit Provider </t>
    </r>
    <r>
      <rPr>
        <b/>
        <sz val="11"/>
        <rFont val="Calibri"/>
        <family val="2"/>
        <scheme val="minor"/>
      </rPr>
      <t>should</t>
    </r>
    <r>
      <rPr>
        <sz val="11"/>
        <rFont val="Calibri"/>
        <family val="2"/>
        <scheme val="minor"/>
      </rPr>
      <t xml:space="preserve"> ensure that consecutive supplier audits are performed by different auditors.</t>
    </r>
  </si>
  <si>
    <r>
      <t xml:space="preserve">The Audit Provider </t>
    </r>
    <r>
      <rPr>
        <b/>
        <sz val="11"/>
        <color rgb="FF000000"/>
        <rFont val="Calibri"/>
        <family val="2"/>
        <scheme val="minor"/>
      </rPr>
      <t>must</t>
    </r>
    <r>
      <rPr>
        <sz val="11"/>
        <color rgb="FF000000"/>
        <rFont val="Calibri"/>
        <family val="2"/>
        <scheme val="minor"/>
      </rPr>
      <t xml:space="preserve"> provide resources sufficient to ensure undertaking of all required audits (including Non-Compliance Re-Audits) with an appropriate auditor.</t>
    </r>
  </si>
  <si>
    <r>
      <t xml:space="preserve">The Audit Provider </t>
    </r>
    <r>
      <rPr>
        <b/>
        <sz val="11"/>
        <color rgb="FF000000"/>
        <rFont val="Calibri"/>
        <family val="2"/>
        <scheme val="minor"/>
      </rPr>
      <t>should</t>
    </r>
    <r>
      <rPr>
        <sz val="11"/>
        <color rgb="FF000000"/>
        <rFont val="Calibri"/>
        <family val="2"/>
        <scheme val="minor"/>
      </rPr>
      <t xml:space="preserve"> ensure that Auditors prepare for an audit properly and have sufficient time and materials do so.</t>
    </r>
  </si>
  <si>
    <r>
      <t xml:space="preserve">The Audit Provider </t>
    </r>
    <r>
      <rPr>
        <b/>
        <sz val="11"/>
        <color rgb="FF000000"/>
        <rFont val="Calibri"/>
        <family val="2"/>
        <scheme val="minor"/>
      </rPr>
      <t>should</t>
    </r>
    <r>
      <rPr>
        <sz val="11"/>
        <color rgb="FF000000"/>
        <rFont val="Calibri"/>
        <family val="2"/>
        <scheme val="minor"/>
      </rPr>
      <t xml:space="preserve"> only deliver an audit if the supplier has paid the audit fee.</t>
    </r>
  </si>
  <si>
    <r>
      <t xml:space="preserve">The Auditor </t>
    </r>
    <r>
      <rPr>
        <b/>
        <sz val="11"/>
        <color rgb="FF000000"/>
        <rFont val="Calibri"/>
        <family val="2"/>
        <scheme val="minor"/>
      </rPr>
      <t>must</t>
    </r>
    <r>
      <rPr>
        <sz val="11"/>
        <color rgb="FF000000"/>
        <rFont val="Calibri"/>
        <family val="2"/>
        <scheme val="minor"/>
      </rPr>
      <t xml:space="preserve"> conduct the audit in a professional and consultative manner in line with IRCA or equivalent good practice.</t>
    </r>
  </si>
  <si>
    <r>
      <t xml:space="preserve">The Audit Provider </t>
    </r>
    <r>
      <rPr>
        <b/>
        <sz val="11"/>
        <color rgb="FF000000"/>
        <rFont val="Calibri"/>
        <family val="2"/>
        <scheme val="minor"/>
      </rPr>
      <t>must</t>
    </r>
    <r>
      <rPr>
        <sz val="11"/>
        <color rgb="FF000000"/>
        <rFont val="Calibri"/>
        <family val="2"/>
        <scheme val="minor"/>
      </rPr>
      <t xml:space="preserve"> have/develop/create, implement, use and maintain a process to ensure all audit reports are quality checked by a suitably qualified resource (experienced auditor) prior to the publication.</t>
    </r>
  </si>
  <si>
    <r>
      <t xml:space="preserve">The Audit Provider </t>
    </r>
    <r>
      <rPr>
        <b/>
        <sz val="11"/>
        <color rgb="FF000000"/>
        <rFont val="Calibri"/>
        <family val="2"/>
        <scheme val="minor"/>
      </rPr>
      <t>must</t>
    </r>
    <r>
      <rPr>
        <sz val="11"/>
        <color rgb="FF000000"/>
        <rFont val="Calibri"/>
        <family val="2"/>
        <scheme val="minor"/>
      </rPr>
      <t xml:space="preserve"> have the Audit report quality check process approved by the RISQS SMO before it is implemented.</t>
    </r>
  </si>
  <si>
    <r>
      <t xml:space="preserve">The Audit Provider </t>
    </r>
    <r>
      <rPr>
        <b/>
        <sz val="11"/>
        <color rgb="FF000000"/>
        <rFont val="Calibri"/>
        <family val="2"/>
        <scheme val="minor"/>
      </rPr>
      <t>must</t>
    </r>
    <r>
      <rPr>
        <sz val="11"/>
        <color rgb="FF000000"/>
        <rFont val="Calibri"/>
        <family val="2"/>
        <scheme val="minor"/>
      </rPr>
      <t xml:space="preserve"> provide the Service Provider with the fully checked Audit report (SLA) within 9 working days of the completion of the audit.</t>
    </r>
  </si>
  <si>
    <r>
      <t xml:space="preserve">The Service Provider </t>
    </r>
    <r>
      <rPr>
        <b/>
        <sz val="11"/>
        <color rgb="FF000000"/>
        <rFont val="Calibri"/>
        <family val="2"/>
        <scheme val="minor"/>
      </rPr>
      <t>must</t>
    </r>
    <r>
      <rPr>
        <sz val="11"/>
        <color rgb="FF000000"/>
        <rFont val="Calibri"/>
        <family val="2"/>
        <scheme val="minor"/>
      </rPr>
      <t xml:space="preserve"> ensure that Audit reports are published on the system against the supplier profile (SLA) within 1 working day of receiving the audit report. </t>
    </r>
  </si>
  <si>
    <r>
      <t xml:space="preserve">The Service Provider </t>
    </r>
    <r>
      <rPr>
        <b/>
        <sz val="11"/>
        <color rgb="FF000000"/>
        <rFont val="Calibri"/>
        <family val="2"/>
        <scheme val="minor"/>
      </rPr>
      <t>must</t>
    </r>
    <r>
      <rPr>
        <sz val="11"/>
        <color rgb="FF000000"/>
        <rFont val="Calibri"/>
        <family val="2"/>
        <scheme val="minor"/>
      </rPr>
      <t xml:space="preserve"> display all current and historic audit reports for a supplier on the system against the suppliers’ profile.</t>
    </r>
  </si>
  <si>
    <r>
      <t xml:space="preserve">The Service Provider and Audit Provider </t>
    </r>
    <r>
      <rPr>
        <b/>
        <sz val="11"/>
        <color rgb="FF000000"/>
        <rFont val="Calibri"/>
        <family val="2"/>
        <scheme val="minor"/>
      </rPr>
      <t>must</t>
    </r>
    <r>
      <rPr>
        <sz val="11"/>
        <color rgb="FF000000"/>
        <rFont val="Calibri"/>
        <family val="2"/>
        <scheme val="minor"/>
      </rPr>
      <t xml:space="preserve"> ensure that the system reflects the outcome of the latest audit report and the status of product codes are displayed accordingly.</t>
    </r>
  </si>
  <si>
    <r>
      <t xml:space="preserve">The Audit provider </t>
    </r>
    <r>
      <rPr>
        <b/>
        <sz val="11"/>
        <color rgb="FF000000"/>
        <rFont val="Calibri"/>
        <family val="2"/>
        <scheme val="minor"/>
      </rPr>
      <t>must</t>
    </r>
    <r>
      <rPr>
        <sz val="11"/>
        <color rgb="FF000000"/>
        <rFont val="Calibri"/>
        <family val="2"/>
        <scheme val="minor"/>
      </rPr>
      <t xml:space="preserve"> witness a minimum of(SLA) 2 audits per annum of all auditors. </t>
    </r>
  </si>
  <si>
    <r>
      <t xml:space="preserve">The Audit provider </t>
    </r>
    <r>
      <rPr>
        <b/>
        <sz val="11"/>
        <color rgb="FF000000"/>
        <rFont val="Calibri"/>
        <family val="2"/>
        <scheme val="minor"/>
      </rPr>
      <t>must</t>
    </r>
    <r>
      <rPr>
        <sz val="11"/>
        <color rgb="FF000000"/>
        <rFont val="Calibri"/>
        <family val="2"/>
        <scheme val="minor"/>
      </rPr>
      <t xml:space="preserve"> ensure that any person witnessing audits are suitably qualified and experienced, they must as a minimum hold a IRCA Accredited Lead Auditor ISO9001 course or equivalent and NEBOSH).</t>
    </r>
  </si>
  <si>
    <r>
      <t xml:space="preserve">The Audit Provider </t>
    </r>
    <r>
      <rPr>
        <b/>
        <sz val="11"/>
        <color rgb="FF000000"/>
        <rFont val="Calibri"/>
        <family val="2"/>
        <scheme val="minor"/>
      </rPr>
      <t>must</t>
    </r>
    <r>
      <rPr>
        <sz val="11"/>
        <color rgb="FF000000"/>
        <rFont val="Calibri"/>
        <family val="2"/>
        <scheme val="minor"/>
      </rPr>
      <t xml:space="preserve"> facilitate any request to witness audits undertaken for RISQS by the RISQS SMO.</t>
    </r>
  </si>
  <si>
    <r>
      <t xml:space="preserve">The Service Provider </t>
    </r>
    <r>
      <rPr>
        <b/>
        <sz val="11"/>
        <color rgb="FF000000"/>
        <rFont val="Calibri"/>
        <family val="2"/>
        <scheme val="minor"/>
      </rPr>
      <t>must</t>
    </r>
    <r>
      <rPr>
        <sz val="11"/>
        <color rgb="FF000000"/>
        <rFont val="Calibri"/>
        <family val="2"/>
        <scheme val="minor"/>
      </rPr>
      <t xml:space="preserve"> contact the customer organisation 4 months prior to the end of its annual membership to start the renewal process.</t>
    </r>
  </si>
  <si>
    <r>
      <t xml:space="preserve">The Service Provider </t>
    </r>
    <r>
      <rPr>
        <b/>
        <sz val="11"/>
        <color rgb="FF000000"/>
        <rFont val="Calibri"/>
        <family val="2"/>
        <scheme val="minor"/>
      </rPr>
      <t>must</t>
    </r>
    <r>
      <rPr>
        <sz val="11"/>
        <color rgb="FF000000"/>
        <rFont val="Calibri"/>
        <family val="2"/>
        <scheme val="minor"/>
      </rPr>
      <t xml:space="preserve"> have a process in place to enable renewal of membership and collection of any relevant fees.</t>
    </r>
  </si>
  <si>
    <r>
      <t xml:space="preserve">The Service Provider </t>
    </r>
    <r>
      <rPr>
        <b/>
        <sz val="11"/>
        <color rgb="FF000000"/>
        <rFont val="Calibri"/>
        <family val="2"/>
        <scheme val="minor"/>
      </rPr>
      <t>must</t>
    </r>
    <r>
      <rPr>
        <sz val="11"/>
        <color rgb="FF000000"/>
        <rFont val="Calibri"/>
        <family val="2"/>
        <scheme val="minor"/>
      </rPr>
      <t xml:space="preserve"> have the renewal of membership process approved by the RISQS SMO before it is implemented.</t>
    </r>
  </si>
  <si>
    <r>
      <t xml:space="preserve">The Service Providers renewal of membership process </t>
    </r>
    <r>
      <rPr>
        <b/>
        <sz val="11"/>
        <color rgb="FF000000"/>
        <rFont val="Calibri"/>
        <family val="2"/>
        <scheme val="minor"/>
      </rPr>
      <t>must</t>
    </r>
    <r>
      <rPr>
        <sz val="11"/>
        <color rgb="FF000000"/>
        <rFont val="Calibri"/>
        <family val="2"/>
        <scheme val="minor"/>
      </rPr>
      <t xml:space="preserve"> include obtaining a declaration from the customer organisation that the information on the system is up to date and true a maximum of 12 weeks prior to the suppliers’ membership anniversary date.</t>
    </r>
  </si>
  <si>
    <r>
      <t xml:space="preserve">The Service Provider </t>
    </r>
    <r>
      <rPr>
        <b/>
        <sz val="11"/>
        <color rgb="FF000000"/>
        <rFont val="Calibri"/>
        <family val="2"/>
        <scheme val="minor"/>
      </rPr>
      <t>must</t>
    </r>
    <r>
      <rPr>
        <sz val="11"/>
        <color rgb="FF000000"/>
        <rFont val="Calibri"/>
        <family val="2"/>
        <scheme val="minor"/>
      </rPr>
      <t xml:space="preserve"> have a process in place to archive and restore an organisations profile.</t>
    </r>
  </si>
  <si>
    <r>
      <t xml:space="preserve">The Service Provider </t>
    </r>
    <r>
      <rPr>
        <b/>
        <sz val="11"/>
        <color rgb="FF000000"/>
        <rFont val="Calibri"/>
        <family val="2"/>
        <scheme val="minor"/>
      </rPr>
      <t>must</t>
    </r>
    <r>
      <rPr>
        <sz val="11"/>
        <color rgb="FF000000"/>
        <rFont val="Calibri"/>
        <family val="2"/>
        <scheme val="minor"/>
      </rPr>
      <t xml:space="preserve"> have the archiving and restore an organisations profile process approved by the RISQS SMO before it is implemented.</t>
    </r>
  </si>
  <si>
    <t>Y</t>
  </si>
  <si>
    <t>N</t>
  </si>
  <si>
    <r>
      <t xml:space="preserve">The Audit Scheduling system </t>
    </r>
    <r>
      <rPr>
        <b/>
        <sz val="11"/>
        <color rgb="FF000000"/>
        <rFont val="Calibri"/>
        <family val="2"/>
        <scheme val="minor"/>
      </rPr>
      <t>must</t>
    </r>
    <r>
      <rPr>
        <sz val="11"/>
        <color rgb="FF000000"/>
        <rFont val="Calibri"/>
        <family val="2"/>
        <scheme val="minor"/>
      </rPr>
      <t xml:space="preserve"> allow the audit provider to schedule an identified audit. 
</t>
    </r>
  </si>
  <si>
    <r>
      <t xml:space="preserve">A Date of Audit </t>
    </r>
    <r>
      <rPr>
        <b/>
        <sz val="11"/>
        <rFont val="Calibri"/>
        <family val="2"/>
        <scheme val="minor"/>
      </rPr>
      <t>must</t>
    </r>
    <r>
      <rPr>
        <sz val="11"/>
        <rFont val="Calibri"/>
        <family val="2"/>
        <scheme val="minor"/>
      </rPr>
      <t xml:space="preserve"> be agreed with the supplier in the relevant timeframe.
</t>
    </r>
  </si>
  <si>
    <r>
      <t xml:space="preserve">The Service Provider and Audit Provider </t>
    </r>
    <r>
      <rPr>
        <b/>
        <sz val="11"/>
        <rFont val="Calibri"/>
        <family val="2"/>
        <scheme val="minor"/>
      </rPr>
      <t>should</t>
    </r>
    <r>
      <rPr>
        <sz val="11"/>
        <rFont val="Calibri"/>
        <family val="2"/>
        <scheme val="minor"/>
      </rPr>
      <t xml:space="preserve"> provide the RISQS SMO with options on how the system could be changed to meet legislative changes.
</t>
    </r>
  </si>
  <si>
    <r>
      <t xml:space="preserve">The Service Provider </t>
    </r>
    <r>
      <rPr>
        <b/>
        <sz val="11"/>
        <color rgb="FF000000"/>
        <rFont val="Calibri"/>
        <family val="2"/>
        <scheme val="minor"/>
      </rPr>
      <t>must</t>
    </r>
    <r>
      <rPr>
        <sz val="11"/>
        <color rgb="FF000000"/>
        <rFont val="Calibri"/>
        <family val="2"/>
        <scheme val="minor"/>
      </rPr>
      <t xml:space="preserve"> provide additional development work to support scheme improvements required by RISQS SMO
</t>
    </r>
  </si>
  <si>
    <r>
      <t xml:space="preserve">The system </t>
    </r>
    <r>
      <rPr>
        <b/>
        <sz val="11"/>
        <rFont val="Calibri"/>
        <family val="2"/>
        <scheme val="minor"/>
      </rPr>
      <t>must</t>
    </r>
    <r>
      <rPr>
        <sz val="11"/>
        <rFont val="Calibri"/>
        <family val="2"/>
        <scheme val="minor"/>
      </rPr>
      <t xml:space="preserve"> be hosted in a data environment that has accreditation for the following standards
o ISO27001 certification
o ISO9001 certification
o ISO14001 certification
o ISO 22301 (BCP) Certified 
o Data Centre Tier Rating of 3 or greater
o Payment Ecosystem must be latest version PCI-DSS compliant
o Payment platform must be latest Version PCI-PA-DSS compliant
o Cyber Essentials certification.</t>
    </r>
  </si>
  <si>
    <r>
      <t xml:space="preserve">All systems </t>
    </r>
    <r>
      <rPr>
        <b/>
        <sz val="11"/>
        <color theme="1"/>
        <rFont val="Calibri"/>
        <family val="2"/>
        <scheme val="minor"/>
      </rPr>
      <t>must</t>
    </r>
    <r>
      <rPr>
        <sz val="11"/>
        <color theme="1"/>
        <rFont val="Calibri"/>
        <family val="2"/>
        <scheme val="minor"/>
      </rPr>
      <t xml:space="preserve"> support Active Directory two-factor authentication. </t>
    </r>
  </si>
  <si>
    <r>
      <t xml:space="preserve">The Service Provider and Audit Provider </t>
    </r>
    <r>
      <rPr>
        <b/>
        <sz val="11"/>
        <rFont val="Calibri"/>
        <family val="2"/>
        <scheme val="minor"/>
      </rPr>
      <t xml:space="preserve">must </t>
    </r>
    <r>
      <rPr>
        <sz val="11"/>
        <rFont val="Calibri"/>
        <family val="2"/>
        <scheme val="minor"/>
      </rPr>
      <t>ensure that no data they obtain through RISQS, its operation and/or on its behalf is transferred outside the jurisdiction of the European Union.</t>
    </r>
  </si>
  <si>
    <r>
      <t xml:space="preserve">The Service Provider and the Audit Provider </t>
    </r>
    <r>
      <rPr>
        <b/>
        <sz val="11"/>
        <color theme="1"/>
        <rFont val="Calibri"/>
        <family val="2"/>
        <scheme val="minor"/>
      </rPr>
      <t>must</t>
    </r>
    <r>
      <rPr>
        <sz val="11"/>
        <color theme="1"/>
        <rFont val="Calibri"/>
        <family val="2"/>
        <scheme val="minor"/>
      </rPr>
      <t xml:space="preserve"> not develop/create undertake or market services and/or products which conflict or are in competition with RISQS. </t>
    </r>
  </si>
  <si>
    <r>
      <t xml:space="preserve">The Service Provider and Audit Provider </t>
    </r>
    <r>
      <rPr>
        <b/>
        <sz val="11"/>
        <color theme="1"/>
        <rFont val="Calibri"/>
        <family val="2"/>
        <scheme val="minor"/>
      </rPr>
      <t>must</t>
    </r>
    <r>
      <rPr>
        <sz val="11"/>
        <color theme="1"/>
        <rFont val="Calibri"/>
        <family val="2"/>
        <scheme val="minor"/>
      </rPr>
      <t xml:space="preserve"> obtain approval from the RISQS SMO for each item of marketing and communication prior to it being released/published.</t>
    </r>
  </si>
  <si>
    <r>
      <rPr>
        <sz val="11"/>
        <color theme="1"/>
        <rFont val="Calibri"/>
        <family val="2"/>
        <scheme val="minor"/>
      </rPr>
      <t xml:space="preserve">The solution and all supporting external materials </t>
    </r>
    <r>
      <rPr>
        <b/>
        <sz val="11"/>
        <color theme="1"/>
        <rFont val="Calibri"/>
        <family val="2"/>
        <scheme val="minor"/>
      </rPr>
      <t>must</t>
    </r>
    <r>
      <rPr>
        <sz val="11"/>
        <color theme="1"/>
        <rFont val="Calibri"/>
        <family val="2"/>
        <scheme val="minor"/>
      </rPr>
      <t xml:space="preserve"> use only the RISQS Branding. </t>
    </r>
  </si>
  <si>
    <r>
      <t xml:space="preserve">All protocols, procedures, processes </t>
    </r>
    <r>
      <rPr>
        <sz val="11"/>
        <rFont val="Calibri"/>
        <family val="2"/>
        <scheme val="minor"/>
      </rPr>
      <t xml:space="preserve">materials and the RISQS Website (excluding the IT system) </t>
    </r>
    <r>
      <rPr>
        <sz val="11"/>
        <color rgb="FF000000"/>
        <rFont val="Calibri"/>
        <family val="2"/>
        <scheme val="minor"/>
      </rPr>
      <t xml:space="preserve">produced to support provision of the RISQS service and supporting system </t>
    </r>
    <r>
      <rPr>
        <b/>
        <sz val="11"/>
        <color rgb="FF000000"/>
        <rFont val="Calibri"/>
        <family val="2"/>
        <scheme val="minor"/>
      </rPr>
      <t>must</t>
    </r>
    <r>
      <rPr>
        <sz val="11"/>
        <color rgb="FF000000"/>
        <rFont val="Calibri"/>
        <family val="2"/>
        <scheme val="minor"/>
      </rPr>
      <t xml:space="preserve"> be owned by the RISQS SMO.</t>
    </r>
  </si>
  <si>
    <r>
      <t xml:space="preserve">All customer facing staff </t>
    </r>
    <r>
      <rPr>
        <b/>
        <sz val="11"/>
        <rFont val="Calibri"/>
        <family val="2"/>
        <scheme val="minor"/>
      </rPr>
      <t>must</t>
    </r>
    <r>
      <rPr>
        <sz val="11"/>
        <rFont val="Calibri"/>
        <family val="2"/>
        <scheme val="minor"/>
      </rPr>
      <t xml:space="preserve"> be sufficiently fluent in English to provide effective performance of their role. Using the Common European Framework of References for Languages we require the customer facing general employees to be level B2 or higher and the team leaders/managers/escalation points to be level C1 or higher.</t>
    </r>
  </si>
  <si>
    <r>
      <t xml:space="preserve">The registration process and system </t>
    </r>
    <r>
      <rPr>
        <b/>
        <sz val="11"/>
        <rFont val="Calibri"/>
        <family val="2"/>
        <scheme val="minor"/>
      </rPr>
      <t>must</t>
    </r>
    <r>
      <rPr>
        <sz val="11"/>
        <rFont val="Calibri"/>
        <family val="2"/>
        <scheme val="minor"/>
      </rPr>
      <t xml:space="preserve"> be able to handle configurable tiers of fees based on breadth of access to the system; for example
     o Buyer Organisation has access to one sector (e.g. Traction &amp; Rolling Stock) of supplier organisations
     o Buyer Organisation has access to all sector of supplier organisations</t>
    </r>
  </si>
  <si>
    <r>
      <t xml:space="preserve">The company directory </t>
    </r>
    <r>
      <rPr>
        <b/>
        <sz val="11"/>
        <rFont val="Calibri"/>
        <family val="2"/>
        <scheme val="minor"/>
      </rPr>
      <t>must</t>
    </r>
    <r>
      <rPr>
        <sz val="11"/>
        <rFont val="Calibri"/>
        <family val="2"/>
        <scheme val="minor"/>
      </rPr>
      <t xml:space="preserve"> display the contacts information from the supplier profile or the Principal Users information if no other contact information exists. </t>
    </r>
  </si>
  <si>
    <r>
      <t xml:space="preserve">The company directory </t>
    </r>
    <r>
      <rPr>
        <b/>
        <sz val="11"/>
        <rFont val="Calibri"/>
        <family val="2"/>
        <scheme val="minor"/>
      </rPr>
      <t>should</t>
    </r>
    <r>
      <rPr>
        <sz val="11"/>
        <rFont val="Calibri"/>
        <family val="2"/>
        <scheme val="minor"/>
      </rPr>
      <t xml:space="preserve"> have a user friendly search solution. E.g. Incremental Search</t>
    </r>
  </si>
  <si>
    <r>
      <t xml:space="preserve">The system </t>
    </r>
    <r>
      <rPr>
        <b/>
        <sz val="11"/>
        <rFont val="Calibri"/>
        <family val="2"/>
        <scheme val="minor"/>
      </rPr>
      <t>must</t>
    </r>
    <r>
      <rPr>
        <sz val="11"/>
        <rFont val="Calibri"/>
        <family val="2"/>
        <scheme val="minor"/>
      </rPr>
      <t xml:space="preserve"> enable a Buyer to track one or more suppliers for changes to their profile. The Buyer </t>
    </r>
    <r>
      <rPr>
        <b/>
        <sz val="11"/>
        <rFont val="Calibri"/>
        <family val="2"/>
        <scheme val="minor"/>
      </rPr>
      <t>must</t>
    </r>
    <r>
      <rPr>
        <sz val="11"/>
        <rFont val="Calibri"/>
        <family val="2"/>
        <scheme val="minor"/>
      </rPr>
      <t xml:space="preserve"> specify for each tracked supplier the information criteria they want to track. See Appendix 14 Supplier Alert Criteria.</t>
    </r>
  </si>
  <si>
    <r>
      <t xml:space="preserve">The system </t>
    </r>
    <r>
      <rPr>
        <b/>
        <sz val="11"/>
        <rFont val="Calibri"/>
        <family val="2"/>
        <scheme val="minor"/>
      </rPr>
      <t>should</t>
    </r>
    <r>
      <rPr>
        <sz val="11"/>
        <rFont val="Calibri"/>
        <family val="2"/>
        <scheme val="minor"/>
      </rPr>
      <t xml:space="preserve"> enable the Buyer to receive an email with the details of what information has changed for each supplier that the user is tracking. This may be for each supplier or as a digest on a selectable timeframe from daily to weekly.</t>
    </r>
  </si>
  <si>
    <r>
      <t xml:space="preserve">The system </t>
    </r>
    <r>
      <rPr>
        <b/>
        <sz val="11"/>
        <color rgb="FF000000"/>
        <rFont val="Calibri"/>
        <family val="2"/>
        <scheme val="minor"/>
      </rPr>
      <t>must</t>
    </r>
    <r>
      <rPr>
        <sz val="11"/>
        <color rgb="FF000000"/>
        <rFont val="Calibri"/>
        <family val="2"/>
        <scheme val="minor"/>
      </rPr>
      <t xml:space="preserve"> record the verification type against each product code e.g. Verified, Auditable.
</t>
    </r>
  </si>
  <si>
    <r>
      <t xml:space="preserve">Upon submission of the Supplier Questionnaire the system </t>
    </r>
    <r>
      <rPr>
        <b/>
        <sz val="11"/>
        <color rgb="FF000000"/>
        <rFont val="Calibri"/>
        <family val="2"/>
        <scheme val="minor"/>
      </rPr>
      <t>must</t>
    </r>
    <r>
      <rPr>
        <sz val="11"/>
        <color rgb="FF000000"/>
        <rFont val="Calibri"/>
        <family val="2"/>
        <scheme val="minor"/>
      </rPr>
      <t xml:space="preserve"> calculate the relevant Audit Fee based on the product codes selected, infrastructure specific modules (e.g. Sentinel, RIPS, POS), the suppliers’ maturity level and the number of audit days required.
</t>
    </r>
  </si>
  <si>
    <r>
      <t xml:space="preserve">The Service Provider </t>
    </r>
    <r>
      <rPr>
        <b/>
        <sz val="11"/>
        <rFont val="Calibri"/>
        <family val="2"/>
        <scheme val="minor"/>
      </rPr>
      <t>must</t>
    </r>
    <r>
      <rPr>
        <sz val="11"/>
        <rFont val="Calibri"/>
        <family val="2"/>
        <scheme val="minor"/>
      </rPr>
      <t xml:space="preserve"> remove any product code(s) from a Supplier's Profile when informed by the Audit Provider that an audit has not been performed that covers that product code and not allow the product code to be displayed for that supplier until the relevant audit has been completed.</t>
    </r>
  </si>
  <si>
    <r>
      <t xml:space="preserve">The Service Provider </t>
    </r>
    <r>
      <rPr>
        <b/>
        <sz val="11"/>
        <rFont val="Calibri"/>
        <family val="2"/>
        <scheme val="minor"/>
      </rPr>
      <t>must</t>
    </r>
    <r>
      <rPr>
        <sz val="11"/>
        <rFont val="Calibri"/>
        <family val="2"/>
        <scheme val="minor"/>
      </rPr>
      <t xml:space="preserve"> have/create/develop, implement,  use and maintain a process to gain authorisation from the RISQS SMO prior to granting organisations specialised membership types. (Currently there is only one specialised membership type but more may be required in the future).
</t>
    </r>
  </si>
  <si>
    <r>
      <t xml:space="preserve">The Service Provider </t>
    </r>
    <r>
      <rPr>
        <b/>
        <sz val="11"/>
        <rFont val="Calibri"/>
        <family val="2"/>
        <scheme val="minor"/>
      </rPr>
      <t>must</t>
    </r>
    <r>
      <rPr>
        <sz val="11"/>
        <rFont val="Calibri"/>
        <family val="2"/>
        <scheme val="minor"/>
      </rPr>
      <t xml:space="preserve"> archive an organisations profile under the following circumstances:
o Failure to pay membership fees
o Failure to declare their profile as current and true within the relevant timeframe
o Found to be in breach of scheme rules by the RISQS SMO
o Organisation goes into bankruptcy</t>
    </r>
  </si>
  <si>
    <t>RFP Ref.2</t>
  </si>
  <si>
    <t>Response to Q1 'Meets minimum requriements'</t>
  </si>
  <si>
    <t>Would</t>
  </si>
  <si>
    <t>Response for Lot 1 Q2 'System Customisation'</t>
  </si>
  <si>
    <r>
      <t xml:space="preserve"> If the Service Providers has an Audit Scheduling System/Module/Element they </t>
    </r>
    <r>
      <rPr>
        <b/>
        <sz val="11"/>
        <color rgb="FF000000"/>
        <rFont val="Calibri"/>
        <family val="2"/>
        <scheme val="minor"/>
      </rPr>
      <t>must</t>
    </r>
    <r>
      <rPr>
        <sz val="11"/>
        <color rgb="FF000000"/>
        <rFont val="Calibri"/>
        <family val="2"/>
        <scheme val="minor"/>
      </rPr>
      <t xml:space="preserve"> provide read/write access to the Audit Provider free of charge for scheduling RISQS Audits.</t>
    </r>
  </si>
  <si>
    <r>
      <t xml:space="preserve">All systems </t>
    </r>
    <r>
      <rPr>
        <b/>
        <sz val="11"/>
        <color rgb="FF000000"/>
        <rFont val="Calibri"/>
        <family val="2"/>
        <scheme val="minor"/>
      </rPr>
      <t>must</t>
    </r>
    <r>
      <rPr>
        <sz val="11"/>
        <color rgb="FF000000"/>
        <rFont val="Calibri"/>
        <family val="2"/>
        <scheme val="minor"/>
      </rPr>
      <t xml:space="preserve"> prevent access by unauthorised automated processes. </t>
    </r>
    <r>
      <rPr>
        <sz val="11"/>
        <rFont val="Calibri"/>
        <family val="2"/>
        <scheme val="minor"/>
      </rPr>
      <t> </t>
    </r>
  </si>
  <si>
    <r>
      <t xml:space="preserve">The Service Provider </t>
    </r>
    <r>
      <rPr>
        <b/>
        <sz val="11"/>
        <color rgb="FF000000"/>
        <rFont val="Calibri"/>
        <family val="2"/>
        <scheme val="minor"/>
      </rPr>
      <t>should</t>
    </r>
    <r>
      <rPr>
        <sz val="11"/>
        <color rgb="FF000000"/>
        <rFont val="Calibri"/>
        <family val="2"/>
        <scheme val="minor"/>
      </rPr>
      <t xml:space="preserve"> ensure that elements of the Supplier Questionnaire identified as Safety Areas are verified by suitably qualified individuals e.g. NEBOSH General Certificate.</t>
    </r>
  </si>
  <si>
    <r>
      <t xml:space="preserve">The verifying resources provided by the Service Provider </t>
    </r>
    <r>
      <rPr>
        <b/>
        <sz val="11"/>
        <color rgb="FF000000"/>
        <rFont val="Calibri"/>
        <family val="2"/>
        <scheme val="minor"/>
      </rPr>
      <t>must</t>
    </r>
    <r>
      <rPr>
        <sz val="11"/>
        <color rgb="FF000000"/>
        <rFont val="Calibri"/>
        <family val="2"/>
        <scheme val="minor"/>
      </rPr>
      <t xml:space="preserve"> meet the competence requirements, which </t>
    </r>
    <r>
      <rPr>
        <b/>
        <sz val="11"/>
        <color rgb="FF000000"/>
        <rFont val="Calibri"/>
        <family val="2"/>
        <scheme val="minor"/>
      </rPr>
      <t>must</t>
    </r>
    <r>
      <rPr>
        <sz val="11"/>
        <color rgb="FF000000"/>
        <rFont val="Calibri"/>
        <family val="2"/>
        <scheme val="minor"/>
      </rPr>
      <t xml:space="preserve"> be agreed with the RISQS SMO, for the elements that they are verifying</t>
    </r>
  </si>
  <si>
    <t>Base score for Lot 1 Q2</t>
  </si>
  <si>
    <t>Score for Lot 1 Q2</t>
  </si>
  <si>
    <t xml:space="preserve"> </t>
  </si>
  <si>
    <t>TOTAL Q2  'System Customisation'</t>
  </si>
  <si>
    <t>Out of</t>
  </si>
  <si>
    <t>x</t>
  </si>
  <si>
    <t>Column1</t>
  </si>
  <si>
    <t>Column2</t>
  </si>
  <si>
    <t>X</t>
  </si>
  <si>
    <r>
      <t xml:space="preserve">The Service Provider </t>
    </r>
    <r>
      <rPr>
        <b/>
        <sz val="11"/>
        <rFont val="Calibri"/>
        <family val="2"/>
        <scheme val="minor"/>
      </rPr>
      <t>must</t>
    </r>
    <r>
      <rPr>
        <sz val="11"/>
        <rFont val="Calibri"/>
        <family val="2"/>
        <scheme val="minor"/>
      </rPr>
      <t xml:space="preserve"> undertake verification and publication of the suppliers submitted questionnaire within 3 working days.</t>
    </r>
  </si>
  <si>
    <r>
      <t xml:space="preserve">The Service Provider </t>
    </r>
    <r>
      <rPr>
        <b/>
        <sz val="11"/>
        <rFont val="Calibri"/>
        <family val="2"/>
        <scheme val="minor"/>
      </rPr>
      <t>should</t>
    </r>
    <r>
      <rPr>
        <sz val="11"/>
        <rFont val="Calibri"/>
        <family val="2"/>
        <scheme val="minor"/>
      </rPr>
      <t xml:space="preserve"> formally acknowledge any complaint received about RISQS (service, system and audits) within 1 working days.</t>
    </r>
  </si>
  <si>
    <t>RFP10001A</t>
  </si>
  <si>
    <t>4.7.023</t>
  </si>
  <si>
    <r>
      <t xml:space="preserve">The Service Provider </t>
    </r>
    <r>
      <rPr>
        <b/>
        <sz val="11"/>
        <rFont val="Calibri"/>
        <family val="2"/>
        <scheme val="minor"/>
      </rPr>
      <t>must</t>
    </r>
    <r>
      <rPr>
        <sz val="11"/>
        <rFont val="Calibri"/>
        <family val="2"/>
        <scheme val="minor"/>
      </rPr>
      <t xml:space="preserve"> electronically exchange relevant member data between the RISQS system and RSSB’s Microsoft Dynamics CRM system.</t>
    </r>
  </si>
  <si>
    <t>RFP10002A</t>
  </si>
  <si>
    <t>4.11.047</t>
  </si>
  <si>
    <t>RFP10003A</t>
  </si>
  <si>
    <t>4.11.048</t>
  </si>
  <si>
    <t>RFP10004A</t>
  </si>
  <si>
    <t>4.11.049</t>
  </si>
  <si>
    <r>
      <t xml:space="preserve">The Service Provider </t>
    </r>
    <r>
      <rPr>
        <b/>
        <sz val="11"/>
        <color theme="1"/>
        <rFont val="Calibri"/>
        <family val="2"/>
        <scheme val="minor"/>
      </rPr>
      <t>must</t>
    </r>
    <r>
      <rPr>
        <sz val="11"/>
        <color theme="1"/>
        <rFont val="Calibri"/>
        <family val="2"/>
        <scheme val="minor"/>
      </rPr>
      <t xml:space="preserve"> develop and implement BAU changes to the system in line with the severity level assigned to the change when assessed.
</t>
    </r>
  </si>
  <si>
    <r>
      <t xml:space="preserve">The Audit Provider </t>
    </r>
    <r>
      <rPr>
        <b/>
        <sz val="11"/>
        <color rgb="FF000000"/>
        <rFont val="Calibri"/>
        <family val="2"/>
        <scheme val="minor"/>
      </rPr>
      <t>must</t>
    </r>
    <r>
      <rPr>
        <sz val="11"/>
        <color rgb="FF000000"/>
        <rFont val="Calibri"/>
        <family val="2"/>
        <scheme val="minor"/>
      </rPr>
      <t xml:space="preserve"> ensure that Auditors contact the Auditee between 15 and 10 working days prior to the audit date to confirm details, agree timings and discuss the audit process etc.</t>
    </r>
  </si>
  <si>
    <r>
      <t xml:space="preserve">The Audit Provider </t>
    </r>
    <r>
      <rPr>
        <b/>
        <sz val="11"/>
        <rFont val="Calibri"/>
        <family val="2"/>
        <scheme val="minor"/>
      </rPr>
      <t>could</t>
    </r>
    <r>
      <rPr>
        <sz val="11"/>
        <rFont val="Calibri"/>
        <family val="2"/>
        <scheme val="minor"/>
      </rPr>
      <t xml:space="preserve"> charge a fee to cover incurred costs and loss of revenue where either a supplier chooses to cancel/postpone an audit or an audit has to be cancelled due to non-payment by the supplier, this must be agreed with the RISQS SMO and clearly documented in the RISQS Terms and Conditions of the audit.</t>
    </r>
  </si>
  <si>
    <r>
      <t xml:space="preserve">The Service Provider </t>
    </r>
    <r>
      <rPr>
        <b/>
        <sz val="11"/>
        <rFont val="Calibri"/>
        <family val="2"/>
        <scheme val="minor"/>
      </rPr>
      <t>must</t>
    </r>
    <r>
      <rPr>
        <sz val="11"/>
        <rFont val="Calibri"/>
        <family val="2"/>
        <scheme val="minor"/>
      </rPr>
      <t xml:space="preserve"> electronically exchange relevant financial data between their billing system and RSSB’s Microsoft Navision ERP system. </t>
    </r>
  </si>
  <si>
    <r>
      <t xml:space="preserve">The Audit Provider </t>
    </r>
    <r>
      <rPr>
        <b/>
        <sz val="11"/>
        <rFont val="Calibri"/>
        <family val="2"/>
        <scheme val="minor"/>
      </rPr>
      <t>must</t>
    </r>
    <r>
      <rPr>
        <sz val="11"/>
        <rFont val="Calibri"/>
        <family val="2"/>
        <scheme val="minor"/>
      </rPr>
      <t xml:space="preserve"> electronically exchange relevant financial data between their systems and RSSB’s Microsoft Navision ERP system. </t>
    </r>
  </si>
  <si>
    <t>Weighted Score for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</si>
</sst>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006100"/>
      <name val="Calibri"/>
      <family val="2"/>
      <scheme val="minor"/>
    </font>
    <font>
      <sz val="11"/>
      <color rgb="FFFF0000"/>
      <name val="Arial"/>
      <family val="2"/>
    </font>
    <font>
      <sz val="9"/>
      <color indexed="81"/>
      <name val="Tahoma"/>
      <family val="2"/>
    </font>
    <font>
      <b/>
      <sz val="9"/>
      <color indexed="81"/>
      <name val="Tahoma"/>
      <family val="2"/>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indexed="8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6EFCE"/>
      </patternFill>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5" borderId="0" applyNumberFormat="0" applyBorder="0" applyAlignment="0" applyProtection="0"/>
  </cellStyleXfs>
  <cellXfs count="69">
    <xf numFmtId="0" fontId="0" fillId="0" borderId="0" xfId="0"/>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0" fillId="0" borderId="1" xfId="0" applyFont="1" applyFill="1" applyBorder="1" applyAlignment="1" applyProtection="1">
      <alignment horizontal="left" vertical="top"/>
      <protection locked="0"/>
    </xf>
    <xf numFmtId="0" fontId="0" fillId="0" borderId="6" xfId="0" applyFont="1" applyFill="1" applyBorder="1" applyAlignment="1" applyProtection="1">
      <alignment horizontal="left" vertical="top"/>
      <protection locked="0"/>
    </xf>
    <xf numFmtId="0" fontId="0" fillId="0" borderId="0" xfId="0" applyFont="1" applyAlignment="1" applyProtection="1">
      <alignment horizontal="left" vertical="top"/>
      <protection locked="0"/>
    </xf>
    <xf numFmtId="0" fontId="0" fillId="0" borderId="0" xfId="0" applyFont="1" applyFill="1" applyAlignment="1" applyProtection="1">
      <alignment horizontal="left" vertical="top"/>
      <protection locked="0"/>
    </xf>
    <xf numFmtId="0" fontId="0" fillId="6" borderId="1" xfId="0" applyFont="1" applyFill="1" applyBorder="1" applyAlignment="1" applyProtection="1">
      <alignment horizontal="left" vertical="top"/>
      <protection locked="0"/>
    </xf>
    <xf numFmtId="0" fontId="0" fillId="6" borderId="0" xfId="0" applyFont="1" applyFill="1" applyAlignment="1" applyProtection="1">
      <alignment horizontal="left" vertical="top"/>
      <protection locked="0"/>
    </xf>
    <xf numFmtId="0" fontId="0" fillId="0" borderId="0" xfId="0" applyFont="1" applyAlignment="1" applyProtection="1">
      <alignment horizontal="center" vertical="top"/>
      <protection locked="0"/>
    </xf>
    <xf numFmtId="0" fontId="0" fillId="0" borderId="0" xfId="0" applyFont="1" applyAlignment="1" applyProtection="1">
      <alignment horizontal="left" vertical="top" wrapText="1"/>
      <protection locked="0"/>
    </xf>
    <xf numFmtId="0" fontId="5" fillId="0" borderId="0" xfId="0" applyFont="1" applyAlignment="1" applyProtection="1">
      <alignment horizontal="center" vertical="center"/>
    </xf>
    <xf numFmtId="0" fontId="5" fillId="0" borderId="0" xfId="0" applyFont="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0" fillId="0" borderId="1" xfId="0" applyFont="1" applyFill="1" applyBorder="1" applyAlignment="1" applyProtection="1">
      <alignment horizontal="left" vertical="top"/>
    </xf>
    <xf numFmtId="0" fontId="0" fillId="0" borderId="1" xfId="0" applyFont="1" applyFill="1" applyBorder="1" applyAlignment="1" applyProtection="1">
      <alignment horizontal="center" vertical="top"/>
    </xf>
    <xf numFmtId="0" fontId="7" fillId="0" borderId="0" xfId="0" applyFont="1" applyFill="1" applyAlignment="1" applyProtection="1">
      <alignment horizontal="left" vertical="top" wrapText="1"/>
    </xf>
    <xf numFmtId="0" fontId="7" fillId="0" borderId="1" xfId="1"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0" fontId="8" fillId="0" borderId="0" xfId="0" applyFont="1" applyFill="1" applyAlignment="1" applyProtection="1">
      <alignment horizontal="left" vertical="top" wrapText="1"/>
    </xf>
    <xf numFmtId="0" fontId="7" fillId="0" borderId="1" xfId="0" applyFont="1" applyFill="1" applyBorder="1" applyAlignment="1" applyProtection="1">
      <alignment horizontal="left" vertical="top" wrapText="1"/>
    </xf>
    <xf numFmtId="0" fontId="8" fillId="0" borderId="1" xfId="0" applyFont="1" applyFill="1" applyBorder="1" applyAlignment="1" applyProtection="1">
      <alignment horizontal="left" vertical="top" wrapText="1"/>
    </xf>
    <xf numFmtId="0" fontId="8" fillId="0" borderId="1" xfId="0" applyFont="1" applyFill="1" applyBorder="1" applyAlignment="1" applyProtection="1">
      <alignment horizontal="justify" vertical="top" wrapText="1"/>
    </xf>
    <xf numFmtId="0" fontId="0" fillId="0" borderId="1" xfId="0" applyFont="1" applyFill="1" applyBorder="1" applyAlignment="1" applyProtection="1">
      <alignment horizontal="left" vertical="top" wrapText="1"/>
    </xf>
    <xf numFmtId="0" fontId="0" fillId="6" borderId="1" xfId="0" applyFont="1" applyFill="1" applyBorder="1" applyAlignment="1" applyProtection="1">
      <alignment horizontal="left" vertical="top"/>
    </xf>
    <xf numFmtId="0" fontId="0" fillId="6" borderId="1" xfId="0" applyFont="1" applyFill="1" applyBorder="1" applyAlignment="1" applyProtection="1">
      <alignment horizontal="center" vertical="top"/>
    </xf>
    <xf numFmtId="0" fontId="0" fillId="6" borderId="1" xfId="0" applyFont="1" applyFill="1" applyBorder="1" applyAlignment="1" applyProtection="1">
      <alignment vertical="top"/>
    </xf>
    <xf numFmtId="0" fontId="7" fillId="6" borderId="1" xfId="0" applyFont="1" applyFill="1" applyBorder="1" applyAlignment="1" applyProtection="1">
      <alignment horizontal="left" vertical="top" wrapText="1"/>
    </xf>
    <xf numFmtId="0" fontId="8" fillId="0" borderId="0" xfId="0" applyFont="1" applyFill="1" applyAlignment="1" applyProtection="1">
      <alignment horizontal="justify" vertical="top"/>
    </xf>
    <xf numFmtId="0" fontId="7" fillId="0" borderId="0" xfId="0" applyFont="1" applyFill="1" applyAlignment="1" applyProtection="1">
      <alignment horizontal="justify" vertical="top"/>
    </xf>
    <xf numFmtId="0" fontId="0" fillId="6" borderId="1" xfId="0" applyFont="1" applyFill="1" applyBorder="1" applyAlignment="1" applyProtection="1">
      <alignment horizontal="left" vertical="top" wrapText="1"/>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justify" vertical="top"/>
    </xf>
    <xf numFmtId="0" fontId="0" fillId="0" borderId="1" xfId="0" applyFont="1" applyFill="1" applyBorder="1" applyAlignment="1" applyProtection="1">
      <alignment vertical="top"/>
    </xf>
    <xf numFmtId="0" fontId="8" fillId="0" borderId="1" xfId="0" applyFont="1" applyFill="1" applyBorder="1" applyAlignment="1" applyProtection="1">
      <alignment horizontal="justify" vertical="top"/>
    </xf>
    <xf numFmtId="0" fontId="7" fillId="6" borderId="1" xfId="1" applyFont="1" applyFill="1" applyBorder="1" applyAlignment="1" applyProtection="1">
      <alignment horizontal="left" vertical="top" wrapText="1"/>
    </xf>
    <xf numFmtId="0" fontId="7" fillId="6" borderId="1" xfId="0" applyFont="1" applyFill="1" applyBorder="1" applyAlignment="1" applyProtection="1">
      <alignment horizontal="justify" vertical="top"/>
    </xf>
    <xf numFmtId="0" fontId="8" fillId="6" borderId="1" xfId="0" applyFont="1" applyFill="1" applyBorder="1" applyAlignment="1" applyProtection="1">
      <alignment horizontal="justify" vertical="top"/>
    </xf>
    <xf numFmtId="0" fontId="0" fillId="6" borderId="0" xfId="0" applyFont="1" applyFill="1" applyAlignment="1" applyProtection="1">
      <alignment horizontal="center"/>
    </xf>
    <xf numFmtId="0" fontId="8" fillId="6" borderId="1" xfId="0" applyFont="1" applyFill="1" applyBorder="1" applyAlignment="1" applyProtection="1">
      <alignment vertical="top" wrapText="1"/>
    </xf>
    <xf numFmtId="0" fontId="8" fillId="0" borderId="1" xfId="0" applyFont="1" applyFill="1" applyBorder="1" applyAlignment="1" applyProtection="1">
      <alignment vertical="top" wrapText="1"/>
    </xf>
    <xf numFmtId="0" fontId="8" fillId="6" borderId="0" xfId="0" applyFont="1" applyFill="1" applyAlignment="1" applyProtection="1">
      <alignment horizontal="left" vertical="top" wrapText="1"/>
    </xf>
    <xf numFmtId="0" fontId="8" fillId="6" borderId="0" xfId="0" applyFont="1" applyFill="1" applyAlignment="1" applyProtection="1">
      <alignment horizontal="justify" vertical="top"/>
    </xf>
    <xf numFmtId="0" fontId="0" fillId="0" borderId="0" xfId="0" applyFont="1" applyFill="1" applyAlignment="1" applyProtection="1">
      <alignment vertical="top" wrapText="1"/>
    </xf>
    <xf numFmtId="0" fontId="0" fillId="0" borderId="0" xfId="0" applyFont="1" applyFill="1" applyAlignment="1" applyProtection="1">
      <alignment vertical="top"/>
    </xf>
    <xf numFmtId="0" fontId="7" fillId="0" borderId="1" xfId="0" applyFont="1" applyFill="1" applyBorder="1" applyAlignment="1" applyProtection="1">
      <alignment horizontal="left" vertical="top"/>
    </xf>
    <xf numFmtId="0" fontId="0" fillId="6" borderId="0" xfId="0" applyFont="1" applyFill="1" applyAlignment="1" applyProtection="1">
      <alignment vertical="top"/>
    </xf>
    <xf numFmtId="0" fontId="0" fillId="6" borderId="0" xfId="0" applyFont="1" applyFill="1" applyAlignment="1" applyProtection="1">
      <alignment vertical="top" wrapText="1"/>
    </xf>
    <xf numFmtId="0" fontId="8" fillId="6" borderId="0" xfId="0" applyFont="1" applyFill="1" applyAlignment="1" applyProtection="1">
      <alignment horizontal="justify" vertical="top" wrapText="1"/>
    </xf>
    <xf numFmtId="0" fontId="0" fillId="6" borderId="0" xfId="0" applyFont="1" applyFill="1" applyAlignment="1" applyProtection="1">
      <alignment horizontal="left" vertical="top" wrapText="1"/>
    </xf>
    <xf numFmtId="0" fontId="7" fillId="6" borderId="0" xfId="0" applyFont="1" applyFill="1" applyAlignment="1" applyProtection="1">
      <alignment vertical="top"/>
    </xf>
    <xf numFmtId="0" fontId="8" fillId="0" borderId="0" xfId="0" applyFont="1" applyFill="1" applyAlignment="1" applyProtection="1">
      <alignment horizontal="justify" vertical="top" wrapText="1"/>
    </xf>
    <xf numFmtId="0" fontId="7" fillId="6" borderId="0" xfId="0" applyFont="1" applyFill="1" applyAlignment="1" applyProtection="1">
      <alignment horizontal="justify" vertical="top"/>
    </xf>
    <xf numFmtId="0" fontId="7" fillId="6" borderId="0" xfId="0" applyFont="1" applyFill="1" applyAlignment="1" applyProtection="1">
      <alignment vertical="top" wrapText="1"/>
    </xf>
    <xf numFmtId="0" fontId="7" fillId="0" borderId="0" xfId="0" applyFont="1" applyFill="1" applyAlignment="1" applyProtection="1">
      <alignment horizontal="justify" vertical="top" wrapText="1"/>
    </xf>
    <xf numFmtId="0" fontId="0" fillId="3" borderId="4" xfId="0" applyFont="1" applyFill="1" applyBorder="1" applyAlignment="1" applyProtection="1">
      <alignment horizontal="left" vertical="top" wrapText="1"/>
    </xf>
    <xf numFmtId="0" fontId="0" fillId="3" borderId="5" xfId="0" applyFont="1" applyFill="1" applyBorder="1" applyAlignment="1" applyProtection="1">
      <alignment horizontal="left" vertical="top"/>
    </xf>
    <xf numFmtId="0" fontId="7" fillId="2" borderId="2" xfId="0" applyFont="1" applyFill="1" applyBorder="1" applyAlignment="1" applyProtection="1">
      <alignment horizontal="left" vertical="top" wrapText="1"/>
    </xf>
    <xf numFmtId="0" fontId="0" fillId="2" borderId="3" xfId="0" applyFont="1" applyFill="1" applyBorder="1" applyAlignment="1" applyProtection="1">
      <alignment horizontal="left" vertical="top"/>
    </xf>
    <xf numFmtId="0" fontId="0" fillId="2" borderId="2"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xf>
    <xf numFmtId="0" fontId="0" fillId="4" borderId="5" xfId="0" applyFont="1" applyFill="1" applyBorder="1" applyAlignment="1" applyProtection="1">
      <alignment horizontal="left" vertical="top"/>
    </xf>
    <xf numFmtId="0" fontId="0" fillId="4" borderId="1" xfId="0" applyFont="1" applyFill="1" applyBorder="1" applyAlignment="1" applyProtection="1">
      <alignment horizontal="left" vertical="top" wrapText="1"/>
    </xf>
    <xf numFmtId="0" fontId="0" fillId="2" borderId="1" xfId="0" applyFont="1" applyFill="1" applyBorder="1" applyAlignment="1" applyProtection="1">
      <alignment horizontal="left" vertical="top"/>
    </xf>
    <xf numFmtId="0" fontId="0" fillId="0" borderId="1" xfId="0" applyNumberFormat="1" applyFont="1" applyFill="1" applyBorder="1" applyAlignment="1" applyProtection="1">
      <alignment horizontal="left" vertical="top"/>
    </xf>
    <xf numFmtId="0" fontId="0" fillId="0" borderId="0" xfId="0" applyNumberFormat="1" applyFont="1" applyAlignment="1" applyProtection="1">
      <alignment horizontal="left" vertical="top"/>
      <protection locked="0"/>
    </xf>
    <xf numFmtId="0" fontId="0" fillId="6" borderId="1" xfId="0" applyNumberFormat="1" applyFont="1" applyFill="1" applyBorder="1" applyAlignment="1" applyProtection="1">
      <alignment horizontal="left" vertical="top"/>
    </xf>
    <xf numFmtId="0" fontId="0" fillId="0" borderId="0" xfId="0" applyNumberFormat="1" applyFont="1" applyFill="1" applyAlignment="1" applyProtection="1">
      <alignment horizontal="left" vertical="top"/>
      <protection locked="0"/>
    </xf>
  </cellXfs>
  <cellStyles count="2">
    <cellStyle name="Good" xfId="1" builtinId="26"/>
    <cellStyle name="Normal" xfId="0" builtinId="0"/>
  </cellStyles>
  <dxfs count="18">
    <dxf>
      <font>
        <strike val="0"/>
        <outline val="0"/>
        <shadow val="0"/>
        <u val="none"/>
        <vertAlign val="baseline"/>
        <sz val="11"/>
        <name val="Calibri"/>
        <family val="2"/>
        <scheme val="minor"/>
      </font>
      <numFmt numFmtId="0" formatCode="General"/>
      <alignment horizontal="left" vertical="top" textRotation="0" indent="0" justifyLastLine="0" shrinkToFit="0" readingOrder="0"/>
      <protection locked="0" hidden="0"/>
    </dxf>
    <dxf>
      <font>
        <strike val="0"/>
        <outline val="0"/>
        <shadow val="0"/>
        <u val="none"/>
        <vertAlign val="baseline"/>
        <sz val="11"/>
        <name val="Calibri"/>
        <family val="2"/>
        <scheme val="minor"/>
      </font>
      <numFmt numFmtId="0" formatCode="General"/>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fill>
        <patternFill patternType="none">
          <fgColor indexed="64"/>
          <bgColor auto="1"/>
        </patternFill>
      </fill>
      <alignment horizontal="left" vertical="top" textRotation="0" indent="0" justifyLastLine="0" shrinkToFit="0" readingOrder="0"/>
      <border diagonalUp="0" diagonalDown="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1"/>
        <name val="Calibri"/>
        <family val="2"/>
        <scheme val="minor"/>
      </font>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1"/>
        <name val="Calibri"/>
        <family val="2"/>
        <scheme val="minor"/>
      </font>
      <alignment horizontal="left" vertical="top" textRotation="0" indent="0" justifyLastLine="0" shrinkToFit="0" readingOrder="0"/>
      <border diagonalUp="0" diagonalDown="0">
        <left style="thin">
          <color auto="1"/>
        </left>
        <right style="thin">
          <color indexed="64"/>
        </right>
        <top style="thin">
          <color indexed="64"/>
        </top>
        <bottom style="thin">
          <color indexed="64"/>
        </bottom>
      </border>
      <protection locked="1" hidden="0"/>
    </dxf>
    <dxf>
      <font>
        <strike val="0"/>
        <outline val="0"/>
        <shadow val="0"/>
        <u val="none"/>
        <vertAlign val="baseline"/>
        <sz val="11"/>
        <name val="Calibri"/>
        <family val="2"/>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indexed="64"/>
        </right>
        <top style="thin">
          <color indexed="64"/>
        </top>
        <bottom style="thin">
          <color indexed="64"/>
        </bottom>
      </border>
      <protection locked="1" hidden="0"/>
    </dxf>
    <dxf>
      <font>
        <strike val="0"/>
        <outline val="0"/>
        <shadow val="0"/>
        <u val="none"/>
        <vertAlign val="baseline"/>
        <sz val="11"/>
        <name val="Calibri"/>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family val="2"/>
        <scheme val="minor"/>
      </font>
      <alignment horizontal="left" vertical="top" textRotation="0" indent="0" justifyLastLine="0" shrinkToFit="0" readingOrder="0"/>
      <border diagonalUp="0" diagonalDown="0">
        <left style="thin">
          <color indexed="64"/>
        </left>
        <right style="thin">
          <color auto="1"/>
        </right>
        <top style="thin">
          <color indexed="64"/>
        </top>
        <bottom style="thin">
          <color indexed="64"/>
        </bottom>
      </border>
      <protection locked="1" hidden="0"/>
    </dxf>
    <dxf>
      <font>
        <strike val="0"/>
        <outline val="0"/>
        <shadow val="0"/>
        <u val="none"/>
        <vertAlign val="baseline"/>
        <sz val="1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1"/>
        <name val="Calibri"/>
        <family val="2"/>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Calibri"/>
        <family val="2"/>
        <scheme val="minor"/>
      </font>
      <alignment horizontal="left" vertical="top" textRotation="0" indent="0" justifyLastLine="0" shrinkToFit="0" readingOrder="0"/>
      <protection locked="0" hidden="0"/>
    </dxf>
    <dxf>
      <font>
        <strike val="0"/>
        <outline val="0"/>
        <shadow val="0"/>
        <u val="none"/>
        <vertAlign val="baseline"/>
        <sz val="11"/>
        <name val="Calibri"/>
        <family val="2"/>
        <scheme val="minor"/>
      </font>
      <alignment horizontal="center" vertical="center" textRotation="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A1:P350" totalsRowShown="0" headerRowDxfId="17" dataDxfId="16">
  <autoFilter ref="A1:P350"/>
  <tableColumns count="16">
    <tableColumn id="1" name="Lot" dataDxfId="15"/>
    <tableColumn id="13" name="RFP Ref.2" dataDxfId="14"/>
    <tableColumn id="2" name="Solution Req. Ref." dataDxfId="13"/>
    <tableColumn id="4" name="Section" dataDxfId="12"/>
    <tableColumn id="5" name="Sub-Section" dataDxfId="11"/>
    <tableColumn id="6" name="Requirement" dataDxfId="10"/>
    <tableColumn id="7" name="MoSCow" dataDxfId="9"/>
    <tableColumn id="8" name="Proposed Phase" dataDxfId="8"/>
    <tableColumn id="3" name="Response to Q1 'Meets minimum requriements'" dataDxfId="7"/>
    <tableColumn id="11" name="Base score for Lot 1 Q2" dataDxfId="6">
      <calculatedColumnFormula>IF(ISBLANK(Table1[[#This Row],[X]]),"",IF(Table1[[#This Row],[Response to Q1 ''Meets minimum requriements'']]="","",IF(Table1[[#This Row],[Response to Q1 ''Meets minimum requriements'']]="N","",IF(Table1[[#This Row],[Response to Q1 ''Meets minimum requriements'']]="Y",INDEX(Tables!$A$12:$B$15,MATCH(Table1[[#This Row],[MoSCow]],Tables!$A$12:$A$15,0),2)))))</calculatedColumnFormula>
    </tableColumn>
    <tableColumn id="9" name="Response for Lot 1 Q2 'System Customisation'" dataDxfId="5"/>
    <tableColumn id="12" name="Score for Lot 1 Q2" dataDxfId="4">
      <calculatedColumnFormula>IF(OR(ISBLANK(Table1[[#This Row],[X]]),ISBLANK(Table1[[#This Row],[Column1]]&lt;1)),"",Table1[[#This Row],[Base score for Lot 1 Q2]]*INDEX(Tables!$A$2:$B$5,MATCH(Table1[[#This Row],[Response for Lot 1 Q2 ''System Customisation'']],Tables!$A$2:$A$5,0),2))</calculatedColumnFormula>
    </tableColumn>
    <tableColumn id="10" name="Provide a relevant and brief explanation how your solution meets the requirement" dataDxfId="3"/>
    <tableColumn id="14" name="X" dataDxfId="2"/>
    <tableColumn id="15" name="Column1" dataDxfId="1">
      <calculatedColumnFormula>IF(ISNUMBER(MATCH(Table1[[#This Row],[Response for Lot 1 Q2 ''System Customisation'']],Tables!$A$2:$A$5,0)),1,0)</calculatedColumnFormula>
    </tableColumn>
    <tableColumn id="19" name="Column2" dataDxfId="0">
      <calculatedColumnFormula>IF(ISNUMBER(MATCH(Table1[[#This Row],[Base score for Lot 1 Q2]],Tables!$B$12:$B$15,0)),1,0)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355"/>
  <sheetViews>
    <sheetView tabSelected="1" zoomScale="90" zoomScaleNormal="90" workbookViewId="0">
      <selection activeCell="I4" sqref="I4"/>
    </sheetView>
  </sheetViews>
  <sheetFormatPr defaultColWidth="8.88671875" defaultRowHeight="14.4" x14ac:dyDescent="0.3"/>
  <cols>
    <col min="1" max="1" width="10.6640625" style="5" bestFit="1" customWidth="1"/>
    <col min="2" max="2" width="10.6640625" style="5" customWidth="1"/>
    <col min="3" max="3" width="18.33203125" style="9" customWidth="1"/>
    <col min="4" max="4" width="29.33203125" style="5" hidden="1" customWidth="1"/>
    <col min="5" max="5" width="33" style="5" customWidth="1"/>
    <col min="6" max="6" width="95.33203125" style="10" customWidth="1"/>
    <col min="7" max="7" width="11.33203125" style="5" bestFit="1" customWidth="1"/>
    <col min="8" max="8" width="17.44140625" style="5" bestFit="1" customWidth="1"/>
    <col min="9" max="10" width="13.88671875" style="5" customWidth="1"/>
    <col min="11" max="11" width="45.109375" style="5" bestFit="1" customWidth="1"/>
    <col min="12" max="12" width="13.88671875" style="5" customWidth="1"/>
    <col min="13" max="13" width="46.44140625" style="5" customWidth="1"/>
    <col min="14" max="16" width="8.88671875" style="5" hidden="1" customWidth="1"/>
    <col min="17" max="33" width="8.88671875" style="5"/>
    <col min="34" max="34" width="9.6640625" style="5" bestFit="1" customWidth="1"/>
    <col min="35" max="16384" width="8.88671875" style="5"/>
  </cols>
  <sheetData>
    <row r="1" spans="1:16" s="1" customFormat="1" ht="57.6" x14ac:dyDescent="0.3">
      <c r="A1" s="11" t="s">
        <v>736</v>
      </c>
      <c r="B1" s="11" t="s">
        <v>1098</v>
      </c>
      <c r="C1" s="11" t="s">
        <v>33</v>
      </c>
      <c r="D1" s="11" t="s">
        <v>34</v>
      </c>
      <c r="E1" s="11" t="s">
        <v>35</v>
      </c>
      <c r="F1" s="12" t="s">
        <v>36</v>
      </c>
      <c r="G1" s="13" t="s">
        <v>37</v>
      </c>
      <c r="H1" s="14" t="s">
        <v>41</v>
      </c>
      <c r="I1" s="2" t="s">
        <v>1099</v>
      </c>
      <c r="J1" s="14" t="s">
        <v>1106</v>
      </c>
      <c r="K1" s="14" t="s">
        <v>1101</v>
      </c>
      <c r="L1" s="14" t="s">
        <v>1107</v>
      </c>
      <c r="M1" s="2" t="s">
        <v>49</v>
      </c>
      <c r="N1" s="1" t="s">
        <v>1114</v>
      </c>
      <c r="O1" s="1" t="s">
        <v>1112</v>
      </c>
      <c r="P1" s="1" t="s">
        <v>1113</v>
      </c>
    </row>
    <row r="2" spans="1:16" ht="28.8" x14ac:dyDescent="0.3">
      <c r="A2" s="15">
        <v>1</v>
      </c>
      <c r="B2" s="15" t="s">
        <v>5</v>
      </c>
      <c r="C2" s="16" t="s">
        <v>75</v>
      </c>
      <c r="D2" s="15" t="s">
        <v>0</v>
      </c>
      <c r="E2" s="15" t="s">
        <v>74</v>
      </c>
      <c r="F2" s="17" t="s">
        <v>759</v>
      </c>
      <c r="G2" s="15" t="s">
        <v>38</v>
      </c>
      <c r="H2" s="15" t="s">
        <v>750</v>
      </c>
      <c r="I2" s="3"/>
      <c r="J2" s="15" t="str">
        <f>IF(ISBLANK(Table1[[#This Row],[X]]),"",IF(Table1[[#This Row],[Response to Q1 ''Meets minimum requriements'']]="","",IF(Table1[[#This Row],[Response to Q1 ''Meets minimum requriements'']]="N","",IF(Table1[[#This Row],[Response to Q1 ''Meets minimum requriements'']]="Y",INDEX(Tables!$A$12:$B$15,MATCH(Table1[[#This Row],[MoSCow]],Tables!$A$12:$A$15,0),2)))))</f>
        <v/>
      </c>
      <c r="K2" s="15" t="s">
        <v>1108</v>
      </c>
      <c r="L2" s="15" t="str">
        <f>IF(OR(ISBLANK(Table1[[#This Row],[X]]),Table1[[#This Row],[Column1]]&lt;1,Table1[[#This Row],[Column2]]&lt;1),"",Table1[[#This Row],[Base score for Lot 1 Q2]]*INDEX(Tables!$A$2:$B$5,MATCH(Table1[[#This Row],[Response for Lot 1 Q2 ''System Customisation'']],Tables!$A$2:$A$5,0),2))</f>
        <v/>
      </c>
      <c r="M2" s="4"/>
      <c r="O2" s="5">
        <f>IF(ISNUMBER(MATCH(Table1[[#This Row],[Response for Lot 1 Q2 ''System Customisation'']],Tables!$A$2:$A$5,0)),1,0)</f>
        <v>0</v>
      </c>
      <c r="P2" s="5">
        <f>IF(ISNUMBER(MATCH(Table1[[#This Row],[Base score for Lot 1 Q2]],Tables!$B$12:$B$15,0)),1,0)</f>
        <v>0</v>
      </c>
    </row>
    <row r="3" spans="1:16" ht="28.8" x14ac:dyDescent="0.3">
      <c r="A3" s="15">
        <v>1</v>
      </c>
      <c r="B3" s="15" t="s">
        <v>6</v>
      </c>
      <c r="C3" s="16" t="s">
        <v>76</v>
      </c>
      <c r="D3" s="15" t="s">
        <v>0</v>
      </c>
      <c r="E3" s="15" t="s">
        <v>74</v>
      </c>
      <c r="F3" s="17" t="s">
        <v>760</v>
      </c>
      <c r="G3" s="15" t="s">
        <v>38</v>
      </c>
      <c r="H3" s="15" t="s">
        <v>750</v>
      </c>
      <c r="I3" s="3"/>
      <c r="J3" s="15" t="str">
        <f>IF(ISBLANK(Table1[[#This Row],[X]]),"",IF(Table1[[#This Row],[Response to Q1 ''Meets minimum requriements'']]="","",IF(Table1[[#This Row],[Response to Q1 ''Meets minimum requriements'']]="N","",IF(Table1[[#This Row],[Response to Q1 ''Meets minimum requriements'']]="Y",INDEX(Tables!$A$12:$B$15,MATCH(Table1[[#This Row],[MoSCow]],Tables!$A$12:$A$15,0),2)))))</f>
        <v/>
      </c>
      <c r="K3" s="15" t="s">
        <v>1108</v>
      </c>
      <c r="L3" s="15" t="str">
        <f>IF(OR(ISBLANK(Table1[[#This Row],[X]]),Table1[[#This Row],[Column1]]&lt;1,Table1[[#This Row],[Column2]]&lt;1),"",Table1[[#This Row],[Base score for Lot 1 Q2]]*INDEX(Tables!$A$2:$B$5,MATCH(Table1[[#This Row],[Response for Lot 1 Q2 ''System Customisation'']],Tables!$A$2:$A$5,0),2))</f>
        <v/>
      </c>
      <c r="M3" s="3"/>
      <c r="O3" s="5">
        <f>IF(ISNUMBER(MATCH(Table1[[#This Row],[Response for Lot 1 Q2 ''System Customisation'']],Tables!$A$2:$A$5,0)),1,0)</f>
        <v>0</v>
      </c>
      <c r="P3" s="5">
        <f>IF(ISNUMBER(MATCH(Table1[[#This Row],[Base score for Lot 1 Q2]],Tables!$B$12:$B$15,0)),1,0)</f>
        <v>0</v>
      </c>
    </row>
    <row r="4" spans="1:16" ht="43.2" x14ac:dyDescent="0.3">
      <c r="A4" s="15">
        <v>1</v>
      </c>
      <c r="B4" s="15" t="s">
        <v>7</v>
      </c>
      <c r="C4" s="16" t="s">
        <v>77</v>
      </c>
      <c r="D4" s="15" t="s">
        <v>0</v>
      </c>
      <c r="E4" s="15" t="s">
        <v>74</v>
      </c>
      <c r="F4" s="17" t="s">
        <v>761</v>
      </c>
      <c r="G4" s="15" t="s">
        <v>38</v>
      </c>
      <c r="H4" s="15" t="s">
        <v>750</v>
      </c>
      <c r="I4" s="3"/>
      <c r="J4" s="15" t="str">
        <f>IF(ISBLANK(Table1[[#This Row],[X]]),"",IF(Table1[[#This Row],[Response to Q1 ''Meets minimum requriements'']]="","",IF(Table1[[#This Row],[Response to Q1 ''Meets minimum requriements'']]="N","",IF(Table1[[#This Row],[Response to Q1 ''Meets minimum requriements'']]="Y",INDEX(Tables!$A$12:$B$15,MATCH(Table1[[#This Row],[MoSCow]],Tables!$A$12:$A$15,0),2)))))</f>
        <v/>
      </c>
      <c r="K4" s="15" t="s">
        <v>1108</v>
      </c>
      <c r="L4" s="15" t="str">
        <f>IF(OR(ISBLANK(Table1[[#This Row],[X]]),Table1[[#This Row],[Column1]]&lt;1,Table1[[#This Row],[Column2]]&lt;1),"",Table1[[#This Row],[Base score for Lot 1 Q2]]*INDEX(Tables!$A$2:$B$5,MATCH(Table1[[#This Row],[Response for Lot 1 Q2 ''System Customisation'']],Tables!$A$2:$A$5,0),2))</f>
        <v/>
      </c>
      <c r="M4" s="3"/>
      <c r="O4" s="5">
        <f>IF(ISNUMBER(MATCH(Table1[[#This Row],[Response for Lot 1 Q2 ''System Customisation'']],Tables!$A$2:$A$5,0)),1,0)</f>
        <v>0</v>
      </c>
      <c r="P4" s="5">
        <f>IF(ISNUMBER(MATCH(Table1[[#This Row],[Base score for Lot 1 Q2]],Tables!$B$12:$B$15,0)),1,0)</f>
        <v>0</v>
      </c>
    </row>
    <row r="5" spans="1:16" ht="43.2" x14ac:dyDescent="0.3">
      <c r="A5" s="15">
        <v>2</v>
      </c>
      <c r="B5" s="15" t="s">
        <v>8</v>
      </c>
      <c r="C5" s="16" t="s">
        <v>78</v>
      </c>
      <c r="D5" s="15" t="s">
        <v>0</v>
      </c>
      <c r="E5" s="15" t="s">
        <v>74</v>
      </c>
      <c r="F5" s="17" t="s">
        <v>762</v>
      </c>
      <c r="G5" s="15" t="s">
        <v>39</v>
      </c>
      <c r="H5" s="15" t="s">
        <v>750</v>
      </c>
      <c r="I5" s="3"/>
      <c r="J5" s="15" t="str">
        <f>IF(ISBLANK(Table1[[#This Row],[X]]),"",IF(Table1[[#This Row],[Response to Q1 ''Meets minimum requriements'']]="","",IF(Table1[[#This Row],[Response to Q1 ''Meets minimum requriements'']]="N","",IF(Table1[[#This Row],[Response to Q1 ''Meets minimum requriements'']]="Y",INDEX(Tables!$A$12:$B$15,MATCH(Table1[[#This Row],[MoSCow]],Tables!$A$12:$A$15,0),2)))))</f>
        <v/>
      </c>
      <c r="K5" s="15" t="s">
        <v>1108</v>
      </c>
      <c r="L5" s="15" t="str">
        <f>IF(OR(ISBLANK(Table1[[#This Row],[X]]),Table1[[#This Row],[Column1]]&lt;1,Table1[[#This Row],[Column2]]&lt;1),"",Table1[[#This Row],[Base score for Lot 1 Q2]]*INDEX(Tables!$A$2:$B$5,MATCH(Table1[[#This Row],[Response for Lot 1 Q2 ''System Customisation'']],Tables!$A$2:$A$5,0),2))</f>
        <v/>
      </c>
      <c r="M5" s="3"/>
      <c r="O5" s="5">
        <f>IF(ISNUMBER(MATCH(Table1[[#This Row],[Response for Lot 1 Q2 ''System Customisation'']],Tables!$A$2:$A$5,0)),1,0)</f>
        <v>0</v>
      </c>
      <c r="P5" s="5">
        <f>IF(ISNUMBER(MATCH(Table1[[#This Row],[Base score for Lot 1 Q2]],Tables!$B$12:$B$15,0)),1,0)</f>
        <v>0</v>
      </c>
    </row>
    <row r="6" spans="1:16" ht="28.8" x14ac:dyDescent="0.3">
      <c r="A6" s="15">
        <v>1</v>
      </c>
      <c r="B6" s="15" t="s">
        <v>9</v>
      </c>
      <c r="C6" s="16" t="s">
        <v>79</v>
      </c>
      <c r="D6" s="15" t="s">
        <v>0</v>
      </c>
      <c r="E6" s="15" t="s">
        <v>74</v>
      </c>
      <c r="F6" s="17" t="s">
        <v>763</v>
      </c>
      <c r="G6" s="15" t="s">
        <v>38</v>
      </c>
      <c r="H6" s="15" t="s">
        <v>750</v>
      </c>
      <c r="I6" s="3"/>
      <c r="J6" s="15" t="str">
        <f>IF(ISBLANK(Table1[[#This Row],[X]]),"",IF(Table1[[#This Row],[Response to Q1 ''Meets minimum requriements'']]="","",IF(Table1[[#This Row],[Response to Q1 ''Meets minimum requriements'']]="N","",IF(Table1[[#This Row],[Response to Q1 ''Meets minimum requriements'']]="Y",INDEX(Tables!$A$12:$B$15,MATCH(Table1[[#This Row],[MoSCow]],Tables!$A$12:$A$15,0),2)))))</f>
        <v/>
      </c>
      <c r="K6" s="15" t="s">
        <v>1108</v>
      </c>
      <c r="L6" s="15" t="str">
        <f>IF(OR(ISBLANK(Table1[[#This Row],[X]]),Table1[[#This Row],[Column1]]&lt;1,Table1[[#This Row],[Column2]]&lt;1),"",Table1[[#This Row],[Base score for Lot 1 Q2]]*INDEX(Tables!$A$2:$B$5,MATCH(Table1[[#This Row],[Response for Lot 1 Q2 ''System Customisation'']],Tables!$A$2:$A$5,0),2))</f>
        <v/>
      </c>
      <c r="M6" s="3"/>
      <c r="O6" s="5">
        <f>IF(ISNUMBER(MATCH(Table1[[#This Row],[Response for Lot 1 Q2 ''System Customisation'']],Tables!$A$2:$A$5,0)),1,0)</f>
        <v>0</v>
      </c>
      <c r="P6" s="5">
        <f>IF(ISNUMBER(MATCH(Table1[[#This Row],[Base score for Lot 1 Q2]],Tables!$B$12:$B$15,0)),1,0)</f>
        <v>0</v>
      </c>
    </row>
    <row r="7" spans="1:16" ht="28.8" x14ac:dyDescent="0.3">
      <c r="A7" s="15">
        <v>2</v>
      </c>
      <c r="B7" s="15" t="s">
        <v>10</v>
      </c>
      <c r="C7" s="16" t="s">
        <v>80</v>
      </c>
      <c r="D7" s="15" t="s">
        <v>0</v>
      </c>
      <c r="E7" s="15" t="s">
        <v>74</v>
      </c>
      <c r="F7" s="17" t="s">
        <v>764</v>
      </c>
      <c r="G7" s="15" t="s">
        <v>38</v>
      </c>
      <c r="H7" s="15" t="s">
        <v>750</v>
      </c>
      <c r="I7" s="3"/>
      <c r="J7" s="15" t="str">
        <f>IF(ISBLANK(Table1[[#This Row],[X]]),"",IF(Table1[[#This Row],[Response to Q1 ''Meets minimum requriements'']]="","",IF(Table1[[#This Row],[Response to Q1 ''Meets minimum requriements'']]="N","",IF(Table1[[#This Row],[Response to Q1 ''Meets minimum requriements'']]="Y",INDEX(Tables!$A$12:$B$15,MATCH(Table1[[#This Row],[MoSCow]],Tables!$A$12:$A$15,0),2)))))</f>
        <v/>
      </c>
      <c r="K7" s="15" t="s">
        <v>1108</v>
      </c>
      <c r="L7" s="15" t="str">
        <f>IF(OR(ISBLANK(Table1[[#This Row],[X]]),Table1[[#This Row],[Column1]]&lt;1,Table1[[#This Row],[Column2]]&lt;1),"",Table1[[#This Row],[Base score for Lot 1 Q2]]*INDEX(Tables!$A$2:$B$5,MATCH(Table1[[#This Row],[Response for Lot 1 Q2 ''System Customisation'']],Tables!$A$2:$A$5,0),2))</f>
        <v/>
      </c>
      <c r="M7" s="3"/>
      <c r="O7" s="5">
        <f>IF(ISNUMBER(MATCH(Table1[[#This Row],[Response for Lot 1 Q2 ''System Customisation'']],Tables!$A$2:$A$5,0)),1,0)</f>
        <v>0</v>
      </c>
      <c r="P7" s="5">
        <f>IF(ISNUMBER(MATCH(Table1[[#This Row],[Base score for Lot 1 Q2]],Tables!$B$12:$B$15,0)),1,0)</f>
        <v>0</v>
      </c>
    </row>
    <row r="8" spans="1:16" s="6" customFormat="1" x14ac:dyDescent="0.3">
      <c r="A8" s="15">
        <v>1</v>
      </c>
      <c r="B8" s="15" t="s">
        <v>11</v>
      </c>
      <c r="C8" s="16" t="s">
        <v>81</v>
      </c>
      <c r="D8" s="15" t="s">
        <v>0</v>
      </c>
      <c r="E8" s="15" t="s">
        <v>74</v>
      </c>
      <c r="F8" s="17" t="s">
        <v>765</v>
      </c>
      <c r="G8" s="15" t="s">
        <v>39</v>
      </c>
      <c r="H8" s="15" t="s">
        <v>750</v>
      </c>
      <c r="I8" s="3"/>
      <c r="J8" s="15" t="str">
        <f>IF(ISBLANK(Table1[[#This Row],[X]]),"",IF(Table1[[#This Row],[Response to Q1 ''Meets minimum requriements'']]="","",IF(Table1[[#This Row],[Response to Q1 ''Meets minimum requriements'']]="N","",IF(Table1[[#This Row],[Response to Q1 ''Meets minimum requriements'']]="Y",INDEX(Tables!$A$12:$B$15,MATCH(Table1[[#This Row],[MoSCow]],Tables!$A$12:$A$15,0),2)))))</f>
        <v/>
      </c>
      <c r="K8" s="15" t="s">
        <v>1108</v>
      </c>
      <c r="L8" s="15" t="str">
        <f>IF(OR(ISBLANK(Table1[[#This Row],[X]]),Table1[[#This Row],[Column1]]&lt;1,Table1[[#This Row],[Column2]]&lt;1),"",Table1[[#This Row],[Base score for Lot 1 Q2]]*INDEX(Tables!$A$2:$B$5,MATCH(Table1[[#This Row],[Response for Lot 1 Q2 ''System Customisation'']],Tables!$A$2:$A$5,0),2))</f>
        <v/>
      </c>
      <c r="M8" s="3"/>
      <c r="O8" s="5">
        <f>IF(ISNUMBER(MATCH(Table1[[#This Row],[Response for Lot 1 Q2 ''System Customisation'']],Tables!$A$2:$A$5,0)),1,0)</f>
        <v>0</v>
      </c>
      <c r="P8" s="5">
        <f>IF(ISNUMBER(MATCH(Table1[[#This Row],[Base score for Lot 1 Q2]],Tables!$B$12:$B$15,0)),1,0)</f>
        <v>0</v>
      </c>
    </row>
    <row r="9" spans="1:16" ht="28.8" x14ac:dyDescent="0.3">
      <c r="A9" s="15">
        <v>3</v>
      </c>
      <c r="B9" s="15" t="s">
        <v>12</v>
      </c>
      <c r="C9" s="16" t="s">
        <v>82</v>
      </c>
      <c r="D9" s="15" t="s">
        <v>0</v>
      </c>
      <c r="E9" s="15" t="s">
        <v>74</v>
      </c>
      <c r="F9" s="17" t="s">
        <v>766</v>
      </c>
      <c r="G9" s="15" t="s">
        <v>39</v>
      </c>
      <c r="H9" s="15" t="s">
        <v>750</v>
      </c>
      <c r="I9" s="3"/>
      <c r="J9" s="15" t="str">
        <f>IF(ISBLANK(Table1[[#This Row],[X]]),"",IF(Table1[[#This Row],[Response to Q1 ''Meets minimum requriements'']]="","",IF(Table1[[#This Row],[Response to Q1 ''Meets minimum requriements'']]="N","",IF(Table1[[#This Row],[Response to Q1 ''Meets minimum requriements'']]="Y",INDEX(Tables!$A$12:$B$15,MATCH(Table1[[#This Row],[MoSCow]],Tables!$A$12:$A$15,0),2)))))</f>
        <v/>
      </c>
      <c r="K9" s="15" t="s">
        <v>1108</v>
      </c>
      <c r="L9" s="15" t="str">
        <f>IF(OR(ISBLANK(Table1[[#This Row],[X]]),Table1[[#This Row],[Column1]]&lt;1,Table1[[#This Row],[Column2]]&lt;1),"",Table1[[#This Row],[Base score for Lot 1 Q2]]*INDEX(Tables!$A$2:$B$5,MATCH(Table1[[#This Row],[Response for Lot 1 Q2 ''System Customisation'']],Tables!$A$2:$A$5,0),2))</f>
        <v/>
      </c>
      <c r="M9" s="3"/>
      <c r="O9" s="5">
        <f>IF(ISNUMBER(MATCH(Table1[[#This Row],[Response for Lot 1 Q2 ''System Customisation'']],Tables!$A$2:$A$5,0)),1,0)</f>
        <v>0</v>
      </c>
      <c r="P9" s="5">
        <f>IF(ISNUMBER(MATCH(Table1[[#This Row],[Base score for Lot 1 Q2]],Tables!$B$12:$B$15,0)),1,0)</f>
        <v>0</v>
      </c>
    </row>
    <row r="10" spans="1:16" ht="57.6" x14ac:dyDescent="0.3">
      <c r="A10" s="15">
        <v>1</v>
      </c>
      <c r="B10" s="15" t="s">
        <v>83</v>
      </c>
      <c r="C10" s="16" t="s">
        <v>84</v>
      </c>
      <c r="D10" s="15" t="s">
        <v>0</v>
      </c>
      <c r="E10" s="15" t="s">
        <v>63</v>
      </c>
      <c r="F10" s="18" t="s">
        <v>767</v>
      </c>
      <c r="G10" s="15" t="s">
        <v>38</v>
      </c>
      <c r="H10" s="15" t="s">
        <v>751</v>
      </c>
      <c r="I10" s="3"/>
      <c r="J10" s="15" t="str">
        <f>IF(ISBLANK(Table1[[#This Row],[X]]),"",IF(Table1[[#This Row],[Response to Q1 ''Meets minimum requriements'']]="","",IF(Table1[[#This Row],[Response to Q1 ''Meets minimum requriements'']]="N","",IF(Table1[[#This Row],[Response to Q1 ''Meets minimum requriements'']]="Y",INDEX(Tables!$A$12:$B$15,MATCH(Table1[[#This Row],[MoSCow]],Tables!$A$12:$A$15,0),2)))))</f>
        <v/>
      </c>
      <c r="K10" s="15" t="s">
        <v>1108</v>
      </c>
      <c r="L10" s="15" t="str">
        <f>IF(OR(ISBLANK(Table1[[#This Row],[X]]),Table1[[#This Row],[Column1]]&lt;1,Table1[[#This Row],[Column2]]&lt;1),"",Table1[[#This Row],[Base score for Lot 1 Q2]]*INDEX(Tables!$A$2:$B$5,MATCH(Table1[[#This Row],[Response for Lot 1 Q2 ''System Customisation'']],Tables!$A$2:$A$5,0),2))</f>
        <v/>
      </c>
      <c r="M10" s="3"/>
      <c r="O10" s="5">
        <f>IF(ISNUMBER(MATCH(Table1[[#This Row],[Response for Lot 1 Q2 ''System Customisation'']],Tables!$A$2:$A$5,0)),1,0)</f>
        <v>0</v>
      </c>
      <c r="P10" s="5">
        <f>IF(ISNUMBER(MATCH(Table1[[#This Row],[Base score for Lot 1 Q2]],Tables!$B$12:$B$15,0)),1,0)</f>
        <v>0</v>
      </c>
    </row>
    <row r="11" spans="1:16" ht="28.8" x14ac:dyDescent="0.3">
      <c r="A11" s="15">
        <v>2</v>
      </c>
      <c r="B11" s="15" t="s">
        <v>13</v>
      </c>
      <c r="C11" s="16" t="s">
        <v>85</v>
      </c>
      <c r="D11" s="15"/>
      <c r="E11" s="15" t="s">
        <v>63</v>
      </c>
      <c r="F11" s="18" t="s">
        <v>768</v>
      </c>
      <c r="G11" s="15" t="s">
        <v>38</v>
      </c>
      <c r="H11" s="15" t="s">
        <v>752</v>
      </c>
      <c r="I11" s="3"/>
      <c r="J11" s="15" t="str">
        <f>IF(ISBLANK(Table1[[#This Row],[X]]),"",IF(Table1[[#This Row],[Response to Q1 ''Meets minimum requriements'']]="","",IF(Table1[[#This Row],[Response to Q1 ''Meets minimum requriements'']]="N","",IF(Table1[[#This Row],[Response to Q1 ''Meets minimum requriements'']]="Y",INDEX(Tables!$A$12:$B$15,MATCH(Table1[[#This Row],[MoSCow]],Tables!$A$12:$A$15,0),2)))))</f>
        <v/>
      </c>
      <c r="K11" s="15" t="s">
        <v>1108</v>
      </c>
      <c r="L11" s="15" t="str">
        <f>IF(OR(ISBLANK(Table1[[#This Row],[X]]),Table1[[#This Row],[Column1]]&lt;1,Table1[[#This Row],[Column2]]&lt;1),"",Table1[[#This Row],[Base score for Lot 1 Q2]]*INDEX(Tables!$A$2:$B$5,MATCH(Table1[[#This Row],[Response for Lot 1 Q2 ''System Customisation'']],Tables!$A$2:$A$5,0),2))</f>
        <v/>
      </c>
      <c r="M11" s="3"/>
      <c r="O11" s="5">
        <f>IF(ISNUMBER(MATCH(Table1[[#This Row],[Response for Lot 1 Q2 ''System Customisation'']],Tables!$A$2:$A$5,0)),1,0)</f>
        <v>0</v>
      </c>
      <c r="P11" s="5">
        <f>IF(ISNUMBER(MATCH(Table1[[#This Row],[Base score for Lot 1 Q2]],Tables!$B$12:$B$15,0)),1,0)</f>
        <v>0</v>
      </c>
    </row>
    <row r="12" spans="1:16" x14ac:dyDescent="0.3">
      <c r="A12" s="15">
        <v>3</v>
      </c>
      <c r="B12" s="15" t="s">
        <v>14</v>
      </c>
      <c r="C12" s="16" t="s">
        <v>86</v>
      </c>
      <c r="D12" s="15" t="s">
        <v>0</v>
      </c>
      <c r="E12" s="15" t="s">
        <v>63</v>
      </c>
      <c r="F12" s="19" t="s">
        <v>769</v>
      </c>
      <c r="G12" s="15" t="s">
        <v>38</v>
      </c>
      <c r="H12" s="15" t="s">
        <v>752</v>
      </c>
      <c r="I12" s="3"/>
      <c r="J12" s="15" t="str">
        <f>IF(ISBLANK(Table1[[#This Row],[X]]),"",IF(Table1[[#This Row],[Response to Q1 ''Meets minimum requriements'']]="","",IF(Table1[[#This Row],[Response to Q1 ''Meets minimum requriements'']]="N","",IF(Table1[[#This Row],[Response to Q1 ''Meets minimum requriements'']]="Y",INDEX(Tables!$A$12:$B$15,MATCH(Table1[[#This Row],[MoSCow]],Tables!$A$12:$A$15,0),2)))))</f>
        <v/>
      </c>
      <c r="K12" s="15" t="s">
        <v>1108</v>
      </c>
      <c r="L12" s="15" t="str">
        <f>IF(OR(ISBLANK(Table1[[#This Row],[X]]),Table1[[#This Row],[Column1]]&lt;1,Table1[[#This Row],[Column2]]&lt;1),"",Table1[[#This Row],[Base score for Lot 1 Q2]]*INDEX(Tables!$A$2:$B$5,MATCH(Table1[[#This Row],[Response for Lot 1 Q2 ''System Customisation'']],Tables!$A$2:$A$5,0),2))</f>
        <v/>
      </c>
      <c r="M12" s="3"/>
      <c r="O12" s="5">
        <f>IF(ISNUMBER(MATCH(Table1[[#This Row],[Response for Lot 1 Q2 ''System Customisation'']],Tables!$A$2:$A$5,0)),1,0)</f>
        <v>0</v>
      </c>
      <c r="P12" s="5">
        <f>IF(ISNUMBER(MATCH(Table1[[#This Row],[Base score for Lot 1 Q2]],Tables!$B$12:$B$15,0)),1,0)</f>
        <v>0</v>
      </c>
    </row>
    <row r="13" spans="1:16" s="6" customFormat="1" ht="187.2" x14ac:dyDescent="0.3">
      <c r="A13" s="15">
        <v>1</v>
      </c>
      <c r="B13" s="15" t="s">
        <v>757</v>
      </c>
      <c r="C13" s="16" t="s">
        <v>87</v>
      </c>
      <c r="D13" s="15" t="s">
        <v>0</v>
      </c>
      <c r="E13" s="15" t="s">
        <v>63</v>
      </c>
      <c r="F13" s="19" t="s">
        <v>770</v>
      </c>
      <c r="G13" s="15" t="s">
        <v>39</v>
      </c>
      <c r="H13" s="15" t="s">
        <v>752</v>
      </c>
      <c r="I13" s="3"/>
      <c r="J13" s="15" t="str">
        <f>IF(ISBLANK(Table1[[#This Row],[X]]),"",IF(Table1[[#This Row],[Response to Q1 ''Meets minimum requriements'']]="","",IF(Table1[[#This Row],[Response to Q1 ''Meets minimum requriements'']]="N","",IF(Table1[[#This Row],[Response to Q1 ''Meets minimum requriements'']]="Y",INDEX(Tables!$A$12:$B$15,MATCH(Table1[[#This Row],[MoSCow]],Tables!$A$12:$A$15,0),2)))))</f>
        <v/>
      </c>
      <c r="K13" s="15" t="s">
        <v>1108</v>
      </c>
      <c r="L13" s="15" t="str">
        <f>IF(OR(ISBLANK(Table1[[#This Row],[X]]),Table1[[#This Row],[Column1]]&lt;1,Table1[[#This Row],[Column2]]&lt;1),"",Table1[[#This Row],[Base score for Lot 1 Q2]]*INDEX(Tables!$A$2:$B$5,MATCH(Table1[[#This Row],[Response for Lot 1 Q2 ''System Customisation'']],Tables!$A$2:$A$5,0),2))</f>
        <v/>
      </c>
      <c r="M13" s="3"/>
      <c r="O13" s="5">
        <f>IF(ISNUMBER(MATCH(Table1[[#This Row],[Response for Lot 1 Q2 ''System Customisation'']],Tables!$A$2:$A$5,0)),1,0)</f>
        <v>0</v>
      </c>
      <c r="P13" s="5">
        <f>IF(ISNUMBER(MATCH(Table1[[#This Row],[Base score for Lot 1 Q2]],Tables!$B$12:$B$15,0)),1,0)</f>
        <v>0</v>
      </c>
    </row>
    <row r="14" spans="1:16" ht="28.8" x14ac:dyDescent="0.3">
      <c r="A14" s="15">
        <v>3</v>
      </c>
      <c r="B14" s="15" t="s">
        <v>15</v>
      </c>
      <c r="C14" s="16" t="s">
        <v>624</v>
      </c>
      <c r="D14" s="15" t="s">
        <v>0</v>
      </c>
      <c r="E14" s="15" t="s">
        <v>63</v>
      </c>
      <c r="F14" s="20" t="s">
        <v>771</v>
      </c>
      <c r="G14" s="15" t="s">
        <v>38</v>
      </c>
      <c r="H14" s="15" t="s">
        <v>752</v>
      </c>
      <c r="I14" s="3"/>
      <c r="J14" s="15" t="str">
        <f>IF(ISBLANK(Table1[[#This Row],[X]]),"",IF(Table1[[#This Row],[Response to Q1 ''Meets minimum requriements'']]="","",IF(Table1[[#This Row],[Response to Q1 ''Meets minimum requriements'']]="N","",IF(Table1[[#This Row],[Response to Q1 ''Meets minimum requriements'']]="Y",INDEX(Tables!$A$12:$B$15,MATCH(Table1[[#This Row],[MoSCow]],Tables!$A$12:$A$15,0),2)))))</f>
        <v/>
      </c>
      <c r="K14" s="15" t="s">
        <v>1108</v>
      </c>
      <c r="L14" s="15" t="str">
        <f>IF(OR(ISBLANK(Table1[[#This Row],[X]]),Table1[[#This Row],[Column1]]&lt;1,Table1[[#This Row],[Column2]]&lt;1),"",Table1[[#This Row],[Base score for Lot 1 Q2]]*INDEX(Tables!$A$2:$B$5,MATCH(Table1[[#This Row],[Response for Lot 1 Q2 ''System Customisation'']],Tables!$A$2:$A$5,0),2))</f>
        <v/>
      </c>
      <c r="M14" s="3"/>
      <c r="O14" s="5">
        <f>IF(ISNUMBER(MATCH(Table1[[#This Row],[Response for Lot 1 Q2 ''System Customisation'']],Tables!$A$2:$A$5,0)),1,0)</f>
        <v>0</v>
      </c>
      <c r="P14" s="5">
        <f>IF(ISNUMBER(MATCH(Table1[[#This Row],[Base score for Lot 1 Q2]],Tables!$B$12:$B$15,0)),1,0)</f>
        <v>0</v>
      </c>
    </row>
    <row r="15" spans="1:16" ht="43.2" x14ac:dyDescent="0.3">
      <c r="A15" s="15">
        <v>1</v>
      </c>
      <c r="B15" s="15" t="s">
        <v>100</v>
      </c>
      <c r="C15" s="16" t="s">
        <v>728</v>
      </c>
      <c r="D15" s="15" t="s">
        <v>0</v>
      </c>
      <c r="E15" s="15" t="s">
        <v>63</v>
      </c>
      <c r="F15" s="21" t="s">
        <v>772</v>
      </c>
      <c r="G15" s="15" t="s">
        <v>38</v>
      </c>
      <c r="H15" s="15" t="s">
        <v>751</v>
      </c>
      <c r="I15" s="3"/>
      <c r="J15" s="15" t="str">
        <f>IF(ISBLANK(Table1[[#This Row],[X]]),"",IF(Table1[[#This Row],[Response to Q1 ''Meets minimum requriements'']]="","",IF(Table1[[#This Row],[Response to Q1 ''Meets minimum requriements'']]="N","",IF(Table1[[#This Row],[Response to Q1 ''Meets minimum requriements'']]="Y",INDEX(Tables!$A$12:$B$15,MATCH(Table1[[#This Row],[MoSCow]],Tables!$A$12:$A$15,0),2)))))</f>
        <v/>
      </c>
      <c r="K15" s="15" t="s">
        <v>1108</v>
      </c>
      <c r="L15" s="15" t="str">
        <f>IF(OR(ISBLANK(Table1[[#This Row],[X]]),Table1[[#This Row],[Column1]]&lt;1,Table1[[#This Row],[Column2]]&lt;1),"",Table1[[#This Row],[Base score for Lot 1 Q2]]*INDEX(Tables!$A$2:$B$5,MATCH(Table1[[#This Row],[Response for Lot 1 Q2 ''System Customisation'']],Tables!$A$2:$A$5,0),2))</f>
        <v/>
      </c>
      <c r="M15" s="3"/>
      <c r="O15" s="5">
        <f>IF(ISNUMBER(MATCH(Table1[[#This Row],[Response for Lot 1 Q2 ''System Customisation'']],Tables!$A$2:$A$5,0)),1,0)</f>
        <v>0</v>
      </c>
      <c r="P15" s="5">
        <f>IF(ISNUMBER(MATCH(Table1[[#This Row],[Base score for Lot 1 Q2]],Tables!$B$12:$B$15,0)),1,0)</f>
        <v>0</v>
      </c>
    </row>
    <row r="16" spans="1:16" ht="71.25" customHeight="1" x14ac:dyDescent="0.3">
      <c r="A16" s="15">
        <v>3</v>
      </c>
      <c r="B16" s="15" t="s">
        <v>721</v>
      </c>
      <c r="C16" s="16" t="s">
        <v>88</v>
      </c>
      <c r="D16" s="15" t="s">
        <v>0</v>
      </c>
      <c r="E16" s="15" t="s">
        <v>50</v>
      </c>
      <c r="F16" s="22" t="s">
        <v>1086</v>
      </c>
      <c r="G16" s="15" t="s">
        <v>38</v>
      </c>
      <c r="H16" s="15" t="s">
        <v>750</v>
      </c>
      <c r="I16" s="3"/>
      <c r="J16" s="15" t="str">
        <f>IF(ISBLANK(Table1[[#This Row],[X]]),"",IF(Table1[[#This Row],[Response to Q1 ''Meets minimum requriements'']]="","",IF(Table1[[#This Row],[Response to Q1 ''Meets minimum requriements'']]="N","",IF(Table1[[#This Row],[Response to Q1 ''Meets minimum requriements'']]="Y",INDEX(Tables!$A$12:$B$15,MATCH(Table1[[#This Row],[MoSCow]],Tables!$A$12:$A$15,0),2)))))</f>
        <v/>
      </c>
      <c r="K16" s="15" t="s">
        <v>1108</v>
      </c>
      <c r="L16" s="15" t="str">
        <f>IF(OR(ISBLANK(Table1[[#This Row],[X]]),Table1[[#This Row],[Column1]]&lt;1,Table1[[#This Row],[Column2]]&lt;1),"",Table1[[#This Row],[Base score for Lot 1 Q2]]*INDEX(Tables!$A$2:$B$5,MATCH(Table1[[#This Row],[Response for Lot 1 Q2 ''System Customisation'']],Tables!$A$2:$A$5,0),2))</f>
        <v/>
      </c>
      <c r="M16" s="3"/>
      <c r="O16" s="5">
        <f>IF(ISNUMBER(MATCH(Table1[[#This Row],[Response for Lot 1 Q2 ''System Customisation'']],Tables!$A$2:$A$5,0)),1,0)</f>
        <v>0</v>
      </c>
      <c r="P16" s="5">
        <f>IF(ISNUMBER(MATCH(Table1[[#This Row],[Base score for Lot 1 Q2]],Tables!$B$12:$B$15,0)),1,0)</f>
        <v>0</v>
      </c>
    </row>
    <row r="17" spans="1:16" ht="28.8" x14ac:dyDescent="0.3">
      <c r="A17" s="15">
        <v>3</v>
      </c>
      <c r="B17" s="15" t="s">
        <v>101</v>
      </c>
      <c r="C17" s="16" t="s">
        <v>90</v>
      </c>
      <c r="D17" s="15" t="s">
        <v>0</v>
      </c>
      <c r="E17" s="15" t="s">
        <v>70</v>
      </c>
      <c r="F17" s="23" t="s">
        <v>773</v>
      </c>
      <c r="G17" s="15" t="s">
        <v>38</v>
      </c>
      <c r="H17" s="15" t="s">
        <v>750</v>
      </c>
      <c r="I17" s="3"/>
      <c r="J17" s="15" t="str">
        <f>IF(ISBLANK(Table1[[#This Row],[X]]),"",IF(Table1[[#This Row],[Response to Q1 ''Meets minimum requriements'']]="","",IF(Table1[[#This Row],[Response to Q1 ''Meets minimum requriements'']]="N","",IF(Table1[[#This Row],[Response to Q1 ''Meets minimum requriements'']]="Y",INDEX(Tables!$A$12:$B$15,MATCH(Table1[[#This Row],[MoSCow]],Tables!$A$12:$A$15,0),2)))))</f>
        <v/>
      </c>
      <c r="K17" s="15" t="s">
        <v>1108</v>
      </c>
      <c r="L17" s="15" t="str">
        <f>IF(OR(ISBLANK(Table1[[#This Row],[X]]),Table1[[#This Row],[Column1]]&lt;1,Table1[[#This Row],[Column2]]&lt;1),"",Table1[[#This Row],[Base score for Lot 1 Q2]]*INDEX(Tables!$A$2:$B$5,MATCH(Table1[[#This Row],[Response for Lot 1 Q2 ''System Customisation'']],Tables!$A$2:$A$5,0),2))</f>
        <v/>
      </c>
      <c r="M17" s="3"/>
      <c r="O17" s="5">
        <f>IF(ISNUMBER(MATCH(Table1[[#This Row],[Response for Lot 1 Q2 ''System Customisation'']],Tables!$A$2:$A$5,0)),1,0)</f>
        <v>0</v>
      </c>
      <c r="P17" s="5">
        <f>IF(ISNUMBER(MATCH(Table1[[#This Row],[Base score for Lot 1 Q2]],Tables!$B$12:$B$15,0)),1,0)</f>
        <v>0</v>
      </c>
    </row>
    <row r="18" spans="1:16" s="6" customFormat="1" ht="43.2" x14ac:dyDescent="0.3">
      <c r="A18" s="15">
        <v>3</v>
      </c>
      <c r="B18" s="15" t="s">
        <v>16</v>
      </c>
      <c r="C18" s="16" t="s">
        <v>91</v>
      </c>
      <c r="D18" s="15" t="s">
        <v>0</v>
      </c>
      <c r="E18" s="15" t="s">
        <v>70</v>
      </c>
      <c r="F18" s="23" t="s">
        <v>774</v>
      </c>
      <c r="G18" s="15" t="s">
        <v>38</v>
      </c>
      <c r="H18" s="15" t="s">
        <v>750</v>
      </c>
      <c r="I18" s="3"/>
      <c r="J18" s="15" t="str">
        <f>IF(ISBLANK(Table1[[#This Row],[X]]),"",IF(Table1[[#This Row],[Response to Q1 ''Meets minimum requriements'']]="","",IF(Table1[[#This Row],[Response to Q1 ''Meets minimum requriements'']]="N","",IF(Table1[[#This Row],[Response to Q1 ''Meets minimum requriements'']]="Y",INDEX(Tables!$A$12:$B$15,MATCH(Table1[[#This Row],[MoSCow]],Tables!$A$12:$A$15,0),2)))))</f>
        <v/>
      </c>
      <c r="K18" s="15" t="s">
        <v>1108</v>
      </c>
      <c r="L18" s="15" t="str">
        <f>IF(OR(ISBLANK(Table1[[#This Row],[X]]),Table1[[#This Row],[Column1]]&lt;1,Table1[[#This Row],[Column2]]&lt;1),"",Table1[[#This Row],[Base score for Lot 1 Q2]]*INDEX(Tables!$A$2:$B$5,MATCH(Table1[[#This Row],[Response for Lot 1 Q2 ''System Customisation'']],Tables!$A$2:$A$5,0),2))</f>
        <v/>
      </c>
      <c r="M18" s="3"/>
      <c r="O18" s="5">
        <f>IF(ISNUMBER(MATCH(Table1[[#This Row],[Response for Lot 1 Q2 ''System Customisation'']],Tables!$A$2:$A$5,0)),1,0)</f>
        <v>0</v>
      </c>
      <c r="P18" s="5">
        <f>IF(ISNUMBER(MATCH(Table1[[#This Row],[Base score for Lot 1 Q2]],Tables!$B$12:$B$15,0)),1,0)</f>
        <v>0</v>
      </c>
    </row>
    <row r="19" spans="1:16" s="6" customFormat="1" ht="28.8" x14ac:dyDescent="0.3">
      <c r="A19" s="15">
        <v>3</v>
      </c>
      <c r="B19" s="15" t="s">
        <v>17</v>
      </c>
      <c r="C19" s="16" t="s">
        <v>727</v>
      </c>
      <c r="D19" s="15" t="s">
        <v>0</v>
      </c>
      <c r="E19" s="15" t="s">
        <v>70</v>
      </c>
      <c r="F19" s="21" t="s">
        <v>775</v>
      </c>
      <c r="G19" s="15" t="s">
        <v>38</v>
      </c>
      <c r="H19" s="15" t="s">
        <v>750</v>
      </c>
      <c r="I19" s="3"/>
      <c r="J19" s="15" t="str">
        <f>IF(ISBLANK(Table1[[#This Row],[X]]),"",IF(Table1[[#This Row],[Response to Q1 ''Meets minimum requriements'']]="","",IF(Table1[[#This Row],[Response to Q1 ''Meets minimum requriements'']]="N","",IF(Table1[[#This Row],[Response to Q1 ''Meets minimum requriements'']]="Y",INDEX(Tables!$A$12:$B$15,MATCH(Table1[[#This Row],[MoSCow]],Tables!$A$12:$A$15,0),2)))))</f>
        <v/>
      </c>
      <c r="K19" s="15" t="s">
        <v>1108</v>
      </c>
      <c r="L19" s="15" t="str">
        <f>IF(OR(ISBLANK(Table1[[#This Row],[X]]),Table1[[#This Row],[Column1]]&lt;1,Table1[[#This Row],[Column2]]&lt;1),"",Table1[[#This Row],[Base score for Lot 1 Q2]]*INDEX(Tables!$A$2:$B$5,MATCH(Table1[[#This Row],[Response for Lot 1 Q2 ''System Customisation'']],Tables!$A$2:$A$5,0),2))</f>
        <v/>
      </c>
      <c r="M19" s="3"/>
      <c r="O19" s="5">
        <f>IF(ISNUMBER(MATCH(Table1[[#This Row],[Response for Lot 1 Q2 ''System Customisation'']],Tables!$A$2:$A$5,0)),1,0)</f>
        <v>0</v>
      </c>
      <c r="P19" s="5">
        <f>IF(ISNUMBER(MATCH(Table1[[#This Row],[Base score for Lot 1 Q2]],Tables!$B$12:$B$15,0)),1,0)</f>
        <v>0</v>
      </c>
    </row>
    <row r="20" spans="1:16" x14ac:dyDescent="0.3">
      <c r="A20" s="15">
        <v>3</v>
      </c>
      <c r="B20" s="15" t="s">
        <v>18</v>
      </c>
      <c r="C20" s="16" t="s">
        <v>92</v>
      </c>
      <c r="D20" s="15" t="s">
        <v>0</v>
      </c>
      <c r="E20" s="15" t="s">
        <v>89</v>
      </c>
      <c r="F20" s="24" t="s">
        <v>1085</v>
      </c>
      <c r="G20" s="15" t="s">
        <v>38</v>
      </c>
      <c r="H20" s="15" t="s">
        <v>750</v>
      </c>
      <c r="I20" s="3"/>
      <c r="J20" s="15" t="str">
        <f>IF(ISBLANK(Table1[[#This Row],[X]]),"",IF(Table1[[#This Row],[Response to Q1 ''Meets minimum requriements'']]="","",IF(Table1[[#This Row],[Response to Q1 ''Meets minimum requriements'']]="N","",IF(Table1[[#This Row],[Response to Q1 ''Meets minimum requriements'']]="Y",INDEX(Tables!$A$12:$B$15,MATCH(Table1[[#This Row],[MoSCow]],Tables!$A$12:$A$15,0),2)))))</f>
        <v/>
      </c>
      <c r="K20" s="15" t="s">
        <v>1108</v>
      </c>
      <c r="L20" s="15" t="str">
        <f>IF(OR(ISBLANK(Table1[[#This Row],[X]]),Table1[[#This Row],[Column1]]&lt;1,Table1[[#This Row],[Column2]]&lt;1),"",Table1[[#This Row],[Base score for Lot 1 Q2]]*INDEX(Tables!$A$2:$B$5,MATCH(Table1[[#This Row],[Response for Lot 1 Q2 ''System Customisation'']],Tables!$A$2:$A$5,0),2))</f>
        <v/>
      </c>
      <c r="M20" s="3"/>
      <c r="O20" s="5">
        <f>IF(ISNUMBER(MATCH(Table1[[#This Row],[Response for Lot 1 Q2 ''System Customisation'']],Tables!$A$2:$A$5,0)),1,0)</f>
        <v>0</v>
      </c>
      <c r="P20" s="5">
        <f>IF(ISNUMBER(MATCH(Table1[[#This Row],[Base score for Lot 1 Q2]],Tables!$B$12:$B$15,0)),1,0)</f>
        <v>0</v>
      </c>
    </row>
    <row r="21" spans="1:16" ht="28.8" x14ac:dyDescent="0.3">
      <c r="A21" s="15">
        <v>3</v>
      </c>
      <c r="B21" s="15" t="s">
        <v>722</v>
      </c>
      <c r="C21" s="16" t="s">
        <v>93</v>
      </c>
      <c r="D21" s="15" t="s">
        <v>0</v>
      </c>
      <c r="E21" s="15" t="s">
        <v>89</v>
      </c>
      <c r="F21" s="24" t="s">
        <v>776</v>
      </c>
      <c r="G21" s="15" t="s">
        <v>38</v>
      </c>
      <c r="H21" s="15" t="s">
        <v>750</v>
      </c>
      <c r="I21" s="3"/>
      <c r="J21" s="15" t="str">
        <f>IF(ISBLANK(Table1[[#This Row],[X]]),"",IF(Table1[[#This Row],[Response to Q1 ''Meets minimum requriements'']]="","",IF(Table1[[#This Row],[Response to Q1 ''Meets minimum requriements'']]="N","",IF(Table1[[#This Row],[Response to Q1 ''Meets minimum requriements'']]="Y",INDEX(Tables!$A$12:$B$15,MATCH(Table1[[#This Row],[MoSCow]],Tables!$A$12:$A$15,0),2)))))</f>
        <v/>
      </c>
      <c r="K21" s="15" t="s">
        <v>1108</v>
      </c>
      <c r="L21" s="15" t="str">
        <f>IF(OR(ISBLANK(Table1[[#This Row],[X]]),Table1[[#This Row],[Column1]]&lt;1,Table1[[#This Row],[Column2]]&lt;1),"",Table1[[#This Row],[Base score for Lot 1 Q2]]*INDEX(Tables!$A$2:$B$5,MATCH(Table1[[#This Row],[Response for Lot 1 Q2 ''System Customisation'']],Tables!$A$2:$A$5,0),2))</f>
        <v/>
      </c>
      <c r="M21" s="3"/>
      <c r="O21" s="5">
        <f>IF(ISNUMBER(MATCH(Table1[[#This Row],[Response for Lot 1 Q2 ''System Customisation'']],Tables!$A$2:$A$5,0)),1,0)</f>
        <v>0</v>
      </c>
      <c r="P21" s="5">
        <f>IF(ISNUMBER(MATCH(Table1[[#This Row],[Base score for Lot 1 Q2]],Tables!$B$12:$B$15,0)),1,0)</f>
        <v>0</v>
      </c>
    </row>
    <row r="22" spans="1:16" ht="28.8" x14ac:dyDescent="0.3">
      <c r="A22" s="15">
        <v>3</v>
      </c>
      <c r="B22" s="15" t="s">
        <v>102</v>
      </c>
      <c r="C22" s="16" t="s">
        <v>94</v>
      </c>
      <c r="D22" s="15" t="s">
        <v>0</v>
      </c>
      <c r="E22" s="15" t="s">
        <v>89</v>
      </c>
      <c r="F22" s="21" t="s">
        <v>1084</v>
      </c>
      <c r="G22" s="15" t="s">
        <v>38</v>
      </c>
      <c r="H22" s="15" t="s">
        <v>750</v>
      </c>
      <c r="I22" s="3"/>
      <c r="J22" s="15" t="str">
        <f>IF(ISBLANK(Table1[[#This Row],[X]]),"",IF(Table1[[#This Row],[Response to Q1 ''Meets minimum requriements'']]="","",IF(Table1[[#This Row],[Response to Q1 ''Meets minimum requriements'']]="N","",IF(Table1[[#This Row],[Response to Q1 ''Meets minimum requriements'']]="Y",INDEX(Tables!$A$12:$B$15,MATCH(Table1[[#This Row],[MoSCow]],Tables!$A$12:$A$15,0),2)))))</f>
        <v/>
      </c>
      <c r="K22" s="15" t="s">
        <v>1108</v>
      </c>
      <c r="L22" s="15" t="str">
        <f>IF(OR(ISBLANK(Table1[[#This Row],[X]]),Table1[[#This Row],[Column1]]&lt;1,Table1[[#This Row],[Column2]]&lt;1),"",Table1[[#This Row],[Base score for Lot 1 Q2]]*INDEX(Tables!$A$2:$B$5,MATCH(Table1[[#This Row],[Response for Lot 1 Q2 ''System Customisation'']],Tables!$A$2:$A$5,0),2))</f>
        <v/>
      </c>
      <c r="M22" s="3"/>
      <c r="O22" s="5">
        <f>IF(ISNUMBER(MATCH(Table1[[#This Row],[Response for Lot 1 Q2 ''System Customisation'']],Tables!$A$2:$A$5,0)),1,0)</f>
        <v>0</v>
      </c>
      <c r="P22" s="5">
        <f>IF(ISNUMBER(MATCH(Table1[[#This Row],[Base score for Lot 1 Q2]],Tables!$B$12:$B$15,0)),1,0)</f>
        <v>0</v>
      </c>
    </row>
    <row r="23" spans="1:16" ht="28.8" x14ac:dyDescent="0.3">
      <c r="A23" s="15">
        <v>3</v>
      </c>
      <c r="B23" s="15" t="s">
        <v>19</v>
      </c>
      <c r="C23" s="16" t="s">
        <v>155</v>
      </c>
      <c r="D23" s="15" t="s">
        <v>0</v>
      </c>
      <c r="E23" s="15" t="s">
        <v>89</v>
      </c>
      <c r="F23" s="21" t="s">
        <v>777</v>
      </c>
      <c r="G23" s="15" t="s">
        <v>38</v>
      </c>
      <c r="H23" s="15" t="s">
        <v>750</v>
      </c>
      <c r="I23" s="3"/>
      <c r="J23" s="15" t="str">
        <f>IF(ISBLANK(Table1[[#This Row],[X]]),"",IF(Table1[[#This Row],[Response to Q1 ''Meets minimum requriements'']]="","",IF(Table1[[#This Row],[Response to Q1 ''Meets minimum requriements'']]="N","",IF(Table1[[#This Row],[Response to Q1 ''Meets minimum requriements'']]="Y",INDEX(Tables!$A$12:$B$15,MATCH(Table1[[#This Row],[MoSCow]],Tables!$A$12:$A$15,0),2)))))</f>
        <v/>
      </c>
      <c r="K23" s="15" t="s">
        <v>1108</v>
      </c>
      <c r="L23" s="15" t="str">
        <f>IF(OR(ISBLANK(Table1[[#This Row],[X]]),Table1[[#This Row],[Column1]]&lt;1,Table1[[#This Row],[Column2]]&lt;1),"",Table1[[#This Row],[Base score for Lot 1 Q2]]*INDEX(Tables!$A$2:$B$5,MATCH(Table1[[#This Row],[Response for Lot 1 Q2 ''System Customisation'']],Tables!$A$2:$A$5,0),2))</f>
        <v/>
      </c>
      <c r="M23" s="3"/>
      <c r="O23" s="5">
        <f>IF(ISNUMBER(MATCH(Table1[[#This Row],[Response for Lot 1 Q2 ''System Customisation'']],Tables!$A$2:$A$5,0)),1,0)</f>
        <v>0</v>
      </c>
      <c r="P23" s="5">
        <f>IF(ISNUMBER(MATCH(Table1[[#This Row],[Base score for Lot 1 Q2]],Tables!$B$12:$B$15,0)),1,0)</f>
        <v>0</v>
      </c>
    </row>
    <row r="24" spans="1:16" ht="28.8" x14ac:dyDescent="0.3">
      <c r="A24" s="15">
        <v>3</v>
      </c>
      <c r="B24" s="15" t="s">
        <v>103</v>
      </c>
      <c r="C24" s="16" t="s">
        <v>156</v>
      </c>
      <c r="D24" s="15" t="s">
        <v>0</v>
      </c>
      <c r="E24" s="15" t="s">
        <v>89</v>
      </c>
      <c r="F24" s="21" t="s">
        <v>778</v>
      </c>
      <c r="G24" s="15" t="s">
        <v>38</v>
      </c>
      <c r="H24" s="15" t="s">
        <v>750</v>
      </c>
      <c r="I24" s="3"/>
      <c r="J24" s="15" t="str">
        <f>IF(ISBLANK(Table1[[#This Row],[X]]),"",IF(Table1[[#This Row],[Response to Q1 ''Meets minimum requriements'']]="","",IF(Table1[[#This Row],[Response to Q1 ''Meets minimum requriements'']]="N","",IF(Table1[[#This Row],[Response to Q1 ''Meets minimum requriements'']]="Y",INDEX(Tables!$A$12:$B$15,MATCH(Table1[[#This Row],[MoSCow]],Tables!$A$12:$A$15,0),2)))))</f>
        <v/>
      </c>
      <c r="K24" s="15" t="s">
        <v>1108</v>
      </c>
      <c r="L24" s="15" t="str">
        <f>IF(OR(ISBLANK(Table1[[#This Row],[X]]),Table1[[#This Row],[Column1]]&lt;1,Table1[[#This Row],[Column2]]&lt;1),"",Table1[[#This Row],[Base score for Lot 1 Q2]]*INDEX(Tables!$A$2:$B$5,MATCH(Table1[[#This Row],[Response for Lot 1 Q2 ''System Customisation'']],Tables!$A$2:$A$5,0),2))</f>
        <v/>
      </c>
      <c r="M24" s="3"/>
      <c r="O24" s="5">
        <f>IF(ISNUMBER(MATCH(Table1[[#This Row],[Response for Lot 1 Q2 ''System Customisation'']],Tables!$A$2:$A$5,0)),1,0)</f>
        <v>0</v>
      </c>
      <c r="P24" s="5">
        <f>IF(ISNUMBER(MATCH(Table1[[#This Row],[Base score for Lot 1 Q2]],Tables!$B$12:$B$15,0)),1,0)</f>
        <v>0</v>
      </c>
    </row>
    <row r="25" spans="1:16" ht="28.8" x14ac:dyDescent="0.3">
      <c r="A25" s="15">
        <v>3</v>
      </c>
      <c r="B25" s="15" t="s">
        <v>104</v>
      </c>
      <c r="C25" s="16" t="s">
        <v>158</v>
      </c>
      <c r="D25" s="15" t="s">
        <v>0</v>
      </c>
      <c r="E25" s="15" t="s">
        <v>89</v>
      </c>
      <c r="F25" s="21" t="s">
        <v>1083</v>
      </c>
      <c r="G25" s="15" t="s">
        <v>38</v>
      </c>
      <c r="H25" s="15" t="s">
        <v>750</v>
      </c>
      <c r="I25" s="3"/>
      <c r="J25" s="15" t="str">
        <f>IF(ISBLANK(Table1[[#This Row],[X]]),"",IF(Table1[[#This Row],[Response to Q1 ''Meets minimum requriements'']]="","",IF(Table1[[#This Row],[Response to Q1 ''Meets minimum requriements'']]="N","",IF(Table1[[#This Row],[Response to Q1 ''Meets minimum requriements'']]="Y",INDEX(Tables!$A$12:$B$15,MATCH(Table1[[#This Row],[MoSCow]],Tables!$A$12:$A$15,0),2)))))</f>
        <v/>
      </c>
      <c r="K25" s="15" t="s">
        <v>1108</v>
      </c>
      <c r="L25" s="15" t="str">
        <f>IF(OR(ISBLANK(Table1[[#This Row],[X]]),Table1[[#This Row],[Column1]]&lt;1,Table1[[#This Row],[Column2]]&lt;1),"",Table1[[#This Row],[Base score for Lot 1 Q2]]*INDEX(Tables!$A$2:$B$5,MATCH(Table1[[#This Row],[Response for Lot 1 Q2 ''System Customisation'']],Tables!$A$2:$A$5,0),2))</f>
        <v/>
      </c>
      <c r="M25" s="3"/>
      <c r="O25" s="5">
        <f>IF(ISNUMBER(MATCH(Table1[[#This Row],[Response for Lot 1 Q2 ''System Customisation'']],Tables!$A$2:$A$5,0)),1,0)</f>
        <v>0</v>
      </c>
      <c r="P25" s="5">
        <f>IF(ISNUMBER(MATCH(Table1[[#This Row],[Base score for Lot 1 Q2]],Tables!$B$12:$B$15,0)),1,0)</f>
        <v>0</v>
      </c>
    </row>
    <row r="26" spans="1:16" s="6" customFormat="1" ht="43.2" x14ac:dyDescent="0.3">
      <c r="A26" s="15">
        <v>1</v>
      </c>
      <c r="B26" s="15" t="s">
        <v>105</v>
      </c>
      <c r="C26" s="16" t="s">
        <v>95</v>
      </c>
      <c r="D26" s="15" t="s">
        <v>0</v>
      </c>
      <c r="E26" s="15" t="s">
        <v>60</v>
      </c>
      <c r="F26" s="24" t="s">
        <v>779</v>
      </c>
      <c r="G26" s="15" t="s">
        <v>38</v>
      </c>
      <c r="H26" s="15" t="s">
        <v>753</v>
      </c>
      <c r="I26" s="3"/>
      <c r="J26" s="15" t="str">
        <f>IF(ISBLANK(Table1[[#This Row],[X]]),"",IF(Table1[[#This Row],[Response to Q1 ''Meets minimum requriements'']]="","",IF(Table1[[#This Row],[Response to Q1 ''Meets minimum requriements'']]="N","",IF(Table1[[#This Row],[Response to Q1 ''Meets minimum requriements'']]="Y",INDEX(Tables!$A$12:$B$15,MATCH(Table1[[#This Row],[MoSCow]],Tables!$A$12:$A$15,0),2)))))</f>
        <v/>
      </c>
      <c r="K26" s="15" t="s">
        <v>1108</v>
      </c>
      <c r="L26" s="15" t="str">
        <f>IF(OR(ISBLANK(Table1[[#This Row],[X]]),Table1[[#This Row],[Column1]]&lt;1,Table1[[#This Row],[Column2]]&lt;1),"",Table1[[#This Row],[Base score for Lot 1 Q2]]*INDEX(Tables!$A$2:$B$5,MATCH(Table1[[#This Row],[Response for Lot 1 Q2 ''System Customisation'']],Tables!$A$2:$A$5,0),2))</f>
        <v/>
      </c>
      <c r="M26" s="3"/>
      <c r="O26" s="5">
        <f>IF(ISNUMBER(MATCH(Table1[[#This Row],[Response for Lot 1 Q2 ''System Customisation'']],Tables!$A$2:$A$5,0)),1,0)</f>
        <v>0</v>
      </c>
      <c r="P26" s="5">
        <f>IF(ISNUMBER(MATCH(Table1[[#This Row],[Base score for Lot 1 Q2]],Tables!$B$12:$B$15,0)),1,0)</f>
        <v>0</v>
      </c>
    </row>
    <row r="27" spans="1:16" s="6" customFormat="1" ht="28.8" x14ac:dyDescent="0.3">
      <c r="A27" s="15">
        <v>1</v>
      </c>
      <c r="B27" s="15" t="s">
        <v>20</v>
      </c>
      <c r="C27" s="16" t="s">
        <v>96</v>
      </c>
      <c r="D27" s="15" t="s">
        <v>0</v>
      </c>
      <c r="E27" s="15" t="s">
        <v>60</v>
      </c>
      <c r="F27" s="24" t="s">
        <v>780</v>
      </c>
      <c r="G27" s="15" t="s">
        <v>38</v>
      </c>
      <c r="H27" s="15" t="s">
        <v>751</v>
      </c>
      <c r="I27" s="3"/>
      <c r="J27" s="15" t="str">
        <f>IF(ISBLANK(Table1[[#This Row],[X]]),"",IF(Table1[[#This Row],[Response to Q1 ''Meets minimum requriements'']]="","",IF(Table1[[#This Row],[Response to Q1 ''Meets minimum requriements'']]="N","",IF(Table1[[#This Row],[Response to Q1 ''Meets minimum requriements'']]="Y",INDEX(Tables!$A$12:$B$15,MATCH(Table1[[#This Row],[MoSCow]],Tables!$A$12:$A$15,0),2)))))</f>
        <v/>
      </c>
      <c r="K27" s="15" t="s">
        <v>1108</v>
      </c>
      <c r="L27" s="15" t="str">
        <f>IF(OR(ISBLANK(Table1[[#This Row],[X]]),Table1[[#This Row],[Column1]]&lt;1,Table1[[#This Row],[Column2]]&lt;1),"",Table1[[#This Row],[Base score for Lot 1 Q2]]*INDEX(Tables!$A$2:$B$5,MATCH(Table1[[#This Row],[Response for Lot 1 Q2 ''System Customisation'']],Tables!$A$2:$A$5,0),2))</f>
        <v/>
      </c>
      <c r="M27" s="3"/>
      <c r="O27" s="5">
        <f>IF(ISNUMBER(MATCH(Table1[[#This Row],[Response for Lot 1 Q2 ''System Customisation'']],Tables!$A$2:$A$5,0)),1,0)</f>
        <v>0</v>
      </c>
      <c r="P27" s="5">
        <f>IF(ISNUMBER(MATCH(Table1[[#This Row],[Base score for Lot 1 Q2]],Tables!$B$12:$B$15,0)),1,0)</f>
        <v>0</v>
      </c>
    </row>
    <row r="28" spans="1:16" ht="28.8" x14ac:dyDescent="0.3">
      <c r="A28" s="15">
        <v>1</v>
      </c>
      <c r="B28" s="15" t="s">
        <v>21</v>
      </c>
      <c r="C28" s="16" t="s">
        <v>97</v>
      </c>
      <c r="D28" s="15" t="s">
        <v>0</v>
      </c>
      <c r="E28" s="15" t="s">
        <v>60</v>
      </c>
      <c r="F28" s="21" t="s">
        <v>781</v>
      </c>
      <c r="G28" s="15" t="s">
        <v>38</v>
      </c>
      <c r="H28" s="15" t="s">
        <v>751</v>
      </c>
      <c r="I28" s="3"/>
      <c r="J28" s="15" t="str">
        <f>IF(ISBLANK(Table1[[#This Row],[X]]),"",IF(Table1[[#This Row],[Response to Q1 ''Meets minimum requriements'']]="","",IF(Table1[[#This Row],[Response to Q1 ''Meets minimum requriements'']]="N","",IF(Table1[[#This Row],[Response to Q1 ''Meets minimum requriements'']]="Y",INDEX(Tables!$A$12:$B$15,MATCH(Table1[[#This Row],[MoSCow]],Tables!$A$12:$A$15,0),2)))))</f>
        <v/>
      </c>
      <c r="K28" s="15" t="s">
        <v>1108</v>
      </c>
      <c r="L28" s="15" t="str">
        <f>IF(OR(ISBLANK(Table1[[#This Row],[X]]),Table1[[#This Row],[Column1]]&lt;1,Table1[[#This Row],[Column2]]&lt;1),"",Table1[[#This Row],[Base score for Lot 1 Q2]]*INDEX(Tables!$A$2:$B$5,MATCH(Table1[[#This Row],[Response for Lot 1 Q2 ''System Customisation'']],Tables!$A$2:$A$5,0),2))</f>
        <v/>
      </c>
      <c r="M28" s="3"/>
      <c r="O28" s="5">
        <f>IF(ISNUMBER(MATCH(Table1[[#This Row],[Response for Lot 1 Q2 ''System Customisation'']],Tables!$A$2:$A$5,0)),1,0)</f>
        <v>0</v>
      </c>
      <c r="P28" s="5">
        <f>IF(ISNUMBER(MATCH(Table1[[#This Row],[Base score for Lot 1 Q2]],Tables!$B$12:$B$15,0)),1,0)</f>
        <v>0</v>
      </c>
    </row>
    <row r="29" spans="1:16" s="8" customFormat="1" x14ac:dyDescent="0.3">
      <c r="A29" s="25">
        <v>1</v>
      </c>
      <c r="B29" s="25" t="s">
        <v>106</v>
      </c>
      <c r="C29" s="26" t="s">
        <v>98</v>
      </c>
      <c r="D29" s="25" t="s">
        <v>0</v>
      </c>
      <c r="E29" s="25" t="s">
        <v>60</v>
      </c>
      <c r="F29" s="27" t="s">
        <v>782</v>
      </c>
      <c r="G29" s="25" t="s">
        <v>39</v>
      </c>
      <c r="H29" s="25" t="s">
        <v>751</v>
      </c>
      <c r="I29" s="7"/>
      <c r="J29" s="25" t="str">
        <f>IF(ISBLANK(Table1[[#This Row],[X]]),"",IF(Table1[[#This Row],[Response to Q1 ''Meets minimum requriements'']]="","",IF(Table1[[#This Row],[Response to Q1 ''Meets minimum requriements'']]="N","",IF(Table1[[#This Row],[Response to Q1 ''Meets minimum requriements'']]="Y",INDEX(Tables!$A$12:$B$15,MATCH(Table1[[#This Row],[MoSCow]],Tables!$A$12:$A$15,0),2)))))</f>
        <v/>
      </c>
      <c r="K29" s="7" t="s">
        <v>1108</v>
      </c>
      <c r="L29" s="25" t="str">
        <f>IF(OR(ISBLANK(Table1[[#This Row],[X]]),Table1[[#This Row],[Column1]]&lt;1,Table1[[#This Row],[Column2]]&lt;1),"",Table1[[#This Row],[Base score for Lot 1 Q2]]*INDEX(Tables!$A$2:$B$5,MATCH(Table1[[#This Row],[Response for Lot 1 Q2 ''System Customisation'']],Tables!$A$2:$A$5,0),2))</f>
        <v/>
      </c>
      <c r="M29" s="7"/>
      <c r="N29" s="8" t="s">
        <v>1111</v>
      </c>
      <c r="O29" s="5">
        <f>IF(ISNUMBER(MATCH(Table1[[#This Row],[Response for Lot 1 Q2 ''System Customisation'']],Tables!$A$2:$A$5,0)),1,0)</f>
        <v>0</v>
      </c>
      <c r="P29" s="5">
        <f>IF(ISNUMBER(MATCH(Table1[[#This Row],[Base score for Lot 1 Q2]],Tables!$B$12:$B$15,0)),1,0)</f>
        <v>0</v>
      </c>
    </row>
    <row r="30" spans="1:16" s="8" customFormat="1" x14ac:dyDescent="0.3">
      <c r="A30" s="25">
        <v>1</v>
      </c>
      <c r="B30" s="25" t="s">
        <v>107</v>
      </c>
      <c r="C30" s="26" t="s">
        <v>99</v>
      </c>
      <c r="D30" s="25" t="s">
        <v>0</v>
      </c>
      <c r="E30" s="25" t="s">
        <v>60</v>
      </c>
      <c r="F30" s="27" t="s">
        <v>783</v>
      </c>
      <c r="G30" s="25" t="s">
        <v>39</v>
      </c>
      <c r="H30" s="25" t="s">
        <v>751</v>
      </c>
      <c r="I30" s="7"/>
      <c r="J30" s="25" t="str">
        <f>IF(ISBLANK(Table1[[#This Row],[X]]),"",IF(Table1[[#This Row],[Response to Q1 ''Meets minimum requriements'']]="","",IF(Table1[[#This Row],[Response to Q1 ''Meets minimum requriements'']]="N","",IF(Table1[[#This Row],[Response to Q1 ''Meets minimum requriements'']]="Y",INDEX(Tables!$A$12:$B$15,MATCH(Table1[[#This Row],[MoSCow]],Tables!$A$12:$A$15,0),2)))))</f>
        <v/>
      </c>
      <c r="K30" s="7" t="s">
        <v>1108</v>
      </c>
      <c r="L30" s="25" t="str">
        <f>IF(OR(ISBLANK(Table1[[#This Row],[X]]),Table1[[#This Row],[Column1]]&lt;1,Table1[[#This Row],[Column2]]&lt;1),"",Table1[[#This Row],[Base score for Lot 1 Q2]]*INDEX(Tables!$A$2:$B$5,MATCH(Table1[[#This Row],[Response for Lot 1 Q2 ''System Customisation'']],Tables!$A$2:$A$5,0),2))</f>
        <v/>
      </c>
      <c r="M30" s="7"/>
      <c r="N30" s="8" t="s">
        <v>1111</v>
      </c>
      <c r="O30" s="5">
        <f>IF(ISNUMBER(MATCH(Table1[[#This Row],[Response for Lot 1 Q2 ''System Customisation'']],Tables!$A$2:$A$5,0)),1,0)</f>
        <v>0</v>
      </c>
      <c r="P30" s="5">
        <f>IF(ISNUMBER(MATCH(Table1[[#This Row],[Base score for Lot 1 Q2]],Tables!$B$12:$B$15,0)),1,0)</f>
        <v>0</v>
      </c>
    </row>
    <row r="31" spans="1:16" s="6" customFormat="1" ht="43.2" x14ac:dyDescent="0.3">
      <c r="A31" s="15">
        <v>3</v>
      </c>
      <c r="B31" s="15" t="s">
        <v>22</v>
      </c>
      <c r="C31" s="16" t="s">
        <v>625</v>
      </c>
      <c r="D31" s="15" t="s">
        <v>0</v>
      </c>
      <c r="E31" s="15" t="s">
        <v>60</v>
      </c>
      <c r="F31" s="21" t="s">
        <v>784</v>
      </c>
      <c r="G31" s="15" t="s">
        <v>38</v>
      </c>
      <c r="H31" s="15" t="s">
        <v>750</v>
      </c>
      <c r="I31" s="3"/>
      <c r="J31" s="15" t="str">
        <f>IF(ISBLANK(Table1[[#This Row],[X]]),"",IF(Table1[[#This Row],[Response to Q1 ''Meets minimum requriements'']]="","",IF(Table1[[#This Row],[Response to Q1 ''Meets minimum requriements'']]="N","",IF(Table1[[#This Row],[Response to Q1 ''Meets minimum requriements'']]="Y",INDEX(Tables!$A$12:$B$15,MATCH(Table1[[#This Row],[MoSCow]],Tables!$A$12:$A$15,0),2)))))</f>
        <v/>
      </c>
      <c r="K31" s="15" t="s">
        <v>1108</v>
      </c>
      <c r="L31" s="15" t="str">
        <f>IF(OR(ISBLANK(Table1[[#This Row],[X]]),Table1[[#This Row],[Column1]]&lt;1,Table1[[#This Row],[Column2]]&lt;1),"",Table1[[#This Row],[Base score for Lot 1 Q2]]*INDEX(Tables!$A$2:$B$5,MATCH(Table1[[#This Row],[Response for Lot 1 Q2 ''System Customisation'']],Tables!$A$2:$A$5,0),2))</f>
        <v/>
      </c>
      <c r="M31" s="3"/>
      <c r="O31" s="5">
        <f>IF(ISNUMBER(MATCH(Table1[[#This Row],[Response for Lot 1 Q2 ''System Customisation'']],Tables!$A$2:$A$5,0)),1,0)</f>
        <v>0</v>
      </c>
      <c r="P31" s="5">
        <f>IF(ISNUMBER(MATCH(Table1[[#This Row],[Base score for Lot 1 Q2]],Tables!$B$12:$B$15,0)),1,0)</f>
        <v>0</v>
      </c>
    </row>
    <row r="32" spans="1:16" ht="43.2" x14ac:dyDescent="0.3">
      <c r="A32" s="15">
        <v>3</v>
      </c>
      <c r="B32" s="15" t="s">
        <v>23</v>
      </c>
      <c r="C32" s="16" t="s">
        <v>626</v>
      </c>
      <c r="D32" s="15" t="s">
        <v>0</v>
      </c>
      <c r="E32" s="15" t="s">
        <v>60</v>
      </c>
      <c r="F32" s="21" t="s">
        <v>1078</v>
      </c>
      <c r="G32" s="15" t="s">
        <v>39</v>
      </c>
      <c r="H32" s="15" t="s">
        <v>750</v>
      </c>
      <c r="I32" s="3"/>
      <c r="J32" s="15" t="str">
        <f>IF(ISBLANK(Table1[[#This Row],[X]]),"",IF(Table1[[#This Row],[Response to Q1 ''Meets minimum requriements'']]="","",IF(Table1[[#This Row],[Response to Q1 ''Meets minimum requriements'']]="N","",IF(Table1[[#This Row],[Response to Q1 ''Meets minimum requriements'']]="Y",INDEX(Tables!$A$12:$B$15,MATCH(Table1[[#This Row],[MoSCow]],Tables!$A$12:$A$15,0),2)))))</f>
        <v/>
      </c>
      <c r="K32" s="15" t="s">
        <v>1108</v>
      </c>
      <c r="L32" s="15" t="str">
        <f>IF(OR(ISBLANK(Table1[[#This Row],[X]]),Table1[[#This Row],[Column1]]&lt;1,Table1[[#This Row],[Column2]]&lt;1),"",Table1[[#This Row],[Base score for Lot 1 Q2]]*INDEX(Tables!$A$2:$B$5,MATCH(Table1[[#This Row],[Response for Lot 1 Q2 ''System Customisation'']],Tables!$A$2:$A$5,0),2))</f>
        <v/>
      </c>
      <c r="M32" s="3"/>
      <c r="O32" s="5">
        <f>IF(ISNUMBER(MATCH(Table1[[#This Row],[Response for Lot 1 Q2 ''System Customisation'']],Tables!$A$2:$A$5,0)),1,0)</f>
        <v>0</v>
      </c>
      <c r="P32" s="5">
        <f>IF(ISNUMBER(MATCH(Table1[[#This Row],[Base score for Lot 1 Q2]],Tables!$B$12:$B$15,0)),1,0)</f>
        <v>0</v>
      </c>
    </row>
    <row r="33" spans="1:16" s="8" customFormat="1" ht="28.8" x14ac:dyDescent="0.3">
      <c r="A33" s="25">
        <v>1</v>
      </c>
      <c r="B33" s="25" t="s">
        <v>24</v>
      </c>
      <c r="C33" s="26" t="s">
        <v>627</v>
      </c>
      <c r="D33" s="25" t="s">
        <v>0</v>
      </c>
      <c r="E33" s="25" t="s">
        <v>60</v>
      </c>
      <c r="F33" s="28" t="s">
        <v>785</v>
      </c>
      <c r="G33" s="25" t="s">
        <v>39</v>
      </c>
      <c r="H33" s="25" t="s">
        <v>751</v>
      </c>
      <c r="I33" s="7"/>
      <c r="J33" s="25" t="str">
        <f>IF(ISBLANK(Table1[[#This Row],[X]]),"",IF(Table1[[#This Row],[Response to Q1 ''Meets minimum requriements'']]="","",IF(Table1[[#This Row],[Response to Q1 ''Meets minimum requriements'']]="N","",IF(Table1[[#This Row],[Response to Q1 ''Meets minimum requriements'']]="Y",INDEX(Tables!$A$12:$B$15,MATCH(Table1[[#This Row],[MoSCow]],Tables!$A$12:$A$15,0),2)))))</f>
        <v/>
      </c>
      <c r="K33" s="7" t="s">
        <v>1108</v>
      </c>
      <c r="L33" s="25" t="str">
        <f>IF(OR(ISBLANK(Table1[[#This Row],[X]]),Table1[[#This Row],[Column1]]&lt;1,Table1[[#This Row],[Column2]]&lt;1),"",Table1[[#This Row],[Base score for Lot 1 Q2]]*INDEX(Tables!$A$2:$B$5,MATCH(Table1[[#This Row],[Response for Lot 1 Q2 ''System Customisation'']],Tables!$A$2:$A$5,0),2))</f>
        <v/>
      </c>
      <c r="M33" s="7"/>
      <c r="N33" s="8" t="s">
        <v>1111</v>
      </c>
      <c r="O33" s="5">
        <f>IF(ISNUMBER(MATCH(Table1[[#This Row],[Response for Lot 1 Q2 ''System Customisation'']],Tables!$A$2:$A$5,0)),1,0)</f>
        <v>0</v>
      </c>
      <c r="P33" s="5">
        <f>IF(ISNUMBER(MATCH(Table1[[#This Row],[Base score for Lot 1 Q2]],Tables!$B$12:$B$15,0)),1,0)</f>
        <v>0</v>
      </c>
    </row>
    <row r="34" spans="1:16" s="6" customFormat="1" x14ac:dyDescent="0.3">
      <c r="A34" s="15">
        <v>3</v>
      </c>
      <c r="B34" s="15" t="s">
        <v>723</v>
      </c>
      <c r="C34" s="16" t="s">
        <v>151</v>
      </c>
      <c r="D34" s="15" t="s">
        <v>0</v>
      </c>
      <c r="E34" s="15" t="s">
        <v>57</v>
      </c>
      <c r="F34" s="21" t="s">
        <v>786</v>
      </c>
      <c r="G34" s="15" t="s">
        <v>38</v>
      </c>
      <c r="H34" s="15" t="s">
        <v>750</v>
      </c>
      <c r="I34" s="3"/>
      <c r="J34" s="15" t="str">
        <f>IF(ISBLANK(Table1[[#This Row],[X]]),"",IF(Table1[[#This Row],[Response to Q1 ''Meets minimum requriements'']]="","",IF(Table1[[#This Row],[Response to Q1 ''Meets minimum requriements'']]="N","",IF(Table1[[#This Row],[Response to Q1 ''Meets minimum requriements'']]="Y",INDEX(Tables!$A$12:$B$15,MATCH(Table1[[#This Row],[MoSCow]],Tables!$A$12:$A$15,0),2)))))</f>
        <v/>
      </c>
      <c r="K34" s="15" t="s">
        <v>1108</v>
      </c>
      <c r="L34" s="15" t="str">
        <f>IF(OR(ISBLANK(Table1[[#This Row],[X]]),Table1[[#This Row],[Column1]]&lt;1,Table1[[#This Row],[Column2]]&lt;1),"",Table1[[#This Row],[Base score for Lot 1 Q2]]*INDEX(Tables!$A$2:$B$5,MATCH(Table1[[#This Row],[Response for Lot 1 Q2 ''System Customisation'']],Tables!$A$2:$A$5,0),2))</f>
        <v/>
      </c>
      <c r="M34" s="3"/>
      <c r="O34" s="5">
        <f>IF(ISNUMBER(MATCH(Table1[[#This Row],[Response for Lot 1 Q2 ''System Customisation'']],Tables!$A$2:$A$5,0)),1,0)</f>
        <v>0</v>
      </c>
      <c r="P34" s="5">
        <f>IF(ISNUMBER(MATCH(Table1[[#This Row],[Base score for Lot 1 Q2]],Tables!$B$12:$B$15,0)),1,0)</f>
        <v>0</v>
      </c>
    </row>
    <row r="35" spans="1:16" ht="28.8" x14ac:dyDescent="0.3">
      <c r="A35" s="15">
        <v>3</v>
      </c>
      <c r="B35" s="15" t="s">
        <v>108</v>
      </c>
      <c r="C35" s="16" t="s">
        <v>152</v>
      </c>
      <c r="D35" s="15" t="s">
        <v>0</v>
      </c>
      <c r="E35" s="15" t="s">
        <v>57</v>
      </c>
      <c r="F35" s="29" t="s">
        <v>787</v>
      </c>
      <c r="G35" s="15" t="s">
        <v>38</v>
      </c>
      <c r="H35" s="15" t="s">
        <v>750</v>
      </c>
      <c r="I35" s="3"/>
      <c r="J35" s="15" t="str">
        <f>IF(ISBLANK(Table1[[#This Row],[X]]),"",IF(Table1[[#This Row],[Response to Q1 ''Meets minimum requriements'']]="","",IF(Table1[[#This Row],[Response to Q1 ''Meets minimum requriements'']]="N","",IF(Table1[[#This Row],[Response to Q1 ''Meets minimum requriements'']]="Y",INDEX(Tables!$A$12:$B$15,MATCH(Table1[[#This Row],[MoSCow]],Tables!$A$12:$A$15,0),2)))))</f>
        <v/>
      </c>
      <c r="K35" s="15" t="s">
        <v>1108</v>
      </c>
      <c r="L35" s="15" t="str">
        <f>IF(OR(ISBLANK(Table1[[#This Row],[X]]),Table1[[#This Row],[Column1]]&lt;1,Table1[[#This Row],[Column2]]&lt;1),"",Table1[[#This Row],[Base score for Lot 1 Q2]]*INDEX(Tables!$A$2:$B$5,MATCH(Table1[[#This Row],[Response for Lot 1 Q2 ''System Customisation'']],Tables!$A$2:$A$5,0),2))</f>
        <v/>
      </c>
      <c r="M35" s="3"/>
      <c r="O35" s="5">
        <f>IF(ISNUMBER(MATCH(Table1[[#This Row],[Response for Lot 1 Q2 ''System Customisation'']],Tables!$A$2:$A$5,0)),1,0)</f>
        <v>0</v>
      </c>
      <c r="P35" s="5">
        <f>IF(ISNUMBER(MATCH(Table1[[#This Row],[Base score for Lot 1 Q2]],Tables!$B$12:$B$15,0)),1,0)</f>
        <v>0</v>
      </c>
    </row>
    <row r="36" spans="1:16" ht="28.8" x14ac:dyDescent="0.3">
      <c r="A36" s="15">
        <v>3</v>
      </c>
      <c r="B36" s="15" t="s">
        <v>109</v>
      </c>
      <c r="C36" s="16" t="s">
        <v>159</v>
      </c>
      <c r="D36" s="15" t="s">
        <v>0</v>
      </c>
      <c r="E36" s="15" t="s">
        <v>57</v>
      </c>
      <c r="F36" s="30" t="s">
        <v>1082</v>
      </c>
      <c r="G36" s="15" t="s">
        <v>38</v>
      </c>
      <c r="H36" s="15" t="s">
        <v>750</v>
      </c>
      <c r="I36" s="3"/>
      <c r="J36" s="15" t="str">
        <f>IF(ISBLANK(Table1[[#This Row],[X]]),"",IF(Table1[[#This Row],[Response to Q1 ''Meets minimum requriements'']]="","",IF(Table1[[#This Row],[Response to Q1 ''Meets minimum requriements'']]="N","",IF(Table1[[#This Row],[Response to Q1 ''Meets minimum requriements'']]="Y",INDEX(Tables!$A$12:$B$15,MATCH(Table1[[#This Row],[MoSCow]],Tables!$A$12:$A$15,0),2)))))</f>
        <v/>
      </c>
      <c r="K36" s="15" t="s">
        <v>1108</v>
      </c>
      <c r="L36" s="15" t="str">
        <f>IF(OR(ISBLANK(Table1[[#This Row],[X]]),Table1[[#This Row],[Column1]]&lt;1,Table1[[#This Row],[Column2]]&lt;1),"",Table1[[#This Row],[Base score for Lot 1 Q2]]*INDEX(Tables!$A$2:$B$5,MATCH(Table1[[#This Row],[Response for Lot 1 Q2 ''System Customisation'']],Tables!$A$2:$A$5,0),2))</f>
        <v/>
      </c>
      <c r="M36" s="3"/>
      <c r="O36" s="5">
        <f>IF(ISNUMBER(MATCH(Table1[[#This Row],[Response for Lot 1 Q2 ''System Customisation'']],Tables!$A$2:$A$5,0)),1,0)</f>
        <v>0</v>
      </c>
      <c r="P36" s="5">
        <f>IF(ISNUMBER(MATCH(Table1[[#This Row],[Base score for Lot 1 Q2]],Tables!$B$12:$B$15,0)),1,0)</f>
        <v>0</v>
      </c>
    </row>
    <row r="37" spans="1:16" ht="28.8" x14ac:dyDescent="0.3">
      <c r="A37" s="15">
        <v>3</v>
      </c>
      <c r="B37" s="15" t="s">
        <v>110</v>
      </c>
      <c r="C37" s="16" t="s">
        <v>160</v>
      </c>
      <c r="D37" s="15" t="s">
        <v>0</v>
      </c>
      <c r="E37" s="15" t="s">
        <v>57</v>
      </c>
      <c r="F37" s="29" t="s">
        <v>788</v>
      </c>
      <c r="G37" s="15" t="s">
        <v>38</v>
      </c>
      <c r="H37" s="15" t="s">
        <v>751</v>
      </c>
      <c r="I37" s="3"/>
      <c r="J37" s="15" t="str">
        <f>IF(ISBLANK(Table1[[#This Row],[X]]),"",IF(Table1[[#This Row],[Response to Q1 ''Meets minimum requriements'']]="","",IF(Table1[[#This Row],[Response to Q1 ''Meets minimum requriements'']]="N","",IF(Table1[[#This Row],[Response to Q1 ''Meets minimum requriements'']]="Y",INDEX(Tables!$A$12:$B$15,MATCH(Table1[[#This Row],[MoSCow]],Tables!$A$12:$A$15,0),2)))))</f>
        <v/>
      </c>
      <c r="K37" s="15" t="s">
        <v>1108</v>
      </c>
      <c r="L37" s="15" t="str">
        <f>IF(OR(ISBLANK(Table1[[#This Row],[X]]),Table1[[#This Row],[Column1]]&lt;1,Table1[[#This Row],[Column2]]&lt;1),"",Table1[[#This Row],[Base score for Lot 1 Q2]]*INDEX(Tables!$A$2:$B$5,MATCH(Table1[[#This Row],[Response for Lot 1 Q2 ''System Customisation'']],Tables!$A$2:$A$5,0),2))</f>
        <v/>
      </c>
      <c r="M37" s="3"/>
      <c r="O37" s="5">
        <f>IF(ISNUMBER(MATCH(Table1[[#This Row],[Response for Lot 1 Q2 ''System Customisation'']],Tables!$A$2:$A$5,0)),1,0)</f>
        <v>0</v>
      </c>
      <c r="P37" s="5">
        <f>IF(ISNUMBER(MATCH(Table1[[#This Row],[Base score for Lot 1 Q2]],Tables!$B$12:$B$15,0)),1,0)</f>
        <v>0</v>
      </c>
    </row>
    <row r="38" spans="1:16" ht="28.8" x14ac:dyDescent="0.3">
      <c r="A38" s="15">
        <v>3</v>
      </c>
      <c r="B38" s="15" t="s">
        <v>111</v>
      </c>
      <c r="C38" s="16" t="s">
        <v>161</v>
      </c>
      <c r="D38" s="15" t="s">
        <v>0</v>
      </c>
      <c r="E38" s="15" t="s">
        <v>57</v>
      </c>
      <c r="F38" s="29" t="s">
        <v>789</v>
      </c>
      <c r="G38" s="15" t="s">
        <v>38</v>
      </c>
      <c r="H38" s="15" t="s">
        <v>751</v>
      </c>
      <c r="I38" s="3"/>
      <c r="J38" s="15" t="str">
        <f>IF(ISBLANK(Table1[[#This Row],[X]]),"",IF(Table1[[#This Row],[Response to Q1 ''Meets minimum requriements'']]="","",IF(Table1[[#This Row],[Response to Q1 ''Meets minimum requriements'']]="N","",IF(Table1[[#This Row],[Response to Q1 ''Meets minimum requriements'']]="Y",INDEX(Tables!$A$12:$B$15,MATCH(Table1[[#This Row],[MoSCow]],Tables!$A$12:$A$15,0),2)))))</f>
        <v/>
      </c>
      <c r="K38" s="15" t="s">
        <v>1108</v>
      </c>
      <c r="L38" s="15" t="str">
        <f>IF(OR(ISBLANK(Table1[[#This Row],[X]]),Table1[[#This Row],[Column1]]&lt;1,Table1[[#This Row],[Column2]]&lt;1),"",Table1[[#This Row],[Base score for Lot 1 Q2]]*INDEX(Tables!$A$2:$B$5,MATCH(Table1[[#This Row],[Response for Lot 1 Q2 ''System Customisation'']],Tables!$A$2:$A$5,0),2))</f>
        <v/>
      </c>
      <c r="M38" s="3"/>
      <c r="O38" s="5">
        <f>IF(ISNUMBER(MATCH(Table1[[#This Row],[Response for Lot 1 Q2 ''System Customisation'']],Tables!$A$2:$A$5,0)),1,0)</f>
        <v>0</v>
      </c>
      <c r="P38" s="5">
        <f>IF(ISNUMBER(MATCH(Table1[[#This Row],[Base score for Lot 1 Q2]],Tables!$B$12:$B$15,0)),1,0)</f>
        <v>0</v>
      </c>
    </row>
    <row r="39" spans="1:16" ht="28.8" x14ac:dyDescent="0.3">
      <c r="A39" s="15">
        <v>3</v>
      </c>
      <c r="B39" s="15" t="s">
        <v>112</v>
      </c>
      <c r="C39" s="16" t="s">
        <v>162</v>
      </c>
      <c r="D39" s="15" t="s">
        <v>0</v>
      </c>
      <c r="E39" s="15" t="s">
        <v>57</v>
      </c>
      <c r="F39" s="29" t="s">
        <v>790</v>
      </c>
      <c r="G39" s="15" t="s">
        <v>38</v>
      </c>
      <c r="H39" s="15" t="s">
        <v>751</v>
      </c>
      <c r="I39" s="3"/>
      <c r="J39" s="15" t="str">
        <f>IF(ISBLANK(Table1[[#This Row],[X]]),"",IF(Table1[[#This Row],[Response to Q1 ''Meets minimum requriements'']]="","",IF(Table1[[#This Row],[Response to Q1 ''Meets minimum requriements'']]="N","",IF(Table1[[#This Row],[Response to Q1 ''Meets minimum requriements'']]="Y",INDEX(Tables!$A$12:$B$15,MATCH(Table1[[#This Row],[MoSCow]],Tables!$A$12:$A$15,0),2)))))</f>
        <v/>
      </c>
      <c r="K39" s="15" t="s">
        <v>1108</v>
      </c>
      <c r="L39" s="15" t="str">
        <f>IF(OR(ISBLANK(Table1[[#This Row],[X]]),Table1[[#This Row],[Column1]]&lt;1,Table1[[#This Row],[Column2]]&lt;1),"",Table1[[#This Row],[Base score for Lot 1 Q2]]*INDEX(Tables!$A$2:$B$5,MATCH(Table1[[#This Row],[Response for Lot 1 Q2 ''System Customisation'']],Tables!$A$2:$A$5,0),2))</f>
        <v/>
      </c>
      <c r="M39" s="3"/>
      <c r="O39" s="5">
        <f>IF(ISNUMBER(MATCH(Table1[[#This Row],[Response for Lot 1 Q2 ''System Customisation'']],Tables!$A$2:$A$5,0)),1,0)</f>
        <v>0</v>
      </c>
      <c r="P39" s="5">
        <f>IF(ISNUMBER(MATCH(Table1[[#This Row],[Base score for Lot 1 Q2]],Tables!$B$12:$B$15,0)),1,0)</f>
        <v>0</v>
      </c>
    </row>
    <row r="40" spans="1:16" ht="144" x14ac:dyDescent="0.3">
      <c r="A40" s="15">
        <v>3</v>
      </c>
      <c r="B40" s="15" t="s">
        <v>25</v>
      </c>
      <c r="C40" s="16" t="s">
        <v>163</v>
      </c>
      <c r="D40" s="15" t="s">
        <v>0</v>
      </c>
      <c r="E40" s="15" t="s">
        <v>57</v>
      </c>
      <c r="F40" s="21" t="s">
        <v>791</v>
      </c>
      <c r="G40" s="15" t="s">
        <v>38</v>
      </c>
      <c r="H40" s="15" t="s">
        <v>751</v>
      </c>
      <c r="I40" s="3"/>
      <c r="J40" s="15" t="str">
        <f>IF(ISBLANK(Table1[[#This Row],[X]]),"",IF(Table1[[#This Row],[Response to Q1 ''Meets minimum requriements'']]="","",IF(Table1[[#This Row],[Response to Q1 ''Meets minimum requriements'']]="N","",IF(Table1[[#This Row],[Response to Q1 ''Meets minimum requriements'']]="Y",INDEX(Tables!$A$12:$B$15,MATCH(Table1[[#This Row],[MoSCow]],Tables!$A$12:$A$15,0),2)))))</f>
        <v/>
      </c>
      <c r="K40" s="15" t="s">
        <v>1108</v>
      </c>
      <c r="L40" s="15" t="str">
        <f>IF(OR(ISBLANK(Table1[[#This Row],[X]]),Table1[[#This Row],[Column1]]&lt;1,Table1[[#This Row],[Column2]]&lt;1),"",Table1[[#This Row],[Base score for Lot 1 Q2]]*INDEX(Tables!$A$2:$B$5,MATCH(Table1[[#This Row],[Response for Lot 1 Q2 ''System Customisation'']],Tables!$A$2:$A$5,0),2))</f>
        <v/>
      </c>
      <c r="M40" s="3"/>
      <c r="O40" s="5">
        <f>IF(ISNUMBER(MATCH(Table1[[#This Row],[Response for Lot 1 Q2 ''System Customisation'']],Tables!$A$2:$A$5,0)),1,0)</f>
        <v>0</v>
      </c>
      <c r="P40" s="5">
        <f>IF(ISNUMBER(MATCH(Table1[[#This Row],[Base score for Lot 1 Q2]],Tables!$B$12:$B$15,0)),1,0)</f>
        <v>0</v>
      </c>
    </row>
    <row r="41" spans="1:16" ht="28.8" x14ac:dyDescent="0.3">
      <c r="A41" s="15">
        <v>3</v>
      </c>
      <c r="B41" s="15" t="s">
        <v>26</v>
      </c>
      <c r="C41" s="16" t="s">
        <v>164</v>
      </c>
      <c r="D41" s="15" t="s">
        <v>0</v>
      </c>
      <c r="E41" s="15" t="s">
        <v>57</v>
      </c>
      <c r="F41" s="29" t="s">
        <v>792</v>
      </c>
      <c r="G41" s="15" t="s">
        <v>38</v>
      </c>
      <c r="H41" s="15" t="s">
        <v>751</v>
      </c>
      <c r="I41" s="3"/>
      <c r="J41" s="15" t="str">
        <f>IF(ISBLANK(Table1[[#This Row],[X]]),"",IF(Table1[[#This Row],[Response to Q1 ''Meets minimum requriements'']]="","",IF(Table1[[#This Row],[Response to Q1 ''Meets minimum requriements'']]="N","",IF(Table1[[#This Row],[Response to Q1 ''Meets minimum requriements'']]="Y",INDEX(Tables!$A$12:$B$15,MATCH(Table1[[#This Row],[MoSCow]],Tables!$A$12:$A$15,0),2)))))</f>
        <v/>
      </c>
      <c r="K41" s="15" t="s">
        <v>1108</v>
      </c>
      <c r="L41" s="15" t="str">
        <f>IF(OR(ISBLANK(Table1[[#This Row],[X]]),Table1[[#This Row],[Column1]]&lt;1,Table1[[#This Row],[Column2]]&lt;1),"",Table1[[#This Row],[Base score for Lot 1 Q2]]*INDEX(Tables!$A$2:$B$5,MATCH(Table1[[#This Row],[Response for Lot 1 Q2 ''System Customisation'']],Tables!$A$2:$A$5,0),2))</f>
        <v/>
      </c>
      <c r="M41" s="3"/>
      <c r="O41" s="5">
        <f>IF(ISNUMBER(MATCH(Table1[[#This Row],[Response for Lot 1 Q2 ''System Customisation'']],Tables!$A$2:$A$5,0)),1,0)</f>
        <v>0</v>
      </c>
      <c r="P41" s="5">
        <f>IF(ISNUMBER(MATCH(Table1[[#This Row],[Base score for Lot 1 Q2]],Tables!$B$12:$B$15,0)),1,0)</f>
        <v>0</v>
      </c>
    </row>
    <row r="42" spans="1:16" ht="43.2" x14ac:dyDescent="0.3">
      <c r="A42" s="15">
        <v>3</v>
      </c>
      <c r="B42" s="15" t="s">
        <v>27</v>
      </c>
      <c r="C42" s="16" t="s">
        <v>165</v>
      </c>
      <c r="D42" s="15" t="s">
        <v>0</v>
      </c>
      <c r="E42" s="15" t="s">
        <v>57</v>
      </c>
      <c r="F42" s="29" t="s">
        <v>793</v>
      </c>
      <c r="G42" s="15" t="s">
        <v>38</v>
      </c>
      <c r="H42" s="15" t="s">
        <v>751</v>
      </c>
      <c r="I42" s="3"/>
      <c r="J42" s="15" t="str">
        <f>IF(ISBLANK(Table1[[#This Row],[X]]),"",IF(Table1[[#This Row],[Response to Q1 ''Meets minimum requriements'']]="","",IF(Table1[[#This Row],[Response to Q1 ''Meets minimum requriements'']]="N","",IF(Table1[[#This Row],[Response to Q1 ''Meets minimum requriements'']]="Y",INDEX(Tables!$A$12:$B$15,MATCH(Table1[[#This Row],[MoSCow]],Tables!$A$12:$A$15,0),2)))))</f>
        <v/>
      </c>
      <c r="K42" s="15" t="s">
        <v>1108</v>
      </c>
      <c r="L42" s="15" t="str">
        <f>IF(OR(ISBLANK(Table1[[#This Row],[X]]),Table1[[#This Row],[Column1]]&lt;1,Table1[[#This Row],[Column2]]&lt;1),"",Table1[[#This Row],[Base score for Lot 1 Q2]]*INDEX(Tables!$A$2:$B$5,MATCH(Table1[[#This Row],[Response for Lot 1 Q2 ''System Customisation'']],Tables!$A$2:$A$5,0),2))</f>
        <v/>
      </c>
      <c r="M42" s="3"/>
      <c r="O42" s="5">
        <f>IF(ISNUMBER(MATCH(Table1[[#This Row],[Response for Lot 1 Q2 ''System Customisation'']],Tables!$A$2:$A$5,0)),1,0)</f>
        <v>0</v>
      </c>
      <c r="P42" s="5">
        <f>IF(ISNUMBER(MATCH(Table1[[#This Row],[Base score for Lot 1 Q2]],Tables!$B$12:$B$15,0)),1,0)</f>
        <v>0</v>
      </c>
    </row>
    <row r="43" spans="1:16" ht="28.8" x14ac:dyDescent="0.3">
      <c r="A43" s="15">
        <v>3</v>
      </c>
      <c r="B43" s="15" t="s">
        <v>28</v>
      </c>
      <c r="C43" s="16" t="s">
        <v>166</v>
      </c>
      <c r="D43" s="15" t="s">
        <v>0</v>
      </c>
      <c r="E43" s="15" t="s">
        <v>57</v>
      </c>
      <c r="F43" s="29" t="s">
        <v>794</v>
      </c>
      <c r="G43" s="15" t="s">
        <v>38</v>
      </c>
      <c r="H43" s="15" t="s">
        <v>751</v>
      </c>
      <c r="I43" s="3"/>
      <c r="J43" s="15" t="str">
        <f>IF(ISBLANK(Table1[[#This Row],[X]]),"",IF(Table1[[#This Row],[Response to Q1 ''Meets minimum requriements'']]="","",IF(Table1[[#This Row],[Response to Q1 ''Meets minimum requriements'']]="N","",IF(Table1[[#This Row],[Response to Q1 ''Meets minimum requriements'']]="Y",INDEX(Tables!$A$12:$B$15,MATCH(Table1[[#This Row],[MoSCow]],Tables!$A$12:$A$15,0),2)))))</f>
        <v/>
      </c>
      <c r="K43" s="15" t="s">
        <v>1108</v>
      </c>
      <c r="L43" s="15" t="str">
        <f>IF(OR(ISBLANK(Table1[[#This Row],[X]]),Table1[[#This Row],[Column1]]&lt;1,Table1[[#This Row],[Column2]]&lt;1),"",Table1[[#This Row],[Base score for Lot 1 Q2]]*INDEX(Tables!$A$2:$B$5,MATCH(Table1[[#This Row],[Response for Lot 1 Q2 ''System Customisation'']],Tables!$A$2:$A$5,0),2))</f>
        <v/>
      </c>
      <c r="M43" s="3"/>
      <c r="O43" s="5">
        <f>IF(ISNUMBER(MATCH(Table1[[#This Row],[Response for Lot 1 Q2 ''System Customisation'']],Tables!$A$2:$A$5,0)),1,0)</f>
        <v>0</v>
      </c>
      <c r="P43" s="5">
        <f>IF(ISNUMBER(MATCH(Table1[[#This Row],[Base score for Lot 1 Q2]],Tables!$B$12:$B$15,0)),1,0)</f>
        <v>0</v>
      </c>
    </row>
    <row r="44" spans="1:16" s="8" customFormat="1" x14ac:dyDescent="0.3">
      <c r="A44" s="25">
        <v>1</v>
      </c>
      <c r="B44" s="25" t="s">
        <v>113</v>
      </c>
      <c r="C44" s="26" t="s">
        <v>167</v>
      </c>
      <c r="D44" s="25" t="s">
        <v>0</v>
      </c>
      <c r="E44" s="25" t="s">
        <v>57</v>
      </c>
      <c r="F44" s="31" t="s">
        <v>795</v>
      </c>
      <c r="G44" s="25" t="s">
        <v>39</v>
      </c>
      <c r="H44" s="25" t="s">
        <v>751</v>
      </c>
      <c r="I44" s="7"/>
      <c r="J44" s="25" t="str">
        <f>IF(ISBLANK(Table1[[#This Row],[X]]),"",IF(Table1[[#This Row],[Response to Q1 ''Meets minimum requriements'']]="","",IF(Table1[[#This Row],[Response to Q1 ''Meets minimum requriements'']]="N","",IF(Table1[[#This Row],[Response to Q1 ''Meets minimum requriements'']]="Y",INDEX(Tables!$A$12:$B$15,MATCH(Table1[[#This Row],[MoSCow]],Tables!$A$12:$A$15,0),2)))))</f>
        <v/>
      </c>
      <c r="K44" s="7" t="s">
        <v>1108</v>
      </c>
      <c r="L44" s="25" t="str">
        <f>IF(OR(ISBLANK(Table1[[#This Row],[X]]),Table1[[#This Row],[Column1]]&lt;1,Table1[[#This Row],[Column2]]&lt;1),"",Table1[[#This Row],[Base score for Lot 1 Q2]]*INDEX(Tables!$A$2:$B$5,MATCH(Table1[[#This Row],[Response for Lot 1 Q2 ''System Customisation'']],Tables!$A$2:$A$5,0),2))</f>
        <v/>
      </c>
      <c r="M44" s="7"/>
      <c r="N44" s="8" t="s">
        <v>1111</v>
      </c>
      <c r="O44" s="5">
        <f>IF(ISNUMBER(MATCH(Table1[[#This Row],[Response for Lot 1 Q2 ''System Customisation'']],Tables!$A$2:$A$5,0)),1,0)</f>
        <v>0</v>
      </c>
      <c r="P44" s="5">
        <f>IF(ISNUMBER(MATCH(Table1[[#This Row],[Base score for Lot 1 Q2]],Tables!$B$12:$B$15,0)),1,0)</f>
        <v>0</v>
      </c>
    </row>
    <row r="45" spans="1:16" s="8" customFormat="1" x14ac:dyDescent="0.3">
      <c r="A45" s="25">
        <v>1</v>
      </c>
      <c r="B45" s="25" t="s">
        <v>114</v>
      </c>
      <c r="C45" s="26" t="s">
        <v>487</v>
      </c>
      <c r="D45" s="25" t="s">
        <v>0</v>
      </c>
      <c r="E45" s="25" t="s">
        <v>57</v>
      </c>
      <c r="F45" s="28" t="s">
        <v>796</v>
      </c>
      <c r="G45" s="25" t="s">
        <v>38</v>
      </c>
      <c r="H45" s="25" t="s">
        <v>751</v>
      </c>
      <c r="I45" s="7"/>
      <c r="J45" s="25" t="str">
        <f>IF(ISBLANK(Table1[[#This Row],[X]]),"",IF(Table1[[#This Row],[Response to Q1 ''Meets minimum requriements'']]="","",IF(Table1[[#This Row],[Response to Q1 ''Meets minimum requriements'']]="N","",IF(Table1[[#This Row],[Response to Q1 ''Meets minimum requriements'']]="Y",INDEX(Tables!$A$12:$B$15,MATCH(Table1[[#This Row],[MoSCow]],Tables!$A$12:$A$15,0),2)))))</f>
        <v/>
      </c>
      <c r="K45" s="7" t="s">
        <v>1108</v>
      </c>
      <c r="L45" s="25" t="str">
        <f>IF(OR(ISBLANK(Table1[[#This Row],[X]]),Table1[[#This Row],[Column1]]&lt;1,Table1[[#This Row],[Column2]]&lt;1),"",Table1[[#This Row],[Base score for Lot 1 Q2]]*INDEX(Tables!$A$2:$B$5,MATCH(Table1[[#This Row],[Response for Lot 1 Q2 ''System Customisation'']],Tables!$A$2:$A$5,0),2))</f>
        <v/>
      </c>
      <c r="M45" s="7"/>
      <c r="N45" s="8" t="s">
        <v>1111</v>
      </c>
      <c r="O45" s="5">
        <f>IF(ISNUMBER(MATCH(Table1[[#This Row],[Response for Lot 1 Q2 ''System Customisation'']],Tables!$A$2:$A$5,0)),1,0)</f>
        <v>0</v>
      </c>
      <c r="P45" s="5">
        <f>IF(ISNUMBER(MATCH(Table1[[#This Row],[Base score for Lot 1 Q2]],Tables!$B$12:$B$15,0)),1,0)</f>
        <v>0</v>
      </c>
    </row>
    <row r="46" spans="1:16" s="8" customFormat="1" ht="28.8" x14ac:dyDescent="0.3">
      <c r="A46" s="25">
        <v>1</v>
      </c>
      <c r="B46" s="25" t="s">
        <v>115</v>
      </c>
      <c r="C46" s="26" t="s">
        <v>488</v>
      </c>
      <c r="D46" s="25" t="s">
        <v>0</v>
      </c>
      <c r="E46" s="25" t="s">
        <v>57</v>
      </c>
      <c r="F46" s="31" t="s">
        <v>797</v>
      </c>
      <c r="G46" s="25" t="s">
        <v>38</v>
      </c>
      <c r="H46" s="25" t="s">
        <v>751</v>
      </c>
      <c r="I46" s="7"/>
      <c r="J46" s="25" t="str">
        <f>IF(ISBLANK(Table1[[#This Row],[X]]),"",IF(Table1[[#This Row],[Response to Q1 ''Meets minimum requriements'']]="","",IF(Table1[[#This Row],[Response to Q1 ''Meets minimum requriements'']]="N","",IF(Table1[[#This Row],[Response to Q1 ''Meets minimum requriements'']]="Y",INDEX(Tables!$A$12:$B$15,MATCH(Table1[[#This Row],[MoSCow]],Tables!$A$12:$A$15,0),2)))))</f>
        <v/>
      </c>
      <c r="K46" s="7" t="s">
        <v>1108</v>
      </c>
      <c r="L46" s="25" t="str">
        <f>IF(OR(ISBLANK(Table1[[#This Row],[X]]),Table1[[#This Row],[Column1]]&lt;1,Table1[[#This Row],[Column2]]&lt;1),"",Table1[[#This Row],[Base score for Lot 1 Q2]]*INDEX(Tables!$A$2:$B$5,MATCH(Table1[[#This Row],[Response for Lot 1 Q2 ''System Customisation'']],Tables!$A$2:$A$5,0),2))</f>
        <v/>
      </c>
      <c r="M46" s="7"/>
      <c r="N46" s="8" t="s">
        <v>1111</v>
      </c>
      <c r="O46" s="5">
        <f>IF(ISNUMBER(MATCH(Table1[[#This Row],[Response for Lot 1 Q2 ''System Customisation'']],Tables!$A$2:$A$5,0)),1,0)</f>
        <v>0</v>
      </c>
      <c r="P46" s="5">
        <f>IF(ISNUMBER(MATCH(Table1[[#This Row],[Base score for Lot 1 Q2]],Tables!$B$12:$B$15,0)),1,0)</f>
        <v>0</v>
      </c>
    </row>
    <row r="47" spans="1:16" s="8" customFormat="1" x14ac:dyDescent="0.3">
      <c r="A47" s="25">
        <v>1</v>
      </c>
      <c r="B47" s="25" t="s">
        <v>116</v>
      </c>
      <c r="C47" s="26" t="s">
        <v>489</v>
      </c>
      <c r="D47" s="25" t="s">
        <v>0</v>
      </c>
      <c r="E47" s="25" t="s">
        <v>57</v>
      </c>
      <c r="F47" s="28" t="s">
        <v>798</v>
      </c>
      <c r="G47" s="25" t="s">
        <v>38</v>
      </c>
      <c r="H47" s="25" t="s">
        <v>751</v>
      </c>
      <c r="I47" s="7"/>
      <c r="J47" s="25" t="str">
        <f>IF(ISBLANK(Table1[[#This Row],[X]]),"",IF(Table1[[#This Row],[Response to Q1 ''Meets minimum requriements'']]="","",IF(Table1[[#This Row],[Response to Q1 ''Meets minimum requriements'']]="N","",IF(Table1[[#This Row],[Response to Q1 ''Meets minimum requriements'']]="Y",INDEX(Tables!$A$12:$B$15,MATCH(Table1[[#This Row],[MoSCow]],Tables!$A$12:$A$15,0),2)))))</f>
        <v/>
      </c>
      <c r="K47" s="7" t="s">
        <v>1108</v>
      </c>
      <c r="L47" s="25" t="str">
        <f>IF(OR(ISBLANK(Table1[[#This Row],[X]]),Table1[[#This Row],[Column1]]&lt;1,Table1[[#This Row],[Column2]]&lt;1),"",Table1[[#This Row],[Base score for Lot 1 Q2]]*INDEX(Tables!$A$2:$B$5,MATCH(Table1[[#This Row],[Response for Lot 1 Q2 ''System Customisation'']],Tables!$A$2:$A$5,0),2))</f>
        <v/>
      </c>
      <c r="M47" s="7"/>
      <c r="N47" s="8" t="s">
        <v>1111</v>
      </c>
      <c r="O47" s="5">
        <f>IF(ISNUMBER(MATCH(Table1[[#This Row],[Response for Lot 1 Q2 ''System Customisation'']],Tables!$A$2:$A$5,0)),1,0)</f>
        <v>0</v>
      </c>
      <c r="P47" s="5">
        <f>IF(ISNUMBER(MATCH(Table1[[#This Row],[Base score for Lot 1 Q2]],Tables!$B$12:$B$15,0)),1,0)</f>
        <v>0</v>
      </c>
    </row>
    <row r="48" spans="1:16" s="8" customFormat="1" x14ac:dyDescent="0.3">
      <c r="A48" s="25">
        <v>1</v>
      </c>
      <c r="B48" s="25" t="s">
        <v>117</v>
      </c>
      <c r="C48" s="26" t="s">
        <v>490</v>
      </c>
      <c r="D48" s="25" t="s">
        <v>0</v>
      </c>
      <c r="E48" s="25" t="s">
        <v>57</v>
      </c>
      <c r="F48" s="28" t="s">
        <v>799</v>
      </c>
      <c r="G48" s="25" t="s">
        <v>38</v>
      </c>
      <c r="H48" s="25" t="s">
        <v>751</v>
      </c>
      <c r="I48" s="7"/>
      <c r="J48" s="25" t="str">
        <f>IF(ISBLANK(Table1[[#This Row],[X]]),"",IF(Table1[[#This Row],[Response to Q1 ''Meets minimum requriements'']]="","",IF(Table1[[#This Row],[Response to Q1 ''Meets minimum requriements'']]="N","",IF(Table1[[#This Row],[Response to Q1 ''Meets minimum requriements'']]="Y",INDEX(Tables!$A$12:$B$15,MATCH(Table1[[#This Row],[MoSCow]],Tables!$A$12:$A$15,0),2)))))</f>
        <v/>
      </c>
      <c r="K48" s="7" t="s">
        <v>1108</v>
      </c>
      <c r="L48" s="25" t="str">
        <f>IF(OR(ISBLANK(Table1[[#This Row],[X]]),Table1[[#This Row],[Column1]]&lt;1,Table1[[#This Row],[Column2]]&lt;1),"",Table1[[#This Row],[Base score for Lot 1 Q2]]*INDEX(Tables!$A$2:$B$5,MATCH(Table1[[#This Row],[Response for Lot 1 Q2 ''System Customisation'']],Tables!$A$2:$A$5,0),2))</f>
        <v/>
      </c>
      <c r="M48" s="7"/>
      <c r="N48" s="8" t="s">
        <v>1111</v>
      </c>
      <c r="O48" s="5">
        <f>IF(ISNUMBER(MATCH(Table1[[#This Row],[Response for Lot 1 Q2 ''System Customisation'']],Tables!$A$2:$A$5,0)),1,0)</f>
        <v>0</v>
      </c>
      <c r="P48" s="5">
        <f>IF(ISNUMBER(MATCH(Table1[[#This Row],[Base score for Lot 1 Q2]],Tables!$B$12:$B$15,0)),1,0)</f>
        <v>0</v>
      </c>
    </row>
    <row r="49" spans="1:16" s="8" customFormat="1" x14ac:dyDescent="0.3">
      <c r="A49" s="25">
        <v>1</v>
      </c>
      <c r="B49" s="25" t="s">
        <v>118</v>
      </c>
      <c r="C49" s="26" t="s">
        <v>491</v>
      </c>
      <c r="D49" s="25" t="s">
        <v>0</v>
      </c>
      <c r="E49" s="25" t="s">
        <v>57</v>
      </c>
      <c r="F49" s="31" t="s">
        <v>800</v>
      </c>
      <c r="G49" s="25" t="s">
        <v>39</v>
      </c>
      <c r="H49" s="25" t="s">
        <v>751</v>
      </c>
      <c r="I49" s="7"/>
      <c r="J49" s="25" t="str">
        <f>IF(ISBLANK(Table1[[#This Row],[X]]),"",IF(Table1[[#This Row],[Response to Q1 ''Meets minimum requriements'']]="","",IF(Table1[[#This Row],[Response to Q1 ''Meets minimum requriements'']]="N","",IF(Table1[[#This Row],[Response to Q1 ''Meets minimum requriements'']]="Y",INDEX(Tables!$A$12:$B$15,MATCH(Table1[[#This Row],[MoSCow]],Tables!$A$12:$A$15,0),2)))))</f>
        <v/>
      </c>
      <c r="K49" s="7" t="s">
        <v>1108</v>
      </c>
      <c r="L49" s="25" t="str">
        <f>IF(OR(ISBLANK(Table1[[#This Row],[X]]),Table1[[#This Row],[Column1]]&lt;1,Table1[[#This Row],[Column2]]&lt;1),"",Table1[[#This Row],[Base score for Lot 1 Q2]]*INDEX(Tables!$A$2:$B$5,MATCH(Table1[[#This Row],[Response for Lot 1 Q2 ''System Customisation'']],Tables!$A$2:$A$5,0),2))</f>
        <v/>
      </c>
      <c r="M49" s="7"/>
      <c r="N49" s="8" t="s">
        <v>1111</v>
      </c>
      <c r="O49" s="5">
        <f>IF(ISNUMBER(MATCH(Table1[[#This Row],[Response for Lot 1 Q2 ''System Customisation'']],Tables!$A$2:$A$5,0)),1,0)</f>
        <v>0</v>
      </c>
      <c r="P49" s="5">
        <f>IF(ISNUMBER(MATCH(Table1[[#This Row],[Base score for Lot 1 Q2]],Tables!$B$12:$B$15,0)),1,0)</f>
        <v>0</v>
      </c>
    </row>
    <row r="50" spans="1:16" s="8" customFormat="1" ht="28.8" x14ac:dyDescent="0.3">
      <c r="A50" s="25">
        <v>1</v>
      </c>
      <c r="B50" s="25" t="s">
        <v>119</v>
      </c>
      <c r="C50" s="26" t="s">
        <v>492</v>
      </c>
      <c r="D50" s="25" t="s">
        <v>0</v>
      </c>
      <c r="E50" s="25" t="s">
        <v>57</v>
      </c>
      <c r="F50" s="31" t="s">
        <v>801</v>
      </c>
      <c r="G50" s="25" t="s">
        <v>39</v>
      </c>
      <c r="H50" s="25" t="s">
        <v>751</v>
      </c>
      <c r="I50" s="7"/>
      <c r="J50" s="25" t="str">
        <f>IF(ISBLANK(Table1[[#This Row],[X]]),"",IF(Table1[[#This Row],[Response to Q1 ''Meets minimum requriements'']]="","",IF(Table1[[#This Row],[Response to Q1 ''Meets minimum requriements'']]="N","",IF(Table1[[#This Row],[Response to Q1 ''Meets minimum requriements'']]="Y",INDEX(Tables!$A$12:$B$15,MATCH(Table1[[#This Row],[MoSCow]],Tables!$A$12:$A$15,0),2)))))</f>
        <v/>
      </c>
      <c r="K50" s="7" t="s">
        <v>1108</v>
      </c>
      <c r="L50" s="25" t="str">
        <f>IF(OR(ISBLANK(Table1[[#This Row],[X]]),Table1[[#This Row],[Column1]]&lt;1,Table1[[#This Row],[Column2]]&lt;1),"",Table1[[#This Row],[Base score for Lot 1 Q2]]*INDEX(Tables!$A$2:$B$5,MATCH(Table1[[#This Row],[Response for Lot 1 Q2 ''System Customisation'']],Tables!$A$2:$A$5,0),2))</f>
        <v/>
      </c>
      <c r="M50" s="7"/>
      <c r="N50" s="8" t="s">
        <v>1111</v>
      </c>
      <c r="O50" s="5">
        <f>IF(ISNUMBER(MATCH(Table1[[#This Row],[Response for Lot 1 Q2 ''System Customisation'']],Tables!$A$2:$A$5,0)),1,0)</f>
        <v>0</v>
      </c>
      <c r="P50" s="5">
        <f>IF(ISNUMBER(MATCH(Table1[[#This Row],[Base score for Lot 1 Q2]],Tables!$B$12:$B$15,0)),1,0)</f>
        <v>0</v>
      </c>
    </row>
    <row r="51" spans="1:16" s="8" customFormat="1" ht="28.8" x14ac:dyDescent="0.3">
      <c r="A51" s="25">
        <v>1</v>
      </c>
      <c r="B51" s="25" t="s">
        <v>732</v>
      </c>
      <c r="C51" s="26" t="s">
        <v>493</v>
      </c>
      <c r="D51" s="25" t="s">
        <v>0</v>
      </c>
      <c r="E51" s="25" t="s">
        <v>57</v>
      </c>
      <c r="F51" s="28" t="s">
        <v>802</v>
      </c>
      <c r="G51" s="25" t="s">
        <v>39</v>
      </c>
      <c r="H51" s="25" t="s">
        <v>751</v>
      </c>
      <c r="I51" s="7"/>
      <c r="J51" s="25" t="str">
        <f>IF(ISBLANK(Table1[[#This Row],[X]]),"",IF(Table1[[#This Row],[Response to Q1 ''Meets minimum requriements'']]="","",IF(Table1[[#This Row],[Response to Q1 ''Meets minimum requriements'']]="N","",IF(Table1[[#This Row],[Response to Q1 ''Meets minimum requriements'']]="Y",INDEX(Tables!$A$12:$B$15,MATCH(Table1[[#This Row],[MoSCow]],Tables!$A$12:$A$15,0),2)))))</f>
        <v/>
      </c>
      <c r="K51" s="7" t="s">
        <v>1108</v>
      </c>
      <c r="L51" s="25" t="str">
        <f>IF(OR(ISBLANK(Table1[[#This Row],[X]]),Table1[[#This Row],[Column1]]&lt;1,Table1[[#This Row],[Column2]]&lt;1),"",Table1[[#This Row],[Base score for Lot 1 Q2]]*INDEX(Tables!$A$2:$B$5,MATCH(Table1[[#This Row],[Response for Lot 1 Q2 ''System Customisation'']],Tables!$A$2:$A$5,0),2))</f>
        <v/>
      </c>
      <c r="M51" s="7"/>
      <c r="N51" s="8" t="s">
        <v>1111</v>
      </c>
      <c r="O51" s="5">
        <f>IF(ISNUMBER(MATCH(Table1[[#This Row],[Response for Lot 1 Q2 ''System Customisation'']],Tables!$A$2:$A$5,0)),1,0)</f>
        <v>0</v>
      </c>
      <c r="P51" s="5">
        <f>IF(ISNUMBER(MATCH(Table1[[#This Row],[Base score for Lot 1 Q2]],Tables!$B$12:$B$15,0)),1,0)</f>
        <v>0</v>
      </c>
    </row>
    <row r="52" spans="1:16" s="8" customFormat="1" x14ac:dyDescent="0.3">
      <c r="A52" s="25">
        <v>1</v>
      </c>
      <c r="B52" s="25" t="s">
        <v>120</v>
      </c>
      <c r="C52" s="26" t="s">
        <v>494</v>
      </c>
      <c r="D52" s="25" t="s">
        <v>0</v>
      </c>
      <c r="E52" s="25" t="s">
        <v>57</v>
      </c>
      <c r="F52" s="28" t="s">
        <v>803</v>
      </c>
      <c r="G52" s="25" t="s">
        <v>39</v>
      </c>
      <c r="H52" s="25" t="s">
        <v>751</v>
      </c>
      <c r="I52" s="7"/>
      <c r="J52" s="25" t="str">
        <f>IF(ISBLANK(Table1[[#This Row],[X]]),"",IF(Table1[[#This Row],[Response to Q1 ''Meets minimum requriements'']]="","",IF(Table1[[#This Row],[Response to Q1 ''Meets minimum requriements'']]="N","",IF(Table1[[#This Row],[Response to Q1 ''Meets minimum requriements'']]="Y",INDEX(Tables!$A$12:$B$15,MATCH(Table1[[#This Row],[MoSCow]],Tables!$A$12:$A$15,0),2)))))</f>
        <v/>
      </c>
      <c r="K52" s="7" t="s">
        <v>1108</v>
      </c>
      <c r="L52" s="25" t="str">
        <f>IF(OR(ISBLANK(Table1[[#This Row],[X]]),Table1[[#This Row],[Column1]]&lt;1,Table1[[#This Row],[Column2]]&lt;1),"",Table1[[#This Row],[Base score for Lot 1 Q2]]*INDEX(Tables!$A$2:$B$5,MATCH(Table1[[#This Row],[Response for Lot 1 Q2 ''System Customisation'']],Tables!$A$2:$A$5,0),2))</f>
        <v/>
      </c>
      <c r="M52" s="7"/>
      <c r="N52" s="8" t="s">
        <v>1111</v>
      </c>
      <c r="O52" s="5">
        <f>IF(ISNUMBER(MATCH(Table1[[#This Row],[Response for Lot 1 Q2 ''System Customisation'']],Tables!$A$2:$A$5,0)),1,0)</f>
        <v>0</v>
      </c>
      <c r="P52" s="5">
        <f>IF(ISNUMBER(MATCH(Table1[[#This Row],[Base score for Lot 1 Q2]],Tables!$B$12:$B$15,0)),1,0)</f>
        <v>0</v>
      </c>
    </row>
    <row r="53" spans="1:16" s="8" customFormat="1" ht="28.8" x14ac:dyDescent="0.3">
      <c r="A53" s="25">
        <v>1</v>
      </c>
      <c r="B53" s="25" t="s">
        <v>121</v>
      </c>
      <c r="C53" s="26" t="s">
        <v>495</v>
      </c>
      <c r="D53" s="25" t="s">
        <v>0</v>
      </c>
      <c r="E53" s="25" t="s">
        <v>57</v>
      </c>
      <c r="F53" s="28" t="s">
        <v>804</v>
      </c>
      <c r="G53" s="25" t="s">
        <v>38</v>
      </c>
      <c r="H53" s="25" t="s">
        <v>751</v>
      </c>
      <c r="I53" s="7"/>
      <c r="J53" s="25" t="str">
        <f>IF(ISBLANK(Table1[[#This Row],[X]]),"",IF(Table1[[#This Row],[Response to Q1 ''Meets minimum requriements'']]="","",IF(Table1[[#This Row],[Response to Q1 ''Meets minimum requriements'']]="N","",IF(Table1[[#This Row],[Response to Q1 ''Meets minimum requriements'']]="Y",INDEX(Tables!$A$12:$B$15,MATCH(Table1[[#This Row],[MoSCow]],Tables!$A$12:$A$15,0),2)))))</f>
        <v/>
      </c>
      <c r="K53" s="7" t="s">
        <v>1108</v>
      </c>
      <c r="L53" s="25" t="str">
        <f>IF(OR(ISBLANK(Table1[[#This Row],[X]]),Table1[[#This Row],[Column1]]&lt;1,Table1[[#This Row],[Column2]]&lt;1),"",Table1[[#This Row],[Base score for Lot 1 Q2]]*INDEX(Tables!$A$2:$B$5,MATCH(Table1[[#This Row],[Response for Lot 1 Q2 ''System Customisation'']],Tables!$A$2:$A$5,0),2))</f>
        <v/>
      </c>
      <c r="M53" s="7"/>
      <c r="N53" s="8" t="s">
        <v>1111</v>
      </c>
      <c r="O53" s="5">
        <f>IF(ISNUMBER(MATCH(Table1[[#This Row],[Response for Lot 1 Q2 ''System Customisation'']],Tables!$A$2:$A$5,0)),1,0)</f>
        <v>0</v>
      </c>
      <c r="P53" s="5">
        <f>IF(ISNUMBER(MATCH(Table1[[#This Row],[Base score for Lot 1 Q2]],Tables!$B$12:$B$15,0)),1,0)</f>
        <v>0</v>
      </c>
    </row>
    <row r="54" spans="1:16" s="8" customFormat="1" x14ac:dyDescent="0.3">
      <c r="A54" s="25">
        <v>1</v>
      </c>
      <c r="B54" s="25" t="s">
        <v>122</v>
      </c>
      <c r="C54" s="26" t="s">
        <v>628</v>
      </c>
      <c r="D54" s="25" t="s">
        <v>0</v>
      </c>
      <c r="E54" s="25" t="s">
        <v>57</v>
      </c>
      <c r="F54" s="28" t="s">
        <v>805</v>
      </c>
      <c r="G54" s="25" t="s">
        <v>38</v>
      </c>
      <c r="H54" s="25" t="s">
        <v>750</v>
      </c>
      <c r="I54" s="7"/>
      <c r="J54" s="25" t="str">
        <f>IF(ISBLANK(Table1[[#This Row],[X]]),"",IF(Table1[[#This Row],[Response to Q1 ''Meets minimum requriements'']]="","",IF(Table1[[#This Row],[Response to Q1 ''Meets minimum requriements'']]="N","",IF(Table1[[#This Row],[Response to Q1 ''Meets minimum requriements'']]="Y",INDEX(Tables!$A$12:$B$15,MATCH(Table1[[#This Row],[MoSCow]],Tables!$A$12:$A$15,0),2)))))</f>
        <v/>
      </c>
      <c r="K54" s="7" t="s">
        <v>1108</v>
      </c>
      <c r="L54" s="25" t="str">
        <f>IF(OR(ISBLANK(Table1[[#This Row],[X]]),Table1[[#This Row],[Column1]]&lt;1,Table1[[#This Row],[Column2]]&lt;1),"",Table1[[#This Row],[Base score for Lot 1 Q2]]*INDEX(Tables!$A$2:$B$5,MATCH(Table1[[#This Row],[Response for Lot 1 Q2 ''System Customisation'']],Tables!$A$2:$A$5,0),2))</f>
        <v/>
      </c>
      <c r="M54" s="7"/>
      <c r="N54" s="8" t="s">
        <v>1111</v>
      </c>
      <c r="O54" s="5">
        <f>IF(ISNUMBER(MATCH(Table1[[#This Row],[Response for Lot 1 Q2 ''System Customisation'']],Tables!$A$2:$A$5,0)),1,0)</f>
        <v>0</v>
      </c>
      <c r="P54" s="5">
        <f>IF(ISNUMBER(MATCH(Table1[[#This Row],[Base score for Lot 1 Q2]],Tables!$B$12:$B$15,0)),1,0)</f>
        <v>0</v>
      </c>
    </row>
    <row r="55" spans="1:16" s="8" customFormat="1" ht="28.8" x14ac:dyDescent="0.3">
      <c r="A55" s="25">
        <v>1</v>
      </c>
      <c r="B55" s="25" t="s">
        <v>123</v>
      </c>
      <c r="C55" s="26" t="s">
        <v>739</v>
      </c>
      <c r="D55" s="25" t="s">
        <v>0</v>
      </c>
      <c r="E55" s="25" t="s">
        <v>57</v>
      </c>
      <c r="F55" s="28" t="s">
        <v>806</v>
      </c>
      <c r="G55" s="25" t="s">
        <v>38</v>
      </c>
      <c r="H55" s="25" t="s">
        <v>750</v>
      </c>
      <c r="I55" s="7"/>
      <c r="J55" s="25" t="str">
        <f>IF(ISBLANK(Table1[[#This Row],[X]]),"",IF(Table1[[#This Row],[Response to Q1 ''Meets minimum requriements'']]="","",IF(Table1[[#This Row],[Response to Q1 ''Meets minimum requriements'']]="N","",IF(Table1[[#This Row],[Response to Q1 ''Meets minimum requriements'']]="Y",INDEX(Tables!$A$12:$B$15,MATCH(Table1[[#This Row],[MoSCow]],Tables!$A$12:$A$15,0),2)))))</f>
        <v/>
      </c>
      <c r="K55" s="7" t="s">
        <v>1108</v>
      </c>
      <c r="L55" s="25" t="str">
        <f>IF(OR(ISBLANK(Table1[[#This Row],[X]]),Table1[[#This Row],[Column1]]&lt;1,Table1[[#This Row],[Column2]]&lt;1),"",Table1[[#This Row],[Base score for Lot 1 Q2]]*INDEX(Tables!$A$2:$B$5,MATCH(Table1[[#This Row],[Response for Lot 1 Q2 ''System Customisation'']],Tables!$A$2:$A$5,0),2))</f>
        <v/>
      </c>
      <c r="M55" s="7"/>
      <c r="N55" s="8" t="s">
        <v>1111</v>
      </c>
      <c r="O55" s="5">
        <f>IF(ISNUMBER(MATCH(Table1[[#This Row],[Response for Lot 1 Q2 ''System Customisation'']],Tables!$A$2:$A$5,0)),1,0)</f>
        <v>0</v>
      </c>
      <c r="P55" s="5">
        <f>IF(ISNUMBER(MATCH(Table1[[#This Row],[Base score for Lot 1 Q2]],Tables!$B$12:$B$15,0)),1,0)</f>
        <v>0</v>
      </c>
    </row>
    <row r="56" spans="1:16" s="8" customFormat="1" ht="28.8" x14ac:dyDescent="0.3">
      <c r="A56" s="25">
        <v>1</v>
      </c>
      <c r="B56" s="25" t="s">
        <v>1117</v>
      </c>
      <c r="C56" s="26" t="s">
        <v>1118</v>
      </c>
      <c r="D56" s="25"/>
      <c r="E56" s="25" t="s">
        <v>57</v>
      </c>
      <c r="F56" s="28" t="s">
        <v>1119</v>
      </c>
      <c r="G56" s="25" t="s">
        <v>38</v>
      </c>
      <c r="H56" s="25" t="s">
        <v>751</v>
      </c>
      <c r="I56" s="7"/>
      <c r="J56" s="67" t="str">
        <f>IF(ISBLANK(Table1[[#This Row],[X]]),"",IF(Table1[[#This Row],[Response to Q1 ''Meets minimum requriements'']]="","",IF(Table1[[#This Row],[Response to Q1 ''Meets minimum requriements'']]="N","",IF(Table1[[#This Row],[Response to Q1 ''Meets minimum requriements'']]="Y",INDEX(Tables!$A$12:$B$15,MATCH(Table1[[#This Row],[MoSCow]],Tables!$A$12:$A$15,0),2)))))</f>
        <v/>
      </c>
      <c r="K56" s="7"/>
      <c r="L56" s="67" t="str">
        <f>IF(OR(ISBLANK(Table1[[#This Row],[X]]),ISBLANK(Table1[[#This Row],[Column1]]&lt;1)),"",Table1[[#This Row],[Base score for Lot 1 Q2]]*INDEX(Tables!$A$2:$B$5,MATCH(Table1[[#This Row],[Response for Lot 1 Q2 ''System Customisation'']],Tables!$A$2:$A$5,0),2))</f>
        <v/>
      </c>
      <c r="M56" s="7"/>
      <c r="O56" s="66">
        <f>IF(ISNUMBER(MATCH(Table1[[#This Row],[Response for Lot 1 Q2 ''System Customisation'']],Tables!$A$2:$A$5,0)),1,0)</f>
        <v>0</v>
      </c>
      <c r="P56" s="66">
        <f>IF(ISNUMBER(MATCH(Table1[[#This Row],[Base score for Lot 1 Q2]],Tables!$B$12:$B$15,0)),1,0)</f>
        <v>0</v>
      </c>
    </row>
    <row r="57" spans="1:16" s="8" customFormat="1" ht="28.8" x14ac:dyDescent="0.3">
      <c r="A57" s="25">
        <v>1</v>
      </c>
      <c r="B57" s="25" t="s">
        <v>124</v>
      </c>
      <c r="C57" s="26" t="s">
        <v>153</v>
      </c>
      <c r="D57" s="25" t="s">
        <v>0</v>
      </c>
      <c r="E57" s="25" t="s">
        <v>58</v>
      </c>
      <c r="F57" s="28" t="s">
        <v>807</v>
      </c>
      <c r="G57" s="25" t="s">
        <v>38</v>
      </c>
      <c r="H57" s="25" t="s">
        <v>751</v>
      </c>
      <c r="I57" s="7"/>
      <c r="J57" s="25" t="str">
        <f>IF(ISBLANK(Table1[[#This Row],[X]]),"",IF(Table1[[#This Row],[Response to Q1 ''Meets minimum requriements'']]="","",IF(Table1[[#This Row],[Response to Q1 ''Meets minimum requriements'']]="N","",IF(Table1[[#This Row],[Response to Q1 ''Meets minimum requriements'']]="Y",INDEX(Tables!$A$12:$B$15,MATCH(Table1[[#This Row],[MoSCow]],Tables!$A$12:$A$15,0),2)))))</f>
        <v/>
      </c>
      <c r="K57" s="7" t="s">
        <v>1108</v>
      </c>
      <c r="L57" s="25" t="str">
        <f>IF(OR(ISBLANK(Table1[[#This Row],[X]]),Table1[[#This Row],[Column1]]&lt;1,Table1[[#This Row],[Column2]]&lt;1),"",Table1[[#This Row],[Base score for Lot 1 Q2]]*INDEX(Tables!$A$2:$B$5,MATCH(Table1[[#This Row],[Response for Lot 1 Q2 ''System Customisation'']],Tables!$A$2:$A$5,0),2))</f>
        <v/>
      </c>
      <c r="M57" s="7"/>
      <c r="N57" s="8" t="s">
        <v>1111</v>
      </c>
      <c r="O57" s="5">
        <f>IF(ISNUMBER(MATCH(Table1[[#This Row],[Response for Lot 1 Q2 ''System Customisation'']],Tables!$A$2:$A$5,0)),1,0)</f>
        <v>0</v>
      </c>
      <c r="P57" s="5">
        <f>IF(ISNUMBER(MATCH(Table1[[#This Row],[Base score for Lot 1 Q2]],Tables!$B$12:$B$15,0)),1,0)</f>
        <v>0</v>
      </c>
    </row>
    <row r="58" spans="1:16" s="8" customFormat="1" ht="28.8" x14ac:dyDescent="0.3">
      <c r="A58" s="25">
        <v>1</v>
      </c>
      <c r="B58" s="25" t="s">
        <v>125</v>
      </c>
      <c r="C58" s="26" t="s">
        <v>154</v>
      </c>
      <c r="D58" s="25" t="s">
        <v>0</v>
      </c>
      <c r="E58" s="25" t="s">
        <v>58</v>
      </c>
      <c r="F58" s="28" t="s">
        <v>808</v>
      </c>
      <c r="G58" s="25" t="s">
        <v>39</v>
      </c>
      <c r="H58" s="25" t="s">
        <v>751</v>
      </c>
      <c r="I58" s="7"/>
      <c r="J58" s="25" t="str">
        <f>IF(ISBLANK(Table1[[#This Row],[X]]),"",IF(Table1[[#This Row],[Response to Q1 ''Meets minimum requriements'']]="","",IF(Table1[[#This Row],[Response to Q1 ''Meets minimum requriements'']]="N","",IF(Table1[[#This Row],[Response to Q1 ''Meets minimum requriements'']]="Y",INDEX(Tables!$A$12:$B$15,MATCH(Table1[[#This Row],[MoSCow]],Tables!$A$12:$A$15,0),2)))))</f>
        <v/>
      </c>
      <c r="K58" s="7" t="s">
        <v>1108</v>
      </c>
      <c r="L58" s="25" t="str">
        <f>IF(OR(ISBLANK(Table1[[#This Row],[X]]),Table1[[#This Row],[Column1]]&lt;1,Table1[[#This Row],[Column2]]&lt;1),"",Table1[[#This Row],[Base score for Lot 1 Q2]]*INDEX(Tables!$A$2:$B$5,MATCH(Table1[[#This Row],[Response for Lot 1 Q2 ''System Customisation'']],Tables!$A$2:$A$5,0),2))</f>
        <v/>
      </c>
      <c r="M58" s="7"/>
      <c r="N58" s="8" t="s">
        <v>1111</v>
      </c>
      <c r="O58" s="5">
        <f>IF(ISNUMBER(MATCH(Table1[[#This Row],[Response for Lot 1 Q2 ''System Customisation'']],Tables!$A$2:$A$5,0)),1,0)</f>
        <v>0</v>
      </c>
      <c r="P58" s="5">
        <f>IF(ISNUMBER(MATCH(Table1[[#This Row],[Base score for Lot 1 Q2]],Tables!$B$12:$B$15,0)),1,0)</f>
        <v>0</v>
      </c>
    </row>
    <row r="59" spans="1:16" ht="86.4" x14ac:dyDescent="0.3">
      <c r="A59" s="15">
        <v>3</v>
      </c>
      <c r="B59" s="15" t="s">
        <v>126</v>
      </c>
      <c r="C59" s="16" t="s">
        <v>157</v>
      </c>
      <c r="D59" s="15" t="s">
        <v>0</v>
      </c>
      <c r="E59" s="15" t="s">
        <v>59</v>
      </c>
      <c r="F59" s="18" t="s">
        <v>809</v>
      </c>
      <c r="G59" s="15" t="s">
        <v>38</v>
      </c>
      <c r="H59" s="15" t="s">
        <v>751</v>
      </c>
      <c r="I59" s="3"/>
      <c r="J59" s="15" t="str">
        <f>IF(ISBLANK(Table1[[#This Row],[X]]),"",IF(Table1[[#This Row],[Response to Q1 ''Meets minimum requriements'']]="","",IF(Table1[[#This Row],[Response to Q1 ''Meets minimum requriements'']]="N","",IF(Table1[[#This Row],[Response to Q1 ''Meets minimum requriements'']]="Y",INDEX(Tables!$A$12:$B$15,MATCH(Table1[[#This Row],[MoSCow]],Tables!$A$12:$A$15,0),2)))))</f>
        <v/>
      </c>
      <c r="K59" s="15" t="s">
        <v>1108</v>
      </c>
      <c r="L59" s="15" t="str">
        <f>IF(OR(ISBLANK(Table1[[#This Row],[X]]),Table1[[#This Row],[Column1]]&lt;1,Table1[[#This Row],[Column2]]&lt;1),"",Table1[[#This Row],[Base score for Lot 1 Q2]]*INDEX(Tables!$A$2:$B$5,MATCH(Table1[[#This Row],[Response for Lot 1 Q2 ''System Customisation'']],Tables!$A$2:$A$5,0),2))</f>
        <v/>
      </c>
      <c r="M59" s="3"/>
      <c r="O59" s="5">
        <f>IF(ISNUMBER(MATCH(Table1[[#This Row],[Response for Lot 1 Q2 ''System Customisation'']],Tables!$A$2:$A$5,0)),1,0)</f>
        <v>0</v>
      </c>
      <c r="P59" s="5">
        <f>IF(ISNUMBER(MATCH(Table1[[#This Row],[Base score for Lot 1 Q2]],Tables!$B$12:$B$15,0)),1,0)</f>
        <v>0</v>
      </c>
    </row>
    <row r="60" spans="1:16" ht="28.8" x14ac:dyDescent="0.3">
      <c r="A60" s="15">
        <v>3</v>
      </c>
      <c r="B60" s="15" t="s">
        <v>127</v>
      </c>
      <c r="C60" s="16" t="s">
        <v>168</v>
      </c>
      <c r="D60" s="15" t="s">
        <v>0</v>
      </c>
      <c r="E60" s="15" t="s">
        <v>59</v>
      </c>
      <c r="F60" s="21" t="s">
        <v>810</v>
      </c>
      <c r="G60" s="15" t="s">
        <v>38</v>
      </c>
      <c r="H60" s="15" t="s">
        <v>751</v>
      </c>
      <c r="I60" s="3"/>
      <c r="J60" s="15" t="str">
        <f>IF(ISBLANK(Table1[[#This Row],[X]]),"",IF(Table1[[#This Row],[Response to Q1 ''Meets minimum requriements'']]="","",IF(Table1[[#This Row],[Response to Q1 ''Meets minimum requriements'']]="N","",IF(Table1[[#This Row],[Response to Q1 ''Meets minimum requriements'']]="Y",INDEX(Tables!$A$12:$B$15,MATCH(Table1[[#This Row],[MoSCow]],Tables!$A$12:$A$15,0),2)))))</f>
        <v/>
      </c>
      <c r="K60" s="15" t="s">
        <v>1108</v>
      </c>
      <c r="L60" s="15" t="str">
        <f>IF(OR(ISBLANK(Table1[[#This Row],[X]]),Table1[[#This Row],[Column1]]&lt;1,Table1[[#This Row],[Column2]]&lt;1),"",Table1[[#This Row],[Base score for Lot 1 Q2]]*INDEX(Tables!$A$2:$B$5,MATCH(Table1[[#This Row],[Response for Lot 1 Q2 ''System Customisation'']],Tables!$A$2:$A$5,0),2))</f>
        <v/>
      </c>
      <c r="M60" s="3"/>
      <c r="O60" s="5">
        <f>IF(ISNUMBER(MATCH(Table1[[#This Row],[Response for Lot 1 Q2 ''System Customisation'']],Tables!$A$2:$A$5,0)),1,0)</f>
        <v>0</v>
      </c>
      <c r="P60" s="5">
        <f>IF(ISNUMBER(MATCH(Table1[[#This Row],[Base score for Lot 1 Q2]],Tables!$B$12:$B$15,0)),1,0)</f>
        <v>0</v>
      </c>
    </row>
    <row r="61" spans="1:16" x14ac:dyDescent="0.3">
      <c r="A61" s="15">
        <v>3</v>
      </c>
      <c r="B61" s="15" t="s">
        <v>128</v>
      </c>
      <c r="C61" s="16" t="s">
        <v>169</v>
      </c>
      <c r="D61" s="15" t="s">
        <v>0</v>
      </c>
      <c r="E61" s="15" t="s">
        <v>59</v>
      </c>
      <c r="F61" s="21" t="s">
        <v>811</v>
      </c>
      <c r="G61" s="15" t="s">
        <v>38</v>
      </c>
      <c r="H61" s="15" t="s">
        <v>751</v>
      </c>
      <c r="I61" s="3"/>
      <c r="J61" s="15" t="str">
        <f>IF(ISBLANK(Table1[[#This Row],[X]]),"",IF(Table1[[#This Row],[Response to Q1 ''Meets minimum requriements'']]="","",IF(Table1[[#This Row],[Response to Q1 ''Meets minimum requriements'']]="N","",IF(Table1[[#This Row],[Response to Q1 ''Meets minimum requriements'']]="Y",INDEX(Tables!$A$12:$B$15,MATCH(Table1[[#This Row],[MoSCow]],Tables!$A$12:$A$15,0),2)))))</f>
        <v/>
      </c>
      <c r="K61" s="15" t="s">
        <v>1108</v>
      </c>
      <c r="L61" s="15" t="str">
        <f>IF(OR(ISBLANK(Table1[[#This Row],[X]]),Table1[[#This Row],[Column1]]&lt;1,Table1[[#This Row],[Column2]]&lt;1),"",Table1[[#This Row],[Base score for Lot 1 Q2]]*INDEX(Tables!$A$2:$B$5,MATCH(Table1[[#This Row],[Response for Lot 1 Q2 ''System Customisation'']],Tables!$A$2:$A$5,0),2))</f>
        <v/>
      </c>
      <c r="M61" s="3"/>
      <c r="O61" s="5">
        <f>IF(ISNUMBER(MATCH(Table1[[#This Row],[Response for Lot 1 Q2 ''System Customisation'']],Tables!$A$2:$A$5,0)),1,0)</f>
        <v>0</v>
      </c>
      <c r="P61" s="5">
        <f>IF(ISNUMBER(MATCH(Table1[[#This Row],[Base score for Lot 1 Q2]],Tables!$B$12:$B$15,0)),1,0)</f>
        <v>0</v>
      </c>
    </row>
    <row r="62" spans="1:16" x14ac:dyDescent="0.3">
      <c r="A62" s="15">
        <v>3</v>
      </c>
      <c r="B62" s="15" t="s">
        <v>129</v>
      </c>
      <c r="C62" s="16" t="s">
        <v>170</v>
      </c>
      <c r="D62" s="15" t="s">
        <v>0</v>
      </c>
      <c r="E62" s="15" t="s">
        <v>59</v>
      </c>
      <c r="F62" s="21" t="s">
        <v>812</v>
      </c>
      <c r="G62" s="15" t="s">
        <v>38</v>
      </c>
      <c r="H62" s="15" t="s">
        <v>751</v>
      </c>
      <c r="I62" s="3"/>
      <c r="J62" s="15" t="str">
        <f>IF(ISBLANK(Table1[[#This Row],[X]]),"",IF(Table1[[#This Row],[Response to Q1 ''Meets minimum requriements'']]="","",IF(Table1[[#This Row],[Response to Q1 ''Meets minimum requriements'']]="N","",IF(Table1[[#This Row],[Response to Q1 ''Meets minimum requriements'']]="Y",INDEX(Tables!$A$12:$B$15,MATCH(Table1[[#This Row],[MoSCow]],Tables!$A$12:$A$15,0),2)))))</f>
        <v/>
      </c>
      <c r="K62" s="15" t="s">
        <v>1108</v>
      </c>
      <c r="L62" s="15" t="str">
        <f>IF(OR(ISBLANK(Table1[[#This Row],[X]]),Table1[[#This Row],[Column1]]&lt;1,Table1[[#This Row],[Column2]]&lt;1),"",Table1[[#This Row],[Base score for Lot 1 Q2]]*INDEX(Tables!$A$2:$B$5,MATCH(Table1[[#This Row],[Response for Lot 1 Q2 ''System Customisation'']],Tables!$A$2:$A$5,0),2))</f>
        <v/>
      </c>
      <c r="M62" s="3"/>
      <c r="O62" s="5">
        <f>IF(ISNUMBER(MATCH(Table1[[#This Row],[Response for Lot 1 Q2 ''System Customisation'']],Tables!$A$2:$A$5,0)),1,0)</f>
        <v>0</v>
      </c>
      <c r="P62" s="5">
        <f>IF(ISNUMBER(MATCH(Table1[[#This Row],[Base score for Lot 1 Q2]],Tables!$B$12:$B$15,0)),1,0)</f>
        <v>0</v>
      </c>
    </row>
    <row r="63" spans="1:16" ht="18.75" customHeight="1" x14ac:dyDescent="0.3">
      <c r="A63" s="15">
        <v>1</v>
      </c>
      <c r="B63" s="15" t="s">
        <v>130</v>
      </c>
      <c r="C63" s="16" t="s">
        <v>171</v>
      </c>
      <c r="D63" s="15" t="s">
        <v>0</v>
      </c>
      <c r="E63" s="15" t="s">
        <v>59</v>
      </c>
      <c r="F63" s="21" t="s">
        <v>813</v>
      </c>
      <c r="G63" s="15" t="s">
        <v>38</v>
      </c>
      <c r="H63" s="15" t="s">
        <v>751</v>
      </c>
      <c r="I63" s="3"/>
      <c r="J63" s="15" t="str">
        <f>IF(ISBLANK(Table1[[#This Row],[X]]),"",IF(Table1[[#This Row],[Response to Q1 ''Meets minimum requriements'']]="","",IF(Table1[[#This Row],[Response to Q1 ''Meets minimum requriements'']]="N","",IF(Table1[[#This Row],[Response to Q1 ''Meets minimum requriements'']]="Y",INDEX(Tables!$A$12:$B$15,MATCH(Table1[[#This Row],[MoSCow]],Tables!$A$12:$A$15,0),2)))))</f>
        <v/>
      </c>
      <c r="K63" s="15" t="s">
        <v>1108</v>
      </c>
      <c r="L63" s="15" t="str">
        <f>IF(OR(ISBLANK(Table1[[#This Row],[X]]),Table1[[#This Row],[Column1]]&lt;1,Table1[[#This Row],[Column2]]&lt;1),"",Table1[[#This Row],[Base score for Lot 1 Q2]]*INDEX(Tables!$A$2:$B$5,MATCH(Table1[[#This Row],[Response for Lot 1 Q2 ''System Customisation'']],Tables!$A$2:$A$5,0),2))</f>
        <v/>
      </c>
      <c r="M63" s="3"/>
      <c r="O63" s="5">
        <f>IF(ISNUMBER(MATCH(Table1[[#This Row],[Response for Lot 1 Q2 ''System Customisation'']],Tables!$A$2:$A$5,0)),1,0)</f>
        <v>0</v>
      </c>
      <c r="P63" s="5">
        <f>IF(ISNUMBER(MATCH(Table1[[#This Row],[Base score for Lot 1 Q2]],Tables!$B$12:$B$15,0)),1,0)</f>
        <v>0</v>
      </c>
    </row>
    <row r="64" spans="1:16" s="8" customFormat="1" ht="28.8" x14ac:dyDescent="0.3">
      <c r="A64" s="25">
        <v>1</v>
      </c>
      <c r="B64" s="25" t="s">
        <v>131</v>
      </c>
      <c r="C64" s="26" t="s">
        <v>172</v>
      </c>
      <c r="D64" s="25" t="s">
        <v>0</v>
      </c>
      <c r="E64" s="25" t="s">
        <v>59</v>
      </c>
      <c r="F64" s="31" t="s">
        <v>814</v>
      </c>
      <c r="G64" s="25" t="s">
        <v>39</v>
      </c>
      <c r="H64" s="25" t="s">
        <v>751</v>
      </c>
      <c r="I64" s="7"/>
      <c r="J64" s="25" t="str">
        <f>IF(ISBLANK(Table1[[#This Row],[X]]),"",IF(Table1[[#This Row],[Response to Q1 ''Meets minimum requriements'']]="","",IF(Table1[[#This Row],[Response to Q1 ''Meets minimum requriements'']]="N","",IF(Table1[[#This Row],[Response to Q1 ''Meets minimum requriements'']]="Y",INDEX(Tables!$A$12:$B$15,MATCH(Table1[[#This Row],[MoSCow]],Tables!$A$12:$A$15,0),2)))))</f>
        <v/>
      </c>
      <c r="K64" s="7" t="s">
        <v>1108</v>
      </c>
      <c r="L64" s="25" t="str">
        <f>IF(OR(ISBLANK(Table1[[#This Row],[X]]),Table1[[#This Row],[Column1]]&lt;1,Table1[[#This Row],[Column2]]&lt;1),"",Table1[[#This Row],[Base score for Lot 1 Q2]]*INDEX(Tables!$A$2:$B$5,MATCH(Table1[[#This Row],[Response for Lot 1 Q2 ''System Customisation'']],Tables!$A$2:$A$5,0),2))</f>
        <v/>
      </c>
      <c r="M64" s="7"/>
      <c r="N64" s="8" t="s">
        <v>1111</v>
      </c>
      <c r="O64" s="5">
        <f>IF(ISNUMBER(MATCH(Table1[[#This Row],[Response for Lot 1 Q2 ''System Customisation'']],Tables!$A$2:$A$5,0)),1,0)</f>
        <v>0</v>
      </c>
      <c r="P64" s="5">
        <f>IF(ISNUMBER(MATCH(Table1[[#This Row],[Base score for Lot 1 Q2]],Tables!$B$12:$B$15,0)),1,0)</f>
        <v>0</v>
      </c>
    </row>
    <row r="65" spans="1:16" ht="28.8" x14ac:dyDescent="0.3">
      <c r="A65" s="15">
        <v>1</v>
      </c>
      <c r="B65" s="15" t="s">
        <v>132</v>
      </c>
      <c r="C65" s="16" t="s">
        <v>173</v>
      </c>
      <c r="D65" s="15" t="s">
        <v>0</v>
      </c>
      <c r="E65" s="15" t="s">
        <v>59</v>
      </c>
      <c r="F65" s="21" t="s">
        <v>815</v>
      </c>
      <c r="G65" s="15" t="s">
        <v>39</v>
      </c>
      <c r="H65" s="15" t="s">
        <v>751</v>
      </c>
      <c r="I65" s="3"/>
      <c r="J65" s="15" t="str">
        <f>IF(ISBLANK(Table1[[#This Row],[X]]),"",IF(Table1[[#This Row],[Response to Q1 ''Meets minimum requriements'']]="","",IF(Table1[[#This Row],[Response to Q1 ''Meets minimum requriements'']]="N","",IF(Table1[[#This Row],[Response to Q1 ''Meets minimum requriements'']]="Y",INDEX(Tables!$A$12:$B$15,MATCH(Table1[[#This Row],[MoSCow]],Tables!$A$12:$A$15,0),2)))))</f>
        <v/>
      </c>
      <c r="K65" s="15" t="s">
        <v>1108</v>
      </c>
      <c r="L65" s="15" t="str">
        <f>IF(OR(ISBLANK(Table1[[#This Row],[X]]),Table1[[#This Row],[Column1]]&lt;1,Table1[[#This Row],[Column2]]&lt;1),"",Table1[[#This Row],[Base score for Lot 1 Q2]]*INDEX(Tables!$A$2:$B$5,MATCH(Table1[[#This Row],[Response for Lot 1 Q2 ''System Customisation'']],Tables!$A$2:$A$5,0),2))</f>
        <v/>
      </c>
      <c r="M65" s="3"/>
      <c r="O65" s="5">
        <f>IF(ISNUMBER(MATCH(Table1[[#This Row],[Response for Lot 1 Q2 ''System Customisation'']],Tables!$A$2:$A$5,0)),1,0)</f>
        <v>0</v>
      </c>
      <c r="P65" s="5">
        <f>IF(ISNUMBER(MATCH(Table1[[#This Row],[Base score for Lot 1 Q2]],Tables!$B$12:$B$15,0)),1,0)</f>
        <v>0</v>
      </c>
    </row>
    <row r="66" spans="1:16" ht="129.6" x14ac:dyDescent="0.3">
      <c r="A66" s="15">
        <v>1</v>
      </c>
      <c r="B66" s="15" t="s">
        <v>133</v>
      </c>
      <c r="C66" s="16" t="s">
        <v>174</v>
      </c>
      <c r="D66" s="15" t="s">
        <v>0</v>
      </c>
      <c r="E66" s="15" t="s">
        <v>738</v>
      </c>
      <c r="F66" s="21" t="s">
        <v>816</v>
      </c>
      <c r="G66" s="15" t="s">
        <v>38</v>
      </c>
      <c r="H66" s="15" t="s">
        <v>751</v>
      </c>
      <c r="I66" s="3"/>
      <c r="J66" s="15" t="str">
        <f>IF(ISBLANK(Table1[[#This Row],[X]]),"",IF(Table1[[#This Row],[Response to Q1 ''Meets minimum requriements'']]="","",IF(Table1[[#This Row],[Response to Q1 ''Meets minimum requriements'']]="N","",IF(Table1[[#This Row],[Response to Q1 ''Meets minimum requriements'']]="Y",INDEX(Tables!$A$12:$B$15,MATCH(Table1[[#This Row],[MoSCow]],Tables!$A$12:$A$15,0),2)))))</f>
        <v/>
      </c>
      <c r="K66" s="15" t="s">
        <v>1108</v>
      </c>
      <c r="L66" s="15" t="str">
        <f>IF(OR(ISBLANK(Table1[[#This Row],[X]]),Table1[[#This Row],[Column1]]&lt;1,Table1[[#This Row],[Column2]]&lt;1),"",Table1[[#This Row],[Base score for Lot 1 Q2]]*INDEX(Tables!$A$2:$B$5,MATCH(Table1[[#This Row],[Response for Lot 1 Q2 ''System Customisation'']],Tables!$A$2:$A$5,0),2))</f>
        <v/>
      </c>
      <c r="M66" s="3"/>
      <c r="O66" s="5">
        <f>IF(ISNUMBER(MATCH(Table1[[#This Row],[Response for Lot 1 Q2 ''System Customisation'']],Tables!$A$2:$A$5,0)),1,0)</f>
        <v>0</v>
      </c>
      <c r="P66" s="5">
        <f>IF(ISNUMBER(MATCH(Table1[[#This Row],[Base score for Lot 1 Q2]],Tables!$B$12:$B$15,0)),1,0)</f>
        <v>0</v>
      </c>
    </row>
    <row r="67" spans="1:16" ht="43.2" x14ac:dyDescent="0.3">
      <c r="A67" s="15">
        <v>3</v>
      </c>
      <c r="B67" s="15" t="s">
        <v>134</v>
      </c>
      <c r="C67" s="16" t="s">
        <v>175</v>
      </c>
      <c r="D67" s="15" t="s">
        <v>0</v>
      </c>
      <c r="E67" s="15" t="s">
        <v>738</v>
      </c>
      <c r="F67" s="32" t="s">
        <v>1087</v>
      </c>
      <c r="G67" s="15" t="s">
        <v>38</v>
      </c>
      <c r="H67" s="15" t="s">
        <v>750</v>
      </c>
      <c r="I67" s="3"/>
      <c r="J67" s="15" t="str">
        <f>IF(ISBLANK(Table1[[#This Row],[X]]),"",IF(Table1[[#This Row],[Response to Q1 ''Meets minimum requriements'']]="","",IF(Table1[[#This Row],[Response to Q1 ''Meets minimum requriements'']]="N","",IF(Table1[[#This Row],[Response to Q1 ''Meets minimum requriements'']]="Y",INDEX(Tables!$A$12:$B$15,MATCH(Table1[[#This Row],[MoSCow]],Tables!$A$12:$A$15,0),2)))))</f>
        <v/>
      </c>
      <c r="K67" s="15" t="s">
        <v>1108</v>
      </c>
      <c r="L67" s="15" t="str">
        <f>IF(OR(ISBLANK(Table1[[#This Row],[X]]),Table1[[#This Row],[Column1]]&lt;1,Table1[[#This Row],[Column2]]&lt;1),"",Table1[[#This Row],[Base score for Lot 1 Q2]]*INDEX(Tables!$A$2:$B$5,MATCH(Table1[[#This Row],[Response for Lot 1 Q2 ''System Customisation'']],Tables!$A$2:$A$5,0),2))</f>
        <v/>
      </c>
      <c r="M67" s="3"/>
      <c r="O67" s="5">
        <f>IF(ISNUMBER(MATCH(Table1[[#This Row],[Response for Lot 1 Q2 ''System Customisation'']],Tables!$A$2:$A$5,0)),1,0)</f>
        <v>0</v>
      </c>
      <c r="P67" s="5">
        <f>IF(ISNUMBER(MATCH(Table1[[#This Row],[Base score for Lot 1 Q2]],Tables!$B$12:$B$15,0)),1,0)</f>
        <v>0</v>
      </c>
    </row>
    <row r="68" spans="1:16" x14ac:dyDescent="0.3">
      <c r="A68" s="15">
        <v>1</v>
      </c>
      <c r="B68" s="15" t="s">
        <v>135</v>
      </c>
      <c r="C68" s="16" t="s">
        <v>176</v>
      </c>
      <c r="D68" s="15" t="s">
        <v>0</v>
      </c>
      <c r="E68" s="15" t="s">
        <v>738</v>
      </c>
      <c r="F68" s="33" t="s">
        <v>817</v>
      </c>
      <c r="G68" s="15" t="s">
        <v>39</v>
      </c>
      <c r="H68" s="15" t="s">
        <v>751</v>
      </c>
      <c r="I68" s="3"/>
      <c r="J68" s="15" t="str">
        <f>IF(ISBLANK(Table1[[#This Row],[X]]),"",IF(Table1[[#This Row],[Response to Q1 ''Meets minimum requriements'']]="","",IF(Table1[[#This Row],[Response to Q1 ''Meets minimum requriements'']]="N","",IF(Table1[[#This Row],[Response to Q1 ''Meets minimum requriements'']]="Y",INDEX(Tables!$A$12:$B$15,MATCH(Table1[[#This Row],[MoSCow]],Tables!$A$12:$A$15,0),2)))))</f>
        <v/>
      </c>
      <c r="K68" s="15" t="s">
        <v>1108</v>
      </c>
      <c r="L68" s="15" t="str">
        <f>IF(OR(ISBLANK(Table1[[#This Row],[X]]),Table1[[#This Row],[Column1]]&lt;1,Table1[[#This Row],[Column2]]&lt;1),"",Table1[[#This Row],[Base score for Lot 1 Q2]]*INDEX(Tables!$A$2:$B$5,MATCH(Table1[[#This Row],[Response for Lot 1 Q2 ''System Customisation'']],Tables!$A$2:$A$5,0),2))</f>
        <v/>
      </c>
      <c r="M68" s="3"/>
      <c r="O68" s="5">
        <f>IF(ISNUMBER(MATCH(Table1[[#This Row],[Response for Lot 1 Q2 ''System Customisation'']],Tables!$A$2:$A$5,0)),1,0)</f>
        <v>0</v>
      </c>
      <c r="P68" s="5">
        <f>IF(ISNUMBER(MATCH(Table1[[#This Row],[Base score for Lot 1 Q2]],Tables!$B$12:$B$15,0)),1,0)</f>
        <v>0</v>
      </c>
    </row>
    <row r="69" spans="1:16" x14ac:dyDescent="0.3">
      <c r="A69" s="15">
        <v>1</v>
      </c>
      <c r="B69" s="15" t="s">
        <v>136</v>
      </c>
      <c r="C69" s="16" t="s">
        <v>177</v>
      </c>
      <c r="D69" s="15" t="s">
        <v>0</v>
      </c>
      <c r="E69" s="15" t="s">
        <v>738</v>
      </c>
      <c r="F69" s="34" t="s">
        <v>818</v>
      </c>
      <c r="G69" s="15" t="s">
        <v>38</v>
      </c>
      <c r="H69" s="15" t="s">
        <v>751</v>
      </c>
      <c r="I69" s="3"/>
      <c r="J69" s="15" t="str">
        <f>IF(ISBLANK(Table1[[#This Row],[X]]),"",IF(Table1[[#This Row],[Response to Q1 ''Meets minimum requriements'']]="","",IF(Table1[[#This Row],[Response to Q1 ''Meets minimum requriements'']]="N","",IF(Table1[[#This Row],[Response to Q1 ''Meets minimum requriements'']]="Y",INDEX(Tables!$A$12:$B$15,MATCH(Table1[[#This Row],[MoSCow]],Tables!$A$12:$A$15,0),2)))))</f>
        <v/>
      </c>
      <c r="K69" s="15" t="s">
        <v>1108</v>
      </c>
      <c r="L69" s="15" t="str">
        <f>IF(OR(ISBLANK(Table1[[#This Row],[X]]),Table1[[#This Row],[Column1]]&lt;1,Table1[[#This Row],[Column2]]&lt;1),"",Table1[[#This Row],[Base score for Lot 1 Q2]]*INDEX(Tables!$A$2:$B$5,MATCH(Table1[[#This Row],[Response for Lot 1 Q2 ''System Customisation'']],Tables!$A$2:$A$5,0),2))</f>
        <v/>
      </c>
      <c r="M69" s="3"/>
      <c r="O69" s="5">
        <f>IF(ISNUMBER(MATCH(Table1[[#This Row],[Response for Lot 1 Q2 ''System Customisation'']],Tables!$A$2:$A$5,0)),1,0)</f>
        <v>0</v>
      </c>
      <c r="P69" s="5">
        <f>IF(ISNUMBER(MATCH(Table1[[#This Row],[Base score for Lot 1 Q2]],Tables!$B$12:$B$15,0)),1,0)</f>
        <v>0</v>
      </c>
    </row>
    <row r="70" spans="1:16" ht="28.8" x14ac:dyDescent="0.3">
      <c r="A70" s="15">
        <v>1</v>
      </c>
      <c r="B70" s="15" t="s">
        <v>137</v>
      </c>
      <c r="C70" s="16" t="s">
        <v>178</v>
      </c>
      <c r="D70" s="15" t="s">
        <v>0</v>
      </c>
      <c r="E70" s="15" t="s">
        <v>738</v>
      </c>
      <c r="F70" s="21" t="s">
        <v>819</v>
      </c>
      <c r="G70" s="15" t="s">
        <v>38</v>
      </c>
      <c r="H70" s="15" t="s">
        <v>751</v>
      </c>
      <c r="I70" s="3"/>
      <c r="J70" s="15" t="str">
        <f>IF(ISBLANK(Table1[[#This Row],[X]]),"",IF(Table1[[#This Row],[Response to Q1 ''Meets minimum requriements'']]="","",IF(Table1[[#This Row],[Response to Q1 ''Meets minimum requriements'']]="N","",IF(Table1[[#This Row],[Response to Q1 ''Meets minimum requriements'']]="Y",INDEX(Tables!$A$12:$B$15,MATCH(Table1[[#This Row],[MoSCow]],Tables!$A$12:$A$15,0),2)))))</f>
        <v/>
      </c>
      <c r="K70" s="15" t="s">
        <v>1108</v>
      </c>
      <c r="L70" s="15" t="str">
        <f>IF(OR(ISBLANK(Table1[[#This Row],[X]]),Table1[[#This Row],[Column1]]&lt;1,Table1[[#This Row],[Column2]]&lt;1),"",Table1[[#This Row],[Base score for Lot 1 Q2]]*INDEX(Tables!$A$2:$B$5,MATCH(Table1[[#This Row],[Response for Lot 1 Q2 ''System Customisation'']],Tables!$A$2:$A$5,0),2))</f>
        <v/>
      </c>
      <c r="M70" s="3"/>
      <c r="O70" s="5">
        <f>IF(ISNUMBER(MATCH(Table1[[#This Row],[Response for Lot 1 Q2 ''System Customisation'']],Tables!$A$2:$A$5,0)),1,0)</f>
        <v>0</v>
      </c>
      <c r="P70" s="5">
        <f>IF(ISNUMBER(MATCH(Table1[[#This Row],[Base score for Lot 1 Q2]],Tables!$B$12:$B$15,0)),1,0)</f>
        <v>0</v>
      </c>
    </row>
    <row r="71" spans="1:16" ht="28.8" x14ac:dyDescent="0.3">
      <c r="A71" s="15">
        <v>2</v>
      </c>
      <c r="B71" s="15" t="s">
        <v>138</v>
      </c>
      <c r="C71" s="16" t="s">
        <v>179</v>
      </c>
      <c r="D71" s="15" t="s">
        <v>0</v>
      </c>
      <c r="E71" s="15" t="s">
        <v>738</v>
      </c>
      <c r="F71" s="21" t="s">
        <v>820</v>
      </c>
      <c r="G71" s="15" t="s">
        <v>38</v>
      </c>
      <c r="H71" s="15" t="s">
        <v>752</v>
      </c>
      <c r="I71" s="3"/>
      <c r="J71" s="15" t="str">
        <f>IF(ISBLANK(Table1[[#This Row],[X]]),"",IF(Table1[[#This Row],[Response to Q1 ''Meets minimum requriements'']]="","",IF(Table1[[#This Row],[Response to Q1 ''Meets minimum requriements'']]="N","",IF(Table1[[#This Row],[Response to Q1 ''Meets minimum requriements'']]="Y",INDEX(Tables!$A$12:$B$15,MATCH(Table1[[#This Row],[MoSCow]],Tables!$A$12:$A$15,0),2)))))</f>
        <v/>
      </c>
      <c r="K71" s="15" t="s">
        <v>1108</v>
      </c>
      <c r="L71" s="15" t="str">
        <f>IF(OR(ISBLANK(Table1[[#This Row],[X]]),Table1[[#This Row],[Column1]]&lt;1,Table1[[#This Row],[Column2]]&lt;1),"",Table1[[#This Row],[Base score for Lot 1 Q2]]*INDEX(Tables!$A$2:$B$5,MATCH(Table1[[#This Row],[Response for Lot 1 Q2 ''System Customisation'']],Tables!$A$2:$A$5,0),2))</f>
        <v/>
      </c>
      <c r="M71" s="3"/>
      <c r="O71" s="5">
        <f>IF(ISNUMBER(MATCH(Table1[[#This Row],[Response for Lot 1 Q2 ''System Customisation'']],Tables!$A$2:$A$5,0)),1,0)</f>
        <v>0</v>
      </c>
      <c r="P71" s="5">
        <f>IF(ISNUMBER(MATCH(Table1[[#This Row],[Base score for Lot 1 Q2]],Tables!$B$12:$B$15,0)),1,0)</f>
        <v>0</v>
      </c>
    </row>
    <row r="72" spans="1:16" x14ac:dyDescent="0.3">
      <c r="A72" s="15">
        <v>1</v>
      </c>
      <c r="B72" s="15" t="s">
        <v>139</v>
      </c>
      <c r="C72" s="16" t="s">
        <v>180</v>
      </c>
      <c r="D72" s="15" t="s">
        <v>0</v>
      </c>
      <c r="E72" s="15" t="s">
        <v>738</v>
      </c>
      <c r="F72" s="21" t="s">
        <v>821</v>
      </c>
      <c r="G72" s="15" t="s">
        <v>38</v>
      </c>
      <c r="H72" s="15" t="s">
        <v>751</v>
      </c>
      <c r="I72" s="3"/>
      <c r="J72" s="15" t="str">
        <f>IF(ISBLANK(Table1[[#This Row],[X]]),"",IF(Table1[[#This Row],[Response to Q1 ''Meets minimum requriements'']]="","",IF(Table1[[#This Row],[Response to Q1 ''Meets minimum requriements'']]="N","",IF(Table1[[#This Row],[Response to Q1 ''Meets minimum requriements'']]="Y",INDEX(Tables!$A$12:$B$15,MATCH(Table1[[#This Row],[MoSCow]],Tables!$A$12:$A$15,0),2)))))</f>
        <v/>
      </c>
      <c r="K72" s="15" t="s">
        <v>1108</v>
      </c>
      <c r="L72" s="15" t="str">
        <f>IF(OR(ISBLANK(Table1[[#This Row],[X]]),Table1[[#This Row],[Column1]]&lt;1,Table1[[#This Row],[Column2]]&lt;1),"",Table1[[#This Row],[Base score for Lot 1 Q2]]*INDEX(Tables!$A$2:$B$5,MATCH(Table1[[#This Row],[Response for Lot 1 Q2 ''System Customisation'']],Tables!$A$2:$A$5,0),2))</f>
        <v/>
      </c>
      <c r="M72" s="3"/>
      <c r="O72" s="5">
        <f>IF(ISNUMBER(MATCH(Table1[[#This Row],[Response for Lot 1 Q2 ''System Customisation'']],Tables!$A$2:$A$5,0)),1,0)</f>
        <v>0</v>
      </c>
      <c r="P72" s="5">
        <f>IF(ISNUMBER(MATCH(Table1[[#This Row],[Base score for Lot 1 Q2]],Tables!$B$12:$B$15,0)),1,0)</f>
        <v>0</v>
      </c>
    </row>
    <row r="73" spans="1:16" x14ac:dyDescent="0.3">
      <c r="A73" s="15">
        <v>1</v>
      </c>
      <c r="B73" s="15" t="s">
        <v>140</v>
      </c>
      <c r="C73" s="16" t="s">
        <v>181</v>
      </c>
      <c r="D73" s="15" t="s">
        <v>0</v>
      </c>
      <c r="E73" s="15" t="s">
        <v>738</v>
      </c>
      <c r="F73" s="34" t="s">
        <v>822</v>
      </c>
      <c r="G73" s="15" t="s">
        <v>38</v>
      </c>
      <c r="H73" s="15" t="s">
        <v>751</v>
      </c>
      <c r="I73" s="3"/>
      <c r="J73" s="15" t="str">
        <f>IF(ISBLANK(Table1[[#This Row],[X]]),"",IF(Table1[[#This Row],[Response to Q1 ''Meets minimum requriements'']]="","",IF(Table1[[#This Row],[Response to Q1 ''Meets minimum requriements'']]="N","",IF(Table1[[#This Row],[Response to Q1 ''Meets minimum requriements'']]="Y",INDEX(Tables!$A$12:$B$15,MATCH(Table1[[#This Row],[MoSCow]],Tables!$A$12:$A$15,0),2)))))</f>
        <v/>
      </c>
      <c r="K73" s="15" t="s">
        <v>1108</v>
      </c>
      <c r="L73" s="15" t="str">
        <f>IF(OR(ISBLANK(Table1[[#This Row],[X]]),Table1[[#This Row],[Column1]]&lt;1,Table1[[#This Row],[Column2]]&lt;1),"",Table1[[#This Row],[Base score for Lot 1 Q2]]*INDEX(Tables!$A$2:$B$5,MATCH(Table1[[#This Row],[Response for Lot 1 Q2 ''System Customisation'']],Tables!$A$2:$A$5,0),2))</f>
        <v/>
      </c>
      <c r="M73" s="3"/>
      <c r="O73" s="5">
        <f>IF(ISNUMBER(MATCH(Table1[[#This Row],[Response for Lot 1 Q2 ''System Customisation'']],Tables!$A$2:$A$5,0)),1,0)</f>
        <v>0</v>
      </c>
      <c r="P73" s="5">
        <f>IF(ISNUMBER(MATCH(Table1[[#This Row],[Base score for Lot 1 Q2]],Tables!$B$12:$B$15,0)),1,0)</f>
        <v>0</v>
      </c>
    </row>
    <row r="74" spans="1:16" ht="68.25" customHeight="1" x14ac:dyDescent="0.3">
      <c r="A74" s="15">
        <v>1</v>
      </c>
      <c r="B74" s="15" t="s">
        <v>141</v>
      </c>
      <c r="C74" s="16" t="s">
        <v>629</v>
      </c>
      <c r="D74" s="15" t="s">
        <v>0</v>
      </c>
      <c r="E74" s="15" t="s">
        <v>738</v>
      </c>
      <c r="F74" s="35" t="s">
        <v>823</v>
      </c>
      <c r="G74" s="15" t="s">
        <v>39</v>
      </c>
      <c r="H74" s="15" t="s">
        <v>751</v>
      </c>
      <c r="I74" s="3"/>
      <c r="J74" s="15" t="str">
        <f>IF(ISBLANK(Table1[[#This Row],[X]]),"",IF(Table1[[#This Row],[Response to Q1 ''Meets minimum requriements'']]="","",IF(Table1[[#This Row],[Response to Q1 ''Meets minimum requriements'']]="N","",IF(Table1[[#This Row],[Response to Q1 ''Meets minimum requriements'']]="Y",INDEX(Tables!$A$12:$B$15,MATCH(Table1[[#This Row],[MoSCow]],Tables!$A$12:$A$15,0),2)))))</f>
        <v/>
      </c>
      <c r="K74" s="15" t="s">
        <v>1108</v>
      </c>
      <c r="L74" s="15" t="str">
        <f>IF(OR(ISBLANK(Table1[[#This Row],[X]]),Table1[[#This Row],[Column1]]&lt;1,Table1[[#This Row],[Column2]]&lt;1),"",Table1[[#This Row],[Base score for Lot 1 Q2]]*INDEX(Tables!$A$2:$B$5,MATCH(Table1[[#This Row],[Response for Lot 1 Q2 ''System Customisation'']],Tables!$A$2:$A$5,0),2))</f>
        <v/>
      </c>
      <c r="M74" s="3"/>
      <c r="O74" s="5">
        <f>IF(ISNUMBER(MATCH(Table1[[#This Row],[Response for Lot 1 Q2 ''System Customisation'']],Tables!$A$2:$A$5,0)),1,0)</f>
        <v>0</v>
      </c>
      <c r="P74" s="5">
        <f>IF(ISNUMBER(MATCH(Table1[[#This Row],[Base score for Lot 1 Q2]],Tables!$B$12:$B$15,0)),1,0)</f>
        <v>0</v>
      </c>
    </row>
    <row r="75" spans="1:16" ht="68.25" customHeight="1" x14ac:dyDescent="0.3">
      <c r="A75" s="15">
        <v>1</v>
      </c>
      <c r="B75" s="15" t="s">
        <v>29</v>
      </c>
      <c r="C75" s="16" t="s">
        <v>630</v>
      </c>
      <c r="D75" s="15" t="s">
        <v>0</v>
      </c>
      <c r="E75" s="15" t="s">
        <v>738</v>
      </c>
      <c r="F75" s="21" t="s">
        <v>824</v>
      </c>
      <c r="G75" s="15" t="s">
        <v>39</v>
      </c>
      <c r="H75" s="15" t="s">
        <v>751</v>
      </c>
      <c r="I75" s="3"/>
      <c r="J75" s="15" t="str">
        <f>IF(ISBLANK(Table1[[#This Row],[X]]),"",IF(Table1[[#This Row],[Response to Q1 ''Meets minimum requriements'']]="","",IF(Table1[[#This Row],[Response to Q1 ''Meets minimum requriements'']]="N","",IF(Table1[[#This Row],[Response to Q1 ''Meets minimum requriements'']]="Y",INDEX(Tables!$A$12:$B$15,MATCH(Table1[[#This Row],[MoSCow]],Tables!$A$12:$A$15,0),2)))))</f>
        <v/>
      </c>
      <c r="K75" s="15" t="s">
        <v>1108</v>
      </c>
      <c r="L75" s="15" t="str">
        <f>IF(OR(ISBLANK(Table1[[#This Row],[X]]),Table1[[#This Row],[Column1]]&lt;1,Table1[[#This Row],[Column2]]&lt;1),"",Table1[[#This Row],[Base score for Lot 1 Q2]]*INDEX(Tables!$A$2:$B$5,MATCH(Table1[[#This Row],[Response for Lot 1 Q2 ''System Customisation'']],Tables!$A$2:$A$5,0),2))</f>
        <v/>
      </c>
      <c r="M75" s="3"/>
      <c r="O75" s="5">
        <f>IF(ISNUMBER(MATCH(Table1[[#This Row],[Response for Lot 1 Q2 ''System Customisation'']],Tables!$A$2:$A$5,0)),1,0)</f>
        <v>0</v>
      </c>
      <c r="P75" s="5">
        <f>IF(ISNUMBER(MATCH(Table1[[#This Row],[Base score for Lot 1 Q2]],Tables!$B$12:$B$15,0)),1,0)</f>
        <v>0</v>
      </c>
    </row>
    <row r="76" spans="1:16" ht="31.5" customHeight="1" x14ac:dyDescent="0.3">
      <c r="A76" s="15">
        <v>1</v>
      </c>
      <c r="B76" s="15" t="s">
        <v>30</v>
      </c>
      <c r="C76" s="16" t="s">
        <v>630</v>
      </c>
      <c r="D76" s="15" t="s">
        <v>0</v>
      </c>
      <c r="E76" s="15" t="s">
        <v>738</v>
      </c>
      <c r="F76" s="33" t="s">
        <v>825</v>
      </c>
      <c r="G76" s="15" t="s">
        <v>38</v>
      </c>
      <c r="H76" s="15" t="s">
        <v>751</v>
      </c>
      <c r="I76" s="3"/>
      <c r="J76" s="15" t="str">
        <f>IF(ISBLANK(Table1[[#This Row],[X]]),"",IF(Table1[[#This Row],[Response to Q1 ''Meets minimum requriements'']]="","",IF(Table1[[#This Row],[Response to Q1 ''Meets minimum requriements'']]="N","",IF(Table1[[#This Row],[Response to Q1 ''Meets minimum requriements'']]="Y",INDEX(Tables!$A$12:$B$15,MATCH(Table1[[#This Row],[MoSCow]],Tables!$A$12:$A$15,0),2)))))</f>
        <v/>
      </c>
      <c r="K76" s="15" t="s">
        <v>1108</v>
      </c>
      <c r="L76" s="15" t="str">
        <f>IF(OR(ISBLANK(Table1[[#This Row],[X]]),Table1[[#This Row],[Column1]]&lt;1,Table1[[#This Row],[Column2]]&lt;1),"",Table1[[#This Row],[Base score for Lot 1 Q2]]*INDEX(Tables!$A$2:$B$5,MATCH(Table1[[#This Row],[Response for Lot 1 Q2 ''System Customisation'']],Tables!$A$2:$A$5,0),2))</f>
        <v/>
      </c>
      <c r="M76" s="3"/>
      <c r="O76" s="5">
        <f>IF(ISNUMBER(MATCH(Table1[[#This Row],[Response for Lot 1 Q2 ''System Customisation'']],Tables!$A$2:$A$5,0)),1,0)</f>
        <v>0</v>
      </c>
      <c r="P76" s="5">
        <f>IF(ISNUMBER(MATCH(Table1[[#This Row],[Base score for Lot 1 Q2]],Tables!$B$12:$B$15,0)),1,0)</f>
        <v>0</v>
      </c>
    </row>
    <row r="77" spans="1:16" s="8" customFormat="1" x14ac:dyDescent="0.3">
      <c r="A77" s="25">
        <v>1</v>
      </c>
      <c r="B77" s="25" t="s">
        <v>31</v>
      </c>
      <c r="C77" s="26" t="s">
        <v>631</v>
      </c>
      <c r="D77" s="25" t="s">
        <v>0</v>
      </c>
      <c r="E77" s="25" t="s">
        <v>738</v>
      </c>
      <c r="F77" s="27" t="s">
        <v>826</v>
      </c>
      <c r="G77" s="25" t="s">
        <v>38</v>
      </c>
      <c r="H77" s="25" t="s">
        <v>751</v>
      </c>
      <c r="I77" s="7"/>
      <c r="J77" s="25" t="str">
        <f>IF(ISBLANK(Table1[[#This Row],[X]]),"",IF(Table1[[#This Row],[Response to Q1 ''Meets minimum requriements'']]="","",IF(Table1[[#This Row],[Response to Q1 ''Meets minimum requriements'']]="N","",IF(Table1[[#This Row],[Response to Q1 ''Meets minimum requriements'']]="Y",INDEX(Tables!$A$12:$B$15,MATCH(Table1[[#This Row],[MoSCow]],Tables!$A$12:$A$15,0),2)))))</f>
        <v/>
      </c>
      <c r="K77" s="7" t="s">
        <v>1108</v>
      </c>
      <c r="L77" s="25" t="str">
        <f>IF(OR(ISBLANK(Table1[[#This Row],[X]]),Table1[[#This Row],[Column1]]&lt;1,Table1[[#This Row],[Column2]]&lt;1),"",Table1[[#This Row],[Base score for Lot 1 Q2]]*INDEX(Tables!$A$2:$B$5,MATCH(Table1[[#This Row],[Response for Lot 1 Q2 ''System Customisation'']],Tables!$A$2:$A$5,0),2))</f>
        <v/>
      </c>
      <c r="M77" s="7"/>
      <c r="N77" s="8" t="s">
        <v>1111</v>
      </c>
      <c r="O77" s="5">
        <f>IF(ISNUMBER(MATCH(Table1[[#This Row],[Response for Lot 1 Q2 ''System Customisation'']],Tables!$A$2:$A$5,0)),1,0)</f>
        <v>0</v>
      </c>
      <c r="P77" s="5">
        <f>IF(ISNUMBER(MATCH(Table1[[#This Row],[Base score for Lot 1 Q2]],Tables!$B$12:$B$15,0)),1,0)</f>
        <v>0</v>
      </c>
    </row>
    <row r="78" spans="1:16" x14ac:dyDescent="0.3">
      <c r="A78" s="15">
        <v>1</v>
      </c>
      <c r="B78" s="15" t="s">
        <v>32</v>
      </c>
      <c r="C78" s="16" t="s">
        <v>737</v>
      </c>
      <c r="D78" s="15" t="s">
        <v>0</v>
      </c>
      <c r="E78" s="15" t="s">
        <v>738</v>
      </c>
      <c r="F78" s="21" t="s">
        <v>827</v>
      </c>
      <c r="G78" s="15" t="s">
        <v>39</v>
      </c>
      <c r="H78" s="15" t="s">
        <v>751</v>
      </c>
      <c r="I78" s="3"/>
      <c r="J78" s="15" t="str">
        <f>IF(ISBLANK(Table1[[#This Row],[X]]),"",IF(Table1[[#This Row],[Response to Q1 ''Meets minimum requriements'']]="","",IF(Table1[[#This Row],[Response to Q1 ''Meets minimum requriements'']]="N","",IF(Table1[[#This Row],[Response to Q1 ''Meets minimum requriements'']]="Y",INDEX(Tables!$A$12:$B$15,MATCH(Table1[[#This Row],[MoSCow]],Tables!$A$12:$A$15,0),2)))))</f>
        <v/>
      </c>
      <c r="K78" s="15" t="s">
        <v>1108</v>
      </c>
      <c r="L78" s="15" t="str">
        <f>IF(OR(ISBLANK(Table1[[#This Row],[X]]),Table1[[#This Row],[Column1]]&lt;1,Table1[[#This Row],[Column2]]&lt;1),"",Table1[[#This Row],[Base score for Lot 1 Q2]]*INDEX(Tables!$A$2:$B$5,MATCH(Table1[[#This Row],[Response for Lot 1 Q2 ''System Customisation'']],Tables!$A$2:$A$5,0),2))</f>
        <v/>
      </c>
      <c r="M78" s="3"/>
      <c r="O78" s="5">
        <f>IF(ISNUMBER(MATCH(Table1[[#This Row],[Response for Lot 1 Q2 ''System Customisation'']],Tables!$A$2:$A$5,0)),1,0)</f>
        <v>0</v>
      </c>
      <c r="P78" s="5">
        <f>IF(ISNUMBER(MATCH(Table1[[#This Row],[Base score for Lot 1 Q2]],Tables!$B$12:$B$15,0)),1,0)</f>
        <v>0</v>
      </c>
    </row>
    <row r="79" spans="1:16" ht="28.8" x14ac:dyDescent="0.3">
      <c r="A79" s="15">
        <v>1</v>
      </c>
      <c r="B79" s="15" t="s">
        <v>142</v>
      </c>
      <c r="C79" s="16" t="s">
        <v>758</v>
      </c>
      <c r="D79" s="15" t="s">
        <v>0</v>
      </c>
      <c r="E79" s="15" t="s">
        <v>738</v>
      </c>
      <c r="F79" s="21" t="s">
        <v>828</v>
      </c>
      <c r="G79" s="15" t="s">
        <v>38</v>
      </c>
      <c r="H79" s="15" t="s">
        <v>752</v>
      </c>
      <c r="I79" s="3"/>
      <c r="J79" s="15" t="str">
        <f>IF(ISBLANK(Table1[[#This Row],[X]]),"",IF(Table1[[#This Row],[Response to Q1 ''Meets minimum requriements'']]="","",IF(Table1[[#This Row],[Response to Q1 ''Meets minimum requriements'']]="N","",IF(Table1[[#This Row],[Response to Q1 ''Meets minimum requriements'']]="Y",INDEX(Tables!$A$12:$B$15,MATCH(Table1[[#This Row],[MoSCow]],Tables!$A$12:$A$15,0),2)))))</f>
        <v/>
      </c>
      <c r="K79" s="15" t="s">
        <v>1108</v>
      </c>
      <c r="L79" s="15" t="str">
        <f>IF(OR(ISBLANK(Table1[[#This Row],[X]]),Table1[[#This Row],[Column1]]&lt;1,Table1[[#This Row],[Column2]]&lt;1),"",Table1[[#This Row],[Base score for Lot 1 Q2]]*INDEX(Tables!$A$2:$B$5,MATCH(Table1[[#This Row],[Response for Lot 1 Q2 ''System Customisation'']],Tables!$A$2:$A$5,0),2))</f>
        <v/>
      </c>
      <c r="M79" s="3"/>
      <c r="O79" s="5">
        <f>IF(ISNUMBER(MATCH(Table1[[#This Row],[Response for Lot 1 Q2 ''System Customisation'']],Tables!$A$2:$A$5,0)),1,0)</f>
        <v>0</v>
      </c>
      <c r="P79" s="5">
        <f>IF(ISNUMBER(MATCH(Table1[[#This Row],[Base score for Lot 1 Q2]],Tables!$B$12:$B$15,0)),1,0)</f>
        <v>0</v>
      </c>
    </row>
    <row r="80" spans="1:16" s="8" customFormat="1" ht="115.2" x14ac:dyDescent="0.3">
      <c r="A80" s="25">
        <v>1</v>
      </c>
      <c r="B80" s="25" t="s">
        <v>143</v>
      </c>
      <c r="C80" s="26" t="s">
        <v>182</v>
      </c>
      <c r="D80" s="25" t="s">
        <v>0</v>
      </c>
      <c r="E80" s="25" t="s">
        <v>61</v>
      </c>
      <c r="F80" s="36" t="s">
        <v>829</v>
      </c>
      <c r="G80" s="25" t="s">
        <v>38</v>
      </c>
      <c r="H80" s="25" t="s">
        <v>754</v>
      </c>
      <c r="I80" s="7"/>
      <c r="J80" s="25" t="str">
        <f>IF(ISBLANK(Table1[[#This Row],[X]]),"",IF(Table1[[#This Row],[Response to Q1 ''Meets minimum requriements'']]="","",IF(Table1[[#This Row],[Response to Q1 ''Meets minimum requriements'']]="N","",IF(Table1[[#This Row],[Response to Q1 ''Meets minimum requriements'']]="Y",INDEX(Tables!$A$12:$B$15,MATCH(Table1[[#This Row],[MoSCow]],Tables!$A$12:$A$15,0),2)))))</f>
        <v/>
      </c>
      <c r="K80" s="7" t="s">
        <v>1108</v>
      </c>
      <c r="L80" s="25" t="str">
        <f>IF(OR(ISBLANK(Table1[[#This Row],[X]]),Table1[[#This Row],[Column1]]&lt;1,Table1[[#This Row],[Column2]]&lt;1),"",Table1[[#This Row],[Base score for Lot 1 Q2]]*INDEX(Tables!$A$2:$B$5,MATCH(Table1[[#This Row],[Response for Lot 1 Q2 ''System Customisation'']],Tables!$A$2:$A$5,0),2))</f>
        <v/>
      </c>
      <c r="M80" s="7"/>
      <c r="N80" s="8" t="s">
        <v>1111</v>
      </c>
      <c r="O80" s="5">
        <f>IF(ISNUMBER(MATCH(Table1[[#This Row],[Response for Lot 1 Q2 ''System Customisation'']],Tables!$A$2:$A$5,0)),1,0)</f>
        <v>0</v>
      </c>
      <c r="P80" s="5">
        <f>IF(ISNUMBER(MATCH(Table1[[#This Row],[Base score for Lot 1 Q2]],Tables!$B$12:$B$15,0)),1,0)</f>
        <v>0</v>
      </c>
    </row>
    <row r="81" spans="1:16" s="8" customFormat="1" ht="28.8" x14ac:dyDescent="0.3">
      <c r="A81" s="25">
        <v>1</v>
      </c>
      <c r="B81" s="25" t="s">
        <v>144</v>
      </c>
      <c r="C81" s="26" t="s">
        <v>199</v>
      </c>
      <c r="D81" s="25" t="s">
        <v>0</v>
      </c>
      <c r="E81" s="25" t="s">
        <v>61</v>
      </c>
      <c r="F81" s="37" t="s">
        <v>830</v>
      </c>
      <c r="G81" s="25" t="s">
        <v>38</v>
      </c>
      <c r="H81" s="25" t="s">
        <v>750</v>
      </c>
      <c r="I81" s="7"/>
      <c r="J81" s="25" t="str">
        <f>IF(ISBLANK(Table1[[#This Row],[X]]),"",IF(Table1[[#This Row],[Response to Q1 ''Meets minimum requriements'']]="","",IF(Table1[[#This Row],[Response to Q1 ''Meets minimum requriements'']]="N","",IF(Table1[[#This Row],[Response to Q1 ''Meets minimum requriements'']]="Y",INDEX(Tables!$A$12:$B$15,MATCH(Table1[[#This Row],[MoSCow]],Tables!$A$12:$A$15,0),2)))))</f>
        <v/>
      </c>
      <c r="K81" s="7" t="s">
        <v>1108</v>
      </c>
      <c r="L81" s="25" t="str">
        <f>IF(OR(ISBLANK(Table1[[#This Row],[X]]),Table1[[#This Row],[Column1]]&lt;1,Table1[[#This Row],[Column2]]&lt;1),"",Table1[[#This Row],[Base score for Lot 1 Q2]]*INDEX(Tables!$A$2:$B$5,MATCH(Table1[[#This Row],[Response for Lot 1 Q2 ''System Customisation'']],Tables!$A$2:$A$5,0),2))</f>
        <v/>
      </c>
      <c r="M81" s="7"/>
      <c r="N81" s="8" t="s">
        <v>1111</v>
      </c>
      <c r="O81" s="5">
        <f>IF(ISNUMBER(MATCH(Table1[[#This Row],[Response for Lot 1 Q2 ''System Customisation'']],Tables!$A$2:$A$5,0)),1,0)</f>
        <v>0</v>
      </c>
      <c r="P81" s="5">
        <f>IF(ISNUMBER(MATCH(Table1[[#This Row],[Base score for Lot 1 Q2]],Tables!$B$12:$B$15,0)),1,0)</f>
        <v>0</v>
      </c>
    </row>
    <row r="82" spans="1:16" s="8" customFormat="1" ht="43.2" x14ac:dyDescent="0.3">
      <c r="A82" s="25">
        <v>1</v>
      </c>
      <c r="B82" s="25" t="s">
        <v>145</v>
      </c>
      <c r="C82" s="26" t="s">
        <v>200</v>
      </c>
      <c r="D82" s="25" t="s">
        <v>0</v>
      </c>
      <c r="E82" s="25" t="s">
        <v>61</v>
      </c>
      <c r="F82" s="36" t="s">
        <v>831</v>
      </c>
      <c r="G82" s="25" t="s">
        <v>38</v>
      </c>
      <c r="H82" s="25" t="s">
        <v>751</v>
      </c>
      <c r="I82" s="7"/>
      <c r="J82" s="25" t="str">
        <f>IF(ISBLANK(Table1[[#This Row],[X]]),"",IF(Table1[[#This Row],[Response to Q1 ''Meets minimum requriements'']]="","",IF(Table1[[#This Row],[Response to Q1 ''Meets minimum requriements'']]="N","",IF(Table1[[#This Row],[Response to Q1 ''Meets minimum requriements'']]="Y",INDEX(Tables!$A$12:$B$15,MATCH(Table1[[#This Row],[MoSCow]],Tables!$A$12:$A$15,0),2)))))</f>
        <v/>
      </c>
      <c r="K82" s="7" t="s">
        <v>1108</v>
      </c>
      <c r="L82" s="25" t="str">
        <f>IF(OR(ISBLANK(Table1[[#This Row],[X]]),Table1[[#This Row],[Column1]]&lt;1,Table1[[#This Row],[Column2]]&lt;1),"",Table1[[#This Row],[Base score for Lot 1 Q2]]*INDEX(Tables!$A$2:$B$5,MATCH(Table1[[#This Row],[Response for Lot 1 Q2 ''System Customisation'']],Tables!$A$2:$A$5,0),2))</f>
        <v/>
      </c>
      <c r="M82" s="7"/>
      <c r="N82" s="8" t="s">
        <v>1111</v>
      </c>
      <c r="O82" s="5">
        <f>IF(ISNUMBER(MATCH(Table1[[#This Row],[Response for Lot 1 Q2 ''System Customisation'']],Tables!$A$2:$A$5,0)),1,0)</f>
        <v>0</v>
      </c>
      <c r="P82" s="5">
        <f>IF(ISNUMBER(MATCH(Table1[[#This Row],[Base score for Lot 1 Q2]],Tables!$B$12:$B$15,0)),1,0)</f>
        <v>0</v>
      </c>
    </row>
    <row r="83" spans="1:16" s="8" customFormat="1" x14ac:dyDescent="0.3">
      <c r="A83" s="25">
        <v>1</v>
      </c>
      <c r="B83" s="25" t="s">
        <v>146</v>
      </c>
      <c r="C83" s="26" t="s">
        <v>201</v>
      </c>
      <c r="D83" s="25" t="s">
        <v>0</v>
      </c>
      <c r="E83" s="25" t="s">
        <v>61</v>
      </c>
      <c r="F83" s="38" t="s">
        <v>832</v>
      </c>
      <c r="G83" s="25" t="s">
        <v>38</v>
      </c>
      <c r="H83" s="25" t="s">
        <v>751</v>
      </c>
      <c r="I83" s="7"/>
      <c r="J83" s="25" t="str">
        <f>IF(ISBLANK(Table1[[#This Row],[X]]),"",IF(Table1[[#This Row],[Response to Q1 ''Meets minimum requriements'']]="","",IF(Table1[[#This Row],[Response to Q1 ''Meets minimum requriements'']]="N","",IF(Table1[[#This Row],[Response to Q1 ''Meets minimum requriements'']]="Y",INDEX(Tables!$A$12:$B$15,MATCH(Table1[[#This Row],[MoSCow]],Tables!$A$12:$A$15,0),2)))))</f>
        <v/>
      </c>
      <c r="K83" s="7" t="s">
        <v>1108</v>
      </c>
      <c r="L83" s="25" t="str">
        <f>IF(OR(ISBLANK(Table1[[#This Row],[X]]),Table1[[#This Row],[Column1]]&lt;1,Table1[[#This Row],[Column2]]&lt;1),"",Table1[[#This Row],[Base score for Lot 1 Q2]]*INDEX(Tables!$A$2:$B$5,MATCH(Table1[[#This Row],[Response for Lot 1 Q2 ''System Customisation'']],Tables!$A$2:$A$5,0),2))</f>
        <v/>
      </c>
      <c r="M83" s="7"/>
      <c r="N83" s="8" t="s">
        <v>1111</v>
      </c>
      <c r="O83" s="5">
        <f>IF(ISNUMBER(MATCH(Table1[[#This Row],[Response for Lot 1 Q2 ''System Customisation'']],Tables!$A$2:$A$5,0)),1,0)</f>
        <v>0</v>
      </c>
      <c r="P83" s="5">
        <f>IF(ISNUMBER(MATCH(Table1[[#This Row],[Base score for Lot 1 Q2]],Tables!$B$12:$B$15,0)),1,0)</f>
        <v>0</v>
      </c>
    </row>
    <row r="84" spans="1:16" s="8" customFormat="1" ht="28.8" x14ac:dyDescent="0.3">
      <c r="A84" s="25">
        <v>1</v>
      </c>
      <c r="B84" s="25" t="s">
        <v>147</v>
      </c>
      <c r="C84" s="26" t="s">
        <v>202</v>
      </c>
      <c r="D84" s="25" t="s">
        <v>0</v>
      </c>
      <c r="E84" s="25" t="s">
        <v>61</v>
      </c>
      <c r="F84" s="38" t="s">
        <v>833</v>
      </c>
      <c r="G84" s="25" t="s">
        <v>39</v>
      </c>
      <c r="H84" s="25" t="s">
        <v>751</v>
      </c>
      <c r="I84" s="7"/>
      <c r="J84" s="25" t="str">
        <f>IF(ISBLANK(Table1[[#This Row],[X]]),"",IF(Table1[[#This Row],[Response to Q1 ''Meets minimum requriements'']]="","",IF(Table1[[#This Row],[Response to Q1 ''Meets minimum requriements'']]="N","",IF(Table1[[#This Row],[Response to Q1 ''Meets minimum requriements'']]="Y",INDEX(Tables!$A$12:$B$15,MATCH(Table1[[#This Row],[MoSCow]],Tables!$A$12:$A$15,0),2)))))</f>
        <v/>
      </c>
      <c r="K84" s="7" t="s">
        <v>1108</v>
      </c>
      <c r="L84" s="25" t="str">
        <f>IF(OR(ISBLANK(Table1[[#This Row],[X]]),Table1[[#This Row],[Column1]]&lt;1,Table1[[#This Row],[Column2]]&lt;1),"",Table1[[#This Row],[Base score for Lot 1 Q2]]*INDEX(Tables!$A$2:$B$5,MATCH(Table1[[#This Row],[Response for Lot 1 Q2 ''System Customisation'']],Tables!$A$2:$A$5,0),2))</f>
        <v/>
      </c>
      <c r="M84" s="7"/>
      <c r="N84" s="8" t="s">
        <v>1111</v>
      </c>
      <c r="O84" s="5">
        <f>IF(ISNUMBER(MATCH(Table1[[#This Row],[Response for Lot 1 Q2 ''System Customisation'']],Tables!$A$2:$A$5,0)),1,0)</f>
        <v>0</v>
      </c>
      <c r="P84" s="5">
        <f>IF(ISNUMBER(MATCH(Table1[[#This Row],[Base score for Lot 1 Q2]],Tables!$B$12:$B$15,0)),1,0)</f>
        <v>0</v>
      </c>
    </row>
    <row r="85" spans="1:16" s="8" customFormat="1" ht="28.8" x14ac:dyDescent="0.3">
      <c r="A85" s="25">
        <v>1</v>
      </c>
      <c r="B85" s="25" t="s">
        <v>148</v>
      </c>
      <c r="C85" s="26" t="s">
        <v>203</v>
      </c>
      <c r="D85" s="25" t="s">
        <v>0</v>
      </c>
      <c r="E85" s="25" t="s">
        <v>61</v>
      </c>
      <c r="F85" s="38" t="s">
        <v>834</v>
      </c>
      <c r="G85" s="25" t="s">
        <v>39</v>
      </c>
      <c r="H85" s="25" t="s">
        <v>751</v>
      </c>
      <c r="I85" s="7"/>
      <c r="J85" s="25" t="str">
        <f>IF(ISBLANK(Table1[[#This Row],[X]]),"",IF(Table1[[#This Row],[Response to Q1 ''Meets minimum requriements'']]="","",IF(Table1[[#This Row],[Response to Q1 ''Meets minimum requriements'']]="N","",IF(Table1[[#This Row],[Response to Q1 ''Meets minimum requriements'']]="Y",INDEX(Tables!$A$12:$B$15,MATCH(Table1[[#This Row],[MoSCow]],Tables!$A$12:$A$15,0),2)))))</f>
        <v/>
      </c>
      <c r="K85" s="7" t="s">
        <v>1108</v>
      </c>
      <c r="L85" s="25" t="str">
        <f>IF(OR(ISBLANK(Table1[[#This Row],[X]]),Table1[[#This Row],[Column1]]&lt;1,Table1[[#This Row],[Column2]]&lt;1),"",Table1[[#This Row],[Base score for Lot 1 Q2]]*INDEX(Tables!$A$2:$B$5,MATCH(Table1[[#This Row],[Response for Lot 1 Q2 ''System Customisation'']],Tables!$A$2:$A$5,0),2))</f>
        <v/>
      </c>
      <c r="M85" s="7"/>
      <c r="N85" s="8" t="s">
        <v>1111</v>
      </c>
      <c r="O85" s="5">
        <f>IF(ISNUMBER(MATCH(Table1[[#This Row],[Response for Lot 1 Q2 ''System Customisation'']],Tables!$A$2:$A$5,0)),1,0)</f>
        <v>0</v>
      </c>
      <c r="P85" s="5">
        <f>IF(ISNUMBER(MATCH(Table1[[#This Row],[Base score for Lot 1 Q2]],Tables!$B$12:$B$15,0)),1,0)</f>
        <v>0</v>
      </c>
    </row>
    <row r="86" spans="1:16" s="8" customFormat="1" x14ac:dyDescent="0.3">
      <c r="A86" s="25">
        <v>1</v>
      </c>
      <c r="B86" s="25" t="s">
        <v>149</v>
      </c>
      <c r="C86" s="26" t="s">
        <v>204</v>
      </c>
      <c r="D86" s="25" t="s">
        <v>0</v>
      </c>
      <c r="E86" s="25" t="s">
        <v>61</v>
      </c>
      <c r="F86" s="38" t="s">
        <v>835</v>
      </c>
      <c r="G86" s="25" t="s">
        <v>39</v>
      </c>
      <c r="H86" s="25" t="s">
        <v>751</v>
      </c>
      <c r="I86" s="7"/>
      <c r="J86" s="25" t="str">
        <f>IF(ISBLANK(Table1[[#This Row],[X]]),"",IF(Table1[[#This Row],[Response to Q1 ''Meets minimum requriements'']]="","",IF(Table1[[#This Row],[Response to Q1 ''Meets minimum requriements'']]="N","",IF(Table1[[#This Row],[Response to Q1 ''Meets minimum requriements'']]="Y",INDEX(Tables!$A$12:$B$15,MATCH(Table1[[#This Row],[MoSCow]],Tables!$A$12:$A$15,0),2)))))</f>
        <v/>
      </c>
      <c r="K86" s="7" t="s">
        <v>1108</v>
      </c>
      <c r="L86" s="25" t="str">
        <f>IF(OR(ISBLANK(Table1[[#This Row],[X]]),Table1[[#This Row],[Column1]]&lt;1,Table1[[#This Row],[Column2]]&lt;1),"",Table1[[#This Row],[Base score for Lot 1 Q2]]*INDEX(Tables!$A$2:$B$5,MATCH(Table1[[#This Row],[Response for Lot 1 Q2 ''System Customisation'']],Tables!$A$2:$A$5,0),2))</f>
        <v/>
      </c>
      <c r="M86" s="7"/>
      <c r="N86" s="8" t="s">
        <v>1111</v>
      </c>
      <c r="O86" s="5">
        <f>IF(ISNUMBER(MATCH(Table1[[#This Row],[Response for Lot 1 Q2 ''System Customisation'']],Tables!$A$2:$A$5,0)),1,0)</f>
        <v>0</v>
      </c>
      <c r="P86" s="5">
        <f>IF(ISNUMBER(MATCH(Table1[[#This Row],[Base score for Lot 1 Q2]],Tables!$B$12:$B$15,0)),1,0)</f>
        <v>0</v>
      </c>
    </row>
    <row r="87" spans="1:16" s="8" customFormat="1" x14ac:dyDescent="0.3">
      <c r="A87" s="25">
        <v>1</v>
      </c>
      <c r="B87" s="25" t="s">
        <v>150</v>
      </c>
      <c r="C87" s="26" t="s">
        <v>205</v>
      </c>
      <c r="D87" s="25" t="s">
        <v>0</v>
      </c>
      <c r="E87" s="25" t="s">
        <v>61</v>
      </c>
      <c r="F87" s="38" t="s">
        <v>836</v>
      </c>
      <c r="G87" s="25" t="s">
        <v>38</v>
      </c>
      <c r="H87" s="25" t="s">
        <v>751</v>
      </c>
      <c r="I87" s="7"/>
      <c r="J87" s="25" t="str">
        <f>IF(ISBLANK(Table1[[#This Row],[X]]),"",IF(Table1[[#This Row],[Response to Q1 ''Meets minimum requriements'']]="","",IF(Table1[[#This Row],[Response to Q1 ''Meets minimum requriements'']]="N","",IF(Table1[[#This Row],[Response to Q1 ''Meets minimum requriements'']]="Y",INDEX(Tables!$A$12:$B$15,MATCH(Table1[[#This Row],[MoSCow]],Tables!$A$12:$A$15,0),2)))))</f>
        <v/>
      </c>
      <c r="K87" s="7" t="s">
        <v>1108</v>
      </c>
      <c r="L87" s="25" t="str">
        <f>IF(OR(ISBLANK(Table1[[#This Row],[X]]),Table1[[#This Row],[Column1]]&lt;1,Table1[[#This Row],[Column2]]&lt;1),"",Table1[[#This Row],[Base score for Lot 1 Q2]]*INDEX(Tables!$A$2:$B$5,MATCH(Table1[[#This Row],[Response for Lot 1 Q2 ''System Customisation'']],Tables!$A$2:$A$5,0),2))</f>
        <v/>
      </c>
      <c r="M87" s="7"/>
      <c r="N87" s="8" t="s">
        <v>1111</v>
      </c>
      <c r="O87" s="5">
        <f>IF(ISNUMBER(MATCH(Table1[[#This Row],[Response for Lot 1 Q2 ''System Customisation'']],Tables!$A$2:$A$5,0)),1,0)</f>
        <v>0</v>
      </c>
      <c r="P87" s="5">
        <f>IF(ISNUMBER(MATCH(Table1[[#This Row],[Base score for Lot 1 Q2]],Tables!$B$12:$B$15,0)),1,0)</f>
        <v>0</v>
      </c>
    </row>
    <row r="88" spans="1:16" s="8" customFormat="1" ht="28.8" x14ac:dyDescent="0.3">
      <c r="A88" s="25">
        <v>1</v>
      </c>
      <c r="B88" s="25" t="s">
        <v>183</v>
      </c>
      <c r="C88" s="26" t="s">
        <v>206</v>
      </c>
      <c r="D88" s="25" t="s">
        <v>0</v>
      </c>
      <c r="E88" s="25" t="s">
        <v>61</v>
      </c>
      <c r="F88" s="38" t="s">
        <v>837</v>
      </c>
      <c r="G88" s="25" t="s">
        <v>39</v>
      </c>
      <c r="H88" s="25" t="s">
        <v>751</v>
      </c>
      <c r="I88" s="7"/>
      <c r="J88" s="25" t="str">
        <f>IF(ISBLANK(Table1[[#This Row],[X]]),"",IF(Table1[[#This Row],[Response to Q1 ''Meets minimum requriements'']]="","",IF(Table1[[#This Row],[Response to Q1 ''Meets minimum requriements'']]="N","",IF(Table1[[#This Row],[Response to Q1 ''Meets minimum requriements'']]="Y",INDEX(Tables!$A$12:$B$15,MATCH(Table1[[#This Row],[MoSCow]],Tables!$A$12:$A$15,0),2)))))</f>
        <v/>
      </c>
      <c r="K88" s="7" t="s">
        <v>1108</v>
      </c>
      <c r="L88" s="25" t="str">
        <f>IF(OR(ISBLANK(Table1[[#This Row],[X]]),Table1[[#This Row],[Column1]]&lt;1,Table1[[#This Row],[Column2]]&lt;1),"",Table1[[#This Row],[Base score for Lot 1 Q2]]*INDEX(Tables!$A$2:$B$5,MATCH(Table1[[#This Row],[Response for Lot 1 Q2 ''System Customisation'']],Tables!$A$2:$A$5,0),2))</f>
        <v/>
      </c>
      <c r="M88" s="7"/>
      <c r="N88" s="8" t="s">
        <v>1111</v>
      </c>
      <c r="O88" s="5">
        <f>IF(ISNUMBER(MATCH(Table1[[#This Row],[Response for Lot 1 Q2 ''System Customisation'']],Tables!$A$2:$A$5,0)),1,0)</f>
        <v>0</v>
      </c>
      <c r="P88" s="5">
        <f>IF(ISNUMBER(MATCH(Table1[[#This Row],[Base score for Lot 1 Q2]],Tables!$B$12:$B$15,0)),1,0)</f>
        <v>0</v>
      </c>
    </row>
    <row r="89" spans="1:16" s="8" customFormat="1" ht="28.8" x14ac:dyDescent="0.3">
      <c r="A89" s="25">
        <v>1</v>
      </c>
      <c r="B89" s="25" t="s">
        <v>184</v>
      </c>
      <c r="C89" s="26" t="s">
        <v>207</v>
      </c>
      <c r="D89" s="25" t="s">
        <v>0</v>
      </c>
      <c r="E89" s="25" t="s">
        <v>61</v>
      </c>
      <c r="F89" s="38" t="s">
        <v>838</v>
      </c>
      <c r="G89" s="25" t="s">
        <v>38</v>
      </c>
      <c r="H89" s="25" t="s">
        <v>751</v>
      </c>
      <c r="I89" s="7"/>
      <c r="J89" s="25" t="str">
        <f>IF(ISBLANK(Table1[[#This Row],[X]]),"",IF(Table1[[#This Row],[Response to Q1 ''Meets minimum requriements'']]="","",IF(Table1[[#This Row],[Response to Q1 ''Meets minimum requriements'']]="N","",IF(Table1[[#This Row],[Response to Q1 ''Meets minimum requriements'']]="Y",INDEX(Tables!$A$12:$B$15,MATCH(Table1[[#This Row],[MoSCow]],Tables!$A$12:$A$15,0),2)))))</f>
        <v/>
      </c>
      <c r="K89" s="7" t="s">
        <v>1108</v>
      </c>
      <c r="L89" s="25" t="str">
        <f>IF(OR(ISBLANK(Table1[[#This Row],[X]]),Table1[[#This Row],[Column1]]&lt;1,Table1[[#This Row],[Column2]]&lt;1),"",Table1[[#This Row],[Base score for Lot 1 Q2]]*INDEX(Tables!$A$2:$B$5,MATCH(Table1[[#This Row],[Response for Lot 1 Q2 ''System Customisation'']],Tables!$A$2:$A$5,0),2))</f>
        <v/>
      </c>
      <c r="M89" s="7"/>
      <c r="N89" s="8" t="s">
        <v>1111</v>
      </c>
      <c r="O89" s="5">
        <f>IF(ISNUMBER(MATCH(Table1[[#This Row],[Response for Lot 1 Q2 ''System Customisation'']],Tables!$A$2:$A$5,0)),1,0)</f>
        <v>0</v>
      </c>
      <c r="P89" s="5">
        <f>IF(ISNUMBER(MATCH(Table1[[#This Row],[Base score for Lot 1 Q2]],Tables!$B$12:$B$15,0)),1,0)</f>
        <v>0</v>
      </c>
    </row>
    <row r="90" spans="1:16" s="8" customFormat="1" x14ac:dyDescent="0.3">
      <c r="A90" s="25">
        <v>1</v>
      </c>
      <c r="B90" s="25" t="s">
        <v>185</v>
      </c>
      <c r="C90" s="26" t="s">
        <v>208</v>
      </c>
      <c r="D90" s="25" t="s">
        <v>0</v>
      </c>
      <c r="E90" s="25" t="s">
        <v>61</v>
      </c>
      <c r="F90" s="38" t="s">
        <v>839</v>
      </c>
      <c r="G90" s="25" t="s">
        <v>39</v>
      </c>
      <c r="H90" s="25" t="s">
        <v>751</v>
      </c>
      <c r="I90" s="7"/>
      <c r="J90" s="25" t="str">
        <f>IF(ISBLANK(Table1[[#This Row],[X]]),"",IF(Table1[[#This Row],[Response to Q1 ''Meets minimum requriements'']]="","",IF(Table1[[#This Row],[Response to Q1 ''Meets minimum requriements'']]="N","",IF(Table1[[#This Row],[Response to Q1 ''Meets minimum requriements'']]="Y",INDEX(Tables!$A$12:$B$15,MATCH(Table1[[#This Row],[MoSCow]],Tables!$A$12:$A$15,0),2)))))</f>
        <v/>
      </c>
      <c r="K90" s="7" t="s">
        <v>1108</v>
      </c>
      <c r="L90" s="25" t="str">
        <f>IF(OR(ISBLANK(Table1[[#This Row],[X]]),Table1[[#This Row],[Column1]]&lt;1,Table1[[#This Row],[Column2]]&lt;1),"",Table1[[#This Row],[Base score for Lot 1 Q2]]*INDEX(Tables!$A$2:$B$5,MATCH(Table1[[#This Row],[Response for Lot 1 Q2 ''System Customisation'']],Tables!$A$2:$A$5,0),2))</f>
        <v/>
      </c>
      <c r="M90" s="7"/>
      <c r="N90" s="8" t="s">
        <v>1111</v>
      </c>
      <c r="O90" s="5">
        <f>IF(ISNUMBER(MATCH(Table1[[#This Row],[Response for Lot 1 Q2 ''System Customisation'']],Tables!$A$2:$A$5,0)),1,0)</f>
        <v>0</v>
      </c>
      <c r="P90" s="5">
        <f>IF(ISNUMBER(MATCH(Table1[[#This Row],[Base score for Lot 1 Q2]],Tables!$B$12:$B$15,0)),1,0)</f>
        <v>0</v>
      </c>
    </row>
    <row r="91" spans="1:16" s="8" customFormat="1" ht="28.8" x14ac:dyDescent="0.3">
      <c r="A91" s="25">
        <v>1</v>
      </c>
      <c r="B91" s="25" t="s">
        <v>186</v>
      </c>
      <c r="C91" s="26" t="s">
        <v>209</v>
      </c>
      <c r="D91" s="25" t="s">
        <v>0</v>
      </c>
      <c r="E91" s="25" t="s">
        <v>61</v>
      </c>
      <c r="F91" s="38" t="s">
        <v>840</v>
      </c>
      <c r="G91" s="25" t="s">
        <v>39</v>
      </c>
      <c r="H91" s="25" t="s">
        <v>751</v>
      </c>
      <c r="I91" s="7"/>
      <c r="J91" s="25" t="str">
        <f>IF(ISBLANK(Table1[[#This Row],[X]]),"",IF(Table1[[#This Row],[Response to Q1 ''Meets minimum requriements'']]="","",IF(Table1[[#This Row],[Response to Q1 ''Meets minimum requriements'']]="N","",IF(Table1[[#This Row],[Response to Q1 ''Meets minimum requriements'']]="Y",INDEX(Tables!$A$12:$B$15,MATCH(Table1[[#This Row],[MoSCow]],Tables!$A$12:$A$15,0),2)))))</f>
        <v/>
      </c>
      <c r="K91" s="7" t="s">
        <v>1108</v>
      </c>
      <c r="L91" s="25" t="str">
        <f>IF(OR(ISBLANK(Table1[[#This Row],[X]]),Table1[[#This Row],[Column1]]&lt;1,Table1[[#This Row],[Column2]]&lt;1),"",Table1[[#This Row],[Base score for Lot 1 Q2]]*INDEX(Tables!$A$2:$B$5,MATCH(Table1[[#This Row],[Response for Lot 1 Q2 ''System Customisation'']],Tables!$A$2:$A$5,0),2))</f>
        <v/>
      </c>
      <c r="M91" s="7"/>
      <c r="N91" s="8" t="s">
        <v>1111</v>
      </c>
      <c r="O91" s="5">
        <f>IF(ISNUMBER(MATCH(Table1[[#This Row],[Response for Lot 1 Q2 ''System Customisation'']],Tables!$A$2:$A$5,0)),1,0)</f>
        <v>0</v>
      </c>
      <c r="P91" s="5">
        <f>IF(ISNUMBER(MATCH(Table1[[#This Row],[Base score for Lot 1 Q2]],Tables!$B$12:$B$15,0)),1,0)</f>
        <v>0</v>
      </c>
    </row>
    <row r="92" spans="1:16" s="8" customFormat="1" ht="28.8" x14ac:dyDescent="0.3">
      <c r="A92" s="25">
        <v>1</v>
      </c>
      <c r="B92" s="25" t="s">
        <v>187</v>
      </c>
      <c r="C92" s="26" t="s">
        <v>210</v>
      </c>
      <c r="D92" s="25" t="s">
        <v>0</v>
      </c>
      <c r="E92" s="25" t="s">
        <v>61</v>
      </c>
      <c r="F92" s="38" t="s">
        <v>841</v>
      </c>
      <c r="G92" s="25" t="s">
        <v>38</v>
      </c>
      <c r="H92" s="25" t="s">
        <v>751</v>
      </c>
      <c r="I92" s="7"/>
      <c r="J92" s="25" t="str">
        <f>IF(ISBLANK(Table1[[#This Row],[X]]),"",IF(Table1[[#This Row],[Response to Q1 ''Meets minimum requriements'']]="","",IF(Table1[[#This Row],[Response to Q1 ''Meets minimum requriements'']]="N","",IF(Table1[[#This Row],[Response to Q1 ''Meets minimum requriements'']]="Y",INDEX(Tables!$A$12:$B$15,MATCH(Table1[[#This Row],[MoSCow]],Tables!$A$12:$A$15,0),2)))))</f>
        <v/>
      </c>
      <c r="K92" s="7" t="s">
        <v>1108</v>
      </c>
      <c r="L92" s="25" t="str">
        <f>IF(OR(ISBLANK(Table1[[#This Row],[X]]),Table1[[#This Row],[Column1]]&lt;1,Table1[[#This Row],[Column2]]&lt;1),"",Table1[[#This Row],[Base score for Lot 1 Q2]]*INDEX(Tables!$A$2:$B$5,MATCH(Table1[[#This Row],[Response for Lot 1 Q2 ''System Customisation'']],Tables!$A$2:$A$5,0),2))</f>
        <v/>
      </c>
      <c r="M92" s="7"/>
      <c r="N92" s="8" t="s">
        <v>1111</v>
      </c>
      <c r="O92" s="5">
        <f>IF(ISNUMBER(MATCH(Table1[[#This Row],[Response for Lot 1 Q2 ''System Customisation'']],Tables!$A$2:$A$5,0)),1,0)</f>
        <v>0</v>
      </c>
      <c r="P92" s="5">
        <f>IF(ISNUMBER(MATCH(Table1[[#This Row],[Base score for Lot 1 Q2]],Tables!$B$12:$B$15,0)),1,0)</f>
        <v>0</v>
      </c>
    </row>
    <row r="93" spans="1:16" s="8" customFormat="1" x14ac:dyDescent="0.3">
      <c r="A93" s="25">
        <v>1</v>
      </c>
      <c r="B93" s="25" t="s">
        <v>188</v>
      </c>
      <c r="C93" s="26" t="s">
        <v>211</v>
      </c>
      <c r="D93" s="25" t="s">
        <v>0</v>
      </c>
      <c r="E93" s="25" t="s">
        <v>61</v>
      </c>
      <c r="F93" s="38" t="s">
        <v>842</v>
      </c>
      <c r="G93" s="25" t="s">
        <v>39</v>
      </c>
      <c r="H93" s="25" t="s">
        <v>751</v>
      </c>
      <c r="I93" s="7"/>
      <c r="J93" s="25" t="str">
        <f>IF(ISBLANK(Table1[[#This Row],[X]]),"",IF(Table1[[#This Row],[Response to Q1 ''Meets minimum requriements'']]="","",IF(Table1[[#This Row],[Response to Q1 ''Meets minimum requriements'']]="N","",IF(Table1[[#This Row],[Response to Q1 ''Meets minimum requriements'']]="Y",INDEX(Tables!$A$12:$B$15,MATCH(Table1[[#This Row],[MoSCow]],Tables!$A$12:$A$15,0),2)))))</f>
        <v/>
      </c>
      <c r="K93" s="7" t="s">
        <v>1108</v>
      </c>
      <c r="L93" s="25" t="str">
        <f>IF(OR(ISBLANK(Table1[[#This Row],[X]]),Table1[[#This Row],[Column1]]&lt;1,Table1[[#This Row],[Column2]]&lt;1),"",Table1[[#This Row],[Base score for Lot 1 Q2]]*INDEX(Tables!$A$2:$B$5,MATCH(Table1[[#This Row],[Response for Lot 1 Q2 ''System Customisation'']],Tables!$A$2:$A$5,0),2))</f>
        <v/>
      </c>
      <c r="M93" s="7"/>
      <c r="N93" s="8" t="s">
        <v>1111</v>
      </c>
      <c r="O93" s="5">
        <f>IF(ISNUMBER(MATCH(Table1[[#This Row],[Response for Lot 1 Q2 ''System Customisation'']],Tables!$A$2:$A$5,0)),1,0)</f>
        <v>0</v>
      </c>
      <c r="P93" s="5">
        <f>IF(ISNUMBER(MATCH(Table1[[#This Row],[Base score for Lot 1 Q2]],Tables!$B$12:$B$15,0)),1,0)</f>
        <v>0</v>
      </c>
    </row>
    <row r="94" spans="1:16" s="8" customFormat="1" ht="28.8" x14ac:dyDescent="0.3">
      <c r="A94" s="25">
        <v>1</v>
      </c>
      <c r="B94" s="25" t="s">
        <v>189</v>
      </c>
      <c r="C94" s="26" t="s">
        <v>212</v>
      </c>
      <c r="D94" s="25" t="s">
        <v>0</v>
      </c>
      <c r="E94" s="25" t="s">
        <v>61</v>
      </c>
      <c r="F94" s="38" t="s">
        <v>843</v>
      </c>
      <c r="G94" s="25" t="s">
        <v>39</v>
      </c>
      <c r="H94" s="25" t="s">
        <v>751</v>
      </c>
      <c r="I94" s="7"/>
      <c r="J94" s="25" t="str">
        <f>IF(ISBLANK(Table1[[#This Row],[X]]),"",IF(Table1[[#This Row],[Response to Q1 ''Meets minimum requriements'']]="","",IF(Table1[[#This Row],[Response to Q1 ''Meets minimum requriements'']]="N","",IF(Table1[[#This Row],[Response to Q1 ''Meets minimum requriements'']]="Y",INDEX(Tables!$A$12:$B$15,MATCH(Table1[[#This Row],[MoSCow]],Tables!$A$12:$A$15,0),2)))))</f>
        <v/>
      </c>
      <c r="K94" s="7" t="s">
        <v>1108</v>
      </c>
      <c r="L94" s="25" t="str">
        <f>IF(OR(ISBLANK(Table1[[#This Row],[X]]),Table1[[#This Row],[Column1]]&lt;1,Table1[[#This Row],[Column2]]&lt;1),"",Table1[[#This Row],[Base score for Lot 1 Q2]]*INDEX(Tables!$A$2:$B$5,MATCH(Table1[[#This Row],[Response for Lot 1 Q2 ''System Customisation'']],Tables!$A$2:$A$5,0),2))</f>
        <v/>
      </c>
      <c r="M94" s="7"/>
      <c r="N94" s="8" t="s">
        <v>1111</v>
      </c>
      <c r="O94" s="5">
        <f>IF(ISNUMBER(MATCH(Table1[[#This Row],[Response for Lot 1 Q2 ''System Customisation'']],Tables!$A$2:$A$5,0)),1,0)</f>
        <v>0</v>
      </c>
      <c r="P94" s="5">
        <f>IF(ISNUMBER(MATCH(Table1[[#This Row],[Base score for Lot 1 Q2]],Tables!$B$12:$B$15,0)),1,0)</f>
        <v>0</v>
      </c>
    </row>
    <row r="95" spans="1:16" s="8" customFormat="1" x14ac:dyDescent="0.3">
      <c r="A95" s="25">
        <v>1</v>
      </c>
      <c r="B95" s="25" t="s">
        <v>190</v>
      </c>
      <c r="C95" s="26" t="s">
        <v>213</v>
      </c>
      <c r="D95" s="25" t="s">
        <v>0</v>
      </c>
      <c r="E95" s="25" t="s">
        <v>61</v>
      </c>
      <c r="F95" s="38" t="s">
        <v>844</v>
      </c>
      <c r="G95" s="25" t="s">
        <v>39</v>
      </c>
      <c r="H95" s="25" t="s">
        <v>751</v>
      </c>
      <c r="I95" s="7"/>
      <c r="J95" s="25" t="str">
        <f>IF(ISBLANK(Table1[[#This Row],[X]]),"",IF(Table1[[#This Row],[Response to Q1 ''Meets minimum requriements'']]="","",IF(Table1[[#This Row],[Response to Q1 ''Meets minimum requriements'']]="N","",IF(Table1[[#This Row],[Response to Q1 ''Meets minimum requriements'']]="Y",INDEX(Tables!$A$12:$B$15,MATCH(Table1[[#This Row],[MoSCow]],Tables!$A$12:$A$15,0),2)))))</f>
        <v/>
      </c>
      <c r="K95" s="7" t="s">
        <v>1108</v>
      </c>
      <c r="L95" s="25" t="str">
        <f>IF(OR(ISBLANK(Table1[[#This Row],[X]]),Table1[[#This Row],[Column1]]&lt;1,Table1[[#This Row],[Column2]]&lt;1),"",Table1[[#This Row],[Base score for Lot 1 Q2]]*INDEX(Tables!$A$2:$B$5,MATCH(Table1[[#This Row],[Response for Lot 1 Q2 ''System Customisation'']],Tables!$A$2:$A$5,0),2))</f>
        <v/>
      </c>
      <c r="M95" s="7"/>
      <c r="N95" s="8" t="s">
        <v>1111</v>
      </c>
      <c r="O95" s="5">
        <f>IF(ISNUMBER(MATCH(Table1[[#This Row],[Response for Lot 1 Q2 ''System Customisation'']],Tables!$A$2:$A$5,0)),1,0)</f>
        <v>0</v>
      </c>
      <c r="P95" s="5">
        <f>IF(ISNUMBER(MATCH(Table1[[#This Row],[Base score for Lot 1 Q2]],Tables!$B$12:$B$15,0)),1,0)</f>
        <v>0</v>
      </c>
    </row>
    <row r="96" spans="1:16" s="8" customFormat="1" ht="28.8" x14ac:dyDescent="0.3">
      <c r="A96" s="25">
        <v>1</v>
      </c>
      <c r="B96" s="25" t="s">
        <v>191</v>
      </c>
      <c r="C96" s="26" t="s">
        <v>214</v>
      </c>
      <c r="D96" s="25" t="s">
        <v>0</v>
      </c>
      <c r="E96" s="25" t="s">
        <v>61</v>
      </c>
      <c r="F96" s="38" t="s">
        <v>845</v>
      </c>
      <c r="G96" s="25" t="s">
        <v>39</v>
      </c>
      <c r="H96" s="25" t="s">
        <v>751</v>
      </c>
      <c r="I96" s="7"/>
      <c r="J96" s="25" t="str">
        <f>IF(ISBLANK(Table1[[#This Row],[X]]),"",IF(Table1[[#This Row],[Response to Q1 ''Meets minimum requriements'']]="","",IF(Table1[[#This Row],[Response to Q1 ''Meets minimum requriements'']]="N","",IF(Table1[[#This Row],[Response to Q1 ''Meets minimum requriements'']]="Y",INDEX(Tables!$A$12:$B$15,MATCH(Table1[[#This Row],[MoSCow]],Tables!$A$12:$A$15,0),2)))))</f>
        <v/>
      </c>
      <c r="K96" s="7" t="s">
        <v>1108</v>
      </c>
      <c r="L96" s="25" t="str">
        <f>IF(OR(ISBLANK(Table1[[#This Row],[X]]),Table1[[#This Row],[Column1]]&lt;1,Table1[[#This Row],[Column2]]&lt;1),"",Table1[[#This Row],[Base score for Lot 1 Q2]]*INDEX(Tables!$A$2:$B$5,MATCH(Table1[[#This Row],[Response for Lot 1 Q2 ''System Customisation'']],Tables!$A$2:$A$5,0),2))</f>
        <v/>
      </c>
      <c r="M96" s="7"/>
      <c r="N96" s="8" t="s">
        <v>1111</v>
      </c>
      <c r="O96" s="5">
        <f>IF(ISNUMBER(MATCH(Table1[[#This Row],[Response for Lot 1 Q2 ''System Customisation'']],Tables!$A$2:$A$5,0)),1,0)</f>
        <v>0</v>
      </c>
      <c r="P96" s="5">
        <f>IF(ISNUMBER(MATCH(Table1[[#This Row],[Base score for Lot 1 Q2]],Tables!$B$12:$B$15,0)),1,0)</f>
        <v>0</v>
      </c>
    </row>
    <row r="97" spans="1:16" s="8" customFormat="1" x14ac:dyDescent="0.3">
      <c r="A97" s="25">
        <v>1</v>
      </c>
      <c r="B97" s="25" t="s">
        <v>192</v>
      </c>
      <c r="C97" s="26" t="s">
        <v>215</v>
      </c>
      <c r="D97" s="25" t="s">
        <v>0</v>
      </c>
      <c r="E97" s="25" t="s">
        <v>61</v>
      </c>
      <c r="F97" s="38" t="s">
        <v>846</v>
      </c>
      <c r="G97" s="25" t="s">
        <v>39</v>
      </c>
      <c r="H97" s="25" t="s">
        <v>751</v>
      </c>
      <c r="I97" s="7"/>
      <c r="J97" s="25" t="str">
        <f>IF(ISBLANK(Table1[[#This Row],[X]]),"",IF(Table1[[#This Row],[Response to Q1 ''Meets minimum requriements'']]="","",IF(Table1[[#This Row],[Response to Q1 ''Meets minimum requriements'']]="N","",IF(Table1[[#This Row],[Response to Q1 ''Meets minimum requriements'']]="Y",INDEX(Tables!$A$12:$B$15,MATCH(Table1[[#This Row],[MoSCow]],Tables!$A$12:$A$15,0),2)))))</f>
        <v/>
      </c>
      <c r="K97" s="7" t="s">
        <v>1108</v>
      </c>
      <c r="L97" s="25" t="str">
        <f>IF(OR(ISBLANK(Table1[[#This Row],[X]]),Table1[[#This Row],[Column1]]&lt;1,Table1[[#This Row],[Column2]]&lt;1),"",Table1[[#This Row],[Base score for Lot 1 Q2]]*INDEX(Tables!$A$2:$B$5,MATCH(Table1[[#This Row],[Response for Lot 1 Q2 ''System Customisation'']],Tables!$A$2:$A$5,0),2))</f>
        <v/>
      </c>
      <c r="M97" s="7"/>
      <c r="N97" s="8" t="s">
        <v>1111</v>
      </c>
      <c r="O97" s="5">
        <f>IF(ISNUMBER(MATCH(Table1[[#This Row],[Response for Lot 1 Q2 ''System Customisation'']],Tables!$A$2:$A$5,0)),1,0)</f>
        <v>0</v>
      </c>
      <c r="P97" s="5">
        <f>IF(ISNUMBER(MATCH(Table1[[#This Row],[Base score for Lot 1 Q2]],Tables!$B$12:$B$15,0)),1,0)</f>
        <v>0</v>
      </c>
    </row>
    <row r="98" spans="1:16" s="8" customFormat="1" x14ac:dyDescent="0.3">
      <c r="A98" s="25">
        <v>1</v>
      </c>
      <c r="B98" s="25" t="s">
        <v>193</v>
      </c>
      <c r="C98" s="26" t="s">
        <v>216</v>
      </c>
      <c r="D98" s="25" t="s">
        <v>0</v>
      </c>
      <c r="E98" s="25" t="s">
        <v>61</v>
      </c>
      <c r="F98" s="38" t="s">
        <v>847</v>
      </c>
      <c r="G98" s="25" t="s">
        <v>39</v>
      </c>
      <c r="H98" s="25" t="s">
        <v>751</v>
      </c>
      <c r="I98" s="7"/>
      <c r="J98" s="25" t="str">
        <f>IF(ISBLANK(Table1[[#This Row],[X]]),"",IF(Table1[[#This Row],[Response to Q1 ''Meets minimum requriements'']]="","",IF(Table1[[#This Row],[Response to Q1 ''Meets minimum requriements'']]="N","",IF(Table1[[#This Row],[Response to Q1 ''Meets minimum requriements'']]="Y",INDEX(Tables!$A$12:$B$15,MATCH(Table1[[#This Row],[MoSCow]],Tables!$A$12:$A$15,0),2)))))</f>
        <v/>
      </c>
      <c r="K98" s="7" t="s">
        <v>1108</v>
      </c>
      <c r="L98" s="25" t="str">
        <f>IF(OR(ISBLANK(Table1[[#This Row],[X]]),Table1[[#This Row],[Column1]]&lt;1,Table1[[#This Row],[Column2]]&lt;1),"",Table1[[#This Row],[Base score for Lot 1 Q2]]*INDEX(Tables!$A$2:$B$5,MATCH(Table1[[#This Row],[Response for Lot 1 Q2 ''System Customisation'']],Tables!$A$2:$A$5,0),2))</f>
        <v/>
      </c>
      <c r="M98" s="7"/>
      <c r="N98" s="8" t="s">
        <v>1111</v>
      </c>
      <c r="O98" s="5">
        <f>IF(ISNUMBER(MATCH(Table1[[#This Row],[Response for Lot 1 Q2 ''System Customisation'']],Tables!$A$2:$A$5,0)),1,0)</f>
        <v>0</v>
      </c>
      <c r="P98" s="5">
        <f>IF(ISNUMBER(MATCH(Table1[[#This Row],[Base score for Lot 1 Q2]],Tables!$B$12:$B$15,0)),1,0)</f>
        <v>0</v>
      </c>
    </row>
    <row r="99" spans="1:16" s="8" customFormat="1" ht="28.8" x14ac:dyDescent="0.3">
      <c r="A99" s="25">
        <v>1</v>
      </c>
      <c r="B99" s="25" t="s">
        <v>194</v>
      </c>
      <c r="C99" s="26" t="s">
        <v>217</v>
      </c>
      <c r="D99" s="25" t="s">
        <v>0</v>
      </c>
      <c r="E99" s="25" t="s">
        <v>61</v>
      </c>
      <c r="F99" s="38" t="s">
        <v>848</v>
      </c>
      <c r="G99" s="25" t="s">
        <v>39</v>
      </c>
      <c r="H99" s="25" t="s">
        <v>751</v>
      </c>
      <c r="I99" s="7"/>
      <c r="J99" s="25" t="str">
        <f>IF(ISBLANK(Table1[[#This Row],[X]]),"",IF(Table1[[#This Row],[Response to Q1 ''Meets minimum requriements'']]="","",IF(Table1[[#This Row],[Response to Q1 ''Meets minimum requriements'']]="N","",IF(Table1[[#This Row],[Response to Q1 ''Meets minimum requriements'']]="Y",INDEX(Tables!$A$12:$B$15,MATCH(Table1[[#This Row],[MoSCow]],Tables!$A$12:$A$15,0),2)))))</f>
        <v/>
      </c>
      <c r="K99" s="7" t="s">
        <v>1108</v>
      </c>
      <c r="L99" s="25" t="str">
        <f>IF(OR(ISBLANK(Table1[[#This Row],[X]]),Table1[[#This Row],[Column1]]&lt;1,Table1[[#This Row],[Column2]]&lt;1),"",Table1[[#This Row],[Base score for Lot 1 Q2]]*INDEX(Tables!$A$2:$B$5,MATCH(Table1[[#This Row],[Response for Lot 1 Q2 ''System Customisation'']],Tables!$A$2:$A$5,0),2))</f>
        <v/>
      </c>
      <c r="M99" s="7"/>
      <c r="N99" s="8" t="s">
        <v>1111</v>
      </c>
      <c r="O99" s="5">
        <f>IF(ISNUMBER(MATCH(Table1[[#This Row],[Response for Lot 1 Q2 ''System Customisation'']],Tables!$A$2:$A$5,0)),1,0)</f>
        <v>0</v>
      </c>
      <c r="P99" s="5">
        <f>IF(ISNUMBER(MATCH(Table1[[#This Row],[Base score for Lot 1 Q2]],Tables!$B$12:$B$15,0)),1,0)</f>
        <v>0</v>
      </c>
    </row>
    <row r="100" spans="1:16" s="8" customFormat="1" ht="28.8" x14ac:dyDescent="0.3">
      <c r="A100" s="25">
        <v>1</v>
      </c>
      <c r="B100" s="25" t="s">
        <v>195</v>
      </c>
      <c r="C100" s="26" t="s">
        <v>218</v>
      </c>
      <c r="D100" s="25" t="s">
        <v>0</v>
      </c>
      <c r="E100" s="25" t="s">
        <v>61</v>
      </c>
      <c r="F100" s="38" t="s">
        <v>849</v>
      </c>
      <c r="G100" s="25" t="s">
        <v>39</v>
      </c>
      <c r="H100" s="25" t="s">
        <v>751</v>
      </c>
      <c r="I100" s="7"/>
      <c r="J100" s="25" t="str">
        <f>IF(ISBLANK(Table1[[#This Row],[X]]),"",IF(Table1[[#This Row],[Response to Q1 ''Meets minimum requriements'']]="","",IF(Table1[[#This Row],[Response to Q1 ''Meets minimum requriements'']]="N","",IF(Table1[[#This Row],[Response to Q1 ''Meets minimum requriements'']]="Y",INDEX(Tables!$A$12:$B$15,MATCH(Table1[[#This Row],[MoSCow]],Tables!$A$12:$A$15,0),2)))))</f>
        <v/>
      </c>
      <c r="K100" s="7" t="s">
        <v>1108</v>
      </c>
      <c r="L100" s="25" t="str">
        <f>IF(OR(ISBLANK(Table1[[#This Row],[X]]),Table1[[#This Row],[Column1]]&lt;1,Table1[[#This Row],[Column2]]&lt;1),"",Table1[[#This Row],[Base score for Lot 1 Q2]]*INDEX(Tables!$A$2:$B$5,MATCH(Table1[[#This Row],[Response for Lot 1 Q2 ''System Customisation'']],Tables!$A$2:$A$5,0),2))</f>
        <v/>
      </c>
      <c r="M100" s="7"/>
      <c r="N100" s="8" t="s">
        <v>1111</v>
      </c>
      <c r="O100" s="5">
        <f>IF(ISNUMBER(MATCH(Table1[[#This Row],[Response for Lot 1 Q2 ''System Customisation'']],Tables!$A$2:$A$5,0)),1,0)</f>
        <v>0</v>
      </c>
      <c r="P100" s="5">
        <f>IF(ISNUMBER(MATCH(Table1[[#This Row],[Base score for Lot 1 Q2]],Tables!$B$12:$B$15,0)),1,0)</f>
        <v>0</v>
      </c>
    </row>
    <row r="101" spans="1:16" s="8" customFormat="1" x14ac:dyDescent="0.3">
      <c r="A101" s="25">
        <v>1</v>
      </c>
      <c r="B101" s="25" t="s">
        <v>196</v>
      </c>
      <c r="C101" s="26" t="s">
        <v>219</v>
      </c>
      <c r="D101" s="25" t="s">
        <v>0</v>
      </c>
      <c r="E101" s="25" t="s">
        <v>61</v>
      </c>
      <c r="F101" s="38" t="s">
        <v>850</v>
      </c>
      <c r="G101" s="25" t="s">
        <v>40</v>
      </c>
      <c r="H101" s="25" t="s">
        <v>751</v>
      </c>
      <c r="I101" s="7"/>
      <c r="J101" s="25" t="str">
        <f>IF(ISBLANK(Table1[[#This Row],[X]]),"",IF(Table1[[#This Row],[Response to Q1 ''Meets minimum requriements'']]="","",IF(Table1[[#This Row],[Response to Q1 ''Meets minimum requriements'']]="N","",IF(Table1[[#This Row],[Response to Q1 ''Meets minimum requriements'']]="Y",INDEX(Tables!$A$12:$B$15,MATCH(Table1[[#This Row],[MoSCow]],Tables!$A$12:$A$15,0),2)))))</f>
        <v/>
      </c>
      <c r="K101" s="7" t="s">
        <v>1108</v>
      </c>
      <c r="L101" s="25" t="str">
        <f>IF(OR(ISBLANK(Table1[[#This Row],[X]]),Table1[[#This Row],[Column1]]&lt;1,Table1[[#This Row],[Column2]]&lt;1),"",Table1[[#This Row],[Base score for Lot 1 Q2]]*INDEX(Tables!$A$2:$B$5,MATCH(Table1[[#This Row],[Response for Lot 1 Q2 ''System Customisation'']],Tables!$A$2:$A$5,0),2))</f>
        <v/>
      </c>
      <c r="M101" s="7"/>
      <c r="N101" s="8" t="s">
        <v>1111</v>
      </c>
      <c r="O101" s="5">
        <f>IF(ISNUMBER(MATCH(Table1[[#This Row],[Response for Lot 1 Q2 ''System Customisation'']],Tables!$A$2:$A$5,0)),1,0)</f>
        <v>0</v>
      </c>
      <c r="P101" s="5">
        <f>IF(ISNUMBER(MATCH(Table1[[#This Row],[Base score for Lot 1 Q2]],Tables!$B$12:$B$15,0)),1,0)</f>
        <v>0</v>
      </c>
    </row>
    <row r="102" spans="1:16" s="8" customFormat="1" x14ac:dyDescent="0.3">
      <c r="A102" s="25">
        <v>1</v>
      </c>
      <c r="B102" s="25" t="s">
        <v>197</v>
      </c>
      <c r="C102" s="26" t="s">
        <v>220</v>
      </c>
      <c r="D102" s="25" t="s">
        <v>0</v>
      </c>
      <c r="E102" s="25" t="s">
        <v>61</v>
      </c>
      <c r="F102" s="38" t="s">
        <v>851</v>
      </c>
      <c r="G102" s="25" t="s">
        <v>39</v>
      </c>
      <c r="H102" s="25" t="s">
        <v>751</v>
      </c>
      <c r="I102" s="7"/>
      <c r="J102" s="25" t="str">
        <f>IF(ISBLANK(Table1[[#This Row],[X]]),"",IF(Table1[[#This Row],[Response to Q1 ''Meets minimum requriements'']]="","",IF(Table1[[#This Row],[Response to Q1 ''Meets minimum requriements'']]="N","",IF(Table1[[#This Row],[Response to Q1 ''Meets minimum requriements'']]="Y",INDEX(Tables!$A$12:$B$15,MATCH(Table1[[#This Row],[MoSCow]],Tables!$A$12:$A$15,0),2)))))</f>
        <v/>
      </c>
      <c r="K102" s="7" t="s">
        <v>1108</v>
      </c>
      <c r="L102" s="25" t="str">
        <f>IF(OR(ISBLANK(Table1[[#This Row],[X]]),Table1[[#This Row],[Column1]]&lt;1,Table1[[#This Row],[Column2]]&lt;1),"",Table1[[#This Row],[Base score for Lot 1 Q2]]*INDEX(Tables!$A$2:$B$5,MATCH(Table1[[#This Row],[Response for Lot 1 Q2 ''System Customisation'']],Tables!$A$2:$A$5,0),2))</f>
        <v/>
      </c>
      <c r="M102" s="7"/>
      <c r="N102" s="8" t="s">
        <v>1111</v>
      </c>
      <c r="O102" s="5">
        <f>IF(ISNUMBER(MATCH(Table1[[#This Row],[Response for Lot 1 Q2 ''System Customisation'']],Tables!$A$2:$A$5,0)),1,0)</f>
        <v>0</v>
      </c>
      <c r="P102" s="5">
        <f>IF(ISNUMBER(MATCH(Table1[[#This Row],[Base score for Lot 1 Q2]],Tables!$B$12:$B$15,0)),1,0)</f>
        <v>0</v>
      </c>
    </row>
    <row r="103" spans="1:16" s="8" customFormat="1" x14ac:dyDescent="0.3">
      <c r="A103" s="25">
        <v>1</v>
      </c>
      <c r="B103" s="25" t="s">
        <v>198</v>
      </c>
      <c r="C103" s="26" t="s">
        <v>221</v>
      </c>
      <c r="D103" s="25" t="s">
        <v>0</v>
      </c>
      <c r="E103" s="25" t="s">
        <v>61</v>
      </c>
      <c r="F103" s="38" t="s">
        <v>852</v>
      </c>
      <c r="G103" s="25" t="s">
        <v>39</v>
      </c>
      <c r="H103" s="25" t="s">
        <v>751</v>
      </c>
      <c r="I103" s="7"/>
      <c r="J103" s="25" t="str">
        <f>IF(ISBLANK(Table1[[#This Row],[X]]),"",IF(Table1[[#This Row],[Response to Q1 ''Meets minimum requriements'']]="","",IF(Table1[[#This Row],[Response to Q1 ''Meets minimum requriements'']]="N","",IF(Table1[[#This Row],[Response to Q1 ''Meets minimum requriements'']]="Y",INDEX(Tables!$A$12:$B$15,MATCH(Table1[[#This Row],[MoSCow]],Tables!$A$12:$A$15,0),2)))))</f>
        <v/>
      </c>
      <c r="K103" s="7" t="s">
        <v>1108</v>
      </c>
      <c r="L103" s="25" t="str">
        <f>IF(OR(ISBLANK(Table1[[#This Row],[X]]),Table1[[#This Row],[Column1]]&lt;1,Table1[[#This Row],[Column2]]&lt;1),"",Table1[[#This Row],[Base score for Lot 1 Q2]]*INDEX(Tables!$A$2:$B$5,MATCH(Table1[[#This Row],[Response for Lot 1 Q2 ''System Customisation'']],Tables!$A$2:$A$5,0),2))</f>
        <v/>
      </c>
      <c r="M103" s="7"/>
      <c r="N103" s="8" t="s">
        <v>1111</v>
      </c>
      <c r="O103" s="5">
        <f>IF(ISNUMBER(MATCH(Table1[[#This Row],[Response for Lot 1 Q2 ''System Customisation'']],Tables!$A$2:$A$5,0)),1,0)</f>
        <v>0</v>
      </c>
      <c r="P103" s="5">
        <f>IF(ISNUMBER(MATCH(Table1[[#This Row],[Base score for Lot 1 Q2]],Tables!$B$12:$B$15,0)),1,0)</f>
        <v>0</v>
      </c>
    </row>
    <row r="104" spans="1:16" s="8" customFormat="1" x14ac:dyDescent="0.3">
      <c r="A104" s="25">
        <v>1</v>
      </c>
      <c r="B104" s="25" t="s">
        <v>224</v>
      </c>
      <c r="C104" s="39" t="s">
        <v>222</v>
      </c>
      <c r="D104" s="25" t="s">
        <v>0</v>
      </c>
      <c r="E104" s="25" t="s">
        <v>61</v>
      </c>
      <c r="F104" s="38" t="s">
        <v>853</v>
      </c>
      <c r="G104" s="25" t="s">
        <v>39</v>
      </c>
      <c r="H104" s="25" t="s">
        <v>751</v>
      </c>
      <c r="I104" s="7"/>
      <c r="J104" s="25" t="str">
        <f>IF(ISBLANK(Table1[[#This Row],[X]]),"",IF(Table1[[#This Row],[Response to Q1 ''Meets minimum requriements'']]="","",IF(Table1[[#This Row],[Response to Q1 ''Meets minimum requriements'']]="N","",IF(Table1[[#This Row],[Response to Q1 ''Meets minimum requriements'']]="Y",INDEX(Tables!$A$12:$B$15,MATCH(Table1[[#This Row],[MoSCow]],Tables!$A$12:$A$15,0),2)))))</f>
        <v/>
      </c>
      <c r="K104" s="7" t="s">
        <v>1108</v>
      </c>
      <c r="L104" s="25" t="str">
        <f>IF(OR(ISBLANK(Table1[[#This Row],[X]]),Table1[[#This Row],[Column1]]&lt;1,Table1[[#This Row],[Column2]]&lt;1),"",Table1[[#This Row],[Base score for Lot 1 Q2]]*INDEX(Tables!$A$2:$B$5,MATCH(Table1[[#This Row],[Response for Lot 1 Q2 ''System Customisation'']],Tables!$A$2:$A$5,0),2))</f>
        <v/>
      </c>
      <c r="M104" s="7"/>
      <c r="N104" s="8" t="s">
        <v>1111</v>
      </c>
      <c r="O104" s="5">
        <f>IF(ISNUMBER(MATCH(Table1[[#This Row],[Response for Lot 1 Q2 ''System Customisation'']],Tables!$A$2:$A$5,0)),1,0)</f>
        <v>0</v>
      </c>
      <c r="P104" s="5">
        <f>IF(ISNUMBER(MATCH(Table1[[#This Row],[Base score for Lot 1 Q2]],Tables!$B$12:$B$15,0)),1,0)</f>
        <v>0</v>
      </c>
    </row>
    <row r="105" spans="1:16" s="6" customFormat="1" x14ac:dyDescent="0.3">
      <c r="A105" s="15">
        <v>2</v>
      </c>
      <c r="B105" s="15" t="s">
        <v>1120</v>
      </c>
      <c r="C105" s="16" t="s">
        <v>1121</v>
      </c>
      <c r="D105" s="15"/>
      <c r="E105" s="15" t="s">
        <v>61</v>
      </c>
      <c r="F105" s="15" t="s">
        <v>1128</v>
      </c>
      <c r="G105" s="15" t="s">
        <v>40</v>
      </c>
      <c r="H105" s="15" t="s">
        <v>751</v>
      </c>
      <c r="I105" s="3"/>
      <c r="J105" s="65" t="str">
        <f>IF(ISBLANK(Table1[[#This Row],[X]]),"",IF(Table1[[#This Row],[Response to Q1 ''Meets minimum requriements'']]="","",IF(Table1[[#This Row],[Response to Q1 ''Meets minimum requriements'']]="N","",IF(Table1[[#This Row],[Response to Q1 ''Meets minimum requriements'']]="Y",INDEX(Tables!$A$12:$B$15,MATCH(Table1[[#This Row],[MoSCow]],Tables!$A$12:$A$15,0),2)))))</f>
        <v/>
      </c>
      <c r="K105" s="3"/>
      <c r="L105" s="65" t="str">
        <f>IF(OR(ISBLANK(Table1[[#This Row],[X]]),ISBLANK(Table1[[#This Row],[Column1]]&lt;1)),"",Table1[[#This Row],[Base score for Lot 1 Q2]]*INDEX(Tables!$A$2:$B$5,MATCH(Table1[[#This Row],[Response for Lot 1 Q2 ''System Customisation'']],Tables!$A$2:$A$5,0),2))</f>
        <v/>
      </c>
      <c r="M105" s="3"/>
      <c r="O105" s="68">
        <f>IF(ISNUMBER(MATCH(Table1[[#This Row],[Response for Lot 1 Q2 ''System Customisation'']],Tables!$A$2:$A$5,0)),1,0)</f>
        <v>0</v>
      </c>
      <c r="P105" s="68">
        <f>IF(ISNUMBER(MATCH(Table1[[#This Row],[Base score for Lot 1 Q2]],Tables!$B$12:$B$15,0)),1,0)</f>
        <v>0</v>
      </c>
    </row>
    <row r="106" spans="1:16" s="8" customFormat="1" ht="28.8" x14ac:dyDescent="0.3">
      <c r="A106" s="25">
        <v>1</v>
      </c>
      <c r="B106" s="25" t="s">
        <v>1122</v>
      </c>
      <c r="C106" s="26" t="s">
        <v>1123</v>
      </c>
      <c r="D106" s="25"/>
      <c r="E106" s="25" t="s">
        <v>61</v>
      </c>
      <c r="F106" s="31" t="s">
        <v>1129</v>
      </c>
      <c r="G106" s="25" t="s">
        <v>38</v>
      </c>
      <c r="H106" s="25" t="s">
        <v>751</v>
      </c>
      <c r="I106" s="7"/>
      <c r="J106" s="67" t="str">
        <f>IF(ISBLANK(Table1[[#This Row],[X]]),"",IF(Table1[[#This Row],[Response to Q1 ''Meets minimum requriements'']]="","",IF(Table1[[#This Row],[Response to Q1 ''Meets minimum requriements'']]="N","",IF(Table1[[#This Row],[Response to Q1 ''Meets minimum requriements'']]="Y",INDEX(Tables!$A$12:$B$15,MATCH(Table1[[#This Row],[MoSCow]],Tables!$A$12:$A$15,0),2)))))</f>
        <v/>
      </c>
      <c r="K106" s="7" t="s">
        <v>1108</v>
      </c>
      <c r="L106" s="25" t="str">
        <f>IF(OR(ISBLANK(Table1[[#This Row],[X]]),Table1[[#This Row],[Column1]]&lt;1,Table1[[#This Row],[Column2]]&lt;1),"",Table1[[#This Row],[Base score for Lot 1 Q2]]*INDEX(Tables!$A$2:$B$5,MATCH(Table1[[#This Row],[Response for Lot 1 Q2 ''System Customisation'']],Tables!$A$2:$A$5,0),2))</f>
        <v/>
      </c>
      <c r="M106" s="7"/>
      <c r="N106" s="8" t="s">
        <v>1111</v>
      </c>
      <c r="O106" s="66">
        <f>IF(ISNUMBER(MATCH(Table1[[#This Row],[Response for Lot 1 Q2 ''System Customisation'']],Tables!$A$2:$A$5,0)),1,0)</f>
        <v>0</v>
      </c>
      <c r="P106" s="66">
        <f>IF(ISNUMBER(MATCH(Table1[[#This Row],[Base score for Lot 1 Q2]],Tables!$B$12:$B$15,0)),1,0)</f>
        <v>0</v>
      </c>
    </row>
    <row r="107" spans="1:16" s="8" customFormat="1" ht="28.8" x14ac:dyDescent="0.3">
      <c r="A107" s="25">
        <v>2</v>
      </c>
      <c r="B107" s="25" t="s">
        <v>1124</v>
      </c>
      <c r="C107" s="26" t="s">
        <v>1125</v>
      </c>
      <c r="D107" s="25"/>
      <c r="E107" s="25" t="s">
        <v>61</v>
      </c>
      <c r="F107" s="31" t="s">
        <v>1130</v>
      </c>
      <c r="G107" s="25" t="s">
        <v>38</v>
      </c>
      <c r="H107" s="25" t="s">
        <v>751</v>
      </c>
      <c r="I107" s="7"/>
      <c r="J107" s="67" t="str">
        <f>IF(ISBLANK(Table1[[#This Row],[X]]),"",IF(Table1[[#This Row],[Response to Q1 ''Meets minimum requriements'']]="","",IF(Table1[[#This Row],[Response to Q1 ''Meets minimum requriements'']]="N","",IF(Table1[[#This Row],[Response to Q1 ''Meets minimum requriements'']]="Y",INDEX(Tables!$A$12:$B$15,MATCH(Table1[[#This Row],[MoSCow]],Tables!$A$12:$A$15,0),2)))))</f>
        <v/>
      </c>
      <c r="K107" s="7" t="s">
        <v>1108</v>
      </c>
      <c r="L107" s="25" t="str">
        <f>IF(OR(ISBLANK(Table1[[#This Row],[X]]),Table1[[#This Row],[Column1]]&lt;1,Table1[[#This Row],[Column2]]&lt;1),"",Table1[[#This Row],[Base score for Lot 1 Q2]]*INDEX(Tables!$A$2:$B$5,MATCH(Table1[[#This Row],[Response for Lot 1 Q2 ''System Customisation'']],Tables!$A$2:$A$5,0),2))</f>
        <v/>
      </c>
      <c r="M107" s="7"/>
      <c r="N107" s="8" t="s">
        <v>1111</v>
      </c>
      <c r="O107" s="66">
        <f>IF(ISNUMBER(MATCH(Table1[[#This Row],[Response for Lot 1 Q2 ''System Customisation'']],Tables!$A$2:$A$5,0)),1,0)</f>
        <v>0</v>
      </c>
      <c r="P107" s="66">
        <f>IF(ISNUMBER(MATCH(Table1[[#This Row],[Base score for Lot 1 Q2]],Tables!$B$12:$B$15,0)),1,0)</f>
        <v>0</v>
      </c>
    </row>
    <row r="108" spans="1:16" ht="28.8" x14ac:dyDescent="0.3">
      <c r="A108" s="15">
        <v>1</v>
      </c>
      <c r="B108" s="15" t="s">
        <v>225</v>
      </c>
      <c r="C108" s="16" t="s">
        <v>223</v>
      </c>
      <c r="D108" s="15" t="s">
        <v>0</v>
      </c>
      <c r="E108" s="15" t="s">
        <v>62</v>
      </c>
      <c r="F108" s="35" t="s">
        <v>854</v>
      </c>
      <c r="G108" s="15" t="s">
        <v>38</v>
      </c>
      <c r="H108" s="15" t="s">
        <v>751</v>
      </c>
      <c r="I108" s="3"/>
      <c r="J108" s="15" t="str">
        <f>IF(ISBLANK(Table1[[#This Row],[X]]),"",IF(Table1[[#This Row],[Response to Q1 ''Meets minimum requriements'']]="","",IF(Table1[[#This Row],[Response to Q1 ''Meets minimum requriements'']]="N","",IF(Table1[[#This Row],[Response to Q1 ''Meets minimum requriements'']]="Y",INDEX(Tables!$A$12:$B$15,MATCH(Table1[[#This Row],[MoSCow]],Tables!$A$12:$A$15,0),2)))))</f>
        <v/>
      </c>
      <c r="K108" s="15" t="s">
        <v>1108</v>
      </c>
      <c r="L108" s="15" t="str">
        <f>IF(OR(ISBLANK(Table1[[#This Row],[X]]),Table1[[#This Row],[Column1]]&lt;1,Table1[[#This Row],[Column2]]&lt;1),"",Table1[[#This Row],[Base score for Lot 1 Q2]]*INDEX(Tables!$A$2:$B$5,MATCH(Table1[[#This Row],[Response for Lot 1 Q2 ''System Customisation'']],Tables!$A$2:$A$5,0),2))</f>
        <v/>
      </c>
      <c r="M108" s="3"/>
      <c r="O108" s="5">
        <f>IF(ISNUMBER(MATCH(Table1[[#This Row],[Response for Lot 1 Q2 ''System Customisation'']],Tables!$A$2:$A$5,0)),1,0)</f>
        <v>0</v>
      </c>
      <c r="P108" s="5">
        <f>IF(ISNUMBER(MATCH(Table1[[#This Row],[Base score for Lot 1 Q2]],Tables!$B$12:$B$15,0)),1,0)</f>
        <v>0</v>
      </c>
    </row>
    <row r="109" spans="1:16" x14ac:dyDescent="0.3">
      <c r="A109" s="15">
        <v>1</v>
      </c>
      <c r="B109" s="15" t="s">
        <v>226</v>
      </c>
      <c r="C109" s="16" t="s">
        <v>316</v>
      </c>
      <c r="D109" s="15" t="s">
        <v>0</v>
      </c>
      <c r="E109" s="15" t="s">
        <v>62</v>
      </c>
      <c r="F109" s="21" t="s">
        <v>855</v>
      </c>
      <c r="G109" s="15" t="s">
        <v>38</v>
      </c>
      <c r="H109" s="15" t="s">
        <v>750</v>
      </c>
      <c r="I109" s="3"/>
      <c r="J109" s="15" t="str">
        <f>IF(ISBLANK(Table1[[#This Row],[X]]),"",IF(Table1[[#This Row],[Response to Q1 ''Meets minimum requriements'']]="","",IF(Table1[[#This Row],[Response to Q1 ''Meets minimum requriements'']]="N","",IF(Table1[[#This Row],[Response to Q1 ''Meets minimum requriements'']]="Y",INDEX(Tables!$A$12:$B$15,MATCH(Table1[[#This Row],[MoSCow]],Tables!$A$12:$A$15,0),2)))))</f>
        <v/>
      </c>
      <c r="K109" s="15" t="s">
        <v>1108</v>
      </c>
      <c r="L109" s="15" t="str">
        <f>IF(OR(ISBLANK(Table1[[#This Row],[X]]),Table1[[#This Row],[Column1]]&lt;1,Table1[[#This Row],[Column2]]&lt;1),"",Table1[[#This Row],[Base score for Lot 1 Q2]]*INDEX(Tables!$A$2:$B$5,MATCH(Table1[[#This Row],[Response for Lot 1 Q2 ''System Customisation'']],Tables!$A$2:$A$5,0),2))</f>
        <v/>
      </c>
      <c r="M109" s="3"/>
      <c r="O109" s="5">
        <f>IF(ISNUMBER(MATCH(Table1[[#This Row],[Response for Lot 1 Q2 ''System Customisation'']],Tables!$A$2:$A$5,0)),1,0)</f>
        <v>0</v>
      </c>
      <c r="P109" s="5">
        <f>IF(ISNUMBER(MATCH(Table1[[#This Row],[Base score for Lot 1 Q2]],Tables!$B$12:$B$15,0)),1,0)</f>
        <v>0</v>
      </c>
    </row>
    <row r="110" spans="1:16" ht="28.8" x14ac:dyDescent="0.3">
      <c r="A110" s="15">
        <v>2</v>
      </c>
      <c r="B110" s="15" t="s">
        <v>227</v>
      </c>
      <c r="C110" s="16" t="s">
        <v>317</v>
      </c>
      <c r="D110" s="15" t="s">
        <v>0</v>
      </c>
      <c r="E110" s="15" t="s">
        <v>62</v>
      </c>
      <c r="F110" s="21" t="s">
        <v>856</v>
      </c>
      <c r="G110" s="15" t="s">
        <v>39</v>
      </c>
      <c r="H110" s="15" t="s">
        <v>750</v>
      </c>
      <c r="I110" s="3"/>
      <c r="J110" s="15" t="str">
        <f>IF(ISBLANK(Table1[[#This Row],[X]]),"",IF(Table1[[#This Row],[Response to Q1 ''Meets minimum requriements'']]="","",IF(Table1[[#This Row],[Response to Q1 ''Meets minimum requriements'']]="N","",IF(Table1[[#This Row],[Response to Q1 ''Meets minimum requriements'']]="Y",INDEX(Tables!$A$12:$B$15,MATCH(Table1[[#This Row],[MoSCow]],Tables!$A$12:$A$15,0),2)))))</f>
        <v/>
      </c>
      <c r="K110" s="15" t="s">
        <v>1108</v>
      </c>
      <c r="L110" s="15" t="str">
        <f>IF(OR(ISBLANK(Table1[[#This Row],[X]]),Table1[[#This Row],[Column1]]&lt;1,Table1[[#This Row],[Column2]]&lt;1),"",Table1[[#This Row],[Base score for Lot 1 Q2]]*INDEX(Tables!$A$2:$B$5,MATCH(Table1[[#This Row],[Response for Lot 1 Q2 ''System Customisation'']],Tables!$A$2:$A$5,0),2))</f>
        <v/>
      </c>
      <c r="M110" s="3"/>
      <c r="O110" s="5">
        <f>IF(ISNUMBER(MATCH(Table1[[#This Row],[Response for Lot 1 Q2 ''System Customisation'']],Tables!$A$2:$A$5,0)),1,0)</f>
        <v>0</v>
      </c>
      <c r="P110" s="5">
        <f>IF(ISNUMBER(MATCH(Table1[[#This Row],[Base score for Lot 1 Q2]],Tables!$B$12:$B$15,0)),1,0)</f>
        <v>0</v>
      </c>
    </row>
    <row r="111" spans="1:16" ht="86.4" x14ac:dyDescent="0.3">
      <c r="A111" s="15">
        <v>1</v>
      </c>
      <c r="B111" s="15" t="s">
        <v>228</v>
      </c>
      <c r="C111" s="16" t="s">
        <v>632</v>
      </c>
      <c r="D111" s="15" t="s">
        <v>0</v>
      </c>
      <c r="E111" s="15" t="s">
        <v>62</v>
      </c>
      <c r="F111" s="21" t="s">
        <v>857</v>
      </c>
      <c r="G111" s="15" t="s">
        <v>38</v>
      </c>
      <c r="H111" s="15" t="s">
        <v>751</v>
      </c>
      <c r="I111" s="3"/>
      <c r="J111" s="15" t="str">
        <f>IF(ISBLANK(Table1[[#This Row],[X]]),"",IF(Table1[[#This Row],[Response to Q1 ''Meets minimum requriements'']]="","",IF(Table1[[#This Row],[Response to Q1 ''Meets minimum requriements'']]="N","",IF(Table1[[#This Row],[Response to Q1 ''Meets minimum requriements'']]="Y",INDEX(Tables!$A$12:$B$15,MATCH(Table1[[#This Row],[MoSCow]],Tables!$A$12:$A$15,0),2)))))</f>
        <v/>
      </c>
      <c r="K111" s="15" t="s">
        <v>1108</v>
      </c>
      <c r="L111" s="15" t="str">
        <f>IF(OR(ISBLANK(Table1[[#This Row],[X]]),Table1[[#This Row],[Column1]]&lt;1,Table1[[#This Row],[Column2]]&lt;1),"",Table1[[#This Row],[Base score for Lot 1 Q2]]*INDEX(Tables!$A$2:$B$5,MATCH(Table1[[#This Row],[Response for Lot 1 Q2 ''System Customisation'']],Tables!$A$2:$A$5,0),2))</f>
        <v/>
      </c>
      <c r="M111" s="3"/>
      <c r="O111" s="5">
        <f>IF(ISNUMBER(MATCH(Table1[[#This Row],[Response for Lot 1 Q2 ''System Customisation'']],Tables!$A$2:$A$5,0)),1,0)</f>
        <v>0</v>
      </c>
      <c r="P111" s="5">
        <f>IF(ISNUMBER(MATCH(Table1[[#This Row],[Base score for Lot 1 Q2]],Tables!$B$12:$B$15,0)),1,0)</f>
        <v>0</v>
      </c>
    </row>
    <row r="112" spans="1:16" ht="28.8" x14ac:dyDescent="0.3">
      <c r="A112" s="15">
        <v>1</v>
      </c>
      <c r="B112" s="15" t="s">
        <v>229</v>
      </c>
      <c r="C112" s="16" t="s">
        <v>719</v>
      </c>
      <c r="D112" s="15" t="s">
        <v>0</v>
      </c>
      <c r="E112" s="15" t="s">
        <v>62</v>
      </c>
      <c r="F112" s="21" t="s">
        <v>1116</v>
      </c>
      <c r="G112" s="15" t="s">
        <v>39</v>
      </c>
      <c r="H112" s="15" t="s">
        <v>751</v>
      </c>
      <c r="I112" s="3"/>
      <c r="J112" s="15" t="str">
        <f>IF(ISBLANK(Table1[[#This Row],[X]]),"",IF(Table1[[#This Row],[Response to Q1 ''Meets minimum requriements'']]="","",IF(Table1[[#This Row],[Response to Q1 ''Meets minimum requriements'']]="N","",IF(Table1[[#This Row],[Response to Q1 ''Meets minimum requriements'']]="Y",INDEX(Tables!$A$12:$B$15,MATCH(Table1[[#This Row],[MoSCow]],Tables!$A$12:$A$15,0),2)))))</f>
        <v/>
      </c>
      <c r="K112" s="15" t="s">
        <v>1108</v>
      </c>
      <c r="L112" s="15" t="str">
        <f>IF(OR(ISBLANK(Table1[[#This Row],[X]]),Table1[[#This Row],[Column1]]&lt;1,Table1[[#This Row],[Column2]]&lt;1),"",Table1[[#This Row],[Base score for Lot 1 Q2]]*INDEX(Tables!$A$2:$B$5,MATCH(Table1[[#This Row],[Response for Lot 1 Q2 ''System Customisation'']],Tables!$A$2:$A$5,0),2))</f>
        <v/>
      </c>
      <c r="M112" s="3"/>
      <c r="O112" s="5">
        <f>IF(ISNUMBER(MATCH(Table1[[#This Row],[Response for Lot 1 Q2 ''System Customisation'']],Tables!$A$2:$A$5,0)),1,0)</f>
        <v>0</v>
      </c>
      <c r="P112" s="5">
        <f>IF(ISNUMBER(MATCH(Table1[[#This Row],[Base score for Lot 1 Q2]],Tables!$B$12:$B$15,0)),1,0)</f>
        <v>0</v>
      </c>
    </row>
    <row r="113" spans="1:16" ht="28.8" x14ac:dyDescent="0.3">
      <c r="A113" s="15">
        <v>2</v>
      </c>
      <c r="B113" s="15" t="s">
        <v>230</v>
      </c>
      <c r="C113" s="16" t="s">
        <v>633</v>
      </c>
      <c r="D113" s="15" t="s">
        <v>0</v>
      </c>
      <c r="E113" s="15" t="s">
        <v>318</v>
      </c>
      <c r="F113" s="21" t="s">
        <v>858</v>
      </c>
      <c r="G113" s="15" t="s">
        <v>38</v>
      </c>
      <c r="H113" s="15" t="s">
        <v>750</v>
      </c>
      <c r="I113" s="3"/>
      <c r="J113" s="15" t="str">
        <f>IF(ISBLANK(Table1[[#This Row],[X]]),"",IF(Table1[[#This Row],[Response to Q1 ''Meets minimum requriements'']]="","",IF(Table1[[#This Row],[Response to Q1 ''Meets minimum requriements'']]="N","",IF(Table1[[#This Row],[Response to Q1 ''Meets minimum requriements'']]="Y",INDEX(Tables!$A$12:$B$15,MATCH(Table1[[#This Row],[MoSCow]],Tables!$A$12:$A$15,0),2)))))</f>
        <v/>
      </c>
      <c r="K113" s="15" t="s">
        <v>1108</v>
      </c>
      <c r="L113" s="15" t="str">
        <f>IF(OR(ISBLANK(Table1[[#This Row],[X]]),Table1[[#This Row],[Column1]]&lt;1,Table1[[#This Row],[Column2]]&lt;1),"",Table1[[#This Row],[Base score for Lot 1 Q2]]*INDEX(Tables!$A$2:$B$5,MATCH(Table1[[#This Row],[Response for Lot 1 Q2 ''System Customisation'']],Tables!$A$2:$A$5,0),2))</f>
        <v/>
      </c>
      <c r="M113" s="3"/>
      <c r="O113" s="5">
        <f>IF(ISNUMBER(MATCH(Table1[[#This Row],[Response for Lot 1 Q2 ''System Customisation'']],Tables!$A$2:$A$5,0)),1,0)</f>
        <v>0</v>
      </c>
      <c r="P113" s="5">
        <f>IF(ISNUMBER(MATCH(Table1[[#This Row],[Base score for Lot 1 Q2]],Tables!$B$12:$B$15,0)),1,0)</f>
        <v>0</v>
      </c>
    </row>
    <row r="114" spans="1:16" ht="129.6" x14ac:dyDescent="0.3">
      <c r="A114" s="15">
        <v>2</v>
      </c>
      <c r="B114" s="15" t="s">
        <v>231</v>
      </c>
      <c r="C114" s="16" t="s">
        <v>634</v>
      </c>
      <c r="D114" s="15" t="s">
        <v>0</v>
      </c>
      <c r="E114" s="15" t="s">
        <v>318</v>
      </c>
      <c r="F114" s="21" t="s">
        <v>859</v>
      </c>
      <c r="G114" s="15" t="s">
        <v>38</v>
      </c>
      <c r="H114" s="15" t="s">
        <v>751</v>
      </c>
      <c r="I114" s="3"/>
      <c r="J114" s="15" t="str">
        <f>IF(ISBLANK(Table1[[#This Row],[X]]),"",IF(Table1[[#This Row],[Response to Q1 ''Meets minimum requriements'']]="","",IF(Table1[[#This Row],[Response to Q1 ''Meets minimum requriements'']]="N","",IF(Table1[[#This Row],[Response to Q1 ''Meets minimum requriements'']]="Y",INDEX(Tables!$A$12:$B$15,MATCH(Table1[[#This Row],[MoSCow]],Tables!$A$12:$A$15,0),2)))))</f>
        <v/>
      </c>
      <c r="K114" s="15" t="s">
        <v>1108</v>
      </c>
      <c r="L114" s="15" t="str">
        <f>IF(OR(ISBLANK(Table1[[#This Row],[X]]),Table1[[#This Row],[Column1]]&lt;1,Table1[[#This Row],[Column2]]&lt;1),"",Table1[[#This Row],[Base score for Lot 1 Q2]]*INDEX(Tables!$A$2:$B$5,MATCH(Table1[[#This Row],[Response for Lot 1 Q2 ''System Customisation'']],Tables!$A$2:$A$5,0),2))</f>
        <v/>
      </c>
      <c r="M114" s="3"/>
      <c r="O114" s="5">
        <f>IF(ISNUMBER(MATCH(Table1[[#This Row],[Response for Lot 1 Q2 ''System Customisation'']],Tables!$A$2:$A$5,0)),1,0)</f>
        <v>0</v>
      </c>
      <c r="P114" s="5">
        <f>IF(ISNUMBER(MATCH(Table1[[#This Row],[Base score for Lot 1 Q2]],Tables!$B$12:$B$15,0)),1,0)</f>
        <v>0</v>
      </c>
    </row>
    <row r="115" spans="1:16" ht="72" x14ac:dyDescent="0.3">
      <c r="A115" s="15">
        <v>2</v>
      </c>
      <c r="B115" s="15" t="s">
        <v>232</v>
      </c>
      <c r="C115" s="16" t="s">
        <v>635</v>
      </c>
      <c r="D115" s="15" t="s">
        <v>0</v>
      </c>
      <c r="E115" s="15" t="s">
        <v>318</v>
      </c>
      <c r="F115" s="21" t="s">
        <v>860</v>
      </c>
      <c r="G115" s="15" t="s">
        <v>38</v>
      </c>
      <c r="H115" s="15" t="s">
        <v>751</v>
      </c>
      <c r="I115" s="3"/>
      <c r="J115" s="15" t="str">
        <f>IF(ISBLANK(Table1[[#This Row],[X]]),"",IF(Table1[[#This Row],[Response to Q1 ''Meets minimum requriements'']]="","",IF(Table1[[#This Row],[Response to Q1 ''Meets minimum requriements'']]="N","",IF(Table1[[#This Row],[Response to Q1 ''Meets minimum requriements'']]="Y",INDEX(Tables!$A$12:$B$15,MATCH(Table1[[#This Row],[MoSCow]],Tables!$A$12:$A$15,0),2)))))</f>
        <v/>
      </c>
      <c r="K115" s="15" t="s">
        <v>1108</v>
      </c>
      <c r="L115" s="15" t="str">
        <f>IF(OR(ISBLANK(Table1[[#This Row],[X]]),Table1[[#This Row],[Column1]]&lt;1,Table1[[#This Row],[Column2]]&lt;1),"",Table1[[#This Row],[Base score for Lot 1 Q2]]*INDEX(Tables!$A$2:$B$5,MATCH(Table1[[#This Row],[Response for Lot 1 Q2 ''System Customisation'']],Tables!$A$2:$A$5,0),2))</f>
        <v/>
      </c>
      <c r="M115" s="3"/>
      <c r="O115" s="5">
        <f>IF(ISNUMBER(MATCH(Table1[[#This Row],[Response for Lot 1 Q2 ''System Customisation'']],Tables!$A$2:$A$5,0)),1,0)</f>
        <v>0</v>
      </c>
      <c r="P115" s="5">
        <f>IF(ISNUMBER(MATCH(Table1[[#This Row],[Base score for Lot 1 Q2]],Tables!$B$12:$B$15,0)),1,0)</f>
        <v>0</v>
      </c>
    </row>
    <row r="116" spans="1:16" x14ac:dyDescent="0.3">
      <c r="A116" s="15">
        <v>2</v>
      </c>
      <c r="B116" s="15" t="s">
        <v>233</v>
      </c>
      <c r="C116" s="16" t="s">
        <v>636</v>
      </c>
      <c r="D116" s="15" t="s">
        <v>0</v>
      </c>
      <c r="E116" s="15" t="s">
        <v>318</v>
      </c>
      <c r="F116" s="35" t="s">
        <v>861</v>
      </c>
      <c r="G116" s="15" t="s">
        <v>38</v>
      </c>
      <c r="H116" s="15" t="s">
        <v>751</v>
      </c>
      <c r="I116" s="3"/>
      <c r="J116" s="15" t="str">
        <f>IF(ISBLANK(Table1[[#This Row],[X]]),"",IF(Table1[[#This Row],[Response to Q1 ''Meets minimum requriements'']]="","",IF(Table1[[#This Row],[Response to Q1 ''Meets minimum requriements'']]="N","",IF(Table1[[#This Row],[Response to Q1 ''Meets minimum requriements'']]="Y",INDEX(Tables!$A$12:$B$15,MATCH(Table1[[#This Row],[MoSCow]],Tables!$A$12:$A$15,0),2)))))</f>
        <v/>
      </c>
      <c r="K116" s="15" t="s">
        <v>1108</v>
      </c>
      <c r="L116" s="15" t="str">
        <f>IF(OR(ISBLANK(Table1[[#This Row],[X]]),Table1[[#This Row],[Column1]]&lt;1,Table1[[#This Row],[Column2]]&lt;1),"",Table1[[#This Row],[Base score for Lot 1 Q2]]*INDEX(Tables!$A$2:$B$5,MATCH(Table1[[#This Row],[Response for Lot 1 Q2 ''System Customisation'']],Tables!$A$2:$A$5,0),2))</f>
        <v/>
      </c>
      <c r="M116" s="3"/>
      <c r="O116" s="5">
        <f>IF(ISNUMBER(MATCH(Table1[[#This Row],[Response for Lot 1 Q2 ''System Customisation'']],Tables!$A$2:$A$5,0)),1,0)</f>
        <v>0</v>
      </c>
      <c r="P116" s="5">
        <f>IF(ISNUMBER(MATCH(Table1[[#This Row],[Base score for Lot 1 Q2]],Tables!$B$12:$B$15,0)),1,0)</f>
        <v>0</v>
      </c>
    </row>
    <row r="117" spans="1:16" ht="28.8" x14ac:dyDescent="0.3">
      <c r="A117" s="15">
        <v>2</v>
      </c>
      <c r="B117" s="15" t="s">
        <v>234</v>
      </c>
      <c r="C117" s="16" t="s">
        <v>637</v>
      </c>
      <c r="D117" s="15" t="s">
        <v>0</v>
      </c>
      <c r="E117" s="15" t="s">
        <v>318</v>
      </c>
      <c r="F117" s="35" t="s">
        <v>862</v>
      </c>
      <c r="G117" s="15" t="s">
        <v>38</v>
      </c>
      <c r="H117" s="15" t="s">
        <v>751</v>
      </c>
      <c r="I117" s="3"/>
      <c r="J117" s="15" t="str">
        <f>IF(ISBLANK(Table1[[#This Row],[X]]),"",IF(Table1[[#This Row],[Response to Q1 ''Meets minimum requriements'']]="","",IF(Table1[[#This Row],[Response to Q1 ''Meets minimum requriements'']]="N","",IF(Table1[[#This Row],[Response to Q1 ''Meets minimum requriements'']]="Y",INDEX(Tables!$A$12:$B$15,MATCH(Table1[[#This Row],[MoSCow]],Tables!$A$12:$A$15,0),2)))))</f>
        <v/>
      </c>
      <c r="K117" s="15" t="s">
        <v>1108</v>
      </c>
      <c r="L117" s="15" t="str">
        <f>IF(OR(ISBLANK(Table1[[#This Row],[X]]),Table1[[#This Row],[Column1]]&lt;1,Table1[[#This Row],[Column2]]&lt;1),"",Table1[[#This Row],[Base score for Lot 1 Q2]]*INDEX(Tables!$A$2:$B$5,MATCH(Table1[[#This Row],[Response for Lot 1 Q2 ''System Customisation'']],Tables!$A$2:$A$5,0),2))</f>
        <v/>
      </c>
      <c r="M117" s="3"/>
      <c r="O117" s="5">
        <f>IF(ISNUMBER(MATCH(Table1[[#This Row],[Response for Lot 1 Q2 ''System Customisation'']],Tables!$A$2:$A$5,0)),1,0)</f>
        <v>0</v>
      </c>
      <c r="P117" s="5">
        <f>IF(ISNUMBER(MATCH(Table1[[#This Row],[Base score for Lot 1 Q2]],Tables!$B$12:$B$15,0)),1,0)</f>
        <v>0</v>
      </c>
    </row>
    <row r="118" spans="1:16" x14ac:dyDescent="0.3">
      <c r="A118" s="15">
        <v>2</v>
      </c>
      <c r="B118" s="15" t="s">
        <v>235</v>
      </c>
      <c r="C118" s="16" t="s">
        <v>638</v>
      </c>
      <c r="D118" s="15" t="s">
        <v>0</v>
      </c>
      <c r="E118" s="15" t="s">
        <v>318</v>
      </c>
      <c r="F118" s="21" t="s">
        <v>863</v>
      </c>
      <c r="G118" s="15" t="s">
        <v>38</v>
      </c>
      <c r="H118" s="15" t="s">
        <v>751</v>
      </c>
      <c r="I118" s="3"/>
      <c r="J118" s="15" t="str">
        <f>IF(ISBLANK(Table1[[#This Row],[X]]),"",IF(Table1[[#This Row],[Response to Q1 ''Meets minimum requriements'']]="","",IF(Table1[[#This Row],[Response to Q1 ''Meets minimum requriements'']]="N","",IF(Table1[[#This Row],[Response to Q1 ''Meets minimum requriements'']]="Y",INDEX(Tables!$A$12:$B$15,MATCH(Table1[[#This Row],[MoSCow]],Tables!$A$12:$A$15,0),2)))))</f>
        <v/>
      </c>
      <c r="K118" s="15" t="s">
        <v>1108</v>
      </c>
      <c r="L118" s="15" t="str">
        <f>IF(OR(ISBLANK(Table1[[#This Row],[X]]),Table1[[#This Row],[Column1]]&lt;1,Table1[[#This Row],[Column2]]&lt;1),"",Table1[[#This Row],[Base score for Lot 1 Q2]]*INDEX(Tables!$A$2:$B$5,MATCH(Table1[[#This Row],[Response for Lot 1 Q2 ''System Customisation'']],Tables!$A$2:$A$5,0),2))</f>
        <v/>
      </c>
      <c r="M118" s="3"/>
      <c r="O118" s="5">
        <f>IF(ISNUMBER(MATCH(Table1[[#This Row],[Response for Lot 1 Q2 ''System Customisation'']],Tables!$A$2:$A$5,0)),1,0)</f>
        <v>0</v>
      </c>
      <c r="P118" s="5">
        <f>IF(ISNUMBER(MATCH(Table1[[#This Row],[Base score for Lot 1 Q2]],Tables!$B$12:$B$15,0)),1,0)</f>
        <v>0</v>
      </c>
    </row>
    <row r="119" spans="1:16" x14ac:dyDescent="0.3">
      <c r="A119" s="15">
        <v>2</v>
      </c>
      <c r="B119" s="15" t="s">
        <v>236</v>
      </c>
      <c r="C119" s="16" t="s">
        <v>639</v>
      </c>
      <c r="D119" s="15" t="s">
        <v>0</v>
      </c>
      <c r="E119" s="15" t="s">
        <v>318</v>
      </c>
      <c r="F119" s="21" t="s">
        <v>864</v>
      </c>
      <c r="G119" s="15" t="s">
        <v>38</v>
      </c>
      <c r="H119" s="15" t="s">
        <v>751</v>
      </c>
      <c r="I119" s="3"/>
      <c r="J119" s="15" t="str">
        <f>IF(ISBLANK(Table1[[#This Row],[X]]),"",IF(Table1[[#This Row],[Response to Q1 ''Meets minimum requriements'']]="","",IF(Table1[[#This Row],[Response to Q1 ''Meets minimum requriements'']]="N","",IF(Table1[[#This Row],[Response to Q1 ''Meets minimum requriements'']]="Y",INDEX(Tables!$A$12:$B$15,MATCH(Table1[[#This Row],[MoSCow]],Tables!$A$12:$A$15,0),2)))))</f>
        <v/>
      </c>
      <c r="K119" s="15" t="s">
        <v>1108</v>
      </c>
      <c r="L119" s="15" t="str">
        <f>IF(OR(ISBLANK(Table1[[#This Row],[X]]),Table1[[#This Row],[Column1]]&lt;1,Table1[[#This Row],[Column2]]&lt;1),"",Table1[[#This Row],[Base score for Lot 1 Q2]]*INDEX(Tables!$A$2:$B$5,MATCH(Table1[[#This Row],[Response for Lot 1 Q2 ''System Customisation'']],Tables!$A$2:$A$5,0),2))</f>
        <v/>
      </c>
      <c r="M119" s="3"/>
      <c r="O119" s="5">
        <f>IF(ISNUMBER(MATCH(Table1[[#This Row],[Response for Lot 1 Q2 ''System Customisation'']],Tables!$A$2:$A$5,0)),1,0)</f>
        <v>0</v>
      </c>
      <c r="P119" s="5">
        <f>IF(ISNUMBER(MATCH(Table1[[#This Row],[Base score for Lot 1 Q2]],Tables!$B$12:$B$15,0)),1,0)</f>
        <v>0</v>
      </c>
    </row>
    <row r="120" spans="1:16" x14ac:dyDescent="0.3">
      <c r="A120" s="15">
        <v>2</v>
      </c>
      <c r="B120" s="15" t="s">
        <v>237</v>
      </c>
      <c r="C120" s="16" t="s">
        <v>319</v>
      </c>
      <c r="D120" s="15" t="s">
        <v>0</v>
      </c>
      <c r="E120" s="15" t="s">
        <v>64</v>
      </c>
      <c r="F120" s="35" t="s">
        <v>865</v>
      </c>
      <c r="G120" s="15" t="s">
        <v>38</v>
      </c>
      <c r="H120" s="15" t="s">
        <v>750</v>
      </c>
      <c r="I120" s="3"/>
      <c r="J120" s="15" t="str">
        <f>IF(ISBLANK(Table1[[#This Row],[X]]),"",IF(Table1[[#This Row],[Response to Q1 ''Meets minimum requriements'']]="","",IF(Table1[[#This Row],[Response to Q1 ''Meets minimum requriements'']]="N","",IF(Table1[[#This Row],[Response to Q1 ''Meets minimum requriements'']]="Y",INDEX(Tables!$A$12:$B$15,MATCH(Table1[[#This Row],[MoSCow]],Tables!$A$12:$A$15,0),2)))))</f>
        <v/>
      </c>
      <c r="K120" s="15" t="s">
        <v>1108</v>
      </c>
      <c r="L120" s="15" t="str">
        <f>IF(OR(ISBLANK(Table1[[#This Row],[X]]),Table1[[#This Row],[Column1]]&lt;1,Table1[[#This Row],[Column2]]&lt;1),"",Table1[[#This Row],[Base score for Lot 1 Q2]]*INDEX(Tables!$A$2:$B$5,MATCH(Table1[[#This Row],[Response for Lot 1 Q2 ''System Customisation'']],Tables!$A$2:$A$5,0),2))</f>
        <v/>
      </c>
      <c r="M120" s="3"/>
      <c r="O120" s="5">
        <f>IF(ISNUMBER(MATCH(Table1[[#This Row],[Response for Lot 1 Q2 ''System Customisation'']],Tables!$A$2:$A$5,0)),1,0)</f>
        <v>0</v>
      </c>
      <c r="P120" s="5">
        <f>IF(ISNUMBER(MATCH(Table1[[#This Row],[Base score for Lot 1 Q2]],Tables!$B$12:$B$15,0)),1,0)</f>
        <v>0</v>
      </c>
    </row>
    <row r="121" spans="1:16" ht="28.8" x14ac:dyDescent="0.3">
      <c r="A121" s="15">
        <v>1</v>
      </c>
      <c r="B121" s="15" t="s">
        <v>238</v>
      </c>
      <c r="C121" s="16" t="s">
        <v>320</v>
      </c>
      <c r="D121" s="15" t="s">
        <v>0</v>
      </c>
      <c r="E121" s="15" t="s">
        <v>64</v>
      </c>
      <c r="F121" s="35" t="s">
        <v>866</v>
      </c>
      <c r="G121" s="15" t="s">
        <v>38</v>
      </c>
      <c r="H121" s="15" t="s">
        <v>751</v>
      </c>
      <c r="I121" s="3"/>
      <c r="J121" s="15" t="str">
        <f>IF(ISBLANK(Table1[[#This Row],[X]]),"",IF(Table1[[#This Row],[Response to Q1 ''Meets minimum requriements'']]="","",IF(Table1[[#This Row],[Response to Q1 ''Meets minimum requriements'']]="N","",IF(Table1[[#This Row],[Response to Q1 ''Meets minimum requriements'']]="Y",INDEX(Tables!$A$12:$B$15,MATCH(Table1[[#This Row],[MoSCow]],Tables!$A$12:$A$15,0),2)))))</f>
        <v/>
      </c>
      <c r="K121" s="15" t="s">
        <v>1108</v>
      </c>
      <c r="L121" s="15" t="str">
        <f>IF(OR(ISBLANK(Table1[[#This Row],[X]]),Table1[[#This Row],[Column1]]&lt;1,Table1[[#This Row],[Column2]]&lt;1),"",Table1[[#This Row],[Base score for Lot 1 Q2]]*INDEX(Tables!$A$2:$B$5,MATCH(Table1[[#This Row],[Response for Lot 1 Q2 ''System Customisation'']],Tables!$A$2:$A$5,0),2))</f>
        <v/>
      </c>
      <c r="M121" s="3"/>
      <c r="O121" s="5">
        <f>IF(ISNUMBER(MATCH(Table1[[#This Row],[Response for Lot 1 Q2 ''System Customisation'']],Tables!$A$2:$A$5,0)),1,0)</f>
        <v>0</v>
      </c>
      <c r="P121" s="5">
        <f>IF(ISNUMBER(MATCH(Table1[[#This Row],[Base score for Lot 1 Q2]],Tables!$B$12:$B$15,0)),1,0)</f>
        <v>0</v>
      </c>
    </row>
    <row r="122" spans="1:16" ht="28.8" x14ac:dyDescent="0.3">
      <c r="A122" s="15">
        <v>2</v>
      </c>
      <c r="B122" s="15" t="s">
        <v>239</v>
      </c>
      <c r="C122" s="16" t="s">
        <v>321</v>
      </c>
      <c r="D122" s="15" t="s">
        <v>0</v>
      </c>
      <c r="E122" s="15" t="s">
        <v>64</v>
      </c>
      <c r="F122" s="35" t="s">
        <v>867</v>
      </c>
      <c r="G122" s="15" t="s">
        <v>38</v>
      </c>
      <c r="H122" s="15" t="s">
        <v>751</v>
      </c>
      <c r="I122" s="3"/>
      <c r="J122" s="15" t="str">
        <f>IF(ISBLANK(Table1[[#This Row],[X]]),"",IF(Table1[[#This Row],[Response to Q1 ''Meets minimum requriements'']]="","",IF(Table1[[#This Row],[Response to Q1 ''Meets minimum requriements'']]="N","",IF(Table1[[#This Row],[Response to Q1 ''Meets minimum requriements'']]="Y",INDEX(Tables!$A$12:$B$15,MATCH(Table1[[#This Row],[MoSCow]],Tables!$A$12:$A$15,0),2)))))</f>
        <v/>
      </c>
      <c r="K122" s="15" t="s">
        <v>1108</v>
      </c>
      <c r="L122" s="15" t="str">
        <f>IF(OR(ISBLANK(Table1[[#This Row],[X]]),Table1[[#This Row],[Column1]]&lt;1,Table1[[#This Row],[Column2]]&lt;1),"",Table1[[#This Row],[Base score for Lot 1 Q2]]*INDEX(Tables!$A$2:$B$5,MATCH(Table1[[#This Row],[Response for Lot 1 Q2 ''System Customisation'']],Tables!$A$2:$A$5,0),2))</f>
        <v/>
      </c>
      <c r="M122" s="3"/>
      <c r="O122" s="5">
        <f>IF(ISNUMBER(MATCH(Table1[[#This Row],[Response for Lot 1 Q2 ''System Customisation'']],Tables!$A$2:$A$5,0)),1,0)</f>
        <v>0</v>
      </c>
      <c r="P122" s="5">
        <f>IF(ISNUMBER(MATCH(Table1[[#This Row],[Base score for Lot 1 Q2]],Tables!$B$12:$B$15,0)),1,0)</f>
        <v>0</v>
      </c>
    </row>
    <row r="123" spans="1:16" s="8" customFormat="1" ht="28.8" x14ac:dyDescent="0.3">
      <c r="A123" s="25">
        <v>1</v>
      </c>
      <c r="B123" s="25" t="s">
        <v>240</v>
      </c>
      <c r="C123" s="26" t="s">
        <v>322</v>
      </c>
      <c r="D123" s="25" t="s">
        <v>0</v>
      </c>
      <c r="E123" s="25" t="s">
        <v>65</v>
      </c>
      <c r="F123" s="40" t="s">
        <v>868</v>
      </c>
      <c r="G123" s="25" t="s">
        <v>39</v>
      </c>
      <c r="H123" s="25" t="s">
        <v>751</v>
      </c>
      <c r="I123" s="7"/>
      <c r="J123" s="25" t="str">
        <f>IF(ISBLANK(Table1[[#This Row],[X]]),"",IF(Table1[[#This Row],[Response to Q1 ''Meets minimum requriements'']]="","",IF(Table1[[#This Row],[Response to Q1 ''Meets minimum requriements'']]="N","",IF(Table1[[#This Row],[Response to Q1 ''Meets minimum requriements'']]="Y",INDEX(Tables!$A$12:$B$15,MATCH(Table1[[#This Row],[MoSCow]],Tables!$A$12:$A$15,0),2)))))</f>
        <v/>
      </c>
      <c r="K123" s="7" t="s">
        <v>1108</v>
      </c>
      <c r="L123" s="25" t="str">
        <f>IF(OR(ISBLANK(Table1[[#This Row],[X]]),Table1[[#This Row],[Column1]]&lt;1,Table1[[#This Row],[Column2]]&lt;1),"",Table1[[#This Row],[Base score for Lot 1 Q2]]*INDEX(Tables!$A$2:$B$5,MATCH(Table1[[#This Row],[Response for Lot 1 Q2 ''System Customisation'']],Tables!$A$2:$A$5,0),2))</f>
        <v/>
      </c>
      <c r="M123" s="7"/>
      <c r="N123" s="8" t="s">
        <v>1111</v>
      </c>
      <c r="O123" s="5">
        <f>IF(ISNUMBER(MATCH(Table1[[#This Row],[Response for Lot 1 Q2 ''System Customisation'']],Tables!$A$2:$A$5,0)),1,0)</f>
        <v>0</v>
      </c>
      <c r="P123" s="5">
        <f>IF(ISNUMBER(MATCH(Table1[[#This Row],[Base score for Lot 1 Q2]],Tables!$B$12:$B$15,0)),1,0)</f>
        <v>0</v>
      </c>
    </row>
    <row r="124" spans="1:16" ht="28.8" x14ac:dyDescent="0.3">
      <c r="A124" s="15">
        <v>1</v>
      </c>
      <c r="B124" s="15" t="s">
        <v>241</v>
      </c>
      <c r="C124" s="16" t="s">
        <v>323</v>
      </c>
      <c r="D124" s="15" t="s">
        <v>0</v>
      </c>
      <c r="E124" s="15" t="s">
        <v>65</v>
      </c>
      <c r="F124" s="41" t="s">
        <v>869</v>
      </c>
      <c r="G124" s="15" t="s">
        <v>38</v>
      </c>
      <c r="H124" s="15" t="s">
        <v>751</v>
      </c>
      <c r="I124" s="3"/>
      <c r="J124" s="15" t="str">
        <f>IF(ISBLANK(Table1[[#This Row],[X]]),"",IF(Table1[[#This Row],[Response to Q1 ''Meets minimum requriements'']]="","",IF(Table1[[#This Row],[Response to Q1 ''Meets minimum requriements'']]="N","",IF(Table1[[#This Row],[Response to Q1 ''Meets minimum requriements'']]="Y",INDEX(Tables!$A$12:$B$15,MATCH(Table1[[#This Row],[MoSCow]],Tables!$A$12:$A$15,0),2)))))</f>
        <v/>
      </c>
      <c r="K124" s="15" t="s">
        <v>1108</v>
      </c>
      <c r="L124" s="15" t="str">
        <f>IF(OR(ISBLANK(Table1[[#This Row],[X]]),Table1[[#This Row],[Column1]]&lt;1,Table1[[#This Row],[Column2]]&lt;1),"",Table1[[#This Row],[Base score for Lot 1 Q2]]*INDEX(Tables!$A$2:$B$5,MATCH(Table1[[#This Row],[Response for Lot 1 Q2 ''System Customisation'']],Tables!$A$2:$A$5,0),2))</f>
        <v/>
      </c>
      <c r="M124" s="3"/>
      <c r="O124" s="5">
        <f>IF(ISNUMBER(MATCH(Table1[[#This Row],[Response for Lot 1 Q2 ''System Customisation'']],Tables!$A$2:$A$5,0)),1,0)</f>
        <v>0</v>
      </c>
      <c r="P124" s="5">
        <f>IF(ISNUMBER(MATCH(Table1[[#This Row],[Base score for Lot 1 Q2]],Tables!$B$12:$B$15,0)),1,0)</f>
        <v>0</v>
      </c>
    </row>
    <row r="125" spans="1:16" ht="28.8" x14ac:dyDescent="0.3">
      <c r="A125" s="15">
        <v>1</v>
      </c>
      <c r="B125" s="15" t="s">
        <v>242</v>
      </c>
      <c r="C125" s="16" t="s">
        <v>324</v>
      </c>
      <c r="D125" s="15" t="s">
        <v>0</v>
      </c>
      <c r="E125" s="15" t="s">
        <v>65</v>
      </c>
      <c r="F125" s="41" t="s">
        <v>870</v>
      </c>
      <c r="G125" s="15" t="s">
        <v>38</v>
      </c>
      <c r="H125" s="15" t="s">
        <v>751</v>
      </c>
      <c r="I125" s="3"/>
      <c r="J125" s="15" t="str">
        <f>IF(ISBLANK(Table1[[#This Row],[X]]),"",IF(Table1[[#This Row],[Response to Q1 ''Meets minimum requriements'']]="","",IF(Table1[[#This Row],[Response to Q1 ''Meets minimum requriements'']]="N","",IF(Table1[[#This Row],[Response to Q1 ''Meets minimum requriements'']]="Y",INDEX(Tables!$A$12:$B$15,MATCH(Table1[[#This Row],[MoSCow]],Tables!$A$12:$A$15,0),2)))))</f>
        <v/>
      </c>
      <c r="K125" s="15" t="s">
        <v>1108</v>
      </c>
      <c r="L125" s="15" t="str">
        <f>IF(OR(ISBLANK(Table1[[#This Row],[X]]),Table1[[#This Row],[Column1]]&lt;1,Table1[[#This Row],[Column2]]&lt;1),"",Table1[[#This Row],[Base score for Lot 1 Q2]]*INDEX(Tables!$A$2:$B$5,MATCH(Table1[[#This Row],[Response for Lot 1 Q2 ''System Customisation'']],Tables!$A$2:$A$5,0),2))</f>
        <v/>
      </c>
      <c r="M125" s="3"/>
      <c r="O125" s="5">
        <f>IF(ISNUMBER(MATCH(Table1[[#This Row],[Response for Lot 1 Q2 ''System Customisation'']],Tables!$A$2:$A$5,0)),1,0)</f>
        <v>0</v>
      </c>
      <c r="P125" s="5">
        <f>IF(ISNUMBER(MATCH(Table1[[#This Row],[Base score for Lot 1 Q2]],Tables!$B$12:$B$15,0)),1,0)</f>
        <v>0</v>
      </c>
    </row>
    <row r="126" spans="1:16" ht="28.8" x14ac:dyDescent="0.3">
      <c r="A126" s="15">
        <v>2</v>
      </c>
      <c r="B126" s="15" t="s">
        <v>243</v>
      </c>
      <c r="C126" s="16" t="s">
        <v>325</v>
      </c>
      <c r="D126" s="15" t="s">
        <v>0</v>
      </c>
      <c r="E126" s="15" t="s">
        <v>66</v>
      </c>
      <c r="F126" s="35" t="s">
        <v>871</v>
      </c>
      <c r="G126" s="15" t="s">
        <v>38</v>
      </c>
      <c r="H126" s="15" t="s">
        <v>751</v>
      </c>
      <c r="I126" s="3"/>
      <c r="J126" s="15" t="str">
        <f>IF(ISBLANK(Table1[[#This Row],[X]]),"",IF(Table1[[#This Row],[Response to Q1 ''Meets minimum requriements'']]="","",IF(Table1[[#This Row],[Response to Q1 ''Meets minimum requriements'']]="N","",IF(Table1[[#This Row],[Response to Q1 ''Meets minimum requriements'']]="Y",INDEX(Tables!$A$12:$B$15,MATCH(Table1[[#This Row],[MoSCow]],Tables!$A$12:$A$15,0),2)))))</f>
        <v/>
      </c>
      <c r="K126" s="15" t="s">
        <v>1108</v>
      </c>
      <c r="L126" s="15" t="str">
        <f>IF(OR(ISBLANK(Table1[[#This Row],[X]]),Table1[[#This Row],[Column1]]&lt;1,Table1[[#This Row],[Column2]]&lt;1),"",Table1[[#This Row],[Base score for Lot 1 Q2]]*INDEX(Tables!$A$2:$B$5,MATCH(Table1[[#This Row],[Response for Lot 1 Q2 ''System Customisation'']],Tables!$A$2:$A$5,0),2))</f>
        <v/>
      </c>
      <c r="M126" s="3"/>
      <c r="O126" s="5">
        <f>IF(ISNUMBER(MATCH(Table1[[#This Row],[Response for Lot 1 Q2 ''System Customisation'']],Tables!$A$2:$A$5,0)),1,0)</f>
        <v>0</v>
      </c>
      <c r="P126" s="5">
        <f>IF(ISNUMBER(MATCH(Table1[[#This Row],[Base score for Lot 1 Q2]],Tables!$B$12:$B$15,0)),1,0)</f>
        <v>0</v>
      </c>
    </row>
    <row r="127" spans="1:16" s="6" customFormat="1" ht="28.8" x14ac:dyDescent="0.3">
      <c r="A127" s="15">
        <v>1</v>
      </c>
      <c r="B127" s="15" t="s">
        <v>244</v>
      </c>
      <c r="C127" s="16" t="s">
        <v>326</v>
      </c>
      <c r="D127" s="15" t="s">
        <v>0</v>
      </c>
      <c r="E127" s="15" t="s">
        <v>66</v>
      </c>
      <c r="F127" s="35" t="s">
        <v>872</v>
      </c>
      <c r="G127" s="15" t="s">
        <v>39</v>
      </c>
      <c r="H127" s="15" t="s">
        <v>751</v>
      </c>
      <c r="I127" s="3"/>
      <c r="J127" s="15" t="str">
        <f>IF(ISBLANK(Table1[[#This Row],[X]]),"",IF(Table1[[#This Row],[Response to Q1 ''Meets minimum requriements'']]="","",IF(Table1[[#This Row],[Response to Q1 ''Meets minimum requriements'']]="N","",IF(Table1[[#This Row],[Response to Q1 ''Meets minimum requriements'']]="Y",INDEX(Tables!$A$12:$B$15,MATCH(Table1[[#This Row],[MoSCow]],Tables!$A$12:$A$15,0),2)))))</f>
        <v/>
      </c>
      <c r="K127" s="15" t="s">
        <v>1108</v>
      </c>
      <c r="L127" s="15" t="str">
        <f>IF(OR(ISBLANK(Table1[[#This Row],[X]]),Table1[[#This Row],[Column1]]&lt;1,Table1[[#This Row],[Column2]]&lt;1),"",Table1[[#This Row],[Base score for Lot 1 Q2]]*INDEX(Tables!$A$2:$B$5,MATCH(Table1[[#This Row],[Response for Lot 1 Q2 ''System Customisation'']],Tables!$A$2:$A$5,0),2))</f>
        <v/>
      </c>
      <c r="M127" s="3"/>
      <c r="O127" s="5">
        <f>IF(ISNUMBER(MATCH(Table1[[#This Row],[Response for Lot 1 Q2 ''System Customisation'']],Tables!$A$2:$A$5,0)),1,0)</f>
        <v>0</v>
      </c>
      <c r="P127" s="5">
        <f>IF(ISNUMBER(MATCH(Table1[[#This Row],[Base score for Lot 1 Q2]],Tables!$B$12:$B$15,0)),1,0)</f>
        <v>0</v>
      </c>
    </row>
    <row r="128" spans="1:16" ht="28.8" x14ac:dyDescent="0.3">
      <c r="A128" s="15">
        <v>1</v>
      </c>
      <c r="B128" s="15" t="s">
        <v>245</v>
      </c>
      <c r="C128" s="16" t="s">
        <v>327</v>
      </c>
      <c r="D128" s="15" t="s">
        <v>0</v>
      </c>
      <c r="E128" s="15" t="s">
        <v>66</v>
      </c>
      <c r="F128" s="22" t="s">
        <v>1102</v>
      </c>
      <c r="G128" s="15" t="s">
        <v>38</v>
      </c>
      <c r="H128" s="15" t="s">
        <v>751</v>
      </c>
      <c r="I128" s="3"/>
      <c r="J128" s="15" t="str">
        <f>IF(ISBLANK(Table1[[#This Row],[X]]),"",IF(Table1[[#This Row],[Response to Q1 ''Meets minimum requriements'']]="","",IF(Table1[[#This Row],[Response to Q1 ''Meets minimum requriements'']]="N","",IF(Table1[[#This Row],[Response to Q1 ''Meets minimum requriements'']]="Y",INDEX(Tables!$A$12:$B$15,MATCH(Table1[[#This Row],[MoSCow]],Tables!$A$12:$A$15,0),2)))))</f>
        <v/>
      </c>
      <c r="K128" s="15" t="s">
        <v>1108</v>
      </c>
      <c r="L128" s="15" t="str">
        <f>IF(OR(ISBLANK(Table1[[#This Row],[X]]),Table1[[#This Row],[Column1]]&lt;1,Table1[[#This Row],[Column2]]&lt;1),"",Table1[[#This Row],[Base score for Lot 1 Q2]]*INDEX(Tables!$A$2:$B$5,MATCH(Table1[[#This Row],[Response for Lot 1 Q2 ''System Customisation'']],Tables!$A$2:$A$5,0),2))</f>
        <v/>
      </c>
      <c r="M128" s="3"/>
      <c r="O128" s="5">
        <f>IF(ISNUMBER(MATCH(Table1[[#This Row],[Response for Lot 1 Q2 ''System Customisation'']],Tables!$A$2:$A$5,0)),1,0)</f>
        <v>0</v>
      </c>
      <c r="P128" s="5">
        <f>IF(ISNUMBER(MATCH(Table1[[#This Row],[Base score for Lot 1 Q2]],Tables!$B$12:$B$15,0)),1,0)</f>
        <v>0</v>
      </c>
    </row>
    <row r="129" spans="1:16" ht="43.2" x14ac:dyDescent="0.3">
      <c r="A129" s="15">
        <v>2</v>
      </c>
      <c r="B129" s="15" t="s">
        <v>246</v>
      </c>
      <c r="C129" s="16" t="s">
        <v>643</v>
      </c>
      <c r="D129" s="15" t="s">
        <v>0</v>
      </c>
      <c r="E129" s="15" t="s">
        <v>66</v>
      </c>
      <c r="F129" s="23" t="s">
        <v>873</v>
      </c>
      <c r="G129" s="15" t="s">
        <v>38</v>
      </c>
      <c r="H129" s="15" t="s">
        <v>751</v>
      </c>
      <c r="I129" s="3"/>
      <c r="J129" s="15" t="str">
        <f>IF(ISBLANK(Table1[[#This Row],[X]]),"",IF(Table1[[#This Row],[Response to Q1 ''Meets minimum requriements'']]="","",IF(Table1[[#This Row],[Response to Q1 ''Meets minimum requriements'']]="N","",IF(Table1[[#This Row],[Response to Q1 ''Meets minimum requriements'']]="Y",INDEX(Tables!$A$12:$B$15,MATCH(Table1[[#This Row],[MoSCow]],Tables!$A$12:$A$15,0),2)))))</f>
        <v/>
      </c>
      <c r="K129" s="15" t="s">
        <v>1108</v>
      </c>
      <c r="L129" s="15" t="str">
        <f>IF(OR(ISBLANK(Table1[[#This Row],[X]]),Table1[[#This Row],[Column1]]&lt;1,Table1[[#This Row],[Column2]]&lt;1),"",Table1[[#This Row],[Base score for Lot 1 Q2]]*INDEX(Tables!$A$2:$B$5,MATCH(Table1[[#This Row],[Response for Lot 1 Q2 ''System Customisation'']],Tables!$A$2:$A$5,0),2))</f>
        <v/>
      </c>
      <c r="M129" s="3"/>
      <c r="O129" s="5">
        <f>IF(ISNUMBER(MATCH(Table1[[#This Row],[Response for Lot 1 Q2 ''System Customisation'']],Tables!$A$2:$A$5,0)),1,0)</f>
        <v>0</v>
      </c>
      <c r="P129" s="5">
        <f>IF(ISNUMBER(MATCH(Table1[[#This Row],[Base score for Lot 1 Q2]],Tables!$B$12:$B$15,0)),1,0)</f>
        <v>0</v>
      </c>
    </row>
    <row r="130" spans="1:16" ht="28.8" x14ac:dyDescent="0.3">
      <c r="A130" s="15">
        <v>2</v>
      </c>
      <c r="B130" s="15" t="s">
        <v>247</v>
      </c>
      <c r="C130" s="16" t="s">
        <v>644</v>
      </c>
      <c r="D130" s="15" t="s">
        <v>0</v>
      </c>
      <c r="E130" s="15" t="s">
        <v>66</v>
      </c>
      <c r="F130" s="33" t="s">
        <v>874</v>
      </c>
      <c r="G130" s="15" t="s">
        <v>38</v>
      </c>
      <c r="H130" s="15" t="s">
        <v>751</v>
      </c>
      <c r="I130" s="3"/>
      <c r="J130" s="15" t="str">
        <f>IF(ISBLANK(Table1[[#This Row],[X]]),"",IF(Table1[[#This Row],[Response to Q1 ''Meets minimum requriements'']]="","",IF(Table1[[#This Row],[Response to Q1 ''Meets minimum requriements'']]="N","",IF(Table1[[#This Row],[Response to Q1 ''Meets minimum requriements'']]="Y",INDEX(Tables!$A$12:$B$15,MATCH(Table1[[#This Row],[MoSCow]],Tables!$A$12:$A$15,0),2)))))</f>
        <v/>
      </c>
      <c r="K130" s="15" t="s">
        <v>1108</v>
      </c>
      <c r="L130" s="15" t="str">
        <f>IF(OR(ISBLANK(Table1[[#This Row],[X]]),Table1[[#This Row],[Column1]]&lt;1,Table1[[#This Row],[Column2]]&lt;1),"",Table1[[#This Row],[Base score for Lot 1 Q2]]*INDEX(Tables!$A$2:$B$5,MATCH(Table1[[#This Row],[Response for Lot 1 Q2 ''System Customisation'']],Tables!$A$2:$A$5,0),2))</f>
        <v/>
      </c>
      <c r="M130" s="3"/>
      <c r="O130" s="5">
        <f>IF(ISNUMBER(MATCH(Table1[[#This Row],[Response for Lot 1 Q2 ''System Customisation'']],Tables!$A$2:$A$5,0)),1,0)</f>
        <v>0</v>
      </c>
      <c r="P130" s="5">
        <f>IF(ISNUMBER(MATCH(Table1[[#This Row],[Base score for Lot 1 Q2]],Tables!$B$12:$B$15,0)),1,0)</f>
        <v>0</v>
      </c>
    </row>
    <row r="131" spans="1:16" ht="28.8" x14ac:dyDescent="0.3">
      <c r="A131" s="15">
        <v>2</v>
      </c>
      <c r="B131" s="15" t="s">
        <v>248</v>
      </c>
      <c r="C131" s="16" t="s">
        <v>645</v>
      </c>
      <c r="D131" s="15" t="s">
        <v>0</v>
      </c>
      <c r="E131" s="15" t="s">
        <v>66</v>
      </c>
      <c r="F131" s="21" t="s">
        <v>875</v>
      </c>
      <c r="G131" s="15" t="s">
        <v>38</v>
      </c>
      <c r="H131" s="15" t="s">
        <v>751</v>
      </c>
      <c r="I131" s="3"/>
      <c r="J131" s="15" t="str">
        <f>IF(ISBLANK(Table1[[#This Row],[X]]),"",IF(Table1[[#This Row],[Response to Q1 ''Meets minimum requriements'']]="","",IF(Table1[[#This Row],[Response to Q1 ''Meets minimum requriements'']]="N","",IF(Table1[[#This Row],[Response to Q1 ''Meets minimum requriements'']]="Y",INDEX(Tables!$A$12:$B$15,MATCH(Table1[[#This Row],[MoSCow]],Tables!$A$12:$A$15,0),2)))))</f>
        <v/>
      </c>
      <c r="K131" s="15" t="s">
        <v>1108</v>
      </c>
      <c r="L131" s="15" t="str">
        <f>IF(OR(ISBLANK(Table1[[#This Row],[X]]),Table1[[#This Row],[Column1]]&lt;1,Table1[[#This Row],[Column2]]&lt;1),"",Table1[[#This Row],[Base score for Lot 1 Q2]]*INDEX(Tables!$A$2:$B$5,MATCH(Table1[[#This Row],[Response for Lot 1 Q2 ''System Customisation'']],Tables!$A$2:$A$5,0),2))</f>
        <v/>
      </c>
      <c r="M131" s="3"/>
      <c r="O131" s="5">
        <f>IF(ISNUMBER(MATCH(Table1[[#This Row],[Response for Lot 1 Q2 ''System Customisation'']],Tables!$A$2:$A$5,0)),1,0)</f>
        <v>0</v>
      </c>
      <c r="P131" s="5">
        <f>IF(ISNUMBER(MATCH(Table1[[#This Row],[Base score for Lot 1 Q2]],Tables!$B$12:$B$15,0)),1,0)</f>
        <v>0</v>
      </c>
    </row>
    <row r="132" spans="1:16" ht="28.8" x14ac:dyDescent="0.3">
      <c r="A132" s="15">
        <v>2</v>
      </c>
      <c r="B132" s="15" t="s">
        <v>249</v>
      </c>
      <c r="C132" s="16" t="s">
        <v>646</v>
      </c>
      <c r="D132" s="15" t="s">
        <v>0</v>
      </c>
      <c r="E132" s="15" t="s">
        <v>66</v>
      </c>
      <c r="F132" s="35" t="s">
        <v>876</v>
      </c>
      <c r="G132" s="15" t="s">
        <v>38</v>
      </c>
      <c r="H132" s="15" t="s">
        <v>751</v>
      </c>
      <c r="I132" s="3"/>
      <c r="J132" s="15" t="str">
        <f>IF(ISBLANK(Table1[[#This Row],[X]]),"",IF(Table1[[#This Row],[Response to Q1 ''Meets minimum requriements'']]="","",IF(Table1[[#This Row],[Response to Q1 ''Meets minimum requriements'']]="N","",IF(Table1[[#This Row],[Response to Q1 ''Meets minimum requriements'']]="Y",INDEX(Tables!$A$12:$B$15,MATCH(Table1[[#This Row],[MoSCow]],Tables!$A$12:$A$15,0),2)))))</f>
        <v/>
      </c>
      <c r="K132" s="15" t="s">
        <v>1108</v>
      </c>
      <c r="L132" s="15" t="str">
        <f>IF(OR(ISBLANK(Table1[[#This Row],[X]]),Table1[[#This Row],[Column1]]&lt;1,Table1[[#This Row],[Column2]]&lt;1),"",Table1[[#This Row],[Base score for Lot 1 Q2]]*INDEX(Tables!$A$2:$B$5,MATCH(Table1[[#This Row],[Response for Lot 1 Q2 ''System Customisation'']],Tables!$A$2:$A$5,0),2))</f>
        <v/>
      </c>
      <c r="M132" s="3"/>
      <c r="O132" s="5">
        <f>IF(ISNUMBER(MATCH(Table1[[#This Row],[Response for Lot 1 Q2 ''System Customisation'']],Tables!$A$2:$A$5,0)),1,0)</f>
        <v>0</v>
      </c>
      <c r="P132" s="5">
        <f>IF(ISNUMBER(MATCH(Table1[[#This Row],[Base score for Lot 1 Q2]],Tables!$B$12:$B$15,0)),1,0)</f>
        <v>0</v>
      </c>
    </row>
    <row r="133" spans="1:16" x14ac:dyDescent="0.3">
      <c r="A133" s="15">
        <v>2</v>
      </c>
      <c r="B133" s="15" t="s">
        <v>250</v>
      </c>
      <c r="C133" s="16" t="s">
        <v>647</v>
      </c>
      <c r="D133" s="15" t="s">
        <v>0</v>
      </c>
      <c r="E133" s="15" t="s">
        <v>66</v>
      </c>
      <c r="F133" s="21" t="s">
        <v>877</v>
      </c>
      <c r="G133" s="15" t="s">
        <v>38</v>
      </c>
      <c r="H133" s="15" t="s">
        <v>751</v>
      </c>
      <c r="I133" s="3"/>
      <c r="J133" s="15" t="str">
        <f>IF(ISBLANK(Table1[[#This Row],[X]]),"",IF(Table1[[#This Row],[Response to Q1 ''Meets minimum requriements'']]="","",IF(Table1[[#This Row],[Response to Q1 ''Meets minimum requriements'']]="N","",IF(Table1[[#This Row],[Response to Q1 ''Meets minimum requriements'']]="Y",INDEX(Tables!$A$12:$B$15,MATCH(Table1[[#This Row],[MoSCow]],Tables!$A$12:$A$15,0),2)))))</f>
        <v/>
      </c>
      <c r="K133" s="15" t="s">
        <v>1108</v>
      </c>
      <c r="L133" s="15" t="str">
        <f>IF(OR(ISBLANK(Table1[[#This Row],[X]]),Table1[[#This Row],[Column1]]&lt;1,Table1[[#This Row],[Column2]]&lt;1),"",Table1[[#This Row],[Base score for Lot 1 Q2]]*INDEX(Tables!$A$2:$B$5,MATCH(Table1[[#This Row],[Response for Lot 1 Q2 ''System Customisation'']],Tables!$A$2:$A$5,0),2))</f>
        <v/>
      </c>
      <c r="M133" s="3"/>
      <c r="O133" s="5">
        <f>IF(ISNUMBER(MATCH(Table1[[#This Row],[Response for Lot 1 Q2 ''System Customisation'']],Tables!$A$2:$A$5,0)),1,0)</f>
        <v>0</v>
      </c>
      <c r="P133" s="5">
        <f>IF(ISNUMBER(MATCH(Table1[[#This Row],[Base score for Lot 1 Q2]],Tables!$B$12:$B$15,0)),1,0)</f>
        <v>0</v>
      </c>
    </row>
    <row r="134" spans="1:16" ht="28.8" x14ac:dyDescent="0.3">
      <c r="A134" s="15">
        <v>3</v>
      </c>
      <c r="B134" s="15" t="s">
        <v>251</v>
      </c>
      <c r="C134" s="16" t="s">
        <v>648</v>
      </c>
      <c r="D134" s="15" t="s">
        <v>0</v>
      </c>
      <c r="E134" s="15" t="s">
        <v>66</v>
      </c>
      <c r="F134" s="21" t="s">
        <v>878</v>
      </c>
      <c r="G134" s="15" t="s">
        <v>38</v>
      </c>
      <c r="H134" s="15" t="s">
        <v>751</v>
      </c>
      <c r="I134" s="3"/>
      <c r="J134" s="15" t="str">
        <f>IF(ISBLANK(Table1[[#This Row],[X]]),"",IF(Table1[[#This Row],[Response to Q1 ''Meets minimum requriements'']]="","",IF(Table1[[#This Row],[Response to Q1 ''Meets minimum requriements'']]="N","",IF(Table1[[#This Row],[Response to Q1 ''Meets minimum requriements'']]="Y",INDEX(Tables!$A$12:$B$15,MATCH(Table1[[#This Row],[MoSCow]],Tables!$A$12:$A$15,0),2)))))</f>
        <v/>
      </c>
      <c r="K134" s="15" t="s">
        <v>1108</v>
      </c>
      <c r="L134" s="15" t="str">
        <f>IF(OR(ISBLANK(Table1[[#This Row],[X]]),Table1[[#This Row],[Column1]]&lt;1,Table1[[#This Row],[Column2]]&lt;1),"",Table1[[#This Row],[Base score for Lot 1 Q2]]*INDEX(Tables!$A$2:$B$5,MATCH(Table1[[#This Row],[Response for Lot 1 Q2 ''System Customisation'']],Tables!$A$2:$A$5,0),2))</f>
        <v/>
      </c>
      <c r="M134" s="3"/>
      <c r="O134" s="5">
        <f>IF(ISNUMBER(MATCH(Table1[[#This Row],[Response for Lot 1 Q2 ''System Customisation'']],Tables!$A$2:$A$5,0)),1,0)</f>
        <v>0</v>
      </c>
      <c r="P134" s="5">
        <f>IF(ISNUMBER(MATCH(Table1[[#This Row],[Base score for Lot 1 Q2]],Tables!$B$12:$B$15,0)),1,0)</f>
        <v>0</v>
      </c>
    </row>
    <row r="135" spans="1:16" x14ac:dyDescent="0.3">
      <c r="A135" s="15">
        <v>2</v>
      </c>
      <c r="B135" s="15" t="s">
        <v>252</v>
      </c>
      <c r="C135" s="16" t="s">
        <v>730</v>
      </c>
      <c r="D135" s="15" t="s">
        <v>0</v>
      </c>
      <c r="E135" s="15" t="s">
        <v>66</v>
      </c>
      <c r="F135" s="21" t="s">
        <v>879</v>
      </c>
      <c r="G135" s="15" t="s">
        <v>38</v>
      </c>
      <c r="H135" s="15" t="s">
        <v>751</v>
      </c>
      <c r="I135" s="3"/>
      <c r="J135" s="15" t="str">
        <f>IF(ISBLANK(Table1[[#This Row],[X]]),"",IF(Table1[[#This Row],[Response to Q1 ''Meets minimum requriements'']]="","",IF(Table1[[#This Row],[Response to Q1 ''Meets minimum requriements'']]="N","",IF(Table1[[#This Row],[Response to Q1 ''Meets minimum requriements'']]="Y",INDEX(Tables!$A$12:$B$15,MATCH(Table1[[#This Row],[MoSCow]],Tables!$A$12:$A$15,0),2)))))</f>
        <v/>
      </c>
      <c r="K135" s="15" t="s">
        <v>1108</v>
      </c>
      <c r="L135" s="15" t="str">
        <f>IF(OR(ISBLANK(Table1[[#This Row],[X]]),Table1[[#This Row],[Column1]]&lt;1,Table1[[#This Row],[Column2]]&lt;1),"",Table1[[#This Row],[Base score for Lot 1 Q2]]*INDEX(Tables!$A$2:$B$5,MATCH(Table1[[#This Row],[Response for Lot 1 Q2 ''System Customisation'']],Tables!$A$2:$A$5,0),2))</f>
        <v/>
      </c>
      <c r="M135" s="3"/>
      <c r="O135" s="5">
        <f>IF(ISNUMBER(MATCH(Table1[[#This Row],[Response for Lot 1 Q2 ''System Customisation'']],Tables!$A$2:$A$5,0)),1,0)</f>
        <v>0</v>
      </c>
      <c r="P135" s="5">
        <f>IF(ISNUMBER(MATCH(Table1[[#This Row],[Base score for Lot 1 Q2]],Tables!$B$12:$B$15,0)),1,0)</f>
        <v>0</v>
      </c>
    </row>
    <row r="136" spans="1:16" s="6" customFormat="1" ht="28.8" x14ac:dyDescent="0.3">
      <c r="A136" s="15">
        <v>1</v>
      </c>
      <c r="B136" s="15" t="s">
        <v>253</v>
      </c>
      <c r="C136" s="16" t="s">
        <v>328</v>
      </c>
      <c r="D136" s="15" t="s">
        <v>0</v>
      </c>
      <c r="E136" s="15" t="s">
        <v>67</v>
      </c>
      <c r="F136" s="35" t="s">
        <v>880</v>
      </c>
      <c r="G136" s="15" t="s">
        <v>39</v>
      </c>
      <c r="H136" s="15" t="s">
        <v>751</v>
      </c>
      <c r="I136" s="3"/>
      <c r="J136" s="15" t="str">
        <f>IF(ISBLANK(Table1[[#This Row],[X]]),"",IF(Table1[[#This Row],[Response to Q1 ''Meets minimum requriements'']]="","",IF(Table1[[#This Row],[Response to Q1 ''Meets minimum requriements'']]="N","",IF(Table1[[#This Row],[Response to Q1 ''Meets minimum requriements'']]="Y",INDEX(Tables!$A$12:$B$15,MATCH(Table1[[#This Row],[MoSCow]],Tables!$A$12:$A$15,0),2)))))</f>
        <v/>
      </c>
      <c r="K136" s="15" t="s">
        <v>1108</v>
      </c>
      <c r="L136" s="15" t="str">
        <f>IF(OR(ISBLANK(Table1[[#This Row],[X]]),Table1[[#This Row],[Column1]]&lt;1,Table1[[#This Row],[Column2]]&lt;1),"",Table1[[#This Row],[Base score for Lot 1 Q2]]*INDEX(Tables!$A$2:$B$5,MATCH(Table1[[#This Row],[Response for Lot 1 Q2 ''System Customisation'']],Tables!$A$2:$A$5,0),2))</f>
        <v/>
      </c>
      <c r="M136" s="3"/>
      <c r="O136" s="5">
        <f>IF(ISNUMBER(MATCH(Table1[[#This Row],[Response for Lot 1 Q2 ''System Customisation'']],Tables!$A$2:$A$5,0)),1,0)</f>
        <v>0</v>
      </c>
      <c r="P136" s="5">
        <f>IF(ISNUMBER(MATCH(Table1[[#This Row],[Base score for Lot 1 Q2]],Tables!$B$12:$B$15,0)),1,0)</f>
        <v>0</v>
      </c>
    </row>
    <row r="137" spans="1:16" ht="28.8" x14ac:dyDescent="0.3">
      <c r="A137" s="15">
        <v>1</v>
      </c>
      <c r="B137" s="15" t="s">
        <v>254</v>
      </c>
      <c r="C137" s="16" t="s">
        <v>329</v>
      </c>
      <c r="D137" s="15" t="s">
        <v>0</v>
      </c>
      <c r="E137" s="15" t="s">
        <v>67</v>
      </c>
      <c r="F137" s="22" t="s">
        <v>881</v>
      </c>
      <c r="G137" s="15" t="s">
        <v>38</v>
      </c>
      <c r="H137" s="15" t="s">
        <v>751</v>
      </c>
      <c r="I137" s="3"/>
      <c r="J137" s="15" t="str">
        <f>IF(ISBLANK(Table1[[#This Row],[X]]),"",IF(Table1[[#This Row],[Response to Q1 ''Meets minimum requriements'']]="","",IF(Table1[[#This Row],[Response to Q1 ''Meets minimum requriements'']]="N","",IF(Table1[[#This Row],[Response to Q1 ''Meets minimum requriements'']]="Y",INDEX(Tables!$A$12:$B$15,MATCH(Table1[[#This Row],[MoSCow]],Tables!$A$12:$A$15,0),2)))))</f>
        <v/>
      </c>
      <c r="K137" s="15" t="s">
        <v>1108</v>
      </c>
      <c r="L137" s="15" t="str">
        <f>IF(OR(ISBLANK(Table1[[#This Row],[X]]),Table1[[#This Row],[Column1]]&lt;1,Table1[[#This Row],[Column2]]&lt;1),"",Table1[[#This Row],[Base score for Lot 1 Q2]]*INDEX(Tables!$A$2:$B$5,MATCH(Table1[[#This Row],[Response for Lot 1 Q2 ''System Customisation'']],Tables!$A$2:$A$5,0),2))</f>
        <v/>
      </c>
      <c r="M137" s="3"/>
      <c r="O137" s="5">
        <f>IF(ISNUMBER(MATCH(Table1[[#This Row],[Response for Lot 1 Q2 ''System Customisation'']],Tables!$A$2:$A$5,0)),1,0)</f>
        <v>0</v>
      </c>
      <c r="P137" s="5">
        <f>IF(ISNUMBER(MATCH(Table1[[#This Row],[Base score for Lot 1 Q2]],Tables!$B$12:$B$15,0)),1,0)</f>
        <v>0</v>
      </c>
    </row>
    <row r="138" spans="1:16" ht="28.8" x14ac:dyDescent="0.3">
      <c r="A138" s="15">
        <v>2</v>
      </c>
      <c r="B138" s="15" t="s">
        <v>255</v>
      </c>
      <c r="C138" s="16" t="s">
        <v>330</v>
      </c>
      <c r="D138" s="15" t="s">
        <v>0</v>
      </c>
      <c r="E138" s="15" t="s">
        <v>67</v>
      </c>
      <c r="F138" s="35" t="s">
        <v>882</v>
      </c>
      <c r="G138" s="15" t="s">
        <v>38</v>
      </c>
      <c r="H138" s="15" t="s">
        <v>751</v>
      </c>
      <c r="I138" s="3"/>
      <c r="J138" s="15" t="str">
        <f>IF(ISBLANK(Table1[[#This Row],[X]]),"",IF(Table1[[#This Row],[Response to Q1 ''Meets minimum requriements'']]="","",IF(Table1[[#This Row],[Response to Q1 ''Meets minimum requriements'']]="N","",IF(Table1[[#This Row],[Response to Q1 ''Meets minimum requriements'']]="Y",INDEX(Tables!$A$12:$B$15,MATCH(Table1[[#This Row],[MoSCow]],Tables!$A$12:$A$15,0),2)))))</f>
        <v/>
      </c>
      <c r="K138" s="15" t="s">
        <v>1108</v>
      </c>
      <c r="L138" s="15" t="str">
        <f>IF(OR(ISBLANK(Table1[[#This Row],[X]]),Table1[[#This Row],[Column1]]&lt;1,Table1[[#This Row],[Column2]]&lt;1),"",Table1[[#This Row],[Base score for Lot 1 Q2]]*INDEX(Tables!$A$2:$B$5,MATCH(Table1[[#This Row],[Response for Lot 1 Q2 ''System Customisation'']],Tables!$A$2:$A$5,0),2))</f>
        <v/>
      </c>
      <c r="M138" s="3"/>
      <c r="O138" s="5">
        <f>IF(ISNUMBER(MATCH(Table1[[#This Row],[Response for Lot 1 Q2 ''System Customisation'']],Tables!$A$2:$A$5,0)),1,0)</f>
        <v>0</v>
      </c>
      <c r="P138" s="5">
        <f>IF(ISNUMBER(MATCH(Table1[[#This Row],[Base score for Lot 1 Q2]],Tables!$B$12:$B$15,0)),1,0)</f>
        <v>0</v>
      </c>
    </row>
    <row r="139" spans="1:16" ht="28.8" x14ac:dyDescent="0.3">
      <c r="A139" s="15">
        <v>2</v>
      </c>
      <c r="B139" s="15" t="s">
        <v>733</v>
      </c>
      <c r="C139" s="16" t="s">
        <v>331</v>
      </c>
      <c r="D139" s="15" t="s">
        <v>0</v>
      </c>
      <c r="E139" s="15" t="s">
        <v>67</v>
      </c>
      <c r="F139" s="33" t="s">
        <v>883</v>
      </c>
      <c r="G139" s="15" t="s">
        <v>38</v>
      </c>
      <c r="H139" s="15" t="s">
        <v>751</v>
      </c>
      <c r="I139" s="3"/>
      <c r="J139" s="15" t="str">
        <f>IF(ISBLANK(Table1[[#This Row],[X]]),"",IF(Table1[[#This Row],[Response to Q1 ''Meets minimum requriements'']]="","",IF(Table1[[#This Row],[Response to Q1 ''Meets minimum requriements'']]="N","",IF(Table1[[#This Row],[Response to Q1 ''Meets minimum requriements'']]="Y",INDEX(Tables!$A$12:$B$15,MATCH(Table1[[#This Row],[MoSCow]],Tables!$A$12:$A$15,0),2)))))</f>
        <v/>
      </c>
      <c r="K139" s="15" t="s">
        <v>1108</v>
      </c>
      <c r="L139" s="15" t="str">
        <f>IF(OR(ISBLANK(Table1[[#This Row],[X]]),Table1[[#This Row],[Column1]]&lt;1,Table1[[#This Row],[Column2]]&lt;1),"",Table1[[#This Row],[Base score for Lot 1 Q2]]*INDEX(Tables!$A$2:$B$5,MATCH(Table1[[#This Row],[Response for Lot 1 Q2 ''System Customisation'']],Tables!$A$2:$A$5,0),2))</f>
        <v/>
      </c>
      <c r="M139" s="3"/>
      <c r="O139" s="5">
        <f>IF(ISNUMBER(MATCH(Table1[[#This Row],[Response for Lot 1 Q2 ''System Customisation'']],Tables!$A$2:$A$5,0)),1,0)</f>
        <v>0</v>
      </c>
      <c r="P139" s="5">
        <f>IF(ISNUMBER(MATCH(Table1[[#This Row],[Base score for Lot 1 Q2]],Tables!$B$12:$B$15,0)),1,0)</f>
        <v>0</v>
      </c>
    </row>
    <row r="140" spans="1:16" s="6" customFormat="1" ht="28.8" x14ac:dyDescent="0.3">
      <c r="A140" s="15">
        <v>3</v>
      </c>
      <c r="B140" s="15" t="s">
        <v>256</v>
      </c>
      <c r="C140" s="16" t="s">
        <v>332</v>
      </c>
      <c r="D140" s="15" t="s">
        <v>0</v>
      </c>
      <c r="E140" s="15" t="s">
        <v>67</v>
      </c>
      <c r="F140" s="35" t="s">
        <v>884</v>
      </c>
      <c r="G140" s="15" t="s">
        <v>38</v>
      </c>
      <c r="H140" s="15" t="s">
        <v>751</v>
      </c>
      <c r="I140" s="3"/>
      <c r="J140" s="15" t="str">
        <f>IF(ISBLANK(Table1[[#This Row],[X]]),"",IF(Table1[[#This Row],[Response to Q1 ''Meets minimum requriements'']]="","",IF(Table1[[#This Row],[Response to Q1 ''Meets minimum requriements'']]="N","",IF(Table1[[#This Row],[Response to Q1 ''Meets minimum requriements'']]="Y",INDEX(Tables!$A$12:$B$15,MATCH(Table1[[#This Row],[MoSCow]],Tables!$A$12:$A$15,0),2)))))</f>
        <v/>
      </c>
      <c r="K140" s="15" t="s">
        <v>1108</v>
      </c>
      <c r="L140" s="15" t="str">
        <f>IF(OR(ISBLANK(Table1[[#This Row],[X]]),Table1[[#This Row],[Column1]]&lt;1,Table1[[#This Row],[Column2]]&lt;1),"",Table1[[#This Row],[Base score for Lot 1 Q2]]*INDEX(Tables!$A$2:$B$5,MATCH(Table1[[#This Row],[Response for Lot 1 Q2 ''System Customisation'']],Tables!$A$2:$A$5,0),2))</f>
        <v/>
      </c>
      <c r="M140" s="3"/>
      <c r="O140" s="5">
        <f>IF(ISNUMBER(MATCH(Table1[[#This Row],[Response for Lot 1 Q2 ''System Customisation'']],Tables!$A$2:$A$5,0)),1,0)</f>
        <v>0</v>
      </c>
      <c r="P140" s="5">
        <f>IF(ISNUMBER(MATCH(Table1[[#This Row],[Base score for Lot 1 Q2]],Tables!$B$12:$B$15,0)),1,0)</f>
        <v>0</v>
      </c>
    </row>
    <row r="141" spans="1:16" s="6" customFormat="1" ht="28.8" x14ac:dyDescent="0.3">
      <c r="A141" s="15">
        <v>3</v>
      </c>
      <c r="B141" s="15" t="s">
        <v>257</v>
      </c>
      <c r="C141" s="16" t="s">
        <v>333</v>
      </c>
      <c r="D141" s="15" t="s">
        <v>0</v>
      </c>
      <c r="E141" s="15" t="s">
        <v>67</v>
      </c>
      <c r="F141" s="35" t="s">
        <v>885</v>
      </c>
      <c r="G141" s="15" t="s">
        <v>38</v>
      </c>
      <c r="H141" s="15" t="s">
        <v>751</v>
      </c>
      <c r="I141" s="3"/>
      <c r="J141" s="15" t="str">
        <f>IF(ISBLANK(Table1[[#This Row],[X]]),"",IF(Table1[[#This Row],[Response to Q1 ''Meets minimum requriements'']]="","",IF(Table1[[#This Row],[Response to Q1 ''Meets minimum requriements'']]="N","",IF(Table1[[#This Row],[Response to Q1 ''Meets minimum requriements'']]="Y",INDEX(Tables!$A$12:$B$15,MATCH(Table1[[#This Row],[MoSCow]],Tables!$A$12:$A$15,0),2)))))</f>
        <v/>
      </c>
      <c r="K141" s="15" t="s">
        <v>1108</v>
      </c>
      <c r="L141" s="15" t="str">
        <f>IF(OR(ISBLANK(Table1[[#This Row],[X]]),Table1[[#This Row],[Column1]]&lt;1,Table1[[#This Row],[Column2]]&lt;1),"",Table1[[#This Row],[Base score for Lot 1 Q2]]*INDEX(Tables!$A$2:$B$5,MATCH(Table1[[#This Row],[Response for Lot 1 Q2 ''System Customisation'']],Tables!$A$2:$A$5,0),2))</f>
        <v/>
      </c>
      <c r="M141" s="3"/>
      <c r="O141" s="5">
        <f>IF(ISNUMBER(MATCH(Table1[[#This Row],[Response for Lot 1 Q2 ''System Customisation'']],Tables!$A$2:$A$5,0)),1,0)</f>
        <v>0</v>
      </c>
      <c r="P141" s="5">
        <f>IF(ISNUMBER(MATCH(Table1[[#This Row],[Base score for Lot 1 Q2]],Tables!$B$12:$B$15,0)),1,0)</f>
        <v>0</v>
      </c>
    </row>
    <row r="142" spans="1:16" ht="302.39999999999998" x14ac:dyDescent="0.3">
      <c r="A142" s="15">
        <v>2</v>
      </c>
      <c r="B142" s="15" t="s">
        <v>258</v>
      </c>
      <c r="C142" s="16" t="s">
        <v>640</v>
      </c>
      <c r="D142" s="15" t="s">
        <v>0</v>
      </c>
      <c r="E142" s="15" t="s">
        <v>67</v>
      </c>
      <c r="F142" s="23" t="s">
        <v>886</v>
      </c>
      <c r="G142" s="15" t="s">
        <v>38</v>
      </c>
      <c r="H142" s="15" t="s">
        <v>751</v>
      </c>
      <c r="I142" s="3"/>
      <c r="J142" s="15" t="str">
        <f>IF(ISBLANK(Table1[[#This Row],[X]]),"",IF(Table1[[#This Row],[Response to Q1 ''Meets minimum requriements'']]="","",IF(Table1[[#This Row],[Response to Q1 ''Meets minimum requriements'']]="N","",IF(Table1[[#This Row],[Response to Q1 ''Meets minimum requriements'']]="Y",INDEX(Tables!$A$12:$B$15,MATCH(Table1[[#This Row],[MoSCow]],Tables!$A$12:$A$15,0),2)))))</f>
        <v/>
      </c>
      <c r="K142" s="15" t="s">
        <v>1108</v>
      </c>
      <c r="L142" s="15" t="str">
        <f>IF(OR(ISBLANK(Table1[[#This Row],[X]]),Table1[[#This Row],[Column1]]&lt;1,Table1[[#This Row],[Column2]]&lt;1),"",Table1[[#This Row],[Base score for Lot 1 Q2]]*INDEX(Tables!$A$2:$B$5,MATCH(Table1[[#This Row],[Response for Lot 1 Q2 ''System Customisation'']],Tables!$A$2:$A$5,0),2))</f>
        <v/>
      </c>
      <c r="M142" s="3"/>
      <c r="O142" s="5">
        <f>IF(ISNUMBER(MATCH(Table1[[#This Row],[Response for Lot 1 Q2 ''System Customisation'']],Tables!$A$2:$A$5,0)),1,0)</f>
        <v>0</v>
      </c>
      <c r="P142" s="5">
        <f>IF(ISNUMBER(MATCH(Table1[[#This Row],[Base score for Lot 1 Q2]],Tables!$B$12:$B$15,0)),1,0)</f>
        <v>0</v>
      </c>
    </row>
    <row r="143" spans="1:16" ht="28.8" x14ac:dyDescent="0.3">
      <c r="A143" s="15">
        <v>2</v>
      </c>
      <c r="B143" s="15" t="s">
        <v>259</v>
      </c>
      <c r="C143" s="16" t="s">
        <v>641</v>
      </c>
      <c r="D143" s="15" t="s">
        <v>0</v>
      </c>
      <c r="E143" s="15" t="s">
        <v>67</v>
      </c>
      <c r="F143" s="29" t="s">
        <v>887</v>
      </c>
      <c r="G143" s="15" t="s">
        <v>38</v>
      </c>
      <c r="H143" s="15" t="s">
        <v>751</v>
      </c>
      <c r="I143" s="3"/>
      <c r="J143" s="15" t="str">
        <f>IF(ISBLANK(Table1[[#This Row],[X]]),"",IF(Table1[[#This Row],[Response to Q1 ''Meets minimum requriements'']]="","",IF(Table1[[#This Row],[Response to Q1 ''Meets minimum requriements'']]="N","",IF(Table1[[#This Row],[Response to Q1 ''Meets minimum requriements'']]="Y",INDEX(Tables!$A$12:$B$15,MATCH(Table1[[#This Row],[MoSCow]],Tables!$A$12:$A$15,0),2)))))</f>
        <v/>
      </c>
      <c r="K143" s="15" t="s">
        <v>1108</v>
      </c>
      <c r="L143" s="15" t="str">
        <f>IF(OR(ISBLANK(Table1[[#This Row],[X]]),Table1[[#This Row],[Column1]]&lt;1,Table1[[#This Row],[Column2]]&lt;1),"",Table1[[#This Row],[Base score for Lot 1 Q2]]*INDEX(Tables!$A$2:$B$5,MATCH(Table1[[#This Row],[Response for Lot 1 Q2 ''System Customisation'']],Tables!$A$2:$A$5,0),2))</f>
        <v/>
      </c>
      <c r="M143" s="3"/>
      <c r="O143" s="5">
        <f>IF(ISNUMBER(MATCH(Table1[[#This Row],[Response for Lot 1 Q2 ''System Customisation'']],Tables!$A$2:$A$5,0)),1,0)</f>
        <v>0</v>
      </c>
      <c r="P143" s="5">
        <f>IF(ISNUMBER(MATCH(Table1[[#This Row],[Base score for Lot 1 Q2]],Tables!$B$12:$B$15,0)),1,0)</f>
        <v>0</v>
      </c>
    </row>
    <row r="144" spans="1:16" x14ac:dyDescent="0.3">
      <c r="A144" s="15">
        <v>2</v>
      </c>
      <c r="B144" s="15" t="s">
        <v>260</v>
      </c>
      <c r="C144" s="16" t="s">
        <v>642</v>
      </c>
      <c r="D144" s="15" t="s">
        <v>0</v>
      </c>
      <c r="E144" s="15" t="s">
        <v>67</v>
      </c>
      <c r="F144" s="29" t="s">
        <v>888</v>
      </c>
      <c r="G144" s="15" t="s">
        <v>38</v>
      </c>
      <c r="H144" s="15" t="s">
        <v>751</v>
      </c>
      <c r="I144" s="3"/>
      <c r="J144" s="15" t="str">
        <f>IF(ISBLANK(Table1[[#This Row],[X]]),"",IF(Table1[[#This Row],[Response to Q1 ''Meets minimum requriements'']]="","",IF(Table1[[#This Row],[Response to Q1 ''Meets minimum requriements'']]="N","",IF(Table1[[#This Row],[Response to Q1 ''Meets minimum requriements'']]="Y",INDEX(Tables!$A$12:$B$15,MATCH(Table1[[#This Row],[MoSCow]],Tables!$A$12:$A$15,0),2)))))</f>
        <v/>
      </c>
      <c r="K144" s="15" t="s">
        <v>1108</v>
      </c>
      <c r="L144" s="15" t="str">
        <f>IF(OR(ISBLANK(Table1[[#This Row],[X]]),Table1[[#This Row],[Column1]]&lt;1,Table1[[#This Row],[Column2]]&lt;1),"",Table1[[#This Row],[Base score for Lot 1 Q2]]*INDEX(Tables!$A$2:$B$5,MATCH(Table1[[#This Row],[Response for Lot 1 Q2 ''System Customisation'']],Tables!$A$2:$A$5,0),2))</f>
        <v/>
      </c>
      <c r="M144" s="3"/>
      <c r="O144" s="5">
        <f>IF(ISNUMBER(MATCH(Table1[[#This Row],[Response for Lot 1 Q2 ''System Customisation'']],Tables!$A$2:$A$5,0)),1,0)</f>
        <v>0</v>
      </c>
      <c r="P144" s="5">
        <f>IF(ISNUMBER(MATCH(Table1[[#This Row],[Base score for Lot 1 Q2]],Tables!$B$12:$B$15,0)),1,0)</f>
        <v>0</v>
      </c>
    </row>
    <row r="145" spans="1:16" s="8" customFormat="1" ht="28.8" x14ac:dyDescent="0.3">
      <c r="A145" s="25">
        <v>1</v>
      </c>
      <c r="B145" s="25" t="s">
        <v>261</v>
      </c>
      <c r="C145" s="26" t="s">
        <v>334</v>
      </c>
      <c r="D145" s="25" t="s">
        <v>0</v>
      </c>
      <c r="E145" s="25" t="s">
        <v>68</v>
      </c>
      <c r="F145" s="42" t="s">
        <v>889</v>
      </c>
      <c r="G145" s="25" t="s">
        <v>38</v>
      </c>
      <c r="H145" s="25" t="s">
        <v>751</v>
      </c>
      <c r="I145" s="7"/>
      <c r="J145" s="25" t="str">
        <f>IF(ISBLANK(Table1[[#This Row],[X]]),"",IF(Table1[[#This Row],[Response to Q1 ''Meets minimum requriements'']]="","",IF(Table1[[#This Row],[Response to Q1 ''Meets minimum requriements'']]="N","",IF(Table1[[#This Row],[Response to Q1 ''Meets minimum requriements'']]="Y",INDEX(Tables!$A$12:$B$15,MATCH(Table1[[#This Row],[MoSCow]],Tables!$A$12:$A$15,0),2)))))</f>
        <v/>
      </c>
      <c r="K145" s="7" t="s">
        <v>1108</v>
      </c>
      <c r="L145" s="25" t="str">
        <f>IF(OR(ISBLANK(Table1[[#This Row],[X]]),Table1[[#This Row],[Column1]]&lt;1,Table1[[#This Row],[Column2]]&lt;1),"",Table1[[#This Row],[Base score for Lot 1 Q2]]*INDEX(Tables!$A$2:$B$5,MATCH(Table1[[#This Row],[Response for Lot 1 Q2 ''System Customisation'']],Tables!$A$2:$A$5,0),2))</f>
        <v/>
      </c>
      <c r="M145" s="7"/>
      <c r="N145" s="8" t="s">
        <v>1111</v>
      </c>
      <c r="O145" s="5">
        <f>IF(ISNUMBER(MATCH(Table1[[#This Row],[Response for Lot 1 Q2 ''System Customisation'']],Tables!$A$2:$A$5,0)),1,0)</f>
        <v>0</v>
      </c>
      <c r="P145" s="5">
        <f>IF(ISNUMBER(MATCH(Table1[[#This Row],[Base score for Lot 1 Q2]],Tables!$B$12:$B$15,0)),1,0)</f>
        <v>0</v>
      </c>
    </row>
    <row r="146" spans="1:16" ht="28.8" x14ac:dyDescent="0.3">
      <c r="A146" s="15">
        <v>3</v>
      </c>
      <c r="B146" s="15" t="s">
        <v>262</v>
      </c>
      <c r="C146" s="16" t="s">
        <v>335</v>
      </c>
      <c r="D146" s="15" t="s">
        <v>0</v>
      </c>
      <c r="E146" s="15" t="s">
        <v>68</v>
      </c>
      <c r="F146" s="19" t="s">
        <v>890</v>
      </c>
      <c r="G146" s="15" t="s">
        <v>38</v>
      </c>
      <c r="H146" s="15" t="s">
        <v>752</v>
      </c>
      <c r="I146" s="3"/>
      <c r="J146" s="15" t="str">
        <f>IF(ISBLANK(Table1[[#This Row],[X]]),"",IF(Table1[[#This Row],[Response to Q1 ''Meets minimum requriements'']]="","",IF(Table1[[#This Row],[Response to Q1 ''Meets minimum requriements'']]="N","",IF(Table1[[#This Row],[Response to Q1 ''Meets minimum requriements'']]="Y",INDEX(Tables!$A$12:$B$15,MATCH(Table1[[#This Row],[MoSCow]],Tables!$A$12:$A$15,0),2)))))</f>
        <v/>
      </c>
      <c r="K146" s="15" t="s">
        <v>1108</v>
      </c>
      <c r="L146" s="15" t="str">
        <f>IF(OR(ISBLANK(Table1[[#This Row],[X]]),Table1[[#This Row],[Column1]]&lt;1,Table1[[#This Row],[Column2]]&lt;1),"",Table1[[#This Row],[Base score for Lot 1 Q2]]*INDEX(Tables!$A$2:$B$5,MATCH(Table1[[#This Row],[Response for Lot 1 Q2 ''System Customisation'']],Tables!$A$2:$A$5,0),2))</f>
        <v/>
      </c>
      <c r="M146" s="3"/>
      <c r="O146" s="5">
        <f>IF(ISNUMBER(MATCH(Table1[[#This Row],[Response for Lot 1 Q2 ''System Customisation'']],Tables!$A$2:$A$5,0)),1,0)</f>
        <v>0</v>
      </c>
      <c r="P146" s="5">
        <f>IF(ISNUMBER(MATCH(Table1[[#This Row],[Base score for Lot 1 Q2]],Tables!$B$12:$B$15,0)),1,0)</f>
        <v>0</v>
      </c>
    </row>
    <row r="147" spans="1:16" ht="28.8" x14ac:dyDescent="0.3">
      <c r="A147" s="15">
        <v>2</v>
      </c>
      <c r="B147" s="15" t="s">
        <v>263</v>
      </c>
      <c r="C147" s="16" t="s">
        <v>336</v>
      </c>
      <c r="D147" s="15" t="s">
        <v>0</v>
      </c>
      <c r="E147" s="15" t="s">
        <v>735</v>
      </c>
      <c r="F147" s="29" t="s">
        <v>891</v>
      </c>
      <c r="G147" s="15" t="s">
        <v>38</v>
      </c>
      <c r="H147" s="15" t="s">
        <v>751</v>
      </c>
      <c r="I147" s="3"/>
      <c r="J147" s="15" t="str">
        <f>IF(ISBLANK(Table1[[#This Row],[X]]),"",IF(Table1[[#This Row],[Response to Q1 ''Meets minimum requriements'']]="","",IF(Table1[[#This Row],[Response to Q1 ''Meets minimum requriements'']]="N","",IF(Table1[[#This Row],[Response to Q1 ''Meets minimum requriements'']]="Y",INDEX(Tables!$A$12:$B$15,MATCH(Table1[[#This Row],[MoSCow]],Tables!$A$12:$A$15,0),2)))))</f>
        <v/>
      </c>
      <c r="K147" s="15" t="s">
        <v>1108</v>
      </c>
      <c r="L147" s="15" t="str">
        <f>IF(OR(ISBLANK(Table1[[#This Row],[X]]),Table1[[#This Row],[Column1]]&lt;1,Table1[[#This Row],[Column2]]&lt;1),"",Table1[[#This Row],[Base score for Lot 1 Q2]]*INDEX(Tables!$A$2:$B$5,MATCH(Table1[[#This Row],[Response for Lot 1 Q2 ''System Customisation'']],Tables!$A$2:$A$5,0),2))</f>
        <v/>
      </c>
      <c r="M147" s="3"/>
      <c r="O147" s="5">
        <f>IF(ISNUMBER(MATCH(Table1[[#This Row],[Response for Lot 1 Q2 ''System Customisation'']],Tables!$A$2:$A$5,0)),1,0)</f>
        <v>0</v>
      </c>
      <c r="P147" s="5">
        <f>IF(ISNUMBER(MATCH(Table1[[#This Row],[Base score for Lot 1 Q2]],Tables!$B$12:$B$15,0)),1,0)</f>
        <v>0</v>
      </c>
    </row>
    <row r="148" spans="1:16" ht="28.8" x14ac:dyDescent="0.3">
      <c r="A148" s="15">
        <v>2</v>
      </c>
      <c r="B148" s="15" t="s">
        <v>264</v>
      </c>
      <c r="C148" s="16" t="s">
        <v>337</v>
      </c>
      <c r="D148" s="15" t="s">
        <v>0</v>
      </c>
      <c r="E148" s="15" t="s">
        <v>735</v>
      </c>
      <c r="F148" s="29" t="s">
        <v>892</v>
      </c>
      <c r="G148" s="15" t="s">
        <v>38</v>
      </c>
      <c r="H148" s="15" t="s">
        <v>751</v>
      </c>
      <c r="I148" s="3"/>
      <c r="J148" s="15" t="str">
        <f>IF(ISBLANK(Table1[[#This Row],[X]]),"",IF(Table1[[#This Row],[Response to Q1 ''Meets minimum requriements'']]="","",IF(Table1[[#This Row],[Response to Q1 ''Meets minimum requriements'']]="N","",IF(Table1[[#This Row],[Response to Q1 ''Meets minimum requriements'']]="Y",INDEX(Tables!$A$12:$B$15,MATCH(Table1[[#This Row],[MoSCow]],Tables!$A$12:$A$15,0),2)))))</f>
        <v/>
      </c>
      <c r="K148" s="15" t="s">
        <v>1108</v>
      </c>
      <c r="L148" s="15" t="str">
        <f>IF(OR(ISBLANK(Table1[[#This Row],[X]]),Table1[[#This Row],[Column1]]&lt;1,Table1[[#This Row],[Column2]]&lt;1),"",Table1[[#This Row],[Base score for Lot 1 Q2]]*INDEX(Tables!$A$2:$B$5,MATCH(Table1[[#This Row],[Response for Lot 1 Q2 ''System Customisation'']],Tables!$A$2:$A$5,0),2))</f>
        <v/>
      </c>
      <c r="M148" s="3"/>
      <c r="O148" s="5">
        <f>IF(ISNUMBER(MATCH(Table1[[#This Row],[Response for Lot 1 Q2 ''System Customisation'']],Tables!$A$2:$A$5,0)),1,0)</f>
        <v>0</v>
      </c>
      <c r="P148" s="5">
        <f>IF(ISNUMBER(MATCH(Table1[[#This Row],[Base score for Lot 1 Q2]],Tables!$B$12:$B$15,0)),1,0)</f>
        <v>0</v>
      </c>
    </row>
    <row r="149" spans="1:16" x14ac:dyDescent="0.3">
      <c r="A149" s="15">
        <v>2</v>
      </c>
      <c r="B149" s="15" t="s">
        <v>265</v>
      </c>
      <c r="C149" s="16" t="s">
        <v>649</v>
      </c>
      <c r="D149" s="15" t="s">
        <v>0</v>
      </c>
      <c r="E149" s="15" t="s">
        <v>735</v>
      </c>
      <c r="F149" s="29" t="s">
        <v>893</v>
      </c>
      <c r="G149" s="15" t="s">
        <v>38</v>
      </c>
      <c r="H149" s="15" t="s">
        <v>751</v>
      </c>
      <c r="I149" s="3"/>
      <c r="J149" s="15" t="str">
        <f>IF(ISBLANK(Table1[[#This Row],[X]]),"",IF(Table1[[#This Row],[Response to Q1 ''Meets minimum requriements'']]="","",IF(Table1[[#This Row],[Response to Q1 ''Meets minimum requriements'']]="N","",IF(Table1[[#This Row],[Response to Q1 ''Meets minimum requriements'']]="Y",INDEX(Tables!$A$12:$B$15,MATCH(Table1[[#This Row],[MoSCow]],Tables!$A$12:$A$15,0),2)))))</f>
        <v/>
      </c>
      <c r="K149" s="15" t="s">
        <v>1108</v>
      </c>
      <c r="L149" s="15" t="str">
        <f>IF(OR(ISBLANK(Table1[[#This Row],[X]]),Table1[[#This Row],[Column1]]&lt;1,Table1[[#This Row],[Column2]]&lt;1),"",Table1[[#This Row],[Base score for Lot 1 Q2]]*INDEX(Tables!$A$2:$B$5,MATCH(Table1[[#This Row],[Response for Lot 1 Q2 ''System Customisation'']],Tables!$A$2:$A$5,0),2))</f>
        <v/>
      </c>
      <c r="M149" s="3"/>
      <c r="O149" s="5">
        <f>IF(ISNUMBER(MATCH(Table1[[#This Row],[Response for Lot 1 Q2 ''System Customisation'']],Tables!$A$2:$A$5,0)),1,0)</f>
        <v>0</v>
      </c>
      <c r="P149" s="5">
        <f>IF(ISNUMBER(MATCH(Table1[[#This Row],[Base score for Lot 1 Q2]],Tables!$B$12:$B$15,0)),1,0)</f>
        <v>0</v>
      </c>
    </row>
    <row r="150" spans="1:16" s="8" customFormat="1" ht="28.8" x14ac:dyDescent="0.3">
      <c r="A150" s="25">
        <v>1</v>
      </c>
      <c r="B150" s="25" t="s">
        <v>266</v>
      </c>
      <c r="C150" s="26" t="s">
        <v>338</v>
      </c>
      <c r="D150" s="25" t="s">
        <v>0</v>
      </c>
      <c r="E150" s="25" t="s">
        <v>69</v>
      </c>
      <c r="F150" s="43" t="s">
        <v>894</v>
      </c>
      <c r="G150" s="25" t="s">
        <v>38</v>
      </c>
      <c r="H150" s="25" t="s">
        <v>751</v>
      </c>
      <c r="I150" s="7"/>
      <c r="J150" s="25" t="str">
        <f>IF(ISBLANK(Table1[[#This Row],[X]]),"",IF(Table1[[#This Row],[Response to Q1 ''Meets minimum requriements'']]="","",IF(Table1[[#This Row],[Response to Q1 ''Meets minimum requriements'']]="N","",IF(Table1[[#This Row],[Response to Q1 ''Meets minimum requriements'']]="Y",INDEX(Tables!$A$12:$B$15,MATCH(Table1[[#This Row],[MoSCow]],Tables!$A$12:$A$15,0),2)))))</f>
        <v/>
      </c>
      <c r="K150" s="7" t="s">
        <v>1108</v>
      </c>
      <c r="L150" s="25" t="str">
        <f>IF(OR(ISBLANK(Table1[[#This Row],[X]]),Table1[[#This Row],[Column1]]&lt;1,Table1[[#This Row],[Column2]]&lt;1),"",Table1[[#This Row],[Base score for Lot 1 Q2]]*INDEX(Tables!$A$2:$B$5,MATCH(Table1[[#This Row],[Response for Lot 1 Q2 ''System Customisation'']],Tables!$A$2:$A$5,0),2))</f>
        <v/>
      </c>
      <c r="M150" s="7"/>
      <c r="N150" s="8" t="s">
        <v>1111</v>
      </c>
      <c r="O150" s="5">
        <f>IF(ISNUMBER(MATCH(Table1[[#This Row],[Response for Lot 1 Q2 ''System Customisation'']],Tables!$A$2:$A$5,0)),1,0)</f>
        <v>0</v>
      </c>
      <c r="P150" s="5">
        <f>IF(ISNUMBER(MATCH(Table1[[#This Row],[Base score for Lot 1 Q2]],Tables!$B$12:$B$15,0)),1,0)</f>
        <v>0</v>
      </c>
    </row>
    <row r="151" spans="1:16" s="8" customFormat="1" x14ac:dyDescent="0.3">
      <c r="A151" s="25">
        <v>3</v>
      </c>
      <c r="B151" s="25" t="s">
        <v>267</v>
      </c>
      <c r="C151" s="26" t="s">
        <v>339</v>
      </c>
      <c r="D151" s="25" t="s">
        <v>0</v>
      </c>
      <c r="E151" s="25" t="s">
        <v>69</v>
      </c>
      <c r="F151" s="43" t="s">
        <v>895</v>
      </c>
      <c r="G151" s="25" t="s">
        <v>38</v>
      </c>
      <c r="H151" s="25" t="s">
        <v>751</v>
      </c>
      <c r="I151" s="7"/>
      <c r="J151" s="25" t="str">
        <f>IF(ISBLANK(Table1[[#This Row],[X]]),"",IF(Table1[[#This Row],[Response to Q1 ''Meets minimum requriements'']]="","",IF(Table1[[#This Row],[Response to Q1 ''Meets minimum requriements'']]="N","",IF(Table1[[#This Row],[Response to Q1 ''Meets minimum requriements'']]="Y",INDEX(Tables!$A$12:$B$15,MATCH(Table1[[#This Row],[MoSCow]],Tables!$A$12:$A$15,0),2)))))</f>
        <v/>
      </c>
      <c r="K151" s="7" t="s">
        <v>1108</v>
      </c>
      <c r="L151" s="25" t="str">
        <f>IF(OR(ISBLANK(Table1[[#This Row],[X]]),Table1[[#This Row],[Column1]]&lt;1,Table1[[#This Row],[Column2]]&lt;1),"",Table1[[#This Row],[Base score for Lot 1 Q2]]*INDEX(Tables!$A$2:$B$5,MATCH(Table1[[#This Row],[Response for Lot 1 Q2 ''System Customisation'']],Tables!$A$2:$A$5,0),2))</f>
        <v/>
      </c>
      <c r="M151" s="7"/>
      <c r="N151" s="8" t="s">
        <v>1111</v>
      </c>
      <c r="O151" s="5">
        <f>IF(ISNUMBER(MATCH(Table1[[#This Row],[Response for Lot 1 Q2 ''System Customisation'']],Tables!$A$2:$A$5,0)),1,0)</f>
        <v>0</v>
      </c>
      <c r="P151" s="5">
        <f>IF(ISNUMBER(MATCH(Table1[[#This Row],[Base score for Lot 1 Q2]],Tables!$B$12:$B$15,0)),1,0)</f>
        <v>0</v>
      </c>
    </row>
    <row r="152" spans="1:16" x14ac:dyDescent="0.3">
      <c r="A152" s="15">
        <v>3</v>
      </c>
      <c r="B152" s="15" t="s">
        <v>268</v>
      </c>
      <c r="C152" s="16" t="s">
        <v>340</v>
      </c>
      <c r="D152" s="15" t="s">
        <v>0</v>
      </c>
      <c r="E152" s="15" t="s">
        <v>69</v>
      </c>
      <c r="F152" s="29" t="s">
        <v>896</v>
      </c>
      <c r="G152" s="15" t="s">
        <v>38</v>
      </c>
      <c r="H152" s="15" t="s">
        <v>751</v>
      </c>
      <c r="I152" s="3"/>
      <c r="J152" s="15" t="str">
        <f>IF(ISBLANK(Table1[[#This Row],[X]]),"",IF(Table1[[#This Row],[Response to Q1 ''Meets minimum requriements'']]="","",IF(Table1[[#This Row],[Response to Q1 ''Meets minimum requriements'']]="N","",IF(Table1[[#This Row],[Response to Q1 ''Meets minimum requriements'']]="Y",INDEX(Tables!$A$12:$B$15,MATCH(Table1[[#This Row],[MoSCow]],Tables!$A$12:$A$15,0),2)))))</f>
        <v/>
      </c>
      <c r="K152" s="15" t="s">
        <v>1108</v>
      </c>
      <c r="L152" s="15" t="str">
        <f>IF(OR(ISBLANK(Table1[[#This Row],[X]]),Table1[[#This Row],[Column1]]&lt;1,Table1[[#This Row],[Column2]]&lt;1),"",Table1[[#This Row],[Base score for Lot 1 Q2]]*INDEX(Tables!$A$2:$B$5,MATCH(Table1[[#This Row],[Response for Lot 1 Q2 ''System Customisation'']],Tables!$A$2:$A$5,0),2))</f>
        <v/>
      </c>
      <c r="M152" s="3"/>
      <c r="O152" s="5">
        <f>IF(ISNUMBER(MATCH(Table1[[#This Row],[Response for Lot 1 Q2 ''System Customisation'']],Tables!$A$2:$A$5,0)),1,0)</f>
        <v>0</v>
      </c>
      <c r="P152" s="5">
        <f>IF(ISNUMBER(MATCH(Table1[[#This Row],[Base score for Lot 1 Q2]],Tables!$B$12:$B$15,0)),1,0)</f>
        <v>0</v>
      </c>
    </row>
    <row r="153" spans="1:16" ht="86.4" x14ac:dyDescent="0.3">
      <c r="A153" s="15">
        <v>3</v>
      </c>
      <c r="B153" s="15" t="s">
        <v>269</v>
      </c>
      <c r="C153" s="16" t="s">
        <v>650</v>
      </c>
      <c r="D153" s="15" t="s">
        <v>0</v>
      </c>
      <c r="E153" s="15" t="s">
        <v>69</v>
      </c>
      <c r="F153" s="21" t="s">
        <v>897</v>
      </c>
      <c r="G153" s="15" t="s">
        <v>38</v>
      </c>
      <c r="H153" s="15" t="s">
        <v>751</v>
      </c>
      <c r="I153" s="3"/>
      <c r="J153" s="15" t="str">
        <f>IF(ISBLANK(Table1[[#This Row],[X]]),"",IF(Table1[[#This Row],[Response to Q1 ''Meets minimum requriements'']]="","",IF(Table1[[#This Row],[Response to Q1 ''Meets minimum requriements'']]="N","",IF(Table1[[#This Row],[Response to Q1 ''Meets minimum requriements'']]="Y",INDEX(Tables!$A$12:$B$15,MATCH(Table1[[#This Row],[MoSCow]],Tables!$A$12:$A$15,0),2)))))</f>
        <v/>
      </c>
      <c r="K153" s="15" t="s">
        <v>1108</v>
      </c>
      <c r="L153" s="15" t="str">
        <f>IF(OR(ISBLANK(Table1[[#This Row],[X]]),Table1[[#This Row],[Column1]]&lt;1,Table1[[#This Row],[Column2]]&lt;1),"",Table1[[#This Row],[Base score for Lot 1 Q2]]*INDEX(Tables!$A$2:$B$5,MATCH(Table1[[#This Row],[Response for Lot 1 Q2 ''System Customisation'']],Tables!$A$2:$A$5,0),2))</f>
        <v/>
      </c>
      <c r="M153" s="3"/>
      <c r="O153" s="5">
        <f>IF(ISNUMBER(MATCH(Table1[[#This Row],[Response for Lot 1 Q2 ''System Customisation'']],Tables!$A$2:$A$5,0)),1,0)</f>
        <v>0</v>
      </c>
      <c r="P153" s="5">
        <f>IF(ISNUMBER(MATCH(Table1[[#This Row],[Base score for Lot 1 Q2]],Tables!$B$12:$B$15,0)),1,0)</f>
        <v>0</v>
      </c>
    </row>
    <row r="154" spans="1:16" s="8" customFormat="1" x14ac:dyDescent="0.3">
      <c r="A154" s="25">
        <v>1</v>
      </c>
      <c r="B154" s="25" t="s">
        <v>270</v>
      </c>
      <c r="C154" s="26" t="s">
        <v>651</v>
      </c>
      <c r="D154" s="25" t="s">
        <v>0</v>
      </c>
      <c r="E154" s="25" t="s">
        <v>52</v>
      </c>
      <c r="F154" s="43" t="s">
        <v>898</v>
      </c>
      <c r="G154" s="25" t="s">
        <v>38</v>
      </c>
      <c r="H154" s="25" t="s">
        <v>750</v>
      </c>
      <c r="I154" s="7"/>
      <c r="J154" s="25" t="str">
        <f>IF(ISBLANK(Table1[[#This Row],[X]]),"",IF(Table1[[#This Row],[Response to Q1 ''Meets minimum requriements'']]="","",IF(Table1[[#This Row],[Response to Q1 ''Meets minimum requriements'']]="N","",IF(Table1[[#This Row],[Response to Q1 ''Meets minimum requriements'']]="Y",INDEX(Tables!$A$12:$B$15,MATCH(Table1[[#This Row],[MoSCow]],Tables!$A$12:$A$15,0),2)))))</f>
        <v/>
      </c>
      <c r="K154" s="7" t="s">
        <v>1108</v>
      </c>
      <c r="L154" s="25" t="str">
        <f>IF(OR(ISBLANK(Table1[[#This Row],[X]]),Table1[[#This Row],[Column1]]&lt;1,Table1[[#This Row],[Column2]]&lt;1),"",Table1[[#This Row],[Base score for Lot 1 Q2]]*INDEX(Tables!$A$2:$B$5,MATCH(Table1[[#This Row],[Response for Lot 1 Q2 ''System Customisation'']],Tables!$A$2:$A$5,0),2))</f>
        <v/>
      </c>
      <c r="M154" s="7"/>
      <c r="N154" s="8" t="s">
        <v>1111</v>
      </c>
      <c r="O154" s="5">
        <f>IF(ISNUMBER(MATCH(Table1[[#This Row],[Response for Lot 1 Q2 ''System Customisation'']],Tables!$A$2:$A$5,0)),1,0)</f>
        <v>0</v>
      </c>
      <c r="P154" s="5">
        <f>IF(ISNUMBER(MATCH(Table1[[#This Row],[Base score for Lot 1 Q2]],Tables!$B$12:$B$15,0)),1,0)</f>
        <v>0</v>
      </c>
    </row>
    <row r="155" spans="1:16" ht="28.8" x14ac:dyDescent="0.3">
      <c r="A155" s="15">
        <v>1</v>
      </c>
      <c r="B155" s="15" t="s">
        <v>271</v>
      </c>
      <c r="C155" s="16" t="s">
        <v>652</v>
      </c>
      <c r="D155" s="15" t="s">
        <v>0</v>
      </c>
      <c r="E155" s="15" t="s">
        <v>52</v>
      </c>
      <c r="F155" s="44" t="s">
        <v>899</v>
      </c>
      <c r="G155" s="15" t="s">
        <v>38</v>
      </c>
      <c r="H155" s="15" t="s">
        <v>753</v>
      </c>
      <c r="I155" s="3"/>
      <c r="J155" s="15" t="str">
        <f>IF(ISBLANK(Table1[[#This Row],[X]]),"",IF(Table1[[#This Row],[Response to Q1 ''Meets minimum requriements'']]="","",IF(Table1[[#This Row],[Response to Q1 ''Meets minimum requriements'']]="N","",IF(Table1[[#This Row],[Response to Q1 ''Meets minimum requriements'']]="Y",INDEX(Tables!$A$12:$B$15,MATCH(Table1[[#This Row],[MoSCow]],Tables!$A$12:$A$15,0),2)))))</f>
        <v/>
      </c>
      <c r="K155" s="15" t="s">
        <v>1108</v>
      </c>
      <c r="L155" s="15" t="str">
        <f>IF(OR(ISBLANK(Table1[[#This Row],[X]]),Table1[[#This Row],[Column1]]&lt;1,Table1[[#This Row],[Column2]]&lt;1),"",Table1[[#This Row],[Base score for Lot 1 Q2]]*INDEX(Tables!$A$2:$B$5,MATCH(Table1[[#This Row],[Response for Lot 1 Q2 ''System Customisation'']],Tables!$A$2:$A$5,0),2))</f>
        <v/>
      </c>
      <c r="M155" s="3"/>
      <c r="O155" s="5">
        <f>IF(ISNUMBER(MATCH(Table1[[#This Row],[Response for Lot 1 Q2 ''System Customisation'']],Tables!$A$2:$A$5,0)),1,0)</f>
        <v>0</v>
      </c>
      <c r="P155" s="5">
        <f>IF(ISNUMBER(MATCH(Table1[[#This Row],[Base score for Lot 1 Q2]],Tables!$B$12:$B$15,0)),1,0)</f>
        <v>0</v>
      </c>
    </row>
    <row r="156" spans="1:16" x14ac:dyDescent="0.3">
      <c r="A156" s="15">
        <v>3</v>
      </c>
      <c r="B156" s="15" t="s">
        <v>272</v>
      </c>
      <c r="C156" s="16" t="s">
        <v>341</v>
      </c>
      <c r="D156" s="15" t="s">
        <v>0</v>
      </c>
      <c r="E156" s="15" t="s">
        <v>51</v>
      </c>
      <c r="F156" s="45" t="s">
        <v>900</v>
      </c>
      <c r="G156" s="15" t="s">
        <v>38</v>
      </c>
      <c r="H156" s="15" t="s">
        <v>750</v>
      </c>
      <c r="I156" s="3"/>
      <c r="J156" s="15" t="str">
        <f>IF(ISBLANK(Table1[[#This Row],[X]]),"",IF(Table1[[#This Row],[Response to Q1 ''Meets minimum requriements'']]="","",IF(Table1[[#This Row],[Response to Q1 ''Meets minimum requriements'']]="N","",IF(Table1[[#This Row],[Response to Q1 ''Meets minimum requriements'']]="Y",INDEX(Tables!$A$12:$B$15,MATCH(Table1[[#This Row],[MoSCow]],Tables!$A$12:$A$15,0),2)))))</f>
        <v/>
      </c>
      <c r="K156" s="15" t="s">
        <v>1108</v>
      </c>
      <c r="L156" s="15" t="str">
        <f>IF(OR(ISBLANK(Table1[[#This Row],[X]]),Table1[[#This Row],[Column1]]&lt;1,Table1[[#This Row],[Column2]]&lt;1),"",Table1[[#This Row],[Base score for Lot 1 Q2]]*INDEX(Tables!$A$2:$B$5,MATCH(Table1[[#This Row],[Response for Lot 1 Q2 ''System Customisation'']],Tables!$A$2:$A$5,0),2))</f>
        <v/>
      </c>
      <c r="M156" s="3"/>
      <c r="O156" s="5">
        <f>IF(ISNUMBER(MATCH(Table1[[#This Row],[Response for Lot 1 Q2 ''System Customisation'']],Tables!$A$2:$A$5,0)),1,0)</f>
        <v>0</v>
      </c>
      <c r="P156" s="5">
        <f>IF(ISNUMBER(MATCH(Table1[[#This Row],[Base score for Lot 1 Q2]],Tables!$B$12:$B$15,0)),1,0)</f>
        <v>0</v>
      </c>
    </row>
    <row r="157" spans="1:16" x14ac:dyDescent="0.3">
      <c r="A157" s="15">
        <v>1</v>
      </c>
      <c r="B157" s="15" t="s">
        <v>273</v>
      </c>
      <c r="C157" s="16" t="s">
        <v>342</v>
      </c>
      <c r="D157" s="15" t="s">
        <v>0</v>
      </c>
      <c r="E157" s="15" t="s">
        <v>51</v>
      </c>
      <c r="F157" s="21" t="s">
        <v>901</v>
      </c>
      <c r="G157" s="15" t="s">
        <v>38</v>
      </c>
      <c r="H157" s="15" t="s">
        <v>752</v>
      </c>
      <c r="I157" s="3"/>
      <c r="J157" s="15" t="str">
        <f>IF(ISBLANK(Table1[[#This Row],[X]]),"",IF(Table1[[#This Row],[Response to Q1 ''Meets minimum requriements'']]="","",IF(Table1[[#This Row],[Response to Q1 ''Meets minimum requriements'']]="N","",IF(Table1[[#This Row],[Response to Q1 ''Meets minimum requriements'']]="Y",INDEX(Tables!$A$12:$B$15,MATCH(Table1[[#This Row],[MoSCow]],Tables!$A$12:$A$15,0),2)))))</f>
        <v/>
      </c>
      <c r="K157" s="15" t="s">
        <v>1108</v>
      </c>
      <c r="L157" s="15" t="str">
        <f>IF(OR(ISBLANK(Table1[[#This Row],[X]]),Table1[[#This Row],[Column1]]&lt;1,Table1[[#This Row],[Column2]]&lt;1),"",Table1[[#This Row],[Base score for Lot 1 Q2]]*INDEX(Tables!$A$2:$B$5,MATCH(Table1[[#This Row],[Response for Lot 1 Q2 ''System Customisation'']],Tables!$A$2:$A$5,0),2))</f>
        <v/>
      </c>
      <c r="M157" s="3"/>
      <c r="O157" s="5">
        <f>IF(ISNUMBER(MATCH(Table1[[#This Row],[Response for Lot 1 Q2 ''System Customisation'']],Tables!$A$2:$A$5,0)),1,0)</f>
        <v>0</v>
      </c>
      <c r="P157" s="5">
        <f>IF(ISNUMBER(MATCH(Table1[[#This Row],[Base score for Lot 1 Q2]],Tables!$B$12:$B$15,0)),1,0)</f>
        <v>0</v>
      </c>
    </row>
    <row r="158" spans="1:16" ht="28.8" x14ac:dyDescent="0.3">
      <c r="A158" s="15">
        <v>1</v>
      </c>
      <c r="B158" s="15" t="s">
        <v>274</v>
      </c>
      <c r="C158" s="16" t="s">
        <v>660</v>
      </c>
      <c r="D158" s="15" t="s">
        <v>0</v>
      </c>
      <c r="E158" s="15" t="s">
        <v>51</v>
      </c>
      <c r="F158" s="21" t="s">
        <v>902</v>
      </c>
      <c r="G158" s="15" t="s">
        <v>38</v>
      </c>
      <c r="H158" s="15" t="s">
        <v>750</v>
      </c>
      <c r="I158" s="3"/>
      <c r="J158" s="15" t="str">
        <f>IF(ISBLANK(Table1[[#This Row],[X]]),"",IF(Table1[[#This Row],[Response to Q1 ''Meets minimum requriements'']]="","",IF(Table1[[#This Row],[Response to Q1 ''Meets minimum requriements'']]="N","",IF(Table1[[#This Row],[Response to Q1 ''Meets minimum requriements'']]="Y",INDEX(Tables!$A$12:$B$15,MATCH(Table1[[#This Row],[MoSCow]],Tables!$A$12:$A$15,0),2)))))</f>
        <v/>
      </c>
      <c r="K158" s="15" t="s">
        <v>1108</v>
      </c>
      <c r="L158" s="15" t="str">
        <f>IF(OR(ISBLANK(Table1[[#This Row],[X]]),Table1[[#This Row],[Column1]]&lt;1,Table1[[#This Row],[Column2]]&lt;1),"",Table1[[#This Row],[Base score for Lot 1 Q2]]*INDEX(Tables!$A$2:$B$5,MATCH(Table1[[#This Row],[Response for Lot 1 Q2 ''System Customisation'']],Tables!$A$2:$A$5,0),2))</f>
        <v/>
      </c>
      <c r="M158" s="3"/>
      <c r="O158" s="5">
        <f>IF(ISNUMBER(MATCH(Table1[[#This Row],[Response for Lot 1 Q2 ''System Customisation'']],Tables!$A$2:$A$5,0)),1,0)</f>
        <v>0</v>
      </c>
      <c r="P158" s="5">
        <f>IF(ISNUMBER(MATCH(Table1[[#This Row],[Base score for Lot 1 Q2]],Tables!$B$12:$B$15,0)),1,0)</f>
        <v>0</v>
      </c>
    </row>
    <row r="159" spans="1:16" x14ac:dyDescent="0.3">
      <c r="A159" s="15">
        <v>3</v>
      </c>
      <c r="B159" s="15" t="s">
        <v>275</v>
      </c>
      <c r="C159" s="16" t="s">
        <v>661</v>
      </c>
      <c r="D159" s="15" t="s">
        <v>0</v>
      </c>
      <c r="E159" s="15" t="s">
        <v>51</v>
      </c>
      <c r="F159" s="21" t="s">
        <v>903</v>
      </c>
      <c r="G159" s="46" t="s">
        <v>38</v>
      </c>
      <c r="H159" s="15" t="s">
        <v>750</v>
      </c>
      <c r="I159" s="3"/>
      <c r="J159" s="15" t="str">
        <f>IF(ISBLANK(Table1[[#This Row],[X]]),"",IF(Table1[[#This Row],[Response to Q1 ''Meets minimum requriements'']]="","",IF(Table1[[#This Row],[Response to Q1 ''Meets minimum requriements'']]="N","",IF(Table1[[#This Row],[Response to Q1 ''Meets minimum requriements'']]="Y",INDEX(Tables!$A$12:$B$15,MATCH(Table1[[#This Row],[MoSCow]],Tables!$A$12:$A$15,0),2)))))</f>
        <v/>
      </c>
      <c r="K159" s="15" t="s">
        <v>1108</v>
      </c>
      <c r="L159" s="15" t="str">
        <f>IF(OR(ISBLANK(Table1[[#This Row],[X]]),Table1[[#This Row],[Column1]]&lt;1,Table1[[#This Row],[Column2]]&lt;1),"",Table1[[#This Row],[Base score for Lot 1 Q2]]*INDEX(Tables!$A$2:$B$5,MATCH(Table1[[#This Row],[Response for Lot 1 Q2 ''System Customisation'']],Tables!$A$2:$A$5,0),2))</f>
        <v/>
      </c>
      <c r="M159" s="3"/>
      <c r="O159" s="5">
        <f>IF(ISNUMBER(MATCH(Table1[[#This Row],[Response for Lot 1 Q2 ''System Customisation'']],Tables!$A$2:$A$5,0)),1,0)</f>
        <v>0</v>
      </c>
      <c r="P159" s="5">
        <f>IF(ISNUMBER(MATCH(Table1[[#This Row],[Base score for Lot 1 Q2]],Tables!$B$12:$B$15,0)),1,0)</f>
        <v>0</v>
      </c>
    </row>
    <row r="160" spans="1:16" ht="129.6" x14ac:dyDescent="0.3">
      <c r="A160" s="15">
        <v>1</v>
      </c>
      <c r="B160" s="15" t="s">
        <v>276</v>
      </c>
      <c r="C160" s="16" t="s">
        <v>662</v>
      </c>
      <c r="D160" s="15" t="s">
        <v>0</v>
      </c>
      <c r="E160" s="15" t="s">
        <v>51</v>
      </c>
      <c r="F160" s="21" t="s">
        <v>1080</v>
      </c>
      <c r="G160" s="15" t="s">
        <v>38</v>
      </c>
      <c r="H160" s="15" t="s">
        <v>750</v>
      </c>
      <c r="I160" s="3"/>
      <c r="J160" s="15" t="str">
        <f>IF(ISBLANK(Table1[[#This Row],[X]]),"",IF(Table1[[#This Row],[Response to Q1 ''Meets minimum requriements'']]="","",IF(Table1[[#This Row],[Response to Q1 ''Meets minimum requriements'']]="N","",IF(Table1[[#This Row],[Response to Q1 ''Meets minimum requriements'']]="Y",INDEX(Tables!$A$12:$B$15,MATCH(Table1[[#This Row],[MoSCow]],Tables!$A$12:$A$15,0),2)))))</f>
        <v/>
      </c>
      <c r="K160" s="15" t="s">
        <v>1108</v>
      </c>
      <c r="L160" s="15" t="str">
        <f>IF(OR(ISBLANK(Table1[[#This Row],[X]]),Table1[[#This Row],[Column1]]&lt;1,Table1[[#This Row],[Column2]]&lt;1),"",Table1[[#This Row],[Base score for Lot 1 Q2]]*INDEX(Tables!$A$2:$B$5,MATCH(Table1[[#This Row],[Response for Lot 1 Q2 ''System Customisation'']],Tables!$A$2:$A$5,0),2))</f>
        <v/>
      </c>
      <c r="M160" s="3"/>
      <c r="O160" s="5">
        <f>IF(ISNUMBER(MATCH(Table1[[#This Row],[Response for Lot 1 Q2 ''System Customisation'']],Tables!$A$2:$A$5,0)),1,0)</f>
        <v>0</v>
      </c>
      <c r="P160" s="5">
        <f>IF(ISNUMBER(MATCH(Table1[[#This Row],[Base score for Lot 1 Q2]],Tables!$B$12:$B$15,0)),1,0)</f>
        <v>0</v>
      </c>
    </row>
    <row r="161" spans="1:16" s="8" customFormat="1" ht="28.8" x14ac:dyDescent="0.3">
      <c r="A161" s="25">
        <v>1</v>
      </c>
      <c r="B161" s="25" t="s">
        <v>277</v>
      </c>
      <c r="C161" s="26" t="s">
        <v>663</v>
      </c>
      <c r="D161" s="25" t="s">
        <v>0</v>
      </c>
      <c r="E161" s="25" t="s">
        <v>51</v>
      </c>
      <c r="F161" s="28" t="s">
        <v>904</v>
      </c>
      <c r="G161" s="25" t="s">
        <v>38</v>
      </c>
      <c r="H161" s="25" t="s">
        <v>750</v>
      </c>
      <c r="I161" s="7"/>
      <c r="J161" s="25" t="str">
        <f>IF(ISBLANK(Table1[[#This Row],[X]]),"",IF(Table1[[#This Row],[Response to Q1 ''Meets minimum requriements'']]="","",IF(Table1[[#This Row],[Response to Q1 ''Meets minimum requriements'']]="N","",IF(Table1[[#This Row],[Response to Q1 ''Meets minimum requriements'']]="Y",INDEX(Tables!$A$12:$B$15,MATCH(Table1[[#This Row],[MoSCow]],Tables!$A$12:$A$15,0),2)))))</f>
        <v/>
      </c>
      <c r="K161" s="7" t="s">
        <v>1108</v>
      </c>
      <c r="L161" s="25" t="str">
        <f>IF(OR(ISBLANK(Table1[[#This Row],[X]]),Table1[[#This Row],[Column1]]&lt;1,Table1[[#This Row],[Column2]]&lt;1),"",Table1[[#This Row],[Base score for Lot 1 Q2]]*INDEX(Tables!$A$2:$B$5,MATCH(Table1[[#This Row],[Response for Lot 1 Q2 ''System Customisation'']],Tables!$A$2:$A$5,0),2))</f>
        <v/>
      </c>
      <c r="M161" s="7"/>
      <c r="N161" s="8" t="s">
        <v>1111</v>
      </c>
      <c r="O161" s="5">
        <f>IF(ISNUMBER(MATCH(Table1[[#This Row],[Response for Lot 1 Q2 ''System Customisation'']],Tables!$A$2:$A$5,0)),1,0)</f>
        <v>0</v>
      </c>
      <c r="P161" s="5">
        <f>IF(ISNUMBER(MATCH(Table1[[#This Row],[Base score for Lot 1 Q2]],Tables!$B$12:$B$15,0)),1,0)</f>
        <v>0</v>
      </c>
    </row>
    <row r="162" spans="1:16" s="8" customFormat="1" ht="28.8" x14ac:dyDescent="0.3">
      <c r="A162" s="25">
        <v>1</v>
      </c>
      <c r="B162" s="25" t="s">
        <v>278</v>
      </c>
      <c r="C162" s="26" t="s">
        <v>664</v>
      </c>
      <c r="D162" s="25" t="s">
        <v>0</v>
      </c>
      <c r="E162" s="25" t="s">
        <v>51</v>
      </c>
      <c r="F162" s="28" t="s">
        <v>905</v>
      </c>
      <c r="G162" s="25" t="s">
        <v>38</v>
      </c>
      <c r="H162" s="25" t="s">
        <v>752</v>
      </c>
      <c r="I162" s="7"/>
      <c r="J162" s="25" t="str">
        <f>IF(ISBLANK(Table1[[#This Row],[X]]),"",IF(Table1[[#This Row],[Response to Q1 ''Meets minimum requriements'']]="","",IF(Table1[[#This Row],[Response to Q1 ''Meets minimum requriements'']]="N","",IF(Table1[[#This Row],[Response to Q1 ''Meets minimum requriements'']]="Y",INDEX(Tables!$A$12:$B$15,MATCH(Table1[[#This Row],[MoSCow]],Tables!$A$12:$A$15,0),2)))))</f>
        <v/>
      </c>
      <c r="K162" s="7" t="s">
        <v>1108</v>
      </c>
      <c r="L162" s="25" t="str">
        <f>IF(OR(ISBLANK(Table1[[#This Row],[X]]),Table1[[#This Row],[Column1]]&lt;1,Table1[[#This Row],[Column2]]&lt;1),"",Table1[[#This Row],[Base score for Lot 1 Q2]]*INDEX(Tables!$A$2:$B$5,MATCH(Table1[[#This Row],[Response for Lot 1 Q2 ''System Customisation'']],Tables!$A$2:$A$5,0),2))</f>
        <v/>
      </c>
      <c r="M162" s="7"/>
      <c r="N162" s="8" t="s">
        <v>1111</v>
      </c>
      <c r="O162" s="5">
        <f>IF(ISNUMBER(MATCH(Table1[[#This Row],[Response for Lot 1 Q2 ''System Customisation'']],Tables!$A$2:$A$5,0)),1,0)</f>
        <v>0</v>
      </c>
      <c r="P162" s="5">
        <f>IF(ISNUMBER(MATCH(Table1[[#This Row],[Base score for Lot 1 Q2]],Tables!$B$12:$B$15,0)),1,0)</f>
        <v>0</v>
      </c>
    </row>
    <row r="163" spans="1:16" s="8" customFormat="1" x14ac:dyDescent="0.3">
      <c r="A163" s="25">
        <v>1</v>
      </c>
      <c r="B163" s="25" t="s">
        <v>279</v>
      </c>
      <c r="C163" s="26" t="s">
        <v>665</v>
      </c>
      <c r="D163" s="25" t="s">
        <v>0</v>
      </c>
      <c r="E163" s="25" t="s">
        <v>51</v>
      </c>
      <c r="F163" s="28" t="s">
        <v>906</v>
      </c>
      <c r="G163" s="25" t="s">
        <v>38</v>
      </c>
      <c r="H163" s="25" t="s">
        <v>752</v>
      </c>
      <c r="I163" s="7"/>
      <c r="J163" s="25" t="str">
        <f>IF(ISBLANK(Table1[[#This Row],[X]]),"",IF(Table1[[#This Row],[Response to Q1 ''Meets minimum requriements'']]="","",IF(Table1[[#This Row],[Response to Q1 ''Meets minimum requriements'']]="N","",IF(Table1[[#This Row],[Response to Q1 ''Meets minimum requriements'']]="Y",INDEX(Tables!$A$12:$B$15,MATCH(Table1[[#This Row],[MoSCow]],Tables!$A$12:$A$15,0),2)))))</f>
        <v/>
      </c>
      <c r="K163" s="7" t="s">
        <v>1108</v>
      </c>
      <c r="L163" s="25" t="str">
        <f>IF(OR(ISBLANK(Table1[[#This Row],[X]]),Table1[[#This Row],[Column1]]&lt;1,Table1[[#This Row],[Column2]]&lt;1),"",Table1[[#This Row],[Base score for Lot 1 Q2]]*INDEX(Tables!$A$2:$B$5,MATCH(Table1[[#This Row],[Response for Lot 1 Q2 ''System Customisation'']],Tables!$A$2:$A$5,0),2))</f>
        <v/>
      </c>
      <c r="M163" s="7"/>
      <c r="N163" s="8" t="s">
        <v>1111</v>
      </c>
      <c r="O163" s="5">
        <f>IF(ISNUMBER(MATCH(Table1[[#This Row],[Response for Lot 1 Q2 ''System Customisation'']],Tables!$A$2:$A$5,0)),1,0)</f>
        <v>0</v>
      </c>
      <c r="P163" s="5">
        <f>IF(ISNUMBER(MATCH(Table1[[#This Row],[Base score for Lot 1 Q2]],Tables!$B$12:$B$15,0)),1,0)</f>
        <v>0</v>
      </c>
    </row>
    <row r="164" spans="1:16" ht="72" x14ac:dyDescent="0.3">
      <c r="A164" s="15">
        <v>1</v>
      </c>
      <c r="B164" s="15" t="s">
        <v>280</v>
      </c>
      <c r="C164" s="16" t="s">
        <v>343</v>
      </c>
      <c r="D164" s="15" t="s">
        <v>0</v>
      </c>
      <c r="E164" s="15" t="s">
        <v>53</v>
      </c>
      <c r="F164" s="20" t="s">
        <v>907</v>
      </c>
      <c r="G164" s="15" t="s">
        <v>38</v>
      </c>
      <c r="H164" s="15" t="s">
        <v>751</v>
      </c>
      <c r="I164" s="3"/>
      <c r="J164" s="15" t="str">
        <f>IF(ISBLANK(Table1[[#This Row],[X]]),"",IF(Table1[[#This Row],[Response to Q1 ''Meets minimum requriements'']]="","",IF(Table1[[#This Row],[Response to Q1 ''Meets minimum requriements'']]="N","",IF(Table1[[#This Row],[Response to Q1 ''Meets minimum requriements'']]="Y",INDEX(Tables!$A$12:$B$15,MATCH(Table1[[#This Row],[MoSCow]],Tables!$A$12:$A$15,0),2)))))</f>
        <v/>
      </c>
      <c r="K164" s="15" t="s">
        <v>1108</v>
      </c>
      <c r="L164" s="15" t="str">
        <f>IF(OR(ISBLANK(Table1[[#This Row],[X]]),Table1[[#This Row],[Column1]]&lt;1,Table1[[#This Row],[Column2]]&lt;1),"",Table1[[#This Row],[Base score for Lot 1 Q2]]*INDEX(Tables!$A$2:$B$5,MATCH(Table1[[#This Row],[Response for Lot 1 Q2 ''System Customisation'']],Tables!$A$2:$A$5,0),2))</f>
        <v/>
      </c>
      <c r="M164" s="3"/>
      <c r="O164" s="5">
        <f>IF(ISNUMBER(MATCH(Table1[[#This Row],[Response for Lot 1 Q2 ''System Customisation'']],Tables!$A$2:$A$5,0)),1,0)</f>
        <v>0</v>
      </c>
      <c r="P164" s="5">
        <f>IF(ISNUMBER(MATCH(Table1[[#This Row],[Base score for Lot 1 Q2]],Tables!$B$12:$B$15,0)),1,0)</f>
        <v>0</v>
      </c>
    </row>
    <row r="165" spans="1:16" ht="28.8" x14ac:dyDescent="0.3">
      <c r="A165" s="15">
        <v>1</v>
      </c>
      <c r="B165" s="15" t="s">
        <v>281</v>
      </c>
      <c r="C165" s="16" t="s">
        <v>653</v>
      </c>
      <c r="D165" s="15" t="s">
        <v>0</v>
      </c>
      <c r="E165" s="15" t="s">
        <v>53</v>
      </c>
      <c r="F165" s="20" t="s">
        <v>908</v>
      </c>
      <c r="G165" s="15" t="s">
        <v>38</v>
      </c>
      <c r="H165" s="15" t="s">
        <v>751</v>
      </c>
      <c r="I165" s="3"/>
      <c r="J165" s="15" t="str">
        <f>IF(ISBLANK(Table1[[#This Row],[X]]),"",IF(Table1[[#This Row],[Response to Q1 ''Meets minimum requriements'']]="","",IF(Table1[[#This Row],[Response to Q1 ''Meets minimum requriements'']]="N","",IF(Table1[[#This Row],[Response to Q1 ''Meets minimum requriements'']]="Y",INDEX(Tables!$A$12:$B$15,MATCH(Table1[[#This Row],[MoSCow]],Tables!$A$12:$A$15,0),2)))))</f>
        <v/>
      </c>
      <c r="K165" s="15" t="s">
        <v>1108</v>
      </c>
      <c r="L165" s="15" t="str">
        <f>IF(OR(ISBLANK(Table1[[#This Row],[X]]),Table1[[#This Row],[Column1]]&lt;1,Table1[[#This Row],[Column2]]&lt;1),"",Table1[[#This Row],[Base score for Lot 1 Q2]]*INDEX(Tables!$A$2:$B$5,MATCH(Table1[[#This Row],[Response for Lot 1 Q2 ''System Customisation'']],Tables!$A$2:$A$5,0),2))</f>
        <v/>
      </c>
      <c r="M165" s="3"/>
      <c r="O165" s="5">
        <f>IF(ISNUMBER(MATCH(Table1[[#This Row],[Response for Lot 1 Q2 ''System Customisation'']],Tables!$A$2:$A$5,0)),1,0)</f>
        <v>0</v>
      </c>
      <c r="P165" s="5">
        <f>IF(ISNUMBER(MATCH(Table1[[#This Row],[Base score for Lot 1 Q2]],Tables!$B$12:$B$15,0)),1,0)</f>
        <v>0</v>
      </c>
    </row>
    <row r="166" spans="1:16" s="8" customFormat="1" ht="57.6" x14ac:dyDescent="0.3">
      <c r="A166" s="25">
        <v>1</v>
      </c>
      <c r="B166" s="25" t="s">
        <v>282</v>
      </c>
      <c r="C166" s="26" t="s">
        <v>654</v>
      </c>
      <c r="D166" s="25" t="s">
        <v>0</v>
      </c>
      <c r="E166" s="25" t="s">
        <v>53</v>
      </c>
      <c r="F166" s="28" t="s">
        <v>909</v>
      </c>
      <c r="G166" s="25" t="s">
        <v>38</v>
      </c>
      <c r="H166" s="25" t="s">
        <v>754</v>
      </c>
      <c r="I166" s="7"/>
      <c r="J166" s="25" t="str">
        <f>IF(ISBLANK(Table1[[#This Row],[X]]),"",IF(Table1[[#This Row],[Response to Q1 ''Meets minimum requriements'']]="","",IF(Table1[[#This Row],[Response to Q1 ''Meets minimum requriements'']]="N","",IF(Table1[[#This Row],[Response to Q1 ''Meets minimum requriements'']]="Y",INDEX(Tables!$A$12:$B$15,MATCH(Table1[[#This Row],[MoSCow]],Tables!$A$12:$A$15,0),2)))))</f>
        <v/>
      </c>
      <c r="K166" s="7" t="s">
        <v>1108</v>
      </c>
      <c r="L166" s="25" t="str">
        <f>IF(OR(ISBLANK(Table1[[#This Row],[X]]),Table1[[#This Row],[Column1]]&lt;1,Table1[[#This Row],[Column2]]&lt;1),"",Table1[[#This Row],[Base score for Lot 1 Q2]]*INDEX(Tables!$A$2:$B$5,MATCH(Table1[[#This Row],[Response for Lot 1 Q2 ''System Customisation'']],Tables!$A$2:$A$5,0),2))</f>
        <v/>
      </c>
      <c r="M166" s="7"/>
      <c r="N166" s="8" t="s">
        <v>1111</v>
      </c>
      <c r="O166" s="5">
        <f>IF(ISNUMBER(MATCH(Table1[[#This Row],[Response for Lot 1 Q2 ''System Customisation'']],Tables!$A$2:$A$5,0)),1,0)</f>
        <v>0</v>
      </c>
      <c r="P166" s="5">
        <f>IF(ISNUMBER(MATCH(Table1[[#This Row],[Base score for Lot 1 Q2]],Tables!$B$12:$B$15,0)),1,0)</f>
        <v>0</v>
      </c>
    </row>
    <row r="167" spans="1:16" ht="28.8" x14ac:dyDescent="0.3">
      <c r="A167" s="15">
        <v>3</v>
      </c>
      <c r="B167" s="15" t="s">
        <v>283</v>
      </c>
      <c r="C167" s="16" t="s">
        <v>655</v>
      </c>
      <c r="D167" s="15" t="s">
        <v>0</v>
      </c>
      <c r="E167" s="15" t="s">
        <v>53</v>
      </c>
      <c r="F167" s="30" t="s">
        <v>910</v>
      </c>
      <c r="G167" s="15" t="s">
        <v>38</v>
      </c>
      <c r="H167" s="15" t="s">
        <v>750</v>
      </c>
      <c r="I167" s="3"/>
      <c r="J167" s="15" t="str">
        <f>IF(ISBLANK(Table1[[#This Row],[X]]),"",IF(Table1[[#This Row],[Response to Q1 ''Meets minimum requriements'']]="","",IF(Table1[[#This Row],[Response to Q1 ''Meets minimum requriements'']]="N","",IF(Table1[[#This Row],[Response to Q1 ''Meets minimum requriements'']]="Y",INDEX(Tables!$A$12:$B$15,MATCH(Table1[[#This Row],[MoSCow]],Tables!$A$12:$A$15,0),2)))))</f>
        <v/>
      </c>
      <c r="K167" s="15" t="s">
        <v>1108</v>
      </c>
      <c r="L167" s="15" t="str">
        <f>IF(OR(ISBLANK(Table1[[#This Row],[X]]),Table1[[#This Row],[Column1]]&lt;1,Table1[[#This Row],[Column2]]&lt;1),"",Table1[[#This Row],[Base score for Lot 1 Q2]]*INDEX(Tables!$A$2:$B$5,MATCH(Table1[[#This Row],[Response for Lot 1 Q2 ''System Customisation'']],Tables!$A$2:$A$5,0),2))</f>
        <v/>
      </c>
      <c r="M167" s="3"/>
      <c r="O167" s="5">
        <f>IF(ISNUMBER(MATCH(Table1[[#This Row],[Response for Lot 1 Q2 ''System Customisation'']],Tables!$A$2:$A$5,0)),1,0)</f>
        <v>0</v>
      </c>
      <c r="P167" s="5">
        <f>IF(ISNUMBER(MATCH(Table1[[#This Row],[Base score for Lot 1 Q2]],Tables!$B$12:$B$15,0)),1,0)</f>
        <v>0</v>
      </c>
    </row>
    <row r="168" spans="1:16" s="8" customFormat="1" x14ac:dyDescent="0.3">
      <c r="A168" s="25">
        <v>3</v>
      </c>
      <c r="B168" s="25" t="s">
        <v>284</v>
      </c>
      <c r="C168" s="26" t="s">
        <v>656</v>
      </c>
      <c r="D168" s="25" t="s">
        <v>0</v>
      </c>
      <c r="E168" s="25" t="s">
        <v>53</v>
      </c>
      <c r="F168" s="47" t="s">
        <v>911</v>
      </c>
      <c r="G168" s="25" t="s">
        <v>38</v>
      </c>
      <c r="H168" s="25" t="s">
        <v>754</v>
      </c>
      <c r="I168" s="7"/>
      <c r="J168" s="25" t="str">
        <f>IF(ISBLANK(Table1[[#This Row],[X]]),"",IF(Table1[[#This Row],[Response to Q1 ''Meets minimum requriements'']]="","",IF(Table1[[#This Row],[Response to Q1 ''Meets minimum requriements'']]="N","",IF(Table1[[#This Row],[Response to Q1 ''Meets minimum requriements'']]="Y",INDEX(Tables!$A$12:$B$15,MATCH(Table1[[#This Row],[MoSCow]],Tables!$A$12:$A$15,0),2)))))</f>
        <v/>
      </c>
      <c r="K168" s="7" t="s">
        <v>1108</v>
      </c>
      <c r="L168" s="25" t="str">
        <f>IF(OR(ISBLANK(Table1[[#This Row],[X]]),Table1[[#This Row],[Column1]]&lt;1,Table1[[#This Row],[Column2]]&lt;1),"",Table1[[#This Row],[Base score for Lot 1 Q2]]*INDEX(Tables!$A$2:$B$5,MATCH(Table1[[#This Row],[Response for Lot 1 Q2 ''System Customisation'']],Tables!$A$2:$A$5,0),2))</f>
        <v/>
      </c>
      <c r="M168" s="7"/>
      <c r="N168" s="8" t="s">
        <v>1111</v>
      </c>
      <c r="O168" s="5">
        <f>IF(ISNUMBER(MATCH(Table1[[#This Row],[Response for Lot 1 Q2 ''System Customisation'']],Tables!$A$2:$A$5,0)),1,0)</f>
        <v>0</v>
      </c>
      <c r="P168" s="5">
        <f>IF(ISNUMBER(MATCH(Table1[[#This Row],[Base score for Lot 1 Q2]],Tables!$B$12:$B$15,0)),1,0)</f>
        <v>0</v>
      </c>
    </row>
    <row r="169" spans="1:16" s="8" customFormat="1" x14ac:dyDescent="0.3">
      <c r="A169" s="25">
        <v>3</v>
      </c>
      <c r="B169" s="25" t="s">
        <v>285</v>
      </c>
      <c r="C169" s="26" t="s">
        <v>657</v>
      </c>
      <c r="D169" s="25" t="s">
        <v>0</v>
      </c>
      <c r="E169" s="25" t="s">
        <v>53</v>
      </c>
      <c r="F169" s="43" t="s">
        <v>1103</v>
      </c>
      <c r="G169" s="25" t="s">
        <v>38</v>
      </c>
      <c r="H169" s="25" t="s">
        <v>754</v>
      </c>
      <c r="I169" s="7"/>
      <c r="J169" s="25" t="str">
        <f>IF(ISBLANK(Table1[[#This Row],[X]]),"",IF(Table1[[#This Row],[Response to Q1 ''Meets minimum requriements'']]="","",IF(Table1[[#This Row],[Response to Q1 ''Meets minimum requriements'']]="N","",IF(Table1[[#This Row],[Response to Q1 ''Meets minimum requriements'']]="Y",INDEX(Tables!$A$12:$B$15,MATCH(Table1[[#This Row],[MoSCow]],Tables!$A$12:$A$15,0),2)))))</f>
        <v/>
      </c>
      <c r="K169" s="7" t="s">
        <v>1108</v>
      </c>
      <c r="L169" s="25" t="str">
        <f>IF(OR(ISBLANK(Table1[[#This Row],[X]]),Table1[[#This Row],[Column1]]&lt;1,Table1[[#This Row],[Column2]]&lt;1),"",Table1[[#This Row],[Base score for Lot 1 Q2]]*INDEX(Tables!$A$2:$B$5,MATCH(Table1[[#This Row],[Response for Lot 1 Q2 ''System Customisation'']],Tables!$A$2:$A$5,0),2))</f>
        <v/>
      </c>
      <c r="M169" s="7"/>
      <c r="N169" s="8" t="s">
        <v>1111</v>
      </c>
      <c r="O169" s="5">
        <f>IF(ISNUMBER(MATCH(Table1[[#This Row],[Response for Lot 1 Q2 ''System Customisation'']],Tables!$A$2:$A$5,0)),1,0)</f>
        <v>0</v>
      </c>
      <c r="P169" s="5">
        <f>IF(ISNUMBER(MATCH(Table1[[#This Row],[Base score for Lot 1 Q2]],Tables!$B$12:$B$15,0)),1,0)</f>
        <v>0</v>
      </c>
    </row>
    <row r="170" spans="1:16" s="8" customFormat="1" x14ac:dyDescent="0.3">
      <c r="A170" s="25">
        <v>3</v>
      </c>
      <c r="B170" s="25" t="s">
        <v>286</v>
      </c>
      <c r="C170" s="26" t="s">
        <v>658</v>
      </c>
      <c r="D170" s="25" t="s">
        <v>0</v>
      </c>
      <c r="E170" s="25" t="s">
        <v>53</v>
      </c>
      <c r="F170" s="48" t="s">
        <v>1081</v>
      </c>
      <c r="G170" s="25" t="s">
        <v>38</v>
      </c>
      <c r="H170" s="25" t="s">
        <v>754</v>
      </c>
      <c r="I170" s="7"/>
      <c r="J170" s="25" t="str">
        <f>IF(ISBLANK(Table1[[#This Row],[X]]),"",IF(Table1[[#This Row],[Response to Q1 ''Meets minimum requriements'']]="","",IF(Table1[[#This Row],[Response to Q1 ''Meets minimum requriements'']]="N","",IF(Table1[[#This Row],[Response to Q1 ''Meets minimum requriements'']]="Y",INDEX(Tables!$A$12:$B$15,MATCH(Table1[[#This Row],[MoSCow]],Tables!$A$12:$A$15,0),2)))))</f>
        <v/>
      </c>
      <c r="K170" s="7" t="s">
        <v>1108</v>
      </c>
      <c r="L170" s="25" t="str">
        <f>IF(OR(ISBLANK(Table1[[#This Row],[X]]),Table1[[#This Row],[Column1]]&lt;1,Table1[[#This Row],[Column2]]&lt;1),"",Table1[[#This Row],[Base score for Lot 1 Q2]]*INDEX(Tables!$A$2:$B$5,MATCH(Table1[[#This Row],[Response for Lot 1 Q2 ''System Customisation'']],Tables!$A$2:$A$5,0),2))</f>
        <v/>
      </c>
      <c r="M170" s="7"/>
      <c r="N170" s="8" t="s">
        <v>1111</v>
      </c>
      <c r="O170" s="5">
        <f>IF(ISNUMBER(MATCH(Table1[[#This Row],[Response for Lot 1 Q2 ''System Customisation'']],Tables!$A$2:$A$5,0)),1,0)</f>
        <v>0</v>
      </c>
      <c r="P170" s="5">
        <f>IF(ISNUMBER(MATCH(Table1[[#This Row],[Base score for Lot 1 Q2]],Tables!$B$12:$B$15,0)),1,0)</f>
        <v>0</v>
      </c>
    </row>
    <row r="171" spans="1:16" s="8" customFormat="1" x14ac:dyDescent="0.3">
      <c r="A171" s="25">
        <v>1</v>
      </c>
      <c r="B171" s="25" t="s">
        <v>287</v>
      </c>
      <c r="C171" s="26" t="s">
        <v>659</v>
      </c>
      <c r="D171" s="25" t="s">
        <v>0</v>
      </c>
      <c r="E171" s="25" t="s">
        <v>53</v>
      </c>
      <c r="F171" s="43" t="s">
        <v>912</v>
      </c>
      <c r="G171" s="25" t="s">
        <v>39</v>
      </c>
      <c r="H171" s="25" t="s">
        <v>754</v>
      </c>
      <c r="I171" s="7"/>
      <c r="J171" s="25" t="str">
        <f>IF(ISBLANK(Table1[[#This Row],[X]]),"",IF(Table1[[#This Row],[Response to Q1 ''Meets minimum requriements'']]="","",IF(Table1[[#This Row],[Response to Q1 ''Meets minimum requriements'']]="N","",IF(Table1[[#This Row],[Response to Q1 ''Meets minimum requriements'']]="Y",INDEX(Tables!$A$12:$B$15,MATCH(Table1[[#This Row],[MoSCow]],Tables!$A$12:$A$15,0),2)))))</f>
        <v/>
      </c>
      <c r="K171" s="7" t="s">
        <v>1108</v>
      </c>
      <c r="L171" s="25" t="str">
        <f>IF(OR(ISBLANK(Table1[[#This Row],[X]]),Table1[[#This Row],[Column1]]&lt;1,Table1[[#This Row],[Column2]]&lt;1),"",Table1[[#This Row],[Base score for Lot 1 Q2]]*INDEX(Tables!$A$2:$B$5,MATCH(Table1[[#This Row],[Response for Lot 1 Q2 ''System Customisation'']],Tables!$A$2:$A$5,0),2))</f>
        <v/>
      </c>
      <c r="M171" s="7"/>
      <c r="N171" s="8" t="s">
        <v>1111</v>
      </c>
      <c r="O171" s="5">
        <f>IF(ISNUMBER(MATCH(Table1[[#This Row],[Response for Lot 1 Q2 ''System Customisation'']],Tables!$A$2:$A$5,0)),1,0)</f>
        <v>0</v>
      </c>
      <c r="P171" s="5">
        <f>IF(ISNUMBER(MATCH(Table1[[#This Row],[Base score for Lot 1 Q2]],Tables!$B$12:$B$15,0)),1,0)</f>
        <v>0</v>
      </c>
    </row>
    <row r="172" spans="1:16" s="8" customFormat="1" x14ac:dyDescent="0.3">
      <c r="A172" s="25">
        <v>1</v>
      </c>
      <c r="B172" s="25" t="s">
        <v>288</v>
      </c>
      <c r="C172" s="26" t="s">
        <v>666</v>
      </c>
      <c r="D172" s="25" t="s">
        <v>0</v>
      </c>
      <c r="E172" s="25" t="s">
        <v>53</v>
      </c>
      <c r="F172" s="43" t="s">
        <v>913</v>
      </c>
      <c r="G172" s="25" t="s">
        <v>38</v>
      </c>
      <c r="H172" s="25" t="s">
        <v>754</v>
      </c>
      <c r="I172" s="7"/>
      <c r="J172" s="25" t="str">
        <f>IF(ISBLANK(Table1[[#This Row],[X]]),"",IF(Table1[[#This Row],[Response to Q1 ''Meets minimum requriements'']]="","",IF(Table1[[#This Row],[Response to Q1 ''Meets minimum requriements'']]="N","",IF(Table1[[#This Row],[Response to Q1 ''Meets minimum requriements'']]="Y",INDEX(Tables!$A$12:$B$15,MATCH(Table1[[#This Row],[MoSCow]],Tables!$A$12:$A$15,0),2)))))</f>
        <v/>
      </c>
      <c r="K172" s="7" t="s">
        <v>1108</v>
      </c>
      <c r="L172" s="25" t="str">
        <f>IF(OR(ISBLANK(Table1[[#This Row],[X]]),Table1[[#This Row],[Column1]]&lt;1,Table1[[#This Row],[Column2]]&lt;1),"",Table1[[#This Row],[Base score for Lot 1 Q2]]*INDEX(Tables!$A$2:$B$5,MATCH(Table1[[#This Row],[Response for Lot 1 Q2 ''System Customisation'']],Tables!$A$2:$A$5,0),2))</f>
        <v/>
      </c>
      <c r="M172" s="7"/>
      <c r="N172" s="8" t="s">
        <v>1111</v>
      </c>
      <c r="O172" s="5">
        <f>IF(ISNUMBER(MATCH(Table1[[#This Row],[Response for Lot 1 Q2 ''System Customisation'']],Tables!$A$2:$A$5,0)),1,0)</f>
        <v>0</v>
      </c>
      <c r="P172" s="5">
        <f>IF(ISNUMBER(MATCH(Table1[[#This Row],[Base score for Lot 1 Q2]],Tables!$B$12:$B$15,0)),1,0)</f>
        <v>0</v>
      </c>
    </row>
    <row r="173" spans="1:16" s="8" customFormat="1" x14ac:dyDescent="0.3">
      <c r="A173" s="25">
        <v>1</v>
      </c>
      <c r="B173" s="25" t="s">
        <v>289</v>
      </c>
      <c r="C173" s="26" t="s">
        <v>667</v>
      </c>
      <c r="D173" s="25" t="s">
        <v>0</v>
      </c>
      <c r="E173" s="25" t="s">
        <v>53</v>
      </c>
      <c r="F173" s="49" t="s">
        <v>914</v>
      </c>
      <c r="G173" s="25" t="s">
        <v>39</v>
      </c>
      <c r="H173" s="25" t="s">
        <v>754</v>
      </c>
      <c r="I173" s="7"/>
      <c r="J173" s="25" t="str">
        <f>IF(ISBLANK(Table1[[#This Row],[X]]),"",IF(Table1[[#This Row],[Response to Q1 ''Meets minimum requriements'']]="","",IF(Table1[[#This Row],[Response to Q1 ''Meets minimum requriements'']]="N","",IF(Table1[[#This Row],[Response to Q1 ''Meets minimum requriements'']]="Y",INDEX(Tables!$A$12:$B$15,MATCH(Table1[[#This Row],[MoSCow]],Tables!$A$12:$A$15,0),2)))))</f>
        <v/>
      </c>
      <c r="K173" s="7" t="s">
        <v>1108</v>
      </c>
      <c r="L173" s="25" t="str">
        <f>IF(OR(ISBLANK(Table1[[#This Row],[X]]),Table1[[#This Row],[Column1]]&lt;1,Table1[[#This Row],[Column2]]&lt;1),"",Table1[[#This Row],[Base score for Lot 1 Q2]]*INDEX(Tables!$A$2:$B$5,MATCH(Table1[[#This Row],[Response for Lot 1 Q2 ''System Customisation'']],Tables!$A$2:$A$5,0),2))</f>
        <v/>
      </c>
      <c r="M173" s="7"/>
      <c r="N173" s="8" t="s">
        <v>1111</v>
      </c>
      <c r="O173" s="5">
        <f>IF(ISNUMBER(MATCH(Table1[[#This Row],[Response for Lot 1 Q2 ''System Customisation'']],Tables!$A$2:$A$5,0)),1,0)</f>
        <v>0</v>
      </c>
      <c r="P173" s="5">
        <f>IF(ISNUMBER(MATCH(Table1[[#This Row],[Base score for Lot 1 Q2]],Tables!$B$12:$B$15,0)),1,0)</f>
        <v>0</v>
      </c>
    </row>
    <row r="174" spans="1:16" s="8" customFormat="1" x14ac:dyDescent="0.3">
      <c r="A174" s="25">
        <v>1</v>
      </c>
      <c r="B174" s="25" t="s">
        <v>290</v>
      </c>
      <c r="C174" s="26" t="s">
        <v>668</v>
      </c>
      <c r="D174" s="25"/>
      <c r="E174" s="25" t="s">
        <v>53</v>
      </c>
      <c r="F174" s="28" t="s">
        <v>915</v>
      </c>
      <c r="G174" s="25" t="s">
        <v>38</v>
      </c>
      <c r="H174" s="25" t="s">
        <v>754</v>
      </c>
      <c r="I174" s="7"/>
      <c r="J174" s="25" t="str">
        <f>IF(ISBLANK(Table1[[#This Row],[X]]),"",IF(Table1[[#This Row],[Response to Q1 ''Meets minimum requriements'']]="","",IF(Table1[[#This Row],[Response to Q1 ''Meets minimum requriements'']]="N","",IF(Table1[[#This Row],[Response to Q1 ''Meets minimum requriements'']]="Y",INDEX(Tables!$A$12:$B$15,MATCH(Table1[[#This Row],[MoSCow]],Tables!$A$12:$A$15,0),2)))))</f>
        <v/>
      </c>
      <c r="K174" s="7" t="s">
        <v>1108</v>
      </c>
      <c r="L174" s="25" t="str">
        <f>IF(OR(ISBLANK(Table1[[#This Row],[X]]),Table1[[#This Row],[Column1]]&lt;1,Table1[[#This Row],[Column2]]&lt;1),"",Table1[[#This Row],[Base score for Lot 1 Q2]]*INDEX(Tables!$A$2:$B$5,MATCH(Table1[[#This Row],[Response for Lot 1 Q2 ''System Customisation'']],Tables!$A$2:$A$5,0),2))</f>
        <v/>
      </c>
      <c r="M174" s="7"/>
      <c r="N174" s="8" t="s">
        <v>1111</v>
      </c>
      <c r="O174" s="5">
        <f>IF(ISNUMBER(MATCH(Table1[[#This Row],[Response for Lot 1 Q2 ''System Customisation'']],Tables!$A$2:$A$5,0)),1,0)</f>
        <v>0</v>
      </c>
      <c r="P174" s="5">
        <f>IF(ISNUMBER(MATCH(Table1[[#This Row],[Base score for Lot 1 Q2]],Tables!$B$12:$B$15,0)),1,0)</f>
        <v>0</v>
      </c>
    </row>
    <row r="175" spans="1:16" s="8" customFormat="1" x14ac:dyDescent="0.3">
      <c r="A175" s="25">
        <v>1</v>
      </c>
      <c r="B175" s="25" t="s">
        <v>291</v>
      </c>
      <c r="C175" s="26" t="s">
        <v>669</v>
      </c>
      <c r="D175" s="25" t="s">
        <v>0</v>
      </c>
      <c r="E175" s="25" t="s">
        <v>53</v>
      </c>
      <c r="F175" s="43" t="s">
        <v>916</v>
      </c>
      <c r="G175" s="25" t="s">
        <v>38</v>
      </c>
      <c r="H175" s="25" t="s">
        <v>754</v>
      </c>
      <c r="I175" s="7"/>
      <c r="J175" s="25" t="str">
        <f>IF(ISBLANK(Table1[[#This Row],[X]]),"",IF(Table1[[#This Row],[Response to Q1 ''Meets minimum requriements'']]="","",IF(Table1[[#This Row],[Response to Q1 ''Meets minimum requriements'']]="N","",IF(Table1[[#This Row],[Response to Q1 ''Meets minimum requriements'']]="Y",INDEX(Tables!$A$12:$B$15,MATCH(Table1[[#This Row],[MoSCow]],Tables!$A$12:$A$15,0),2)))))</f>
        <v/>
      </c>
      <c r="K175" s="7" t="s">
        <v>1108</v>
      </c>
      <c r="L175" s="25" t="str">
        <f>IF(OR(ISBLANK(Table1[[#This Row],[X]]),Table1[[#This Row],[Column1]]&lt;1,Table1[[#This Row],[Column2]]&lt;1),"",Table1[[#This Row],[Base score for Lot 1 Q2]]*INDEX(Tables!$A$2:$B$5,MATCH(Table1[[#This Row],[Response for Lot 1 Q2 ''System Customisation'']],Tables!$A$2:$A$5,0),2))</f>
        <v/>
      </c>
      <c r="M175" s="7"/>
      <c r="N175" s="8" t="s">
        <v>1111</v>
      </c>
      <c r="O175" s="5">
        <f>IF(ISNUMBER(MATCH(Table1[[#This Row],[Response for Lot 1 Q2 ''System Customisation'']],Tables!$A$2:$A$5,0)),1,0)</f>
        <v>0</v>
      </c>
      <c r="P175" s="5">
        <f>IF(ISNUMBER(MATCH(Table1[[#This Row],[Base score for Lot 1 Q2]],Tables!$B$12:$B$15,0)),1,0)</f>
        <v>0</v>
      </c>
    </row>
    <row r="176" spans="1:16" s="8" customFormat="1" ht="28.8" x14ac:dyDescent="0.3">
      <c r="A176" s="25">
        <v>1</v>
      </c>
      <c r="B176" s="25" t="s">
        <v>292</v>
      </c>
      <c r="C176" s="26" t="s">
        <v>670</v>
      </c>
      <c r="D176" s="25" t="s">
        <v>0</v>
      </c>
      <c r="E176" s="25" t="s">
        <v>53</v>
      </c>
      <c r="F176" s="43" t="s">
        <v>917</v>
      </c>
      <c r="G176" s="25" t="s">
        <v>38</v>
      </c>
      <c r="H176" s="25" t="s">
        <v>754</v>
      </c>
      <c r="I176" s="7"/>
      <c r="J176" s="25" t="str">
        <f>IF(ISBLANK(Table1[[#This Row],[X]]),"",IF(Table1[[#This Row],[Response to Q1 ''Meets minimum requriements'']]="","",IF(Table1[[#This Row],[Response to Q1 ''Meets minimum requriements'']]="N","",IF(Table1[[#This Row],[Response to Q1 ''Meets minimum requriements'']]="Y",INDEX(Tables!$A$12:$B$15,MATCH(Table1[[#This Row],[MoSCow]],Tables!$A$12:$A$15,0),2)))))</f>
        <v/>
      </c>
      <c r="K176" s="7" t="s">
        <v>1108</v>
      </c>
      <c r="L176" s="25" t="str">
        <f>IF(OR(ISBLANK(Table1[[#This Row],[X]]),Table1[[#This Row],[Column1]]&lt;1,Table1[[#This Row],[Column2]]&lt;1),"",Table1[[#This Row],[Base score for Lot 1 Q2]]*INDEX(Tables!$A$2:$B$5,MATCH(Table1[[#This Row],[Response for Lot 1 Q2 ''System Customisation'']],Tables!$A$2:$A$5,0),2))</f>
        <v/>
      </c>
      <c r="M176" s="7"/>
      <c r="N176" s="8" t="s">
        <v>1111</v>
      </c>
      <c r="O176" s="5">
        <f>IF(ISNUMBER(MATCH(Table1[[#This Row],[Response for Lot 1 Q2 ''System Customisation'']],Tables!$A$2:$A$5,0)),1,0)</f>
        <v>0</v>
      </c>
      <c r="P176" s="5">
        <f>IF(ISNUMBER(MATCH(Table1[[#This Row],[Base score for Lot 1 Q2]],Tables!$B$12:$B$15,0)),1,0)</f>
        <v>0</v>
      </c>
    </row>
    <row r="177" spans="1:16" s="8" customFormat="1" ht="28.8" x14ac:dyDescent="0.3">
      <c r="A177" s="25">
        <v>1</v>
      </c>
      <c r="B177" s="25" t="s">
        <v>293</v>
      </c>
      <c r="C177" s="26" t="s">
        <v>671</v>
      </c>
      <c r="D177" s="25" t="s">
        <v>0</v>
      </c>
      <c r="E177" s="25" t="s">
        <v>53</v>
      </c>
      <c r="F177" s="43" t="s">
        <v>918</v>
      </c>
      <c r="G177" s="25" t="s">
        <v>38</v>
      </c>
      <c r="H177" s="25" t="s">
        <v>754</v>
      </c>
      <c r="I177" s="7"/>
      <c r="J177" s="25" t="str">
        <f>IF(ISBLANK(Table1[[#This Row],[X]]),"",IF(Table1[[#This Row],[Response to Q1 ''Meets minimum requriements'']]="","",IF(Table1[[#This Row],[Response to Q1 ''Meets minimum requriements'']]="N","",IF(Table1[[#This Row],[Response to Q1 ''Meets minimum requriements'']]="Y",INDEX(Tables!$A$12:$B$15,MATCH(Table1[[#This Row],[MoSCow]],Tables!$A$12:$A$15,0),2)))))</f>
        <v/>
      </c>
      <c r="K177" s="7" t="s">
        <v>1108</v>
      </c>
      <c r="L177" s="25" t="str">
        <f>IF(OR(ISBLANK(Table1[[#This Row],[X]]),Table1[[#This Row],[Column1]]&lt;1,Table1[[#This Row],[Column2]]&lt;1),"",Table1[[#This Row],[Base score for Lot 1 Q2]]*INDEX(Tables!$A$2:$B$5,MATCH(Table1[[#This Row],[Response for Lot 1 Q2 ''System Customisation'']],Tables!$A$2:$A$5,0),2))</f>
        <v/>
      </c>
      <c r="M177" s="7"/>
      <c r="N177" s="8" t="s">
        <v>1111</v>
      </c>
      <c r="O177" s="5">
        <f>IF(ISNUMBER(MATCH(Table1[[#This Row],[Response for Lot 1 Q2 ''System Customisation'']],Tables!$A$2:$A$5,0)),1,0)</f>
        <v>0</v>
      </c>
      <c r="P177" s="5">
        <f>IF(ISNUMBER(MATCH(Table1[[#This Row],[Base score for Lot 1 Q2]],Tables!$B$12:$B$15,0)),1,0)</f>
        <v>0</v>
      </c>
    </row>
    <row r="178" spans="1:16" s="8" customFormat="1" ht="28.8" x14ac:dyDescent="0.3">
      <c r="A178" s="25">
        <v>1</v>
      </c>
      <c r="B178" s="25" t="s">
        <v>294</v>
      </c>
      <c r="C178" s="26" t="s">
        <v>672</v>
      </c>
      <c r="D178" s="25" t="s">
        <v>0</v>
      </c>
      <c r="E178" s="25" t="s">
        <v>53</v>
      </c>
      <c r="F178" s="43" t="s">
        <v>919</v>
      </c>
      <c r="G178" s="25" t="s">
        <v>38</v>
      </c>
      <c r="H178" s="25" t="s">
        <v>754</v>
      </c>
      <c r="I178" s="7"/>
      <c r="J178" s="25" t="str">
        <f>IF(ISBLANK(Table1[[#This Row],[X]]),"",IF(Table1[[#This Row],[Response to Q1 ''Meets minimum requriements'']]="","",IF(Table1[[#This Row],[Response to Q1 ''Meets minimum requriements'']]="N","",IF(Table1[[#This Row],[Response to Q1 ''Meets minimum requriements'']]="Y",INDEX(Tables!$A$12:$B$15,MATCH(Table1[[#This Row],[MoSCow]],Tables!$A$12:$A$15,0),2)))))</f>
        <v/>
      </c>
      <c r="K178" s="7" t="s">
        <v>1108</v>
      </c>
      <c r="L178" s="25" t="str">
        <f>IF(OR(ISBLANK(Table1[[#This Row],[X]]),Table1[[#This Row],[Column1]]&lt;1,Table1[[#This Row],[Column2]]&lt;1),"",Table1[[#This Row],[Base score for Lot 1 Q2]]*INDEX(Tables!$A$2:$B$5,MATCH(Table1[[#This Row],[Response for Lot 1 Q2 ''System Customisation'']],Tables!$A$2:$A$5,0),2))</f>
        <v/>
      </c>
      <c r="M178" s="7"/>
      <c r="N178" s="8" t="s">
        <v>1111</v>
      </c>
      <c r="O178" s="5">
        <f>IF(ISNUMBER(MATCH(Table1[[#This Row],[Response for Lot 1 Q2 ''System Customisation'']],Tables!$A$2:$A$5,0)),1,0)</f>
        <v>0</v>
      </c>
      <c r="P178" s="5">
        <f>IF(ISNUMBER(MATCH(Table1[[#This Row],[Base score for Lot 1 Q2]],Tables!$B$12:$B$15,0)),1,0)</f>
        <v>0</v>
      </c>
    </row>
    <row r="179" spans="1:16" s="8" customFormat="1" x14ac:dyDescent="0.3">
      <c r="A179" s="25">
        <v>1</v>
      </c>
      <c r="B179" s="25" t="s">
        <v>295</v>
      </c>
      <c r="C179" s="26" t="s">
        <v>673</v>
      </c>
      <c r="D179" s="25" t="s">
        <v>0</v>
      </c>
      <c r="E179" s="25" t="s">
        <v>53</v>
      </c>
      <c r="F179" s="43" t="s">
        <v>920</v>
      </c>
      <c r="G179" s="25" t="s">
        <v>38</v>
      </c>
      <c r="H179" s="25" t="s">
        <v>754</v>
      </c>
      <c r="I179" s="7"/>
      <c r="J179" s="25" t="str">
        <f>IF(ISBLANK(Table1[[#This Row],[X]]),"",IF(Table1[[#This Row],[Response to Q1 ''Meets minimum requriements'']]="","",IF(Table1[[#This Row],[Response to Q1 ''Meets minimum requriements'']]="N","",IF(Table1[[#This Row],[Response to Q1 ''Meets minimum requriements'']]="Y",INDEX(Tables!$A$12:$B$15,MATCH(Table1[[#This Row],[MoSCow]],Tables!$A$12:$A$15,0),2)))))</f>
        <v/>
      </c>
      <c r="K179" s="7" t="s">
        <v>1108</v>
      </c>
      <c r="L179" s="25" t="str">
        <f>IF(OR(ISBLANK(Table1[[#This Row],[X]]),Table1[[#This Row],[Column1]]&lt;1,Table1[[#This Row],[Column2]]&lt;1),"",Table1[[#This Row],[Base score for Lot 1 Q2]]*INDEX(Tables!$A$2:$B$5,MATCH(Table1[[#This Row],[Response for Lot 1 Q2 ''System Customisation'']],Tables!$A$2:$A$5,0),2))</f>
        <v/>
      </c>
      <c r="M179" s="7"/>
      <c r="N179" s="8" t="s">
        <v>1111</v>
      </c>
      <c r="O179" s="5">
        <f>IF(ISNUMBER(MATCH(Table1[[#This Row],[Response for Lot 1 Q2 ''System Customisation'']],Tables!$A$2:$A$5,0)),1,0)</f>
        <v>0</v>
      </c>
      <c r="P179" s="5">
        <f>IF(ISNUMBER(MATCH(Table1[[#This Row],[Base score for Lot 1 Q2]],Tables!$B$12:$B$15,0)),1,0)</f>
        <v>0</v>
      </c>
    </row>
    <row r="180" spans="1:16" s="8" customFormat="1" ht="28.8" x14ac:dyDescent="0.3">
      <c r="A180" s="25">
        <v>1</v>
      </c>
      <c r="B180" s="25" t="s">
        <v>296</v>
      </c>
      <c r="C180" s="26" t="s">
        <v>674</v>
      </c>
      <c r="D180" s="25" t="s">
        <v>0</v>
      </c>
      <c r="E180" s="25" t="s">
        <v>53</v>
      </c>
      <c r="F180" s="43" t="s">
        <v>921</v>
      </c>
      <c r="G180" s="25" t="s">
        <v>38</v>
      </c>
      <c r="H180" s="25" t="s">
        <v>754</v>
      </c>
      <c r="I180" s="7"/>
      <c r="J180" s="25" t="str">
        <f>IF(ISBLANK(Table1[[#This Row],[X]]),"",IF(Table1[[#This Row],[Response to Q1 ''Meets minimum requriements'']]="","",IF(Table1[[#This Row],[Response to Q1 ''Meets minimum requriements'']]="N","",IF(Table1[[#This Row],[Response to Q1 ''Meets minimum requriements'']]="Y",INDEX(Tables!$A$12:$B$15,MATCH(Table1[[#This Row],[MoSCow]],Tables!$A$12:$A$15,0),2)))))</f>
        <v/>
      </c>
      <c r="K180" s="7" t="s">
        <v>1108</v>
      </c>
      <c r="L180" s="25" t="str">
        <f>IF(OR(ISBLANK(Table1[[#This Row],[X]]),Table1[[#This Row],[Column1]]&lt;1,Table1[[#This Row],[Column2]]&lt;1),"",Table1[[#This Row],[Base score for Lot 1 Q2]]*INDEX(Tables!$A$2:$B$5,MATCH(Table1[[#This Row],[Response for Lot 1 Q2 ''System Customisation'']],Tables!$A$2:$A$5,0),2))</f>
        <v/>
      </c>
      <c r="M180" s="7"/>
      <c r="N180" s="8" t="s">
        <v>1111</v>
      </c>
      <c r="O180" s="5">
        <f>IF(ISNUMBER(MATCH(Table1[[#This Row],[Response for Lot 1 Q2 ''System Customisation'']],Tables!$A$2:$A$5,0)),1,0)</f>
        <v>0</v>
      </c>
      <c r="P180" s="5">
        <f>IF(ISNUMBER(MATCH(Table1[[#This Row],[Base score for Lot 1 Q2]],Tables!$B$12:$B$15,0)),1,0)</f>
        <v>0</v>
      </c>
    </row>
    <row r="181" spans="1:16" s="8" customFormat="1" x14ac:dyDescent="0.3">
      <c r="A181" s="25">
        <v>1</v>
      </c>
      <c r="B181" s="25" t="s">
        <v>297</v>
      </c>
      <c r="C181" s="26" t="s">
        <v>675</v>
      </c>
      <c r="D181" s="25" t="s">
        <v>0</v>
      </c>
      <c r="E181" s="25" t="s">
        <v>53</v>
      </c>
      <c r="F181" s="43" t="s">
        <v>922</v>
      </c>
      <c r="G181" s="25" t="s">
        <v>38</v>
      </c>
      <c r="H181" s="25" t="s">
        <v>754</v>
      </c>
      <c r="I181" s="7"/>
      <c r="J181" s="25" t="str">
        <f>IF(ISBLANK(Table1[[#This Row],[X]]),"",IF(Table1[[#This Row],[Response to Q1 ''Meets minimum requriements'']]="","",IF(Table1[[#This Row],[Response to Q1 ''Meets minimum requriements'']]="N","",IF(Table1[[#This Row],[Response to Q1 ''Meets minimum requriements'']]="Y",INDEX(Tables!$A$12:$B$15,MATCH(Table1[[#This Row],[MoSCow]],Tables!$A$12:$A$15,0),2)))))</f>
        <v/>
      </c>
      <c r="K181" s="7" t="s">
        <v>1108</v>
      </c>
      <c r="L181" s="25" t="str">
        <f>IF(OR(ISBLANK(Table1[[#This Row],[X]]),Table1[[#This Row],[Column1]]&lt;1,Table1[[#This Row],[Column2]]&lt;1),"",Table1[[#This Row],[Base score for Lot 1 Q2]]*INDEX(Tables!$A$2:$B$5,MATCH(Table1[[#This Row],[Response for Lot 1 Q2 ''System Customisation'']],Tables!$A$2:$A$5,0),2))</f>
        <v/>
      </c>
      <c r="M181" s="7"/>
      <c r="N181" s="8" t="s">
        <v>1111</v>
      </c>
      <c r="O181" s="5">
        <f>IF(ISNUMBER(MATCH(Table1[[#This Row],[Response for Lot 1 Q2 ''System Customisation'']],Tables!$A$2:$A$5,0)),1,0)</f>
        <v>0</v>
      </c>
      <c r="P181" s="5">
        <f>IF(ISNUMBER(MATCH(Table1[[#This Row],[Base score for Lot 1 Q2]],Tables!$B$12:$B$15,0)),1,0)</f>
        <v>0</v>
      </c>
    </row>
    <row r="182" spans="1:16" s="8" customFormat="1" x14ac:dyDescent="0.3">
      <c r="A182" s="25">
        <v>1</v>
      </c>
      <c r="B182" s="25" t="s">
        <v>298</v>
      </c>
      <c r="C182" s="26" t="s">
        <v>676</v>
      </c>
      <c r="D182" s="25" t="s">
        <v>0</v>
      </c>
      <c r="E182" s="25" t="s">
        <v>53</v>
      </c>
      <c r="F182" s="43" t="s">
        <v>923</v>
      </c>
      <c r="G182" s="25" t="s">
        <v>38</v>
      </c>
      <c r="H182" s="25" t="s">
        <v>754</v>
      </c>
      <c r="I182" s="7"/>
      <c r="J182" s="25" t="str">
        <f>IF(ISBLANK(Table1[[#This Row],[X]]),"",IF(Table1[[#This Row],[Response to Q1 ''Meets minimum requriements'']]="","",IF(Table1[[#This Row],[Response to Q1 ''Meets minimum requriements'']]="N","",IF(Table1[[#This Row],[Response to Q1 ''Meets minimum requriements'']]="Y",INDEX(Tables!$A$12:$B$15,MATCH(Table1[[#This Row],[MoSCow]],Tables!$A$12:$A$15,0),2)))))</f>
        <v/>
      </c>
      <c r="K182" s="7" t="s">
        <v>1108</v>
      </c>
      <c r="L182" s="25" t="str">
        <f>IF(OR(ISBLANK(Table1[[#This Row],[X]]),Table1[[#This Row],[Column1]]&lt;1,Table1[[#This Row],[Column2]]&lt;1),"",Table1[[#This Row],[Base score for Lot 1 Q2]]*INDEX(Tables!$A$2:$B$5,MATCH(Table1[[#This Row],[Response for Lot 1 Q2 ''System Customisation'']],Tables!$A$2:$A$5,0),2))</f>
        <v/>
      </c>
      <c r="M182" s="7"/>
      <c r="N182" s="8" t="s">
        <v>1111</v>
      </c>
      <c r="O182" s="5">
        <f>IF(ISNUMBER(MATCH(Table1[[#This Row],[Response for Lot 1 Q2 ''System Customisation'']],Tables!$A$2:$A$5,0)),1,0)</f>
        <v>0</v>
      </c>
      <c r="P182" s="5">
        <f>IF(ISNUMBER(MATCH(Table1[[#This Row],[Base score for Lot 1 Q2]],Tables!$B$12:$B$15,0)),1,0)</f>
        <v>0</v>
      </c>
    </row>
    <row r="183" spans="1:16" s="8" customFormat="1" x14ac:dyDescent="0.3">
      <c r="A183" s="25">
        <v>1</v>
      </c>
      <c r="B183" s="25" t="s">
        <v>299</v>
      </c>
      <c r="C183" s="26" t="s">
        <v>677</v>
      </c>
      <c r="D183" s="25" t="s">
        <v>0</v>
      </c>
      <c r="E183" s="25" t="s">
        <v>53</v>
      </c>
      <c r="F183" s="43" t="s">
        <v>924</v>
      </c>
      <c r="G183" s="25" t="s">
        <v>38</v>
      </c>
      <c r="H183" s="25" t="s">
        <v>754</v>
      </c>
      <c r="I183" s="7"/>
      <c r="J183" s="25" t="str">
        <f>IF(ISBLANK(Table1[[#This Row],[X]]),"",IF(Table1[[#This Row],[Response to Q1 ''Meets minimum requriements'']]="","",IF(Table1[[#This Row],[Response to Q1 ''Meets minimum requriements'']]="N","",IF(Table1[[#This Row],[Response to Q1 ''Meets minimum requriements'']]="Y",INDEX(Tables!$A$12:$B$15,MATCH(Table1[[#This Row],[MoSCow]],Tables!$A$12:$A$15,0),2)))))</f>
        <v/>
      </c>
      <c r="K183" s="7" t="s">
        <v>1108</v>
      </c>
      <c r="L183" s="25" t="str">
        <f>IF(OR(ISBLANK(Table1[[#This Row],[X]]),Table1[[#This Row],[Column1]]&lt;1,Table1[[#This Row],[Column2]]&lt;1),"",Table1[[#This Row],[Base score for Lot 1 Q2]]*INDEX(Tables!$A$2:$B$5,MATCH(Table1[[#This Row],[Response for Lot 1 Q2 ''System Customisation'']],Tables!$A$2:$A$5,0),2))</f>
        <v/>
      </c>
      <c r="M183" s="7"/>
      <c r="N183" s="8" t="s">
        <v>1111</v>
      </c>
      <c r="O183" s="5">
        <f>IF(ISNUMBER(MATCH(Table1[[#This Row],[Response for Lot 1 Q2 ''System Customisation'']],Tables!$A$2:$A$5,0)),1,0)</f>
        <v>0</v>
      </c>
      <c r="P183" s="5">
        <f>IF(ISNUMBER(MATCH(Table1[[#This Row],[Base score for Lot 1 Q2]],Tables!$B$12:$B$15,0)),1,0)</f>
        <v>0</v>
      </c>
    </row>
    <row r="184" spans="1:16" s="8" customFormat="1" x14ac:dyDescent="0.3">
      <c r="A184" s="25">
        <v>1</v>
      </c>
      <c r="B184" s="25" t="s">
        <v>300</v>
      </c>
      <c r="C184" s="26" t="s">
        <v>678</v>
      </c>
      <c r="D184" s="25" t="s">
        <v>0</v>
      </c>
      <c r="E184" s="25" t="s">
        <v>53</v>
      </c>
      <c r="F184" s="43" t="s">
        <v>925</v>
      </c>
      <c r="G184" s="25" t="s">
        <v>39</v>
      </c>
      <c r="H184" s="25" t="s">
        <v>754</v>
      </c>
      <c r="I184" s="7"/>
      <c r="J184" s="25" t="str">
        <f>IF(ISBLANK(Table1[[#This Row],[X]]),"",IF(Table1[[#This Row],[Response to Q1 ''Meets minimum requriements'']]="","",IF(Table1[[#This Row],[Response to Q1 ''Meets minimum requriements'']]="N","",IF(Table1[[#This Row],[Response to Q1 ''Meets minimum requriements'']]="Y",INDEX(Tables!$A$12:$B$15,MATCH(Table1[[#This Row],[MoSCow]],Tables!$A$12:$A$15,0),2)))))</f>
        <v/>
      </c>
      <c r="K184" s="7" t="s">
        <v>1108</v>
      </c>
      <c r="L184" s="25" t="str">
        <f>IF(OR(ISBLANK(Table1[[#This Row],[X]]),Table1[[#This Row],[Column1]]&lt;1,Table1[[#This Row],[Column2]]&lt;1),"",Table1[[#This Row],[Base score for Lot 1 Q2]]*INDEX(Tables!$A$2:$B$5,MATCH(Table1[[#This Row],[Response for Lot 1 Q2 ''System Customisation'']],Tables!$A$2:$A$5,0),2))</f>
        <v/>
      </c>
      <c r="M184" s="7"/>
      <c r="N184" s="8" t="s">
        <v>1111</v>
      </c>
      <c r="O184" s="5">
        <f>IF(ISNUMBER(MATCH(Table1[[#This Row],[Response for Lot 1 Q2 ''System Customisation'']],Tables!$A$2:$A$5,0)),1,0)</f>
        <v>0</v>
      </c>
      <c r="P184" s="5">
        <f>IF(ISNUMBER(MATCH(Table1[[#This Row],[Base score for Lot 1 Q2]],Tables!$B$12:$B$15,0)),1,0)</f>
        <v>0</v>
      </c>
    </row>
    <row r="185" spans="1:16" s="8" customFormat="1" x14ac:dyDescent="0.3">
      <c r="A185" s="25">
        <v>1</v>
      </c>
      <c r="B185" s="25" t="s">
        <v>301</v>
      </c>
      <c r="C185" s="26" t="s">
        <v>679</v>
      </c>
      <c r="D185" s="25" t="s">
        <v>0</v>
      </c>
      <c r="E185" s="25" t="s">
        <v>53</v>
      </c>
      <c r="F185" s="43" t="s">
        <v>926</v>
      </c>
      <c r="G185" s="25" t="s">
        <v>38</v>
      </c>
      <c r="H185" s="25" t="s">
        <v>754</v>
      </c>
      <c r="I185" s="7"/>
      <c r="J185" s="25" t="str">
        <f>IF(ISBLANK(Table1[[#This Row],[X]]),"",IF(Table1[[#This Row],[Response to Q1 ''Meets minimum requriements'']]="","",IF(Table1[[#This Row],[Response to Q1 ''Meets minimum requriements'']]="N","",IF(Table1[[#This Row],[Response to Q1 ''Meets minimum requriements'']]="Y",INDEX(Tables!$A$12:$B$15,MATCH(Table1[[#This Row],[MoSCow]],Tables!$A$12:$A$15,0),2)))))</f>
        <v/>
      </c>
      <c r="K185" s="7" t="s">
        <v>1108</v>
      </c>
      <c r="L185" s="25" t="str">
        <f>IF(OR(ISBLANK(Table1[[#This Row],[X]]),Table1[[#This Row],[Column1]]&lt;1,Table1[[#This Row],[Column2]]&lt;1),"",Table1[[#This Row],[Base score for Lot 1 Q2]]*INDEX(Tables!$A$2:$B$5,MATCH(Table1[[#This Row],[Response for Lot 1 Q2 ''System Customisation'']],Tables!$A$2:$A$5,0),2))</f>
        <v/>
      </c>
      <c r="M185" s="7"/>
      <c r="N185" s="8" t="s">
        <v>1111</v>
      </c>
      <c r="O185" s="5">
        <f>IF(ISNUMBER(MATCH(Table1[[#This Row],[Response for Lot 1 Q2 ''System Customisation'']],Tables!$A$2:$A$5,0)),1,0)</f>
        <v>0</v>
      </c>
      <c r="P185" s="5">
        <f>IF(ISNUMBER(MATCH(Table1[[#This Row],[Base score for Lot 1 Q2]],Tables!$B$12:$B$15,0)),1,0)</f>
        <v>0</v>
      </c>
    </row>
    <row r="186" spans="1:16" s="8" customFormat="1" x14ac:dyDescent="0.3">
      <c r="A186" s="25">
        <v>1</v>
      </c>
      <c r="B186" s="25" t="s">
        <v>302</v>
      </c>
      <c r="C186" s="26" t="s">
        <v>680</v>
      </c>
      <c r="D186" s="25"/>
      <c r="E186" s="25" t="s">
        <v>53</v>
      </c>
      <c r="F186" s="28" t="s">
        <v>927</v>
      </c>
      <c r="G186" s="25" t="s">
        <v>38</v>
      </c>
      <c r="H186" s="25" t="s">
        <v>754</v>
      </c>
      <c r="I186" s="7"/>
      <c r="J186" s="25" t="str">
        <f>IF(ISBLANK(Table1[[#This Row],[X]]),"",IF(Table1[[#This Row],[Response to Q1 ''Meets minimum requriements'']]="","",IF(Table1[[#This Row],[Response to Q1 ''Meets minimum requriements'']]="N","",IF(Table1[[#This Row],[Response to Q1 ''Meets minimum requriements'']]="Y",INDEX(Tables!$A$12:$B$15,MATCH(Table1[[#This Row],[MoSCow]],Tables!$A$12:$A$15,0),2)))))</f>
        <v/>
      </c>
      <c r="K186" s="7" t="s">
        <v>1108</v>
      </c>
      <c r="L186" s="25" t="str">
        <f>IF(OR(ISBLANK(Table1[[#This Row],[X]]),Table1[[#This Row],[Column1]]&lt;1,Table1[[#This Row],[Column2]]&lt;1),"",Table1[[#This Row],[Base score for Lot 1 Q2]]*INDEX(Tables!$A$2:$B$5,MATCH(Table1[[#This Row],[Response for Lot 1 Q2 ''System Customisation'']],Tables!$A$2:$A$5,0),2))</f>
        <v/>
      </c>
      <c r="M186" s="7"/>
      <c r="N186" s="8" t="s">
        <v>1111</v>
      </c>
      <c r="O186" s="5">
        <f>IF(ISNUMBER(MATCH(Table1[[#This Row],[Response for Lot 1 Q2 ''System Customisation'']],Tables!$A$2:$A$5,0)),1,0)</f>
        <v>0</v>
      </c>
      <c r="P186" s="5">
        <f>IF(ISNUMBER(MATCH(Table1[[#This Row],[Base score for Lot 1 Q2]],Tables!$B$12:$B$15,0)),1,0)</f>
        <v>0</v>
      </c>
    </row>
    <row r="187" spans="1:16" s="8" customFormat="1" ht="28.8" x14ac:dyDescent="0.3">
      <c r="A187" s="25">
        <v>1</v>
      </c>
      <c r="B187" s="25" t="s">
        <v>303</v>
      </c>
      <c r="C187" s="26" t="s">
        <v>681</v>
      </c>
      <c r="D187" s="25" t="s">
        <v>0</v>
      </c>
      <c r="E187" s="25" t="s">
        <v>53</v>
      </c>
      <c r="F187" s="42" t="s">
        <v>928</v>
      </c>
      <c r="G187" s="25" t="s">
        <v>38</v>
      </c>
      <c r="H187" s="25" t="s">
        <v>754</v>
      </c>
      <c r="I187" s="7"/>
      <c r="J187" s="25" t="str">
        <f>IF(ISBLANK(Table1[[#This Row],[X]]),"",IF(Table1[[#This Row],[Response to Q1 ''Meets minimum requriements'']]="","",IF(Table1[[#This Row],[Response to Q1 ''Meets minimum requriements'']]="N","",IF(Table1[[#This Row],[Response to Q1 ''Meets minimum requriements'']]="Y",INDEX(Tables!$A$12:$B$15,MATCH(Table1[[#This Row],[MoSCow]],Tables!$A$12:$A$15,0),2)))))</f>
        <v/>
      </c>
      <c r="K187" s="7" t="s">
        <v>1108</v>
      </c>
      <c r="L187" s="25" t="str">
        <f>IF(OR(ISBLANK(Table1[[#This Row],[X]]),Table1[[#This Row],[Column1]]&lt;1,Table1[[#This Row],[Column2]]&lt;1),"",Table1[[#This Row],[Base score for Lot 1 Q2]]*INDEX(Tables!$A$2:$B$5,MATCH(Table1[[#This Row],[Response for Lot 1 Q2 ''System Customisation'']],Tables!$A$2:$A$5,0),2))</f>
        <v/>
      </c>
      <c r="M187" s="7"/>
      <c r="N187" s="8" t="s">
        <v>1111</v>
      </c>
      <c r="O187" s="5">
        <f>IF(ISNUMBER(MATCH(Table1[[#This Row],[Response for Lot 1 Q2 ''System Customisation'']],Tables!$A$2:$A$5,0)),1,0)</f>
        <v>0</v>
      </c>
      <c r="P187" s="5">
        <f>IF(ISNUMBER(MATCH(Table1[[#This Row],[Base score for Lot 1 Q2]],Tables!$B$12:$B$15,0)),1,0)</f>
        <v>0</v>
      </c>
    </row>
    <row r="188" spans="1:16" s="8" customFormat="1" ht="115.2" x14ac:dyDescent="0.3">
      <c r="A188" s="25">
        <v>1</v>
      </c>
      <c r="B188" s="25" t="s">
        <v>304</v>
      </c>
      <c r="C188" s="26" t="s">
        <v>682</v>
      </c>
      <c r="D188" s="25" t="s">
        <v>0</v>
      </c>
      <c r="E188" s="25" t="s">
        <v>53</v>
      </c>
      <c r="F188" s="48" t="s">
        <v>929</v>
      </c>
      <c r="G188" s="25" t="s">
        <v>38</v>
      </c>
      <c r="H188" s="25" t="s">
        <v>754</v>
      </c>
      <c r="I188" s="7"/>
      <c r="J188" s="25" t="str">
        <f>IF(ISBLANK(Table1[[#This Row],[X]]),"",IF(Table1[[#This Row],[Response to Q1 ''Meets minimum requriements'']]="","",IF(Table1[[#This Row],[Response to Q1 ''Meets minimum requriements'']]="N","",IF(Table1[[#This Row],[Response to Q1 ''Meets minimum requriements'']]="Y",INDEX(Tables!$A$12:$B$15,MATCH(Table1[[#This Row],[MoSCow]],Tables!$A$12:$A$15,0),2)))))</f>
        <v/>
      </c>
      <c r="K188" s="7" t="s">
        <v>1108</v>
      </c>
      <c r="L188" s="25" t="str">
        <f>IF(OR(ISBLANK(Table1[[#This Row],[X]]),Table1[[#This Row],[Column1]]&lt;1,Table1[[#This Row],[Column2]]&lt;1),"",Table1[[#This Row],[Base score for Lot 1 Q2]]*INDEX(Tables!$A$2:$B$5,MATCH(Table1[[#This Row],[Response for Lot 1 Q2 ''System Customisation'']],Tables!$A$2:$A$5,0),2))</f>
        <v/>
      </c>
      <c r="M188" s="7"/>
      <c r="N188" s="8" t="s">
        <v>1111</v>
      </c>
      <c r="O188" s="5">
        <f>IF(ISNUMBER(MATCH(Table1[[#This Row],[Response for Lot 1 Q2 ''System Customisation'']],Tables!$A$2:$A$5,0)),1,0)</f>
        <v>0</v>
      </c>
      <c r="P188" s="5">
        <f>IF(ISNUMBER(MATCH(Table1[[#This Row],[Base score for Lot 1 Q2]],Tables!$B$12:$B$15,0)),1,0)</f>
        <v>0</v>
      </c>
    </row>
    <row r="189" spans="1:16" s="8" customFormat="1" ht="72" x14ac:dyDescent="0.3">
      <c r="A189" s="25">
        <v>1</v>
      </c>
      <c r="B189" s="25" t="s">
        <v>305</v>
      </c>
      <c r="C189" s="26" t="s">
        <v>683</v>
      </c>
      <c r="D189" s="25" t="s">
        <v>0</v>
      </c>
      <c r="E189" s="25" t="s">
        <v>53</v>
      </c>
      <c r="F189" s="48" t="s">
        <v>930</v>
      </c>
      <c r="G189" s="25" t="s">
        <v>38</v>
      </c>
      <c r="H189" s="25" t="s">
        <v>754</v>
      </c>
      <c r="I189" s="7"/>
      <c r="J189" s="25" t="str">
        <f>IF(ISBLANK(Table1[[#This Row],[X]]),"",IF(Table1[[#This Row],[Response to Q1 ''Meets minimum requriements'']]="","",IF(Table1[[#This Row],[Response to Q1 ''Meets minimum requriements'']]="N","",IF(Table1[[#This Row],[Response to Q1 ''Meets minimum requriements'']]="Y",INDEX(Tables!$A$12:$B$15,MATCH(Table1[[#This Row],[MoSCow]],Tables!$A$12:$A$15,0),2)))))</f>
        <v/>
      </c>
      <c r="K189" s="7" t="s">
        <v>1108</v>
      </c>
      <c r="L189" s="25" t="str">
        <f>IF(OR(ISBLANK(Table1[[#This Row],[X]]),Table1[[#This Row],[Column1]]&lt;1,Table1[[#This Row],[Column2]]&lt;1),"",Table1[[#This Row],[Base score for Lot 1 Q2]]*INDEX(Tables!$A$2:$B$5,MATCH(Table1[[#This Row],[Response for Lot 1 Q2 ''System Customisation'']],Tables!$A$2:$A$5,0),2))</f>
        <v/>
      </c>
      <c r="M189" s="7"/>
      <c r="N189" s="8" t="s">
        <v>1111</v>
      </c>
      <c r="O189" s="5">
        <f>IF(ISNUMBER(MATCH(Table1[[#This Row],[Response for Lot 1 Q2 ''System Customisation'']],Tables!$A$2:$A$5,0)),1,0)</f>
        <v>0</v>
      </c>
      <c r="P189" s="5">
        <f>IF(ISNUMBER(MATCH(Table1[[#This Row],[Base score for Lot 1 Q2]],Tables!$B$12:$B$15,0)),1,0)</f>
        <v>0</v>
      </c>
    </row>
    <row r="190" spans="1:16" s="8" customFormat="1" ht="57.6" x14ac:dyDescent="0.3">
      <c r="A190" s="25">
        <v>1</v>
      </c>
      <c r="B190" s="25" t="s">
        <v>306</v>
      </c>
      <c r="C190" s="26" t="s">
        <v>684</v>
      </c>
      <c r="D190" s="25" t="s">
        <v>0</v>
      </c>
      <c r="E190" s="25" t="s">
        <v>53</v>
      </c>
      <c r="F190" s="50" t="s">
        <v>931</v>
      </c>
      <c r="G190" s="25" t="s">
        <v>39</v>
      </c>
      <c r="H190" s="25" t="s">
        <v>754</v>
      </c>
      <c r="I190" s="7"/>
      <c r="J190" s="25" t="str">
        <f>IF(ISBLANK(Table1[[#This Row],[X]]),"",IF(Table1[[#This Row],[Response to Q1 ''Meets minimum requriements'']]="","",IF(Table1[[#This Row],[Response to Q1 ''Meets minimum requriements'']]="N","",IF(Table1[[#This Row],[Response to Q1 ''Meets minimum requriements'']]="Y",INDEX(Tables!$A$12:$B$15,MATCH(Table1[[#This Row],[MoSCow]],Tables!$A$12:$A$15,0),2)))))</f>
        <v/>
      </c>
      <c r="K190" s="7" t="s">
        <v>1108</v>
      </c>
      <c r="L190" s="25" t="str">
        <f>IF(OR(ISBLANK(Table1[[#This Row],[X]]),Table1[[#This Row],[Column1]]&lt;1,Table1[[#This Row],[Column2]]&lt;1),"",Table1[[#This Row],[Base score for Lot 1 Q2]]*INDEX(Tables!$A$2:$B$5,MATCH(Table1[[#This Row],[Response for Lot 1 Q2 ''System Customisation'']],Tables!$A$2:$A$5,0),2))</f>
        <v/>
      </c>
      <c r="M190" s="7"/>
      <c r="N190" s="8" t="s">
        <v>1111</v>
      </c>
      <c r="O190" s="5">
        <f>IF(ISNUMBER(MATCH(Table1[[#This Row],[Response for Lot 1 Q2 ''System Customisation'']],Tables!$A$2:$A$5,0)),1,0)</f>
        <v>0</v>
      </c>
      <c r="P190" s="5">
        <f>IF(ISNUMBER(MATCH(Table1[[#This Row],[Base score for Lot 1 Q2]],Tables!$B$12:$B$15,0)),1,0)</f>
        <v>0</v>
      </c>
    </row>
    <row r="191" spans="1:16" s="8" customFormat="1" ht="28.8" x14ac:dyDescent="0.3">
      <c r="A191" s="25">
        <v>1</v>
      </c>
      <c r="B191" s="25" t="s">
        <v>307</v>
      </c>
      <c r="C191" s="26" t="s">
        <v>685</v>
      </c>
      <c r="D191" s="25" t="s">
        <v>0</v>
      </c>
      <c r="E191" s="25" t="s">
        <v>53</v>
      </c>
      <c r="F191" s="42" t="s">
        <v>932</v>
      </c>
      <c r="G191" s="25" t="s">
        <v>38</v>
      </c>
      <c r="H191" s="25" t="s">
        <v>754</v>
      </c>
      <c r="I191" s="7"/>
      <c r="J191" s="25" t="str">
        <f>IF(ISBLANK(Table1[[#This Row],[X]]),"",IF(Table1[[#This Row],[Response to Q1 ''Meets minimum requriements'']]="","",IF(Table1[[#This Row],[Response to Q1 ''Meets minimum requriements'']]="N","",IF(Table1[[#This Row],[Response to Q1 ''Meets minimum requriements'']]="Y",INDEX(Tables!$A$12:$B$15,MATCH(Table1[[#This Row],[MoSCow]],Tables!$A$12:$A$15,0),2)))))</f>
        <v/>
      </c>
      <c r="K191" s="7" t="s">
        <v>1108</v>
      </c>
      <c r="L191" s="25" t="str">
        <f>IF(OR(ISBLANK(Table1[[#This Row],[X]]),Table1[[#This Row],[Column1]]&lt;1,Table1[[#This Row],[Column2]]&lt;1),"",Table1[[#This Row],[Base score for Lot 1 Q2]]*INDEX(Tables!$A$2:$B$5,MATCH(Table1[[#This Row],[Response for Lot 1 Q2 ''System Customisation'']],Tables!$A$2:$A$5,0),2))</f>
        <v/>
      </c>
      <c r="M191" s="7"/>
      <c r="N191" s="8" t="s">
        <v>1111</v>
      </c>
      <c r="O191" s="5">
        <f>IF(ISNUMBER(MATCH(Table1[[#This Row],[Response for Lot 1 Q2 ''System Customisation'']],Tables!$A$2:$A$5,0)),1,0)</f>
        <v>0</v>
      </c>
      <c r="P191" s="5">
        <f>IF(ISNUMBER(MATCH(Table1[[#This Row],[Base score for Lot 1 Q2]],Tables!$B$12:$B$15,0)),1,0)</f>
        <v>0</v>
      </c>
    </row>
    <row r="192" spans="1:16" s="8" customFormat="1" ht="28.8" x14ac:dyDescent="0.3">
      <c r="A192" s="25">
        <v>1</v>
      </c>
      <c r="B192" s="25" t="s">
        <v>308</v>
      </c>
      <c r="C192" s="26" t="s">
        <v>686</v>
      </c>
      <c r="D192" s="25"/>
      <c r="E192" s="25" t="s">
        <v>53</v>
      </c>
      <c r="F192" s="28" t="s">
        <v>933</v>
      </c>
      <c r="G192" s="25" t="s">
        <v>38</v>
      </c>
      <c r="H192" s="25" t="s">
        <v>754</v>
      </c>
      <c r="I192" s="7"/>
      <c r="J192" s="25" t="str">
        <f>IF(ISBLANK(Table1[[#This Row],[X]]),"",IF(Table1[[#This Row],[Response to Q1 ''Meets minimum requriements'']]="","",IF(Table1[[#This Row],[Response to Q1 ''Meets minimum requriements'']]="N","",IF(Table1[[#This Row],[Response to Q1 ''Meets minimum requriements'']]="Y",INDEX(Tables!$A$12:$B$15,MATCH(Table1[[#This Row],[MoSCow]],Tables!$A$12:$A$15,0),2)))))</f>
        <v/>
      </c>
      <c r="K192" s="7" t="s">
        <v>1108</v>
      </c>
      <c r="L192" s="25" t="str">
        <f>IF(OR(ISBLANK(Table1[[#This Row],[X]]),Table1[[#This Row],[Column1]]&lt;1,Table1[[#This Row],[Column2]]&lt;1),"",Table1[[#This Row],[Base score for Lot 1 Q2]]*INDEX(Tables!$A$2:$B$5,MATCH(Table1[[#This Row],[Response for Lot 1 Q2 ''System Customisation'']],Tables!$A$2:$A$5,0),2))</f>
        <v/>
      </c>
      <c r="M192" s="7"/>
      <c r="N192" s="8" t="s">
        <v>1111</v>
      </c>
      <c r="O192" s="5">
        <f>IF(ISNUMBER(MATCH(Table1[[#This Row],[Response for Lot 1 Q2 ''System Customisation'']],Tables!$A$2:$A$5,0)),1,0)</f>
        <v>0</v>
      </c>
      <c r="P192" s="5">
        <f>IF(ISNUMBER(MATCH(Table1[[#This Row],[Base score for Lot 1 Q2]],Tables!$B$12:$B$15,0)),1,0)</f>
        <v>0</v>
      </c>
    </row>
    <row r="193" spans="1:16" s="8" customFormat="1" ht="43.2" x14ac:dyDescent="0.3">
      <c r="A193" s="25">
        <v>1</v>
      </c>
      <c r="B193" s="25" t="s">
        <v>309</v>
      </c>
      <c r="C193" s="26" t="s">
        <v>687</v>
      </c>
      <c r="D193" s="25" t="s">
        <v>0</v>
      </c>
      <c r="E193" s="25" t="s">
        <v>53</v>
      </c>
      <c r="F193" s="49" t="s">
        <v>934</v>
      </c>
      <c r="G193" s="25" t="s">
        <v>38</v>
      </c>
      <c r="H193" s="25" t="s">
        <v>754</v>
      </c>
      <c r="I193" s="7"/>
      <c r="J193" s="25" t="str">
        <f>IF(ISBLANK(Table1[[#This Row],[X]]),"",IF(Table1[[#This Row],[Response to Q1 ''Meets minimum requriements'']]="","",IF(Table1[[#This Row],[Response to Q1 ''Meets minimum requriements'']]="N","",IF(Table1[[#This Row],[Response to Q1 ''Meets minimum requriements'']]="Y",INDEX(Tables!$A$12:$B$15,MATCH(Table1[[#This Row],[MoSCow]],Tables!$A$12:$A$15,0),2)))))</f>
        <v/>
      </c>
      <c r="K193" s="7" t="s">
        <v>1108</v>
      </c>
      <c r="L193" s="25" t="str">
        <f>IF(OR(ISBLANK(Table1[[#This Row],[X]]),Table1[[#This Row],[Column1]]&lt;1,Table1[[#This Row],[Column2]]&lt;1),"",Table1[[#This Row],[Base score for Lot 1 Q2]]*INDEX(Tables!$A$2:$B$5,MATCH(Table1[[#This Row],[Response for Lot 1 Q2 ''System Customisation'']],Tables!$A$2:$A$5,0),2))</f>
        <v/>
      </c>
      <c r="M193" s="7"/>
      <c r="N193" s="8" t="s">
        <v>1111</v>
      </c>
      <c r="O193" s="5">
        <f>IF(ISNUMBER(MATCH(Table1[[#This Row],[Response for Lot 1 Q2 ''System Customisation'']],Tables!$A$2:$A$5,0)),1,0)</f>
        <v>0</v>
      </c>
      <c r="P193" s="5">
        <f>IF(ISNUMBER(MATCH(Table1[[#This Row],[Base score for Lot 1 Q2]],Tables!$B$12:$B$15,0)),1,0)</f>
        <v>0</v>
      </c>
    </row>
    <row r="194" spans="1:16" s="8" customFormat="1" ht="28.8" x14ac:dyDescent="0.3">
      <c r="A194" s="25">
        <v>1</v>
      </c>
      <c r="B194" s="25" t="s">
        <v>310</v>
      </c>
      <c r="C194" s="26" t="s">
        <v>688</v>
      </c>
      <c r="D194" s="25" t="s">
        <v>0</v>
      </c>
      <c r="E194" s="25" t="s">
        <v>53</v>
      </c>
      <c r="F194" s="43" t="s">
        <v>935</v>
      </c>
      <c r="G194" s="25" t="s">
        <v>38</v>
      </c>
      <c r="H194" s="25" t="s">
        <v>754</v>
      </c>
      <c r="I194" s="7"/>
      <c r="J194" s="25" t="str">
        <f>IF(ISBLANK(Table1[[#This Row],[X]]),"",IF(Table1[[#This Row],[Response to Q1 ''Meets minimum requriements'']]="","",IF(Table1[[#This Row],[Response to Q1 ''Meets minimum requriements'']]="N","",IF(Table1[[#This Row],[Response to Q1 ''Meets minimum requriements'']]="Y",INDEX(Tables!$A$12:$B$15,MATCH(Table1[[#This Row],[MoSCow]],Tables!$A$12:$A$15,0),2)))))</f>
        <v/>
      </c>
      <c r="K194" s="7" t="s">
        <v>1108</v>
      </c>
      <c r="L194" s="25" t="str">
        <f>IF(OR(ISBLANK(Table1[[#This Row],[X]]),Table1[[#This Row],[Column1]]&lt;1,Table1[[#This Row],[Column2]]&lt;1),"",Table1[[#This Row],[Base score for Lot 1 Q2]]*INDEX(Tables!$A$2:$B$5,MATCH(Table1[[#This Row],[Response for Lot 1 Q2 ''System Customisation'']],Tables!$A$2:$A$5,0),2))</f>
        <v/>
      </c>
      <c r="M194" s="7"/>
      <c r="N194" s="8" t="s">
        <v>1111</v>
      </c>
      <c r="O194" s="5">
        <f>IF(ISNUMBER(MATCH(Table1[[#This Row],[Response for Lot 1 Q2 ''System Customisation'']],Tables!$A$2:$A$5,0)),1,0)</f>
        <v>0</v>
      </c>
      <c r="P194" s="5">
        <f>IF(ISNUMBER(MATCH(Table1[[#This Row],[Base score for Lot 1 Q2]],Tables!$B$12:$B$15,0)),1,0)</f>
        <v>0</v>
      </c>
    </row>
    <row r="195" spans="1:16" s="8" customFormat="1" ht="28.8" x14ac:dyDescent="0.3">
      <c r="A195" s="25">
        <v>1</v>
      </c>
      <c r="B195" s="25" t="s">
        <v>311</v>
      </c>
      <c r="C195" s="26" t="s">
        <v>689</v>
      </c>
      <c r="D195" s="25"/>
      <c r="E195" s="25" t="s">
        <v>53</v>
      </c>
      <c r="F195" s="28" t="s">
        <v>936</v>
      </c>
      <c r="G195" s="25" t="s">
        <v>38</v>
      </c>
      <c r="H195" s="25" t="s">
        <v>754</v>
      </c>
      <c r="I195" s="7"/>
      <c r="J195" s="25" t="str">
        <f>IF(ISBLANK(Table1[[#This Row],[X]]),"",IF(Table1[[#This Row],[Response to Q1 ''Meets minimum requriements'']]="","",IF(Table1[[#This Row],[Response to Q1 ''Meets minimum requriements'']]="N","",IF(Table1[[#This Row],[Response to Q1 ''Meets minimum requriements'']]="Y",INDEX(Tables!$A$12:$B$15,MATCH(Table1[[#This Row],[MoSCow]],Tables!$A$12:$A$15,0),2)))))</f>
        <v/>
      </c>
      <c r="K195" s="7" t="s">
        <v>1108</v>
      </c>
      <c r="L195" s="25" t="str">
        <f>IF(OR(ISBLANK(Table1[[#This Row],[X]]),Table1[[#This Row],[Column1]]&lt;1,Table1[[#This Row],[Column2]]&lt;1),"",Table1[[#This Row],[Base score for Lot 1 Q2]]*INDEX(Tables!$A$2:$B$5,MATCH(Table1[[#This Row],[Response for Lot 1 Q2 ''System Customisation'']],Tables!$A$2:$A$5,0),2))</f>
        <v/>
      </c>
      <c r="M195" s="7"/>
      <c r="N195" s="8" t="s">
        <v>1111</v>
      </c>
      <c r="O195" s="5">
        <f>IF(ISNUMBER(MATCH(Table1[[#This Row],[Response for Lot 1 Q2 ''System Customisation'']],Tables!$A$2:$A$5,0)),1,0)</f>
        <v>0</v>
      </c>
      <c r="P195" s="5">
        <f>IF(ISNUMBER(MATCH(Table1[[#This Row],[Base score for Lot 1 Q2]],Tables!$B$12:$B$15,0)),1,0)</f>
        <v>0</v>
      </c>
    </row>
    <row r="196" spans="1:16" ht="28.8" x14ac:dyDescent="0.3">
      <c r="A196" s="15">
        <v>3</v>
      </c>
      <c r="B196" s="15" t="s">
        <v>312</v>
      </c>
      <c r="C196" s="16" t="s">
        <v>344</v>
      </c>
      <c r="D196" s="15" t="s">
        <v>0</v>
      </c>
      <c r="E196" s="15" t="s">
        <v>54</v>
      </c>
      <c r="F196" s="29" t="s">
        <v>937</v>
      </c>
      <c r="G196" s="15" t="s">
        <v>38</v>
      </c>
      <c r="H196" s="15" t="s">
        <v>754</v>
      </c>
      <c r="I196" s="3"/>
      <c r="J196" s="15" t="str">
        <f>IF(ISBLANK(Table1[[#This Row],[X]]),"",IF(Table1[[#This Row],[Response to Q1 ''Meets minimum requriements'']]="","",IF(Table1[[#This Row],[Response to Q1 ''Meets minimum requriements'']]="N","",IF(Table1[[#This Row],[Response to Q1 ''Meets minimum requriements'']]="Y",INDEX(Tables!$A$12:$B$15,MATCH(Table1[[#This Row],[MoSCow]],Tables!$A$12:$A$15,0),2)))))</f>
        <v/>
      </c>
      <c r="K196" s="15" t="s">
        <v>1108</v>
      </c>
      <c r="L196" s="15" t="str">
        <f>IF(OR(ISBLANK(Table1[[#This Row],[X]]),Table1[[#This Row],[Column1]]&lt;1,Table1[[#This Row],[Column2]]&lt;1),"",Table1[[#This Row],[Base score for Lot 1 Q2]]*INDEX(Tables!$A$2:$B$5,MATCH(Table1[[#This Row],[Response for Lot 1 Q2 ''System Customisation'']],Tables!$A$2:$A$5,0),2))</f>
        <v/>
      </c>
      <c r="M196" s="3"/>
      <c r="O196" s="5">
        <f>IF(ISNUMBER(MATCH(Table1[[#This Row],[Response for Lot 1 Q2 ''System Customisation'']],Tables!$A$2:$A$5,0)),1,0)</f>
        <v>0</v>
      </c>
      <c r="P196" s="5">
        <f>IF(ISNUMBER(MATCH(Table1[[#This Row],[Base score for Lot 1 Q2]],Tables!$B$12:$B$15,0)),1,0)</f>
        <v>0</v>
      </c>
    </row>
    <row r="197" spans="1:16" ht="28.8" x14ac:dyDescent="0.3">
      <c r="A197" s="15">
        <v>3</v>
      </c>
      <c r="B197" s="15" t="s">
        <v>313</v>
      </c>
      <c r="C197" s="16" t="s">
        <v>345</v>
      </c>
      <c r="D197" s="15" t="s">
        <v>0</v>
      </c>
      <c r="E197" s="15" t="s">
        <v>54</v>
      </c>
      <c r="F197" s="29" t="s">
        <v>938</v>
      </c>
      <c r="G197" s="15" t="s">
        <v>38</v>
      </c>
      <c r="H197" s="15" t="s">
        <v>754</v>
      </c>
      <c r="I197" s="3"/>
      <c r="J197" s="15" t="str">
        <f>IF(ISBLANK(Table1[[#This Row],[X]]),"",IF(Table1[[#This Row],[Response to Q1 ''Meets minimum requriements'']]="","",IF(Table1[[#This Row],[Response to Q1 ''Meets minimum requriements'']]="N","",IF(Table1[[#This Row],[Response to Q1 ''Meets minimum requriements'']]="Y",INDEX(Tables!$A$12:$B$15,MATCH(Table1[[#This Row],[MoSCow]],Tables!$A$12:$A$15,0),2)))))</f>
        <v/>
      </c>
      <c r="K197" s="15" t="s">
        <v>1108</v>
      </c>
      <c r="L197" s="15" t="str">
        <f>IF(OR(ISBLANK(Table1[[#This Row],[X]]),Table1[[#This Row],[Column1]]&lt;1,Table1[[#This Row],[Column2]]&lt;1),"",Table1[[#This Row],[Base score for Lot 1 Q2]]*INDEX(Tables!$A$2:$B$5,MATCH(Table1[[#This Row],[Response for Lot 1 Q2 ''System Customisation'']],Tables!$A$2:$A$5,0),2))</f>
        <v/>
      </c>
      <c r="M197" s="3"/>
      <c r="O197" s="5">
        <f>IF(ISNUMBER(MATCH(Table1[[#This Row],[Response for Lot 1 Q2 ''System Customisation'']],Tables!$A$2:$A$5,0)),1,0)</f>
        <v>0</v>
      </c>
      <c r="P197" s="5">
        <f>IF(ISNUMBER(MATCH(Table1[[#This Row],[Base score for Lot 1 Q2]],Tables!$B$12:$B$15,0)),1,0)</f>
        <v>0</v>
      </c>
    </row>
    <row r="198" spans="1:16" ht="28.8" x14ac:dyDescent="0.3">
      <c r="A198" s="15">
        <v>3</v>
      </c>
      <c r="B198" s="15" t="s">
        <v>314</v>
      </c>
      <c r="C198" s="16" t="s">
        <v>346</v>
      </c>
      <c r="D198" s="15" t="s">
        <v>0</v>
      </c>
      <c r="E198" s="15" t="s">
        <v>54</v>
      </c>
      <c r="F198" s="29" t="s">
        <v>939</v>
      </c>
      <c r="G198" s="15" t="s">
        <v>39</v>
      </c>
      <c r="H198" s="15" t="s">
        <v>750</v>
      </c>
      <c r="I198" s="3"/>
      <c r="J198" s="15" t="str">
        <f>IF(ISBLANK(Table1[[#This Row],[X]]),"",IF(Table1[[#This Row],[Response to Q1 ''Meets minimum requriements'']]="","",IF(Table1[[#This Row],[Response to Q1 ''Meets minimum requriements'']]="N","",IF(Table1[[#This Row],[Response to Q1 ''Meets minimum requriements'']]="Y",INDEX(Tables!$A$12:$B$15,MATCH(Table1[[#This Row],[MoSCow]],Tables!$A$12:$A$15,0),2)))))</f>
        <v/>
      </c>
      <c r="K198" s="15" t="s">
        <v>1108</v>
      </c>
      <c r="L198" s="15" t="str">
        <f>IF(OR(ISBLANK(Table1[[#This Row],[X]]),Table1[[#This Row],[Column1]]&lt;1,Table1[[#This Row],[Column2]]&lt;1),"",Table1[[#This Row],[Base score for Lot 1 Q2]]*INDEX(Tables!$A$2:$B$5,MATCH(Table1[[#This Row],[Response for Lot 1 Q2 ''System Customisation'']],Tables!$A$2:$A$5,0),2))</f>
        <v/>
      </c>
      <c r="M198" s="3"/>
      <c r="O198" s="5">
        <f>IF(ISNUMBER(MATCH(Table1[[#This Row],[Response for Lot 1 Q2 ''System Customisation'']],Tables!$A$2:$A$5,0)),1,0)</f>
        <v>0</v>
      </c>
      <c r="P198" s="5">
        <f>IF(ISNUMBER(MATCH(Table1[[#This Row],[Base score for Lot 1 Q2]],Tables!$B$12:$B$15,0)),1,0)</f>
        <v>0</v>
      </c>
    </row>
    <row r="199" spans="1:16" ht="28.8" x14ac:dyDescent="0.3">
      <c r="A199" s="15">
        <v>1</v>
      </c>
      <c r="B199" s="15" t="s">
        <v>315</v>
      </c>
      <c r="C199" s="16" t="s">
        <v>347</v>
      </c>
      <c r="D199" s="15" t="s">
        <v>0</v>
      </c>
      <c r="E199" s="15" t="s">
        <v>55</v>
      </c>
      <c r="F199" s="29" t="s">
        <v>940</v>
      </c>
      <c r="G199" s="15" t="s">
        <v>38</v>
      </c>
      <c r="H199" s="15" t="s">
        <v>754</v>
      </c>
      <c r="I199" s="3"/>
      <c r="J199" s="15" t="str">
        <f>IF(ISBLANK(Table1[[#This Row],[X]]),"",IF(Table1[[#This Row],[Response to Q1 ''Meets minimum requriements'']]="","",IF(Table1[[#This Row],[Response to Q1 ''Meets minimum requriements'']]="N","",IF(Table1[[#This Row],[Response to Q1 ''Meets minimum requriements'']]="Y",INDEX(Tables!$A$12:$B$15,MATCH(Table1[[#This Row],[MoSCow]],Tables!$A$12:$A$15,0),2)))))</f>
        <v/>
      </c>
      <c r="K199" s="15" t="s">
        <v>1108</v>
      </c>
      <c r="L199" s="15" t="str">
        <f>IF(OR(ISBLANK(Table1[[#This Row],[X]]),Table1[[#This Row],[Column1]]&lt;1,Table1[[#This Row],[Column2]]&lt;1),"",Table1[[#This Row],[Base score for Lot 1 Q2]]*INDEX(Tables!$A$2:$B$5,MATCH(Table1[[#This Row],[Response for Lot 1 Q2 ''System Customisation'']],Tables!$A$2:$A$5,0),2))</f>
        <v/>
      </c>
      <c r="M199" s="3"/>
      <c r="O199" s="5">
        <f>IF(ISNUMBER(MATCH(Table1[[#This Row],[Response for Lot 1 Q2 ''System Customisation'']],Tables!$A$2:$A$5,0)),1,0)</f>
        <v>0</v>
      </c>
      <c r="P199" s="5">
        <f>IF(ISNUMBER(MATCH(Table1[[#This Row],[Base score for Lot 1 Q2]],Tables!$B$12:$B$15,0)),1,0)</f>
        <v>0</v>
      </c>
    </row>
    <row r="200" spans="1:16" ht="43.2" x14ac:dyDescent="0.3">
      <c r="A200" s="15">
        <v>1</v>
      </c>
      <c r="B200" s="15" t="s">
        <v>356</v>
      </c>
      <c r="C200" s="16" t="s">
        <v>348</v>
      </c>
      <c r="D200" s="15" t="s">
        <v>0</v>
      </c>
      <c r="E200" s="15" t="s">
        <v>55</v>
      </c>
      <c r="F200" s="21" t="s">
        <v>941</v>
      </c>
      <c r="G200" s="15" t="s">
        <v>38</v>
      </c>
      <c r="H200" s="15" t="s">
        <v>754</v>
      </c>
      <c r="I200" s="3"/>
      <c r="J200" s="15" t="str">
        <f>IF(ISBLANK(Table1[[#This Row],[X]]),"",IF(Table1[[#This Row],[Response to Q1 ''Meets minimum requriements'']]="","",IF(Table1[[#This Row],[Response to Q1 ''Meets minimum requriements'']]="N","",IF(Table1[[#This Row],[Response to Q1 ''Meets minimum requriements'']]="Y",INDEX(Tables!$A$12:$B$15,MATCH(Table1[[#This Row],[MoSCow]],Tables!$A$12:$A$15,0),2)))))</f>
        <v/>
      </c>
      <c r="K200" s="15" t="s">
        <v>1108</v>
      </c>
      <c r="L200" s="15" t="str">
        <f>IF(OR(ISBLANK(Table1[[#This Row],[X]]),Table1[[#This Row],[Column1]]&lt;1,Table1[[#This Row],[Column2]]&lt;1),"",Table1[[#This Row],[Base score for Lot 1 Q2]]*INDEX(Tables!$A$2:$B$5,MATCH(Table1[[#This Row],[Response for Lot 1 Q2 ''System Customisation'']],Tables!$A$2:$A$5,0),2))</f>
        <v/>
      </c>
      <c r="M200" s="3"/>
      <c r="O200" s="5">
        <f>IF(ISNUMBER(MATCH(Table1[[#This Row],[Response for Lot 1 Q2 ''System Customisation'']],Tables!$A$2:$A$5,0)),1,0)</f>
        <v>0</v>
      </c>
      <c r="P200" s="5">
        <f>IF(ISNUMBER(MATCH(Table1[[#This Row],[Base score for Lot 1 Q2]],Tables!$B$12:$B$15,0)),1,0)</f>
        <v>0</v>
      </c>
    </row>
    <row r="201" spans="1:16" ht="28.8" x14ac:dyDescent="0.3">
      <c r="A201" s="15">
        <v>1</v>
      </c>
      <c r="B201" s="15" t="s">
        <v>357</v>
      </c>
      <c r="C201" s="16" t="s">
        <v>349</v>
      </c>
      <c r="D201" s="15" t="s">
        <v>0</v>
      </c>
      <c r="E201" s="15" t="s">
        <v>55</v>
      </c>
      <c r="F201" s="29" t="s">
        <v>942</v>
      </c>
      <c r="G201" s="15" t="s">
        <v>39</v>
      </c>
      <c r="H201" s="15" t="s">
        <v>754</v>
      </c>
      <c r="I201" s="3"/>
      <c r="J201" s="15" t="str">
        <f>IF(ISBLANK(Table1[[#This Row],[X]]),"",IF(Table1[[#This Row],[Response to Q1 ''Meets minimum requriements'']]="","",IF(Table1[[#This Row],[Response to Q1 ''Meets minimum requriements'']]="N","",IF(Table1[[#This Row],[Response to Q1 ''Meets minimum requriements'']]="Y",INDEX(Tables!$A$12:$B$15,MATCH(Table1[[#This Row],[MoSCow]],Tables!$A$12:$A$15,0),2)))))</f>
        <v/>
      </c>
      <c r="K201" s="15" t="s">
        <v>1108</v>
      </c>
      <c r="L201" s="15" t="str">
        <f>IF(OR(ISBLANK(Table1[[#This Row],[X]]),Table1[[#This Row],[Column1]]&lt;1,Table1[[#This Row],[Column2]]&lt;1),"",Table1[[#This Row],[Base score for Lot 1 Q2]]*INDEX(Tables!$A$2:$B$5,MATCH(Table1[[#This Row],[Response for Lot 1 Q2 ''System Customisation'']],Tables!$A$2:$A$5,0),2))</f>
        <v/>
      </c>
      <c r="M201" s="3"/>
      <c r="O201" s="5">
        <f>IF(ISNUMBER(MATCH(Table1[[#This Row],[Response for Lot 1 Q2 ''System Customisation'']],Tables!$A$2:$A$5,0)),1,0)</f>
        <v>0</v>
      </c>
      <c r="P201" s="5">
        <f>IF(ISNUMBER(MATCH(Table1[[#This Row],[Base score for Lot 1 Q2]],Tables!$B$12:$B$15,0)),1,0)</f>
        <v>0</v>
      </c>
    </row>
    <row r="202" spans="1:16" s="8" customFormat="1" x14ac:dyDescent="0.3">
      <c r="A202" s="25">
        <v>1</v>
      </c>
      <c r="B202" s="25" t="s">
        <v>358</v>
      </c>
      <c r="C202" s="26" t="s">
        <v>350</v>
      </c>
      <c r="D202" s="25" t="s">
        <v>0</v>
      </c>
      <c r="E202" s="25" t="s">
        <v>1</v>
      </c>
      <c r="F202" s="43" t="s">
        <v>943</v>
      </c>
      <c r="G202" s="25" t="s">
        <v>38</v>
      </c>
      <c r="H202" s="25" t="s">
        <v>750</v>
      </c>
      <c r="I202" s="7"/>
      <c r="J202" s="25" t="str">
        <f>IF(ISBLANK(Table1[[#This Row],[X]]),"",IF(Table1[[#This Row],[Response to Q1 ''Meets minimum requriements'']]="","",IF(Table1[[#This Row],[Response to Q1 ''Meets minimum requriements'']]="N","",IF(Table1[[#This Row],[Response to Q1 ''Meets minimum requriements'']]="Y",INDEX(Tables!$A$12:$B$15,MATCH(Table1[[#This Row],[MoSCow]],Tables!$A$12:$A$15,0),2)))))</f>
        <v/>
      </c>
      <c r="K202" s="7" t="s">
        <v>1108</v>
      </c>
      <c r="L202" s="25" t="str">
        <f>IF(OR(ISBLANK(Table1[[#This Row],[X]]),Table1[[#This Row],[Column1]]&lt;1,Table1[[#This Row],[Column2]]&lt;1),"",Table1[[#This Row],[Base score for Lot 1 Q2]]*INDEX(Tables!$A$2:$B$5,MATCH(Table1[[#This Row],[Response for Lot 1 Q2 ''System Customisation'']],Tables!$A$2:$A$5,0),2))</f>
        <v/>
      </c>
      <c r="M202" s="7"/>
      <c r="N202" s="8" t="s">
        <v>1111</v>
      </c>
      <c r="O202" s="5">
        <f>IF(ISNUMBER(MATCH(Table1[[#This Row],[Response for Lot 1 Q2 ''System Customisation'']],Tables!$A$2:$A$5,0)),1,0)</f>
        <v>0</v>
      </c>
      <c r="P202" s="5">
        <f>IF(ISNUMBER(MATCH(Table1[[#This Row],[Base score for Lot 1 Q2]],Tables!$B$12:$B$15,0)),1,0)</f>
        <v>0</v>
      </c>
    </row>
    <row r="203" spans="1:16" x14ac:dyDescent="0.3">
      <c r="A203" s="15">
        <v>1</v>
      </c>
      <c r="B203" s="15" t="s">
        <v>359</v>
      </c>
      <c r="C203" s="16" t="s">
        <v>351</v>
      </c>
      <c r="D203" s="15" t="s">
        <v>0</v>
      </c>
      <c r="E203" s="15" t="s">
        <v>1</v>
      </c>
      <c r="F203" s="29" t="s">
        <v>944</v>
      </c>
      <c r="G203" s="15" t="s">
        <v>38</v>
      </c>
      <c r="H203" s="15" t="s">
        <v>750</v>
      </c>
      <c r="I203" s="3"/>
      <c r="J203" s="15" t="str">
        <f>IF(ISBLANK(Table1[[#This Row],[X]]),"",IF(Table1[[#This Row],[Response to Q1 ''Meets minimum requriements'']]="","",IF(Table1[[#This Row],[Response to Q1 ''Meets minimum requriements'']]="N","",IF(Table1[[#This Row],[Response to Q1 ''Meets minimum requriements'']]="Y",INDEX(Tables!$A$12:$B$15,MATCH(Table1[[#This Row],[MoSCow]],Tables!$A$12:$A$15,0),2)))))</f>
        <v/>
      </c>
      <c r="K203" s="15" t="s">
        <v>1108</v>
      </c>
      <c r="L203" s="15" t="str">
        <f>IF(OR(ISBLANK(Table1[[#This Row],[X]]),Table1[[#This Row],[Column1]]&lt;1,Table1[[#This Row],[Column2]]&lt;1),"",Table1[[#This Row],[Base score for Lot 1 Q2]]*INDEX(Tables!$A$2:$B$5,MATCH(Table1[[#This Row],[Response for Lot 1 Q2 ''System Customisation'']],Tables!$A$2:$A$5,0),2))</f>
        <v/>
      </c>
      <c r="M203" s="3"/>
      <c r="O203" s="5">
        <f>IF(ISNUMBER(MATCH(Table1[[#This Row],[Response for Lot 1 Q2 ''System Customisation'']],Tables!$A$2:$A$5,0)),1,0)</f>
        <v>0</v>
      </c>
      <c r="P203" s="5">
        <f>IF(ISNUMBER(MATCH(Table1[[#This Row],[Base score for Lot 1 Q2]],Tables!$B$12:$B$15,0)),1,0)</f>
        <v>0</v>
      </c>
    </row>
    <row r="204" spans="1:16" s="8" customFormat="1" ht="57.6" x14ac:dyDescent="0.3">
      <c r="A204" s="25">
        <v>1</v>
      </c>
      <c r="B204" s="25" t="s">
        <v>360</v>
      </c>
      <c r="C204" s="26" t="s">
        <v>352</v>
      </c>
      <c r="D204" s="25" t="s">
        <v>0</v>
      </c>
      <c r="E204" s="25" t="s">
        <v>1</v>
      </c>
      <c r="F204" s="28" t="s">
        <v>945</v>
      </c>
      <c r="G204" s="25" t="s">
        <v>38</v>
      </c>
      <c r="H204" s="25" t="s">
        <v>750</v>
      </c>
      <c r="I204" s="7"/>
      <c r="J204" s="25" t="str">
        <f>IF(ISBLANK(Table1[[#This Row],[X]]),"",IF(Table1[[#This Row],[Response to Q1 ''Meets minimum requriements'']]="","",IF(Table1[[#This Row],[Response to Q1 ''Meets minimum requriements'']]="N","",IF(Table1[[#This Row],[Response to Q1 ''Meets minimum requriements'']]="Y",INDEX(Tables!$A$12:$B$15,MATCH(Table1[[#This Row],[MoSCow]],Tables!$A$12:$A$15,0),2)))))</f>
        <v/>
      </c>
      <c r="K204" s="7" t="s">
        <v>1108</v>
      </c>
      <c r="L204" s="25" t="str">
        <f>IF(OR(ISBLANK(Table1[[#This Row],[X]]),Table1[[#This Row],[Column1]]&lt;1,Table1[[#This Row],[Column2]]&lt;1),"",Table1[[#This Row],[Base score for Lot 1 Q2]]*INDEX(Tables!$A$2:$B$5,MATCH(Table1[[#This Row],[Response for Lot 1 Q2 ''System Customisation'']],Tables!$A$2:$A$5,0),2))</f>
        <v/>
      </c>
      <c r="M204" s="7"/>
      <c r="N204" s="8" t="s">
        <v>1111</v>
      </c>
      <c r="O204" s="5">
        <f>IF(ISNUMBER(MATCH(Table1[[#This Row],[Response for Lot 1 Q2 ''System Customisation'']],Tables!$A$2:$A$5,0)),1,0)</f>
        <v>0</v>
      </c>
      <c r="P204" s="5">
        <f>IF(ISNUMBER(MATCH(Table1[[#This Row],[Base score for Lot 1 Q2]],Tables!$B$12:$B$15,0)),1,0)</f>
        <v>0</v>
      </c>
    </row>
    <row r="205" spans="1:16" ht="28.8" x14ac:dyDescent="0.3">
      <c r="A205" s="15">
        <v>1</v>
      </c>
      <c r="B205" s="15" t="s">
        <v>361</v>
      </c>
      <c r="C205" s="16" t="s">
        <v>690</v>
      </c>
      <c r="D205" s="15" t="s">
        <v>0</v>
      </c>
      <c r="E205" s="15" t="s">
        <v>1</v>
      </c>
      <c r="F205" s="29" t="s">
        <v>946</v>
      </c>
      <c r="G205" s="15" t="s">
        <v>38</v>
      </c>
      <c r="H205" s="15" t="s">
        <v>750</v>
      </c>
      <c r="I205" s="3"/>
      <c r="J205" s="15" t="str">
        <f>IF(ISBLANK(Table1[[#This Row],[X]]),"",IF(Table1[[#This Row],[Response to Q1 ''Meets minimum requriements'']]="","",IF(Table1[[#This Row],[Response to Q1 ''Meets minimum requriements'']]="N","",IF(Table1[[#This Row],[Response to Q1 ''Meets minimum requriements'']]="Y",INDEX(Tables!$A$12:$B$15,MATCH(Table1[[#This Row],[MoSCow]],Tables!$A$12:$A$15,0),2)))))</f>
        <v/>
      </c>
      <c r="K205" s="15" t="s">
        <v>1108</v>
      </c>
      <c r="L205" s="15" t="str">
        <f>IF(OR(ISBLANK(Table1[[#This Row],[X]]),Table1[[#This Row],[Column1]]&lt;1,Table1[[#This Row],[Column2]]&lt;1),"",Table1[[#This Row],[Base score for Lot 1 Q2]]*INDEX(Tables!$A$2:$B$5,MATCH(Table1[[#This Row],[Response for Lot 1 Q2 ''System Customisation'']],Tables!$A$2:$A$5,0),2))</f>
        <v/>
      </c>
      <c r="M205" s="3"/>
      <c r="O205" s="5">
        <f>IF(ISNUMBER(MATCH(Table1[[#This Row],[Response for Lot 1 Q2 ''System Customisation'']],Tables!$A$2:$A$5,0)),1,0)</f>
        <v>0</v>
      </c>
      <c r="P205" s="5">
        <f>IF(ISNUMBER(MATCH(Table1[[#This Row],[Base score for Lot 1 Q2]],Tables!$B$12:$B$15,0)),1,0)</f>
        <v>0</v>
      </c>
    </row>
    <row r="206" spans="1:16" ht="28.8" x14ac:dyDescent="0.3">
      <c r="A206" s="15">
        <v>1</v>
      </c>
      <c r="B206" s="15" t="s">
        <v>362</v>
      </c>
      <c r="C206" s="16" t="s">
        <v>755</v>
      </c>
      <c r="D206" s="15" t="s">
        <v>0</v>
      </c>
      <c r="E206" s="15" t="s">
        <v>1</v>
      </c>
      <c r="F206" s="29" t="s">
        <v>947</v>
      </c>
      <c r="G206" s="15" t="s">
        <v>38</v>
      </c>
      <c r="H206" s="15" t="s">
        <v>750</v>
      </c>
      <c r="I206" s="3"/>
      <c r="J206" s="15" t="str">
        <f>IF(ISBLANK(Table1[[#This Row],[X]]),"",IF(Table1[[#This Row],[Response to Q1 ''Meets minimum requriements'']]="","",IF(Table1[[#This Row],[Response to Q1 ''Meets minimum requriements'']]="N","",IF(Table1[[#This Row],[Response to Q1 ''Meets minimum requriements'']]="Y",INDEX(Tables!$A$12:$B$15,MATCH(Table1[[#This Row],[MoSCow]],Tables!$A$12:$A$15,0),2)))))</f>
        <v/>
      </c>
      <c r="K206" s="15" t="s">
        <v>1108</v>
      </c>
      <c r="L206" s="15" t="str">
        <f>IF(OR(ISBLANK(Table1[[#This Row],[X]]),Table1[[#This Row],[Column1]]&lt;1,Table1[[#This Row],[Column2]]&lt;1),"",Table1[[#This Row],[Base score for Lot 1 Q2]]*INDEX(Tables!$A$2:$B$5,MATCH(Table1[[#This Row],[Response for Lot 1 Q2 ''System Customisation'']],Tables!$A$2:$A$5,0),2))</f>
        <v/>
      </c>
      <c r="M206" s="3"/>
      <c r="O206" s="5">
        <f>IF(ISNUMBER(MATCH(Table1[[#This Row],[Response for Lot 1 Q2 ''System Customisation'']],Tables!$A$2:$A$5,0)),1,0)</f>
        <v>0</v>
      </c>
      <c r="P206" s="5">
        <f>IF(ISNUMBER(MATCH(Table1[[#This Row],[Base score for Lot 1 Q2]],Tables!$B$12:$B$15,0)),1,0)</f>
        <v>0</v>
      </c>
    </row>
    <row r="207" spans="1:16" s="8" customFormat="1" ht="115.2" x14ac:dyDescent="0.3">
      <c r="A207" s="25">
        <v>1</v>
      </c>
      <c r="B207" s="25" t="s">
        <v>363</v>
      </c>
      <c r="C207" s="26" t="s">
        <v>353</v>
      </c>
      <c r="D207" s="25" t="s">
        <v>0</v>
      </c>
      <c r="E207" s="25" t="s">
        <v>3</v>
      </c>
      <c r="F207" s="48" t="s">
        <v>948</v>
      </c>
      <c r="G207" s="25" t="s">
        <v>39</v>
      </c>
      <c r="H207" s="25" t="s">
        <v>750</v>
      </c>
      <c r="I207" s="7"/>
      <c r="J207" s="25" t="str">
        <f>IF(ISBLANK(Table1[[#This Row],[X]]),"",IF(Table1[[#This Row],[Response to Q1 ''Meets minimum requriements'']]="","",IF(Table1[[#This Row],[Response to Q1 ''Meets minimum requriements'']]="N","",IF(Table1[[#This Row],[Response to Q1 ''Meets minimum requriements'']]="Y",INDEX(Tables!$A$12:$B$15,MATCH(Table1[[#This Row],[MoSCow]],Tables!$A$12:$A$15,0),2)))))</f>
        <v/>
      </c>
      <c r="K207" s="7" t="s">
        <v>1108</v>
      </c>
      <c r="L207" s="25" t="str">
        <f>IF(OR(ISBLANK(Table1[[#This Row],[X]]),Table1[[#This Row],[Column1]]&lt;1,Table1[[#This Row],[Column2]]&lt;1),"",Table1[[#This Row],[Base score for Lot 1 Q2]]*INDEX(Tables!$A$2:$B$5,MATCH(Table1[[#This Row],[Response for Lot 1 Q2 ''System Customisation'']],Tables!$A$2:$A$5,0),2))</f>
        <v/>
      </c>
      <c r="M207" s="7"/>
      <c r="N207" s="8" t="s">
        <v>1111</v>
      </c>
      <c r="O207" s="5">
        <f>IF(ISNUMBER(MATCH(Table1[[#This Row],[Response for Lot 1 Q2 ''System Customisation'']],Tables!$A$2:$A$5,0)),1,0)</f>
        <v>0</v>
      </c>
      <c r="P207" s="5">
        <f>IF(ISNUMBER(MATCH(Table1[[#This Row],[Base score for Lot 1 Q2]],Tables!$B$12:$B$15,0)),1,0)</f>
        <v>0</v>
      </c>
    </row>
    <row r="208" spans="1:16" s="8" customFormat="1" x14ac:dyDescent="0.3">
      <c r="A208" s="25">
        <v>1</v>
      </c>
      <c r="B208" s="25" t="s">
        <v>364</v>
      </c>
      <c r="C208" s="26" t="s">
        <v>354</v>
      </c>
      <c r="D208" s="25" t="s">
        <v>0</v>
      </c>
      <c r="E208" s="25" t="s">
        <v>3</v>
      </c>
      <c r="F208" s="51" t="s">
        <v>949</v>
      </c>
      <c r="G208" s="25" t="s">
        <v>38</v>
      </c>
      <c r="H208" s="25" t="s">
        <v>750</v>
      </c>
      <c r="I208" s="7"/>
      <c r="J208" s="25" t="str">
        <f>IF(ISBLANK(Table1[[#This Row],[X]]),"",IF(Table1[[#This Row],[Response to Q1 ''Meets minimum requriements'']]="","",IF(Table1[[#This Row],[Response to Q1 ''Meets minimum requriements'']]="N","",IF(Table1[[#This Row],[Response to Q1 ''Meets minimum requriements'']]="Y",INDEX(Tables!$A$12:$B$15,MATCH(Table1[[#This Row],[MoSCow]],Tables!$A$12:$A$15,0),2)))))</f>
        <v/>
      </c>
      <c r="K208" s="7" t="s">
        <v>1108</v>
      </c>
      <c r="L208" s="25" t="str">
        <f>IF(OR(ISBLANK(Table1[[#This Row],[X]]),Table1[[#This Row],[Column1]]&lt;1,Table1[[#This Row],[Column2]]&lt;1),"",Table1[[#This Row],[Base score for Lot 1 Q2]]*INDEX(Tables!$A$2:$B$5,MATCH(Table1[[#This Row],[Response for Lot 1 Q2 ''System Customisation'']],Tables!$A$2:$A$5,0),2))</f>
        <v/>
      </c>
      <c r="M208" s="7"/>
      <c r="N208" s="8" t="s">
        <v>1111</v>
      </c>
      <c r="O208" s="5">
        <f>IF(ISNUMBER(MATCH(Table1[[#This Row],[Response for Lot 1 Q2 ''System Customisation'']],Tables!$A$2:$A$5,0)),1,0)</f>
        <v>0</v>
      </c>
      <c r="P208" s="5">
        <f>IF(ISNUMBER(MATCH(Table1[[#This Row],[Base score for Lot 1 Q2]],Tables!$B$12:$B$15,0)),1,0)</f>
        <v>0</v>
      </c>
    </row>
    <row r="209" spans="1:16" s="8" customFormat="1" x14ac:dyDescent="0.3">
      <c r="A209" s="25">
        <v>1</v>
      </c>
      <c r="B209" s="25" t="s">
        <v>365</v>
      </c>
      <c r="C209" s="26" t="s">
        <v>729</v>
      </c>
      <c r="D209" s="25" t="s">
        <v>0</v>
      </c>
      <c r="E209" s="25" t="s">
        <v>3</v>
      </c>
      <c r="F209" s="28" t="s">
        <v>950</v>
      </c>
      <c r="G209" s="25" t="s">
        <v>38</v>
      </c>
      <c r="H209" s="25" t="s">
        <v>754</v>
      </c>
      <c r="I209" s="7"/>
      <c r="J209" s="25" t="str">
        <f>IF(ISBLANK(Table1[[#This Row],[X]]),"",IF(Table1[[#This Row],[Response to Q1 ''Meets minimum requriements'']]="","",IF(Table1[[#This Row],[Response to Q1 ''Meets minimum requriements'']]="N","",IF(Table1[[#This Row],[Response to Q1 ''Meets minimum requriements'']]="Y",INDEX(Tables!$A$12:$B$15,MATCH(Table1[[#This Row],[MoSCow]],Tables!$A$12:$A$15,0),2)))))</f>
        <v/>
      </c>
      <c r="K209" s="7" t="s">
        <v>1108</v>
      </c>
      <c r="L209" s="25" t="str">
        <f>IF(OR(ISBLANK(Table1[[#This Row],[X]]),Table1[[#This Row],[Column1]]&lt;1,Table1[[#This Row],[Column2]]&lt;1),"",Table1[[#This Row],[Base score for Lot 1 Q2]]*INDEX(Tables!$A$2:$B$5,MATCH(Table1[[#This Row],[Response for Lot 1 Q2 ''System Customisation'']],Tables!$A$2:$A$5,0),2))</f>
        <v/>
      </c>
      <c r="M209" s="7"/>
      <c r="N209" s="8" t="s">
        <v>1111</v>
      </c>
      <c r="O209" s="5">
        <f>IF(ISNUMBER(MATCH(Table1[[#This Row],[Response for Lot 1 Q2 ''System Customisation'']],Tables!$A$2:$A$5,0)),1,0)</f>
        <v>0</v>
      </c>
      <c r="P209" s="5">
        <f>IF(ISNUMBER(MATCH(Table1[[#This Row],[Base score for Lot 1 Q2]],Tables!$B$12:$B$15,0)),1,0)</f>
        <v>0</v>
      </c>
    </row>
    <row r="210" spans="1:16" ht="43.2" x14ac:dyDescent="0.3">
      <c r="A210" s="15">
        <v>1</v>
      </c>
      <c r="B210" s="15" t="s">
        <v>366</v>
      </c>
      <c r="C210" s="16" t="s">
        <v>355</v>
      </c>
      <c r="D210" s="15" t="s">
        <v>0</v>
      </c>
      <c r="E210" s="15" t="s">
        <v>2</v>
      </c>
      <c r="F210" s="44" t="s">
        <v>951</v>
      </c>
      <c r="G210" s="15" t="s">
        <v>38</v>
      </c>
      <c r="H210" s="15" t="s">
        <v>750</v>
      </c>
      <c r="I210" s="3"/>
      <c r="J210" s="15" t="str">
        <f>IF(ISBLANK(Table1[[#This Row],[X]]),"",IF(Table1[[#This Row],[Response to Q1 ''Meets minimum requriements'']]="","",IF(Table1[[#This Row],[Response to Q1 ''Meets minimum requriements'']]="N","",IF(Table1[[#This Row],[Response to Q1 ''Meets minimum requriements'']]="Y",INDEX(Tables!$A$12:$B$15,MATCH(Table1[[#This Row],[MoSCow]],Tables!$A$12:$A$15,0),2)))))</f>
        <v/>
      </c>
      <c r="K210" s="15" t="s">
        <v>1108</v>
      </c>
      <c r="L210" s="15" t="str">
        <f>IF(OR(ISBLANK(Table1[[#This Row],[X]]),Table1[[#This Row],[Column1]]&lt;1,Table1[[#This Row],[Column2]]&lt;1),"",Table1[[#This Row],[Base score for Lot 1 Q2]]*INDEX(Tables!$A$2:$B$5,MATCH(Table1[[#This Row],[Response for Lot 1 Q2 ''System Customisation'']],Tables!$A$2:$A$5,0),2))</f>
        <v/>
      </c>
      <c r="M210" s="3"/>
      <c r="O210" s="5">
        <f>IF(ISNUMBER(MATCH(Table1[[#This Row],[Response for Lot 1 Q2 ''System Customisation'']],Tables!$A$2:$A$5,0)),1,0)</f>
        <v>0</v>
      </c>
      <c r="P210" s="5">
        <f>IF(ISNUMBER(MATCH(Table1[[#This Row],[Base score for Lot 1 Q2]],Tables!$B$12:$B$15,0)),1,0)</f>
        <v>0</v>
      </c>
    </row>
    <row r="211" spans="1:16" ht="28.8" x14ac:dyDescent="0.3">
      <c r="A211" s="15">
        <v>1</v>
      </c>
      <c r="B211" s="15" t="s">
        <v>367</v>
      </c>
      <c r="C211" s="16" t="s">
        <v>691</v>
      </c>
      <c r="D211" s="15"/>
      <c r="E211" s="15" t="s">
        <v>2</v>
      </c>
      <c r="F211" s="19" t="s">
        <v>952</v>
      </c>
      <c r="G211" s="15" t="s">
        <v>38</v>
      </c>
      <c r="H211" s="15" t="s">
        <v>752</v>
      </c>
      <c r="I211" s="3"/>
      <c r="J211" s="15" t="str">
        <f>IF(ISBLANK(Table1[[#This Row],[X]]),"",IF(Table1[[#This Row],[Response to Q1 ''Meets minimum requriements'']]="","",IF(Table1[[#This Row],[Response to Q1 ''Meets minimum requriements'']]="N","",IF(Table1[[#This Row],[Response to Q1 ''Meets minimum requriements'']]="Y",INDEX(Tables!$A$12:$B$15,MATCH(Table1[[#This Row],[MoSCow]],Tables!$A$12:$A$15,0),2)))))</f>
        <v/>
      </c>
      <c r="K211" s="15" t="s">
        <v>1108</v>
      </c>
      <c r="L211" s="15" t="str">
        <f>IF(OR(ISBLANK(Table1[[#This Row],[X]]),Table1[[#This Row],[Column1]]&lt;1,Table1[[#This Row],[Column2]]&lt;1),"",Table1[[#This Row],[Base score for Lot 1 Q2]]*INDEX(Tables!$A$2:$B$5,MATCH(Table1[[#This Row],[Response for Lot 1 Q2 ''System Customisation'']],Tables!$A$2:$A$5,0),2))</f>
        <v/>
      </c>
      <c r="M211" s="3"/>
      <c r="O211" s="5">
        <f>IF(ISNUMBER(MATCH(Table1[[#This Row],[Response for Lot 1 Q2 ''System Customisation'']],Tables!$A$2:$A$5,0)),1,0)</f>
        <v>0</v>
      </c>
      <c r="P211" s="5">
        <f>IF(ISNUMBER(MATCH(Table1[[#This Row],[Base score for Lot 1 Q2]],Tables!$B$12:$B$15,0)),1,0)</f>
        <v>0</v>
      </c>
    </row>
    <row r="212" spans="1:16" s="8" customFormat="1" ht="43.2" x14ac:dyDescent="0.3">
      <c r="A212" s="25">
        <v>1</v>
      </c>
      <c r="B212" s="25" t="s">
        <v>368</v>
      </c>
      <c r="C212" s="26" t="s">
        <v>692</v>
      </c>
      <c r="D212" s="25" t="s">
        <v>0</v>
      </c>
      <c r="E212" s="25" t="s">
        <v>2</v>
      </c>
      <c r="F212" s="50" t="s">
        <v>1126</v>
      </c>
      <c r="G212" s="25" t="s">
        <v>38</v>
      </c>
      <c r="H212" s="25" t="s">
        <v>750</v>
      </c>
      <c r="I212" s="7"/>
      <c r="J212" s="25" t="str">
        <f>IF(ISBLANK(Table1[[#This Row],[X]]),"",IF(Table1[[#This Row],[Response to Q1 ''Meets minimum requriements'']]="","",IF(Table1[[#This Row],[Response to Q1 ''Meets minimum requriements'']]="N","",IF(Table1[[#This Row],[Response to Q1 ''Meets minimum requriements'']]="Y",INDEX(Tables!$A$12:$B$15,MATCH(Table1[[#This Row],[MoSCow]],Tables!$A$12:$A$15,0),2)))))</f>
        <v/>
      </c>
      <c r="K212" s="7" t="s">
        <v>1108</v>
      </c>
      <c r="L212" s="25" t="str">
        <f>IF(OR(ISBLANK(Table1[[#This Row],[X]]),Table1[[#This Row],[Column1]]&lt;1,Table1[[#This Row],[Column2]]&lt;1),"",Table1[[#This Row],[Base score for Lot 1 Q2]]*INDEX(Tables!$A$2:$B$5,MATCH(Table1[[#This Row],[Response for Lot 1 Q2 ''System Customisation'']],Tables!$A$2:$A$5,0),2))</f>
        <v/>
      </c>
      <c r="M212" s="7"/>
      <c r="N212" s="8" t="s">
        <v>1111</v>
      </c>
      <c r="O212" s="5">
        <f>IF(ISNUMBER(MATCH(Table1[[#This Row],[Response for Lot 1 Q2 ''System Customisation'']],Tables!$A$2:$A$5,0)),1,0)</f>
        <v>0</v>
      </c>
      <c r="P212" s="5">
        <f>IF(ISNUMBER(MATCH(Table1[[#This Row],[Base score for Lot 1 Q2]],Tables!$B$12:$B$15,0)),1,0)</f>
        <v>0</v>
      </c>
    </row>
    <row r="213" spans="1:16" s="8" customFormat="1" x14ac:dyDescent="0.3">
      <c r="A213" s="25">
        <v>1</v>
      </c>
      <c r="B213" s="25" t="s">
        <v>369</v>
      </c>
      <c r="C213" s="26" t="s">
        <v>693</v>
      </c>
      <c r="D213" s="25" t="s">
        <v>0</v>
      </c>
      <c r="E213" s="25" t="s">
        <v>2</v>
      </c>
      <c r="F213" s="43" t="s">
        <v>953</v>
      </c>
      <c r="G213" s="25" t="s">
        <v>38</v>
      </c>
      <c r="H213" s="25" t="s">
        <v>751</v>
      </c>
      <c r="I213" s="7"/>
      <c r="J213" s="25" t="str">
        <f>IF(ISBLANK(Table1[[#This Row],[X]]),"",IF(Table1[[#This Row],[Response to Q1 ''Meets minimum requriements'']]="","",IF(Table1[[#This Row],[Response to Q1 ''Meets minimum requriements'']]="N","",IF(Table1[[#This Row],[Response to Q1 ''Meets minimum requriements'']]="Y",INDEX(Tables!$A$12:$B$15,MATCH(Table1[[#This Row],[MoSCow]],Tables!$A$12:$A$15,0),2)))))</f>
        <v/>
      </c>
      <c r="K213" s="7" t="s">
        <v>1108</v>
      </c>
      <c r="L213" s="25" t="str">
        <f>IF(OR(ISBLANK(Table1[[#This Row],[X]]),Table1[[#This Row],[Column1]]&lt;1,Table1[[#This Row],[Column2]]&lt;1),"",Table1[[#This Row],[Base score for Lot 1 Q2]]*INDEX(Tables!$A$2:$B$5,MATCH(Table1[[#This Row],[Response for Lot 1 Q2 ''System Customisation'']],Tables!$A$2:$A$5,0),2))</f>
        <v/>
      </c>
      <c r="M213" s="7"/>
      <c r="N213" s="8" t="s">
        <v>1111</v>
      </c>
      <c r="O213" s="5">
        <f>IF(ISNUMBER(MATCH(Table1[[#This Row],[Response for Lot 1 Q2 ''System Customisation'']],Tables!$A$2:$A$5,0)),1,0)</f>
        <v>0</v>
      </c>
      <c r="P213" s="5">
        <f>IF(ISNUMBER(MATCH(Table1[[#This Row],[Base score for Lot 1 Q2]],Tables!$B$12:$B$15,0)),1,0)</f>
        <v>0</v>
      </c>
    </row>
    <row r="214" spans="1:16" ht="43.2" x14ac:dyDescent="0.3">
      <c r="A214" s="15">
        <v>1</v>
      </c>
      <c r="B214" s="15" t="s">
        <v>370</v>
      </c>
      <c r="C214" s="16" t="s">
        <v>694</v>
      </c>
      <c r="D214" s="15" t="s">
        <v>0</v>
      </c>
      <c r="E214" s="15" t="s">
        <v>2</v>
      </c>
      <c r="F214" s="52" t="s">
        <v>1079</v>
      </c>
      <c r="G214" s="15" t="s">
        <v>38</v>
      </c>
      <c r="H214" s="15" t="s">
        <v>750</v>
      </c>
      <c r="I214" s="3"/>
      <c r="J214" s="15" t="str">
        <f>IF(ISBLANK(Table1[[#This Row],[X]]),"",IF(Table1[[#This Row],[Response to Q1 ''Meets minimum requriements'']]="","",IF(Table1[[#This Row],[Response to Q1 ''Meets minimum requriements'']]="N","",IF(Table1[[#This Row],[Response to Q1 ''Meets minimum requriements'']]="Y",INDEX(Tables!$A$12:$B$15,MATCH(Table1[[#This Row],[MoSCow]],Tables!$A$12:$A$15,0),2)))))</f>
        <v/>
      </c>
      <c r="K214" s="15" t="s">
        <v>1108</v>
      </c>
      <c r="L214" s="15" t="str">
        <f>IF(OR(ISBLANK(Table1[[#This Row],[X]]),Table1[[#This Row],[Column1]]&lt;1,Table1[[#This Row],[Column2]]&lt;1),"",Table1[[#This Row],[Base score for Lot 1 Q2]]*INDEX(Tables!$A$2:$B$5,MATCH(Table1[[#This Row],[Response for Lot 1 Q2 ''System Customisation'']],Tables!$A$2:$A$5,0),2))</f>
        <v/>
      </c>
      <c r="M214" s="3"/>
      <c r="O214" s="5">
        <f>IF(ISNUMBER(MATCH(Table1[[#This Row],[Response for Lot 1 Q2 ''System Customisation'']],Tables!$A$2:$A$5,0)),1,0)</f>
        <v>0</v>
      </c>
      <c r="P214" s="5">
        <f>IF(ISNUMBER(MATCH(Table1[[#This Row],[Base score for Lot 1 Q2]],Tables!$B$12:$B$15,0)),1,0)</f>
        <v>0</v>
      </c>
    </row>
    <row r="215" spans="1:16" ht="43.2" x14ac:dyDescent="0.3">
      <c r="A215" s="15">
        <v>3</v>
      </c>
      <c r="B215" s="15" t="s">
        <v>734</v>
      </c>
      <c r="C215" s="16" t="s">
        <v>480</v>
      </c>
      <c r="D215" s="15" t="s">
        <v>0</v>
      </c>
      <c r="E215" s="15" t="s">
        <v>56</v>
      </c>
      <c r="F215" s="29" t="s">
        <v>954</v>
      </c>
      <c r="G215" s="15" t="s">
        <v>38</v>
      </c>
      <c r="H215" s="15" t="s">
        <v>754</v>
      </c>
      <c r="I215" s="3"/>
      <c r="J215" s="15" t="str">
        <f>IF(ISBLANK(Table1[[#This Row],[X]]),"",IF(Table1[[#This Row],[Response to Q1 ''Meets minimum requriements'']]="","",IF(Table1[[#This Row],[Response to Q1 ''Meets minimum requriements'']]="N","",IF(Table1[[#This Row],[Response to Q1 ''Meets minimum requriements'']]="Y",INDEX(Tables!$A$12:$B$15,MATCH(Table1[[#This Row],[MoSCow]],Tables!$A$12:$A$15,0),2)))))</f>
        <v/>
      </c>
      <c r="K215" s="15" t="s">
        <v>1108</v>
      </c>
      <c r="L215" s="15" t="str">
        <f>IF(OR(ISBLANK(Table1[[#This Row],[X]]),Table1[[#This Row],[Column1]]&lt;1,Table1[[#This Row],[Column2]]&lt;1),"",Table1[[#This Row],[Base score for Lot 1 Q2]]*INDEX(Tables!$A$2:$B$5,MATCH(Table1[[#This Row],[Response for Lot 1 Q2 ''System Customisation'']],Tables!$A$2:$A$5,0),2))</f>
        <v/>
      </c>
      <c r="M215" s="3"/>
      <c r="O215" s="5">
        <f>IF(ISNUMBER(MATCH(Table1[[#This Row],[Response for Lot 1 Q2 ''System Customisation'']],Tables!$A$2:$A$5,0)),1,0)</f>
        <v>0</v>
      </c>
      <c r="P215" s="5">
        <f>IF(ISNUMBER(MATCH(Table1[[#This Row],[Base score for Lot 1 Q2]],Tables!$B$12:$B$15,0)),1,0)</f>
        <v>0</v>
      </c>
    </row>
    <row r="216" spans="1:16" s="8" customFormat="1" ht="28.8" x14ac:dyDescent="0.3">
      <c r="A216" s="25">
        <v>3</v>
      </c>
      <c r="B216" s="25" t="s">
        <v>371</v>
      </c>
      <c r="C216" s="26" t="s">
        <v>481</v>
      </c>
      <c r="D216" s="25" t="s">
        <v>0</v>
      </c>
      <c r="E216" s="25" t="s">
        <v>56</v>
      </c>
      <c r="F216" s="43" t="s">
        <v>955</v>
      </c>
      <c r="G216" s="25" t="s">
        <v>39</v>
      </c>
      <c r="H216" s="25" t="s">
        <v>754</v>
      </c>
      <c r="I216" s="7"/>
      <c r="J216" s="25" t="str">
        <f>IF(ISBLANK(Table1[[#This Row],[X]]),"",IF(Table1[[#This Row],[Response to Q1 ''Meets minimum requriements'']]="","",IF(Table1[[#This Row],[Response to Q1 ''Meets minimum requriements'']]="N","",IF(Table1[[#This Row],[Response to Q1 ''Meets minimum requriements'']]="Y",INDEX(Tables!$A$12:$B$15,MATCH(Table1[[#This Row],[MoSCow]],Tables!$A$12:$A$15,0),2)))))</f>
        <v/>
      </c>
      <c r="K216" s="7" t="s">
        <v>1108</v>
      </c>
      <c r="L216" s="25" t="str">
        <f>IF(OR(ISBLANK(Table1[[#This Row],[X]]),Table1[[#This Row],[Column1]]&lt;1,Table1[[#This Row],[Column2]]&lt;1),"",Table1[[#This Row],[Base score for Lot 1 Q2]]*INDEX(Tables!$A$2:$B$5,MATCH(Table1[[#This Row],[Response for Lot 1 Q2 ''System Customisation'']],Tables!$A$2:$A$5,0),2))</f>
        <v/>
      </c>
      <c r="M216" s="7"/>
      <c r="N216" s="8" t="s">
        <v>1111</v>
      </c>
      <c r="O216" s="5">
        <f>IF(ISNUMBER(MATCH(Table1[[#This Row],[Response for Lot 1 Q2 ''System Customisation'']],Tables!$A$2:$A$5,0)),1,0)</f>
        <v>0</v>
      </c>
      <c r="P216" s="5">
        <f>IF(ISNUMBER(MATCH(Table1[[#This Row],[Base score for Lot 1 Q2]],Tables!$B$12:$B$15,0)),1,0)</f>
        <v>0</v>
      </c>
    </row>
    <row r="217" spans="1:16" s="8" customFormat="1" ht="28.8" x14ac:dyDescent="0.3">
      <c r="A217" s="25">
        <v>3</v>
      </c>
      <c r="B217" s="25" t="s">
        <v>372</v>
      </c>
      <c r="C217" s="26" t="s">
        <v>482</v>
      </c>
      <c r="D217" s="25" t="s">
        <v>0</v>
      </c>
      <c r="E217" s="25" t="s">
        <v>56</v>
      </c>
      <c r="F217" s="43" t="s">
        <v>956</v>
      </c>
      <c r="G217" s="25" t="s">
        <v>39</v>
      </c>
      <c r="H217" s="25" t="s">
        <v>754</v>
      </c>
      <c r="I217" s="7"/>
      <c r="J217" s="25" t="str">
        <f>IF(ISBLANK(Table1[[#This Row],[X]]),"",IF(Table1[[#This Row],[Response to Q1 ''Meets minimum requriements'']]="","",IF(Table1[[#This Row],[Response to Q1 ''Meets minimum requriements'']]="N","",IF(Table1[[#This Row],[Response to Q1 ''Meets minimum requriements'']]="Y",INDEX(Tables!$A$12:$B$15,MATCH(Table1[[#This Row],[MoSCow]],Tables!$A$12:$A$15,0),2)))))</f>
        <v/>
      </c>
      <c r="K217" s="7" t="s">
        <v>1108</v>
      </c>
      <c r="L217" s="25" t="str">
        <f>IF(OR(ISBLANK(Table1[[#This Row],[X]]),Table1[[#This Row],[Column1]]&lt;1,Table1[[#This Row],[Column2]]&lt;1),"",Table1[[#This Row],[Base score for Lot 1 Q2]]*INDEX(Tables!$A$2:$B$5,MATCH(Table1[[#This Row],[Response for Lot 1 Q2 ''System Customisation'']],Tables!$A$2:$A$5,0),2))</f>
        <v/>
      </c>
      <c r="M217" s="7"/>
      <c r="N217" s="8" t="s">
        <v>1111</v>
      </c>
      <c r="O217" s="5">
        <f>IF(ISNUMBER(MATCH(Table1[[#This Row],[Response for Lot 1 Q2 ''System Customisation'']],Tables!$A$2:$A$5,0)),1,0)</f>
        <v>0</v>
      </c>
      <c r="P217" s="5">
        <f>IF(ISNUMBER(MATCH(Table1[[#This Row],[Base score for Lot 1 Q2]],Tables!$B$12:$B$15,0)),1,0)</f>
        <v>0</v>
      </c>
    </row>
    <row r="218" spans="1:16" ht="43.2" x14ac:dyDescent="0.3">
      <c r="A218" s="15">
        <v>1</v>
      </c>
      <c r="B218" s="15" t="s">
        <v>373</v>
      </c>
      <c r="C218" s="16" t="s">
        <v>483</v>
      </c>
      <c r="D218" s="15" t="s">
        <v>0</v>
      </c>
      <c r="E218" s="15" t="s">
        <v>486</v>
      </c>
      <c r="F218" s="29" t="s">
        <v>957</v>
      </c>
      <c r="G218" s="15" t="s">
        <v>38</v>
      </c>
      <c r="H218" s="15" t="s">
        <v>751</v>
      </c>
      <c r="I218" s="3"/>
      <c r="J218" s="15" t="str">
        <f>IF(ISBLANK(Table1[[#This Row],[X]]),"",IF(Table1[[#This Row],[Response to Q1 ''Meets minimum requriements'']]="","",IF(Table1[[#This Row],[Response to Q1 ''Meets minimum requriements'']]="N","",IF(Table1[[#This Row],[Response to Q1 ''Meets minimum requriements'']]="Y",INDEX(Tables!$A$12:$B$15,MATCH(Table1[[#This Row],[MoSCow]],Tables!$A$12:$A$15,0),2)))))</f>
        <v/>
      </c>
      <c r="K218" s="15" t="s">
        <v>1108</v>
      </c>
      <c r="L218" s="15" t="str">
        <f>IF(OR(ISBLANK(Table1[[#This Row],[X]]),Table1[[#This Row],[Column1]]&lt;1,Table1[[#This Row],[Column2]]&lt;1),"",Table1[[#This Row],[Base score for Lot 1 Q2]]*INDEX(Tables!$A$2:$B$5,MATCH(Table1[[#This Row],[Response for Lot 1 Q2 ''System Customisation'']],Tables!$A$2:$A$5,0),2))</f>
        <v/>
      </c>
      <c r="M218" s="3"/>
      <c r="O218" s="5">
        <f>IF(ISNUMBER(MATCH(Table1[[#This Row],[Response for Lot 1 Q2 ''System Customisation'']],Tables!$A$2:$A$5,0)),1,0)</f>
        <v>0</v>
      </c>
      <c r="P218" s="5">
        <f>IF(ISNUMBER(MATCH(Table1[[#This Row],[Base score for Lot 1 Q2]],Tables!$B$12:$B$15,0)),1,0)</f>
        <v>0</v>
      </c>
    </row>
    <row r="219" spans="1:16" x14ac:dyDescent="0.3">
      <c r="A219" s="15">
        <v>3</v>
      </c>
      <c r="B219" s="15" t="s">
        <v>374</v>
      </c>
      <c r="C219" s="16" t="s">
        <v>484</v>
      </c>
      <c r="D219" s="15" t="s">
        <v>0</v>
      </c>
      <c r="E219" s="15" t="s">
        <v>486</v>
      </c>
      <c r="F219" s="29" t="s">
        <v>958</v>
      </c>
      <c r="G219" s="15" t="s">
        <v>38</v>
      </c>
      <c r="H219" s="15" t="s">
        <v>751</v>
      </c>
      <c r="I219" s="3"/>
      <c r="J219" s="15" t="str">
        <f>IF(ISBLANK(Table1[[#This Row],[X]]),"",IF(Table1[[#This Row],[Response to Q1 ''Meets minimum requriements'']]="","",IF(Table1[[#This Row],[Response to Q1 ''Meets minimum requriements'']]="N","",IF(Table1[[#This Row],[Response to Q1 ''Meets minimum requriements'']]="Y",INDEX(Tables!$A$12:$B$15,MATCH(Table1[[#This Row],[MoSCow]],Tables!$A$12:$A$15,0),2)))))</f>
        <v/>
      </c>
      <c r="K219" s="15" t="s">
        <v>1108</v>
      </c>
      <c r="L219" s="15" t="str">
        <f>IF(OR(ISBLANK(Table1[[#This Row],[X]]),Table1[[#This Row],[Column1]]&lt;1,Table1[[#This Row],[Column2]]&lt;1),"",Table1[[#This Row],[Base score for Lot 1 Q2]]*INDEX(Tables!$A$2:$B$5,MATCH(Table1[[#This Row],[Response for Lot 1 Q2 ''System Customisation'']],Tables!$A$2:$A$5,0),2))</f>
        <v/>
      </c>
      <c r="M219" s="3"/>
      <c r="O219" s="5">
        <f>IF(ISNUMBER(MATCH(Table1[[#This Row],[Response for Lot 1 Q2 ''System Customisation'']],Tables!$A$2:$A$5,0)),1,0)</f>
        <v>0</v>
      </c>
      <c r="P219" s="5">
        <f>IF(ISNUMBER(MATCH(Table1[[#This Row],[Base score for Lot 1 Q2]],Tables!$B$12:$B$15,0)),1,0)</f>
        <v>0</v>
      </c>
    </row>
    <row r="220" spans="1:16" ht="43.2" x14ac:dyDescent="0.3">
      <c r="A220" s="15">
        <v>1</v>
      </c>
      <c r="B220" s="15" t="s">
        <v>375</v>
      </c>
      <c r="C220" s="16" t="s">
        <v>485</v>
      </c>
      <c r="D220" s="15" t="s">
        <v>0</v>
      </c>
      <c r="E220" s="15" t="s">
        <v>486</v>
      </c>
      <c r="F220" s="29" t="s">
        <v>959</v>
      </c>
      <c r="G220" s="15" t="s">
        <v>38</v>
      </c>
      <c r="H220" s="15" t="s">
        <v>752</v>
      </c>
      <c r="I220" s="3"/>
      <c r="J220" s="15" t="str">
        <f>IF(ISBLANK(Table1[[#This Row],[X]]),"",IF(Table1[[#This Row],[Response to Q1 ''Meets minimum requriements'']]="","",IF(Table1[[#This Row],[Response to Q1 ''Meets minimum requriements'']]="N","",IF(Table1[[#This Row],[Response to Q1 ''Meets minimum requriements'']]="Y",INDEX(Tables!$A$12:$B$15,MATCH(Table1[[#This Row],[MoSCow]],Tables!$A$12:$A$15,0),2)))))</f>
        <v/>
      </c>
      <c r="K220" s="15" t="s">
        <v>1108</v>
      </c>
      <c r="L220" s="15" t="str">
        <f>IF(OR(ISBLANK(Table1[[#This Row],[X]]),Table1[[#This Row],[Column1]]&lt;1,Table1[[#This Row],[Column2]]&lt;1),"",Table1[[#This Row],[Base score for Lot 1 Q2]]*INDEX(Tables!$A$2:$B$5,MATCH(Table1[[#This Row],[Response for Lot 1 Q2 ''System Customisation'']],Tables!$A$2:$A$5,0),2))</f>
        <v/>
      </c>
      <c r="M220" s="3"/>
      <c r="O220" s="5">
        <f>IF(ISNUMBER(MATCH(Table1[[#This Row],[Response for Lot 1 Q2 ''System Customisation'']],Tables!$A$2:$A$5,0)),1,0)</f>
        <v>0</v>
      </c>
      <c r="P220" s="5">
        <f>IF(ISNUMBER(MATCH(Table1[[#This Row],[Base score for Lot 1 Q2]],Tables!$B$12:$B$15,0)),1,0)</f>
        <v>0</v>
      </c>
    </row>
    <row r="221" spans="1:16" s="8" customFormat="1" ht="28.8" x14ac:dyDescent="0.3">
      <c r="A221" s="25">
        <v>3</v>
      </c>
      <c r="B221" s="25" t="s">
        <v>376</v>
      </c>
      <c r="C221" s="26" t="s">
        <v>695</v>
      </c>
      <c r="D221" s="25" t="s">
        <v>0</v>
      </c>
      <c r="E221" s="25" t="s">
        <v>486</v>
      </c>
      <c r="F221" s="31" t="s">
        <v>960</v>
      </c>
      <c r="G221" s="25" t="s">
        <v>38</v>
      </c>
      <c r="H221" s="25" t="s">
        <v>751</v>
      </c>
      <c r="I221" s="7"/>
      <c r="J221" s="25" t="str">
        <f>IF(ISBLANK(Table1[[#This Row],[X]]),"",IF(Table1[[#This Row],[Response to Q1 ''Meets minimum requriements'']]="","",IF(Table1[[#This Row],[Response to Q1 ''Meets minimum requriements'']]="N","",IF(Table1[[#This Row],[Response to Q1 ''Meets minimum requriements'']]="Y",INDEX(Tables!$A$12:$B$15,MATCH(Table1[[#This Row],[MoSCow]],Tables!$A$12:$A$15,0),2)))))</f>
        <v/>
      </c>
      <c r="K221" s="7" t="s">
        <v>1108</v>
      </c>
      <c r="L221" s="25" t="str">
        <f>IF(OR(ISBLANK(Table1[[#This Row],[X]]),Table1[[#This Row],[Column1]]&lt;1,Table1[[#This Row],[Column2]]&lt;1),"",Table1[[#This Row],[Base score for Lot 1 Q2]]*INDEX(Tables!$A$2:$B$5,MATCH(Table1[[#This Row],[Response for Lot 1 Q2 ''System Customisation'']],Tables!$A$2:$A$5,0),2))</f>
        <v/>
      </c>
      <c r="M221" s="7"/>
      <c r="N221" s="8" t="s">
        <v>1111</v>
      </c>
      <c r="O221" s="5">
        <f>IF(ISNUMBER(MATCH(Table1[[#This Row],[Response for Lot 1 Q2 ''System Customisation'']],Tables!$A$2:$A$5,0)),1,0)</f>
        <v>0</v>
      </c>
      <c r="P221" s="5">
        <f>IF(ISNUMBER(MATCH(Table1[[#This Row],[Base score for Lot 1 Q2]],Tables!$B$12:$B$15,0)),1,0)</f>
        <v>0</v>
      </c>
    </row>
    <row r="222" spans="1:16" ht="28.8" x14ac:dyDescent="0.3">
      <c r="A222" s="15">
        <v>1</v>
      </c>
      <c r="B222" s="15" t="s">
        <v>377</v>
      </c>
      <c r="C222" s="16" t="s">
        <v>506</v>
      </c>
      <c r="D222" s="15" t="s">
        <v>4</v>
      </c>
      <c r="E222" s="15" t="s">
        <v>71</v>
      </c>
      <c r="F222" s="44" t="s">
        <v>961</v>
      </c>
      <c r="G222" s="15" t="s">
        <v>38</v>
      </c>
      <c r="H222" s="15" t="s">
        <v>751</v>
      </c>
      <c r="I222" s="3"/>
      <c r="J222" s="15" t="str">
        <f>IF(ISBLANK(Table1[[#This Row],[X]]),"",IF(Table1[[#This Row],[Response to Q1 ''Meets minimum requriements'']]="","",IF(Table1[[#This Row],[Response to Q1 ''Meets minimum requriements'']]="N","",IF(Table1[[#This Row],[Response to Q1 ''Meets minimum requriements'']]="Y",INDEX(Tables!$A$12:$B$15,MATCH(Table1[[#This Row],[MoSCow]],Tables!$A$12:$A$15,0),2)))))</f>
        <v/>
      </c>
      <c r="K222" s="15" t="s">
        <v>1108</v>
      </c>
      <c r="L222" s="15" t="str">
        <f>IF(OR(ISBLANK(Table1[[#This Row],[X]]),Table1[[#This Row],[Column1]]&lt;1,Table1[[#This Row],[Column2]]&lt;1),"",Table1[[#This Row],[Base score for Lot 1 Q2]]*INDEX(Tables!$A$2:$B$5,MATCH(Table1[[#This Row],[Response for Lot 1 Q2 ''System Customisation'']],Tables!$A$2:$A$5,0),2))</f>
        <v/>
      </c>
      <c r="M222" s="3"/>
      <c r="O222" s="5">
        <f>IF(ISNUMBER(MATCH(Table1[[#This Row],[Response for Lot 1 Q2 ''System Customisation'']],Tables!$A$2:$A$5,0)),1,0)</f>
        <v>0</v>
      </c>
      <c r="P222" s="5">
        <f>IF(ISNUMBER(MATCH(Table1[[#This Row],[Base score for Lot 1 Q2]],Tables!$B$12:$B$15,0)),1,0)</f>
        <v>0</v>
      </c>
    </row>
    <row r="223" spans="1:16" s="8" customFormat="1" x14ac:dyDescent="0.3">
      <c r="A223" s="25">
        <v>1</v>
      </c>
      <c r="B223" s="25" t="s">
        <v>378</v>
      </c>
      <c r="C223" s="26" t="s">
        <v>507</v>
      </c>
      <c r="D223" s="25" t="s">
        <v>4</v>
      </c>
      <c r="E223" s="25" t="s">
        <v>718</v>
      </c>
      <c r="F223" s="43" t="s">
        <v>962</v>
      </c>
      <c r="G223" s="25" t="s">
        <v>38</v>
      </c>
      <c r="H223" s="25" t="s">
        <v>754</v>
      </c>
      <c r="I223" s="7"/>
      <c r="J223" s="25" t="str">
        <f>IF(ISBLANK(Table1[[#This Row],[X]]),"",IF(Table1[[#This Row],[Response to Q1 ''Meets minimum requriements'']]="","",IF(Table1[[#This Row],[Response to Q1 ''Meets minimum requriements'']]="N","",IF(Table1[[#This Row],[Response to Q1 ''Meets minimum requriements'']]="Y",INDEX(Tables!$A$12:$B$15,MATCH(Table1[[#This Row],[MoSCow]],Tables!$A$12:$A$15,0),2)))))</f>
        <v/>
      </c>
      <c r="K223" s="7" t="s">
        <v>1108</v>
      </c>
      <c r="L223" s="25" t="str">
        <f>IF(OR(ISBLANK(Table1[[#This Row],[X]]),Table1[[#This Row],[Column1]]&lt;1,Table1[[#This Row],[Column2]]&lt;1),"",Table1[[#This Row],[Base score for Lot 1 Q2]]*INDEX(Tables!$A$2:$B$5,MATCH(Table1[[#This Row],[Response for Lot 1 Q2 ''System Customisation'']],Tables!$A$2:$A$5,0),2))</f>
        <v/>
      </c>
      <c r="M223" s="7"/>
      <c r="N223" s="8" t="s">
        <v>1111</v>
      </c>
      <c r="O223" s="5">
        <f>IF(ISNUMBER(MATCH(Table1[[#This Row],[Response for Lot 1 Q2 ''System Customisation'']],Tables!$A$2:$A$5,0)),1,0)</f>
        <v>0</v>
      </c>
      <c r="P223" s="5">
        <f>IF(ISNUMBER(MATCH(Table1[[#This Row],[Base score for Lot 1 Q2]],Tables!$B$12:$B$15,0)),1,0)</f>
        <v>0</v>
      </c>
    </row>
    <row r="224" spans="1:16" s="8" customFormat="1" x14ac:dyDescent="0.3">
      <c r="A224" s="25">
        <v>1</v>
      </c>
      <c r="B224" s="25" t="s">
        <v>379</v>
      </c>
      <c r="C224" s="26" t="s">
        <v>508</v>
      </c>
      <c r="D224" s="25" t="s">
        <v>4</v>
      </c>
      <c r="E224" s="25" t="s">
        <v>718</v>
      </c>
      <c r="F224" s="43" t="s">
        <v>963</v>
      </c>
      <c r="G224" s="25" t="s">
        <v>38</v>
      </c>
      <c r="H224" s="25" t="s">
        <v>754</v>
      </c>
      <c r="I224" s="7"/>
      <c r="J224" s="25" t="str">
        <f>IF(ISBLANK(Table1[[#This Row],[X]]),"",IF(Table1[[#This Row],[Response to Q1 ''Meets minimum requriements'']]="","",IF(Table1[[#This Row],[Response to Q1 ''Meets minimum requriements'']]="N","",IF(Table1[[#This Row],[Response to Q1 ''Meets minimum requriements'']]="Y",INDEX(Tables!$A$12:$B$15,MATCH(Table1[[#This Row],[MoSCow]],Tables!$A$12:$A$15,0),2)))))</f>
        <v/>
      </c>
      <c r="K224" s="7" t="s">
        <v>1108</v>
      </c>
      <c r="L224" s="25" t="str">
        <f>IF(OR(ISBLANK(Table1[[#This Row],[X]]),Table1[[#This Row],[Column1]]&lt;1,Table1[[#This Row],[Column2]]&lt;1),"",Table1[[#This Row],[Base score for Lot 1 Q2]]*INDEX(Tables!$A$2:$B$5,MATCH(Table1[[#This Row],[Response for Lot 1 Q2 ''System Customisation'']],Tables!$A$2:$A$5,0),2))</f>
        <v/>
      </c>
      <c r="M224" s="7"/>
      <c r="N224" s="8" t="s">
        <v>1111</v>
      </c>
      <c r="O224" s="5">
        <f>IF(ISNUMBER(MATCH(Table1[[#This Row],[Response for Lot 1 Q2 ''System Customisation'']],Tables!$A$2:$A$5,0)),1,0)</f>
        <v>0</v>
      </c>
      <c r="P224" s="5">
        <f>IF(ISNUMBER(MATCH(Table1[[#This Row],[Base score for Lot 1 Q2]],Tables!$B$12:$B$15,0)),1,0)</f>
        <v>0</v>
      </c>
    </row>
    <row r="225" spans="1:16" s="8" customFormat="1" ht="43.2" x14ac:dyDescent="0.3">
      <c r="A225" s="25">
        <v>1</v>
      </c>
      <c r="B225" s="25" t="s">
        <v>380</v>
      </c>
      <c r="C225" s="26" t="s">
        <v>509</v>
      </c>
      <c r="D225" s="25" t="s">
        <v>4</v>
      </c>
      <c r="E225" s="25" t="s">
        <v>718</v>
      </c>
      <c r="F225" s="43" t="s">
        <v>964</v>
      </c>
      <c r="G225" s="25" t="s">
        <v>38</v>
      </c>
      <c r="H225" s="25" t="s">
        <v>754</v>
      </c>
      <c r="I225" s="7"/>
      <c r="J225" s="25" t="str">
        <f>IF(ISBLANK(Table1[[#This Row],[X]]),"",IF(Table1[[#This Row],[Response to Q1 ''Meets minimum requriements'']]="","",IF(Table1[[#This Row],[Response to Q1 ''Meets minimum requriements'']]="N","",IF(Table1[[#This Row],[Response to Q1 ''Meets minimum requriements'']]="Y",INDEX(Tables!$A$12:$B$15,MATCH(Table1[[#This Row],[MoSCow]],Tables!$A$12:$A$15,0),2)))))</f>
        <v/>
      </c>
      <c r="K225" s="7" t="s">
        <v>1108</v>
      </c>
      <c r="L225" s="25" t="str">
        <f>IF(OR(ISBLANK(Table1[[#This Row],[X]]),Table1[[#This Row],[Column1]]&lt;1,Table1[[#This Row],[Column2]]&lt;1),"",Table1[[#This Row],[Base score for Lot 1 Q2]]*INDEX(Tables!$A$2:$B$5,MATCH(Table1[[#This Row],[Response for Lot 1 Q2 ''System Customisation'']],Tables!$A$2:$A$5,0),2))</f>
        <v/>
      </c>
      <c r="M225" s="7"/>
      <c r="N225" s="8" t="s">
        <v>1111</v>
      </c>
      <c r="O225" s="5">
        <f>IF(ISNUMBER(MATCH(Table1[[#This Row],[Response for Lot 1 Q2 ''System Customisation'']],Tables!$A$2:$A$5,0)),1,0)</f>
        <v>0</v>
      </c>
      <c r="P225" s="5">
        <f>IF(ISNUMBER(MATCH(Table1[[#This Row],[Base score for Lot 1 Q2]],Tables!$B$12:$B$15,0)),1,0)</f>
        <v>0</v>
      </c>
    </row>
    <row r="226" spans="1:16" s="8" customFormat="1" ht="100.8" x14ac:dyDescent="0.3">
      <c r="A226" s="25">
        <v>1</v>
      </c>
      <c r="B226" s="25" t="s">
        <v>381</v>
      </c>
      <c r="C226" s="26" t="s">
        <v>510</v>
      </c>
      <c r="D226" s="25" t="s">
        <v>4</v>
      </c>
      <c r="E226" s="25" t="s">
        <v>718</v>
      </c>
      <c r="F226" s="28" t="s">
        <v>965</v>
      </c>
      <c r="G226" s="25" t="s">
        <v>38</v>
      </c>
      <c r="H226" s="25" t="s">
        <v>754</v>
      </c>
      <c r="I226" s="7"/>
      <c r="J226" s="25" t="str">
        <f>IF(ISBLANK(Table1[[#This Row],[X]]),"",IF(Table1[[#This Row],[Response to Q1 ''Meets minimum requriements'']]="","",IF(Table1[[#This Row],[Response to Q1 ''Meets minimum requriements'']]="N","",IF(Table1[[#This Row],[Response to Q1 ''Meets minimum requriements'']]="Y",INDEX(Tables!$A$12:$B$15,MATCH(Table1[[#This Row],[MoSCow]],Tables!$A$12:$A$15,0),2)))))</f>
        <v/>
      </c>
      <c r="K226" s="7" t="s">
        <v>1108</v>
      </c>
      <c r="L226" s="25" t="str">
        <f>IF(OR(ISBLANK(Table1[[#This Row],[X]]),Table1[[#This Row],[Column1]]&lt;1,Table1[[#This Row],[Column2]]&lt;1),"",Table1[[#This Row],[Base score for Lot 1 Q2]]*INDEX(Tables!$A$2:$B$5,MATCH(Table1[[#This Row],[Response for Lot 1 Q2 ''System Customisation'']],Tables!$A$2:$A$5,0),2))</f>
        <v/>
      </c>
      <c r="M226" s="7"/>
      <c r="N226" s="8" t="s">
        <v>1111</v>
      </c>
      <c r="O226" s="5">
        <f>IF(ISNUMBER(MATCH(Table1[[#This Row],[Response for Lot 1 Q2 ''System Customisation'']],Tables!$A$2:$A$5,0)),1,0)</f>
        <v>0</v>
      </c>
      <c r="P226" s="5">
        <f>IF(ISNUMBER(MATCH(Table1[[#This Row],[Base score for Lot 1 Q2]],Tables!$B$12:$B$15,0)),1,0)</f>
        <v>0</v>
      </c>
    </row>
    <row r="227" spans="1:16" s="8" customFormat="1" ht="28.8" x14ac:dyDescent="0.3">
      <c r="A227" s="25">
        <v>1</v>
      </c>
      <c r="B227" s="25" t="s">
        <v>382</v>
      </c>
      <c r="C227" s="26" t="s">
        <v>511</v>
      </c>
      <c r="D227" s="25" t="s">
        <v>4</v>
      </c>
      <c r="E227" s="25" t="s">
        <v>718</v>
      </c>
      <c r="F227" s="43" t="s">
        <v>966</v>
      </c>
      <c r="G227" s="25" t="s">
        <v>38</v>
      </c>
      <c r="H227" s="25" t="s">
        <v>754</v>
      </c>
      <c r="I227" s="7"/>
      <c r="J227" s="25" t="str">
        <f>IF(ISBLANK(Table1[[#This Row],[X]]),"",IF(Table1[[#This Row],[Response to Q1 ''Meets minimum requriements'']]="","",IF(Table1[[#This Row],[Response to Q1 ''Meets minimum requriements'']]="N","",IF(Table1[[#This Row],[Response to Q1 ''Meets minimum requriements'']]="Y",INDEX(Tables!$A$12:$B$15,MATCH(Table1[[#This Row],[MoSCow]],Tables!$A$12:$A$15,0),2)))))</f>
        <v/>
      </c>
      <c r="K227" s="7" t="s">
        <v>1108</v>
      </c>
      <c r="L227" s="25" t="str">
        <f>IF(OR(ISBLANK(Table1[[#This Row],[X]]),Table1[[#This Row],[Column1]]&lt;1,Table1[[#This Row],[Column2]]&lt;1),"",Table1[[#This Row],[Base score for Lot 1 Q2]]*INDEX(Tables!$A$2:$B$5,MATCH(Table1[[#This Row],[Response for Lot 1 Q2 ''System Customisation'']],Tables!$A$2:$A$5,0),2))</f>
        <v/>
      </c>
      <c r="M227" s="7"/>
      <c r="N227" s="8" t="s">
        <v>1111</v>
      </c>
      <c r="O227" s="5">
        <f>IF(ISNUMBER(MATCH(Table1[[#This Row],[Response for Lot 1 Q2 ''System Customisation'']],Tables!$A$2:$A$5,0)),1,0)</f>
        <v>0</v>
      </c>
      <c r="P227" s="5">
        <f>IF(ISNUMBER(MATCH(Table1[[#This Row],[Base score for Lot 1 Q2]],Tables!$B$12:$B$15,0)),1,0)</f>
        <v>0</v>
      </c>
    </row>
    <row r="228" spans="1:16" s="8" customFormat="1" x14ac:dyDescent="0.3">
      <c r="A228" s="25">
        <v>1</v>
      </c>
      <c r="B228" s="25" t="s">
        <v>383</v>
      </c>
      <c r="C228" s="26" t="s">
        <v>512</v>
      </c>
      <c r="D228" s="25" t="s">
        <v>4</v>
      </c>
      <c r="E228" s="25" t="s">
        <v>718</v>
      </c>
      <c r="F228" s="43" t="s">
        <v>967</v>
      </c>
      <c r="G228" s="25" t="s">
        <v>39</v>
      </c>
      <c r="H228" s="25" t="s">
        <v>754</v>
      </c>
      <c r="I228" s="7"/>
      <c r="J228" s="25" t="str">
        <f>IF(ISBLANK(Table1[[#This Row],[X]]),"",IF(Table1[[#This Row],[Response to Q1 ''Meets minimum requriements'']]="","",IF(Table1[[#This Row],[Response to Q1 ''Meets minimum requriements'']]="N","",IF(Table1[[#This Row],[Response to Q1 ''Meets minimum requriements'']]="Y",INDEX(Tables!$A$12:$B$15,MATCH(Table1[[#This Row],[MoSCow]],Tables!$A$12:$A$15,0),2)))))</f>
        <v/>
      </c>
      <c r="K228" s="7" t="s">
        <v>1108</v>
      </c>
      <c r="L228" s="25" t="str">
        <f>IF(OR(ISBLANK(Table1[[#This Row],[X]]),Table1[[#This Row],[Column1]]&lt;1,Table1[[#This Row],[Column2]]&lt;1),"",Table1[[#This Row],[Base score for Lot 1 Q2]]*INDEX(Tables!$A$2:$B$5,MATCH(Table1[[#This Row],[Response for Lot 1 Q2 ''System Customisation'']],Tables!$A$2:$A$5,0),2))</f>
        <v/>
      </c>
      <c r="M228" s="7"/>
      <c r="N228" s="8" t="s">
        <v>1111</v>
      </c>
      <c r="O228" s="5">
        <f>IF(ISNUMBER(MATCH(Table1[[#This Row],[Response for Lot 1 Q2 ''System Customisation'']],Tables!$A$2:$A$5,0)),1,0)</f>
        <v>0</v>
      </c>
      <c r="P228" s="5">
        <f>IF(ISNUMBER(MATCH(Table1[[#This Row],[Base score for Lot 1 Q2]],Tables!$B$12:$B$15,0)),1,0)</f>
        <v>0</v>
      </c>
    </row>
    <row r="229" spans="1:16" s="8" customFormat="1" x14ac:dyDescent="0.3">
      <c r="A229" s="25">
        <v>1</v>
      </c>
      <c r="B229" s="25" t="s">
        <v>384</v>
      </c>
      <c r="C229" s="26" t="s">
        <v>513</v>
      </c>
      <c r="D229" s="25" t="s">
        <v>4</v>
      </c>
      <c r="E229" s="25" t="s">
        <v>514</v>
      </c>
      <c r="F229" s="43" t="s">
        <v>968</v>
      </c>
      <c r="G229" s="25" t="s">
        <v>38</v>
      </c>
      <c r="H229" s="25" t="s">
        <v>754</v>
      </c>
      <c r="I229" s="7"/>
      <c r="J229" s="25" t="str">
        <f>IF(ISBLANK(Table1[[#This Row],[X]]),"",IF(Table1[[#This Row],[Response to Q1 ''Meets minimum requriements'']]="","",IF(Table1[[#This Row],[Response to Q1 ''Meets minimum requriements'']]="N","",IF(Table1[[#This Row],[Response to Q1 ''Meets minimum requriements'']]="Y",INDEX(Tables!$A$12:$B$15,MATCH(Table1[[#This Row],[MoSCow]],Tables!$A$12:$A$15,0),2)))))</f>
        <v/>
      </c>
      <c r="K229" s="7" t="s">
        <v>1108</v>
      </c>
      <c r="L229" s="25" t="str">
        <f>IF(OR(ISBLANK(Table1[[#This Row],[X]]),Table1[[#This Row],[Column1]]&lt;1,Table1[[#This Row],[Column2]]&lt;1),"",Table1[[#This Row],[Base score for Lot 1 Q2]]*INDEX(Tables!$A$2:$B$5,MATCH(Table1[[#This Row],[Response for Lot 1 Q2 ''System Customisation'']],Tables!$A$2:$A$5,0),2))</f>
        <v/>
      </c>
      <c r="M229" s="7"/>
      <c r="N229" s="8" t="s">
        <v>1111</v>
      </c>
      <c r="O229" s="5">
        <f>IF(ISNUMBER(MATCH(Table1[[#This Row],[Response for Lot 1 Q2 ''System Customisation'']],Tables!$A$2:$A$5,0)),1,0)</f>
        <v>0</v>
      </c>
      <c r="P229" s="5">
        <f>IF(ISNUMBER(MATCH(Table1[[#This Row],[Base score for Lot 1 Q2]],Tables!$B$12:$B$15,0)),1,0)</f>
        <v>0</v>
      </c>
    </row>
    <row r="230" spans="1:16" s="8" customFormat="1" x14ac:dyDescent="0.3">
      <c r="A230" s="25">
        <v>1</v>
      </c>
      <c r="B230" s="25" t="s">
        <v>385</v>
      </c>
      <c r="C230" s="26" t="s">
        <v>515</v>
      </c>
      <c r="D230" s="25" t="s">
        <v>4</v>
      </c>
      <c r="E230" s="25" t="s">
        <v>514</v>
      </c>
      <c r="F230" s="43" t="s">
        <v>969</v>
      </c>
      <c r="G230" s="25" t="s">
        <v>38</v>
      </c>
      <c r="H230" s="25" t="s">
        <v>754</v>
      </c>
      <c r="I230" s="7"/>
      <c r="J230" s="25" t="str">
        <f>IF(ISBLANK(Table1[[#This Row],[X]]),"",IF(Table1[[#This Row],[Response to Q1 ''Meets minimum requriements'']]="","",IF(Table1[[#This Row],[Response to Q1 ''Meets minimum requriements'']]="N","",IF(Table1[[#This Row],[Response to Q1 ''Meets minimum requriements'']]="Y",INDEX(Tables!$A$12:$B$15,MATCH(Table1[[#This Row],[MoSCow]],Tables!$A$12:$A$15,0),2)))))</f>
        <v/>
      </c>
      <c r="K230" s="7" t="s">
        <v>1108</v>
      </c>
      <c r="L230" s="25" t="str">
        <f>IF(OR(ISBLANK(Table1[[#This Row],[X]]),Table1[[#This Row],[Column1]]&lt;1,Table1[[#This Row],[Column2]]&lt;1),"",Table1[[#This Row],[Base score for Lot 1 Q2]]*INDEX(Tables!$A$2:$B$5,MATCH(Table1[[#This Row],[Response for Lot 1 Q2 ''System Customisation'']],Tables!$A$2:$A$5,0),2))</f>
        <v/>
      </c>
      <c r="M230" s="7"/>
      <c r="N230" s="8" t="s">
        <v>1111</v>
      </c>
      <c r="O230" s="5">
        <f>IF(ISNUMBER(MATCH(Table1[[#This Row],[Response for Lot 1 Q2 ''System Customisation'']],Tables!$A$2:$A$5,0)),1,0)</f>
        <v>0</v>
      </c>
      <c r="P230" s="5">
        <f>IF(ISNUMBER(MATCH(Table1[[#This Row],[Base score for Lot 1 Q2]],Tables!$B$12:$B$15,0)),1,0)</f>
        <v>0</v>
      </c>
    </row>
    <row r="231" spans="1:16" s="8" customFormat="1" ht="86.4" x14ac:dyDescent="0.3">
      <c r="A231" s="25">
        <v>1</v>
      </c>
      <c r="B231" s="25" t="s">
        <v>386</v>
      </c>
      <c r="C231" s="26" t="s">
        <v>516</v>
      </c>
      <c r="D231" s="25" t="s">
        <v>4</v>
      </c>
      <c r="E231" s="25" t="s">
        <v>514</v>
      </c>
      <c r="F231" s="28" t="s">
        <v>970</v>
      </c>
      <c r="G231" s="25" t="s">
        <v>38</v>
      </c>
      <c r="H231" s="25" t="s">
        <v>754</v>
      </c>
      <c r="I231" s="7"/>
      <c r="J231" s="25" t="str">
        <f>IF(ISBLANK(Table1[[#This Row],[X]]),"",IF(Table1[[#This Row],[Response to Q1 ''Meets minimum requriements'']]="","",IF(Table1[[#This Row],[Response to Q1 ''Meets minimum requriements'']]="N","",IF(Table1[[#This Row],[Response to Q1 ''Meets minimum requriements'']]="Y",INDEX(Tables!$A$12:$B$15,MATCH(Table1[[#This Row],[MoSCow]],Tables!$A$12:$A$15,0),2)))))</f>
        <v/>
      </c>
      <c r="K231" s="7" t="s">
        <v>1108</v>
      </c>
      <c r="L231" s="25" t="str">
        <f>IF(OR(ISBLANK(Table1[[#This Row],[X]]),Table1[[#This Row],[Column1]]&lt;1,Table1[[#This Row],[Column2]]&lt;1),"",Table1[[#This Row],[Base score for Lot 1 Q2]]*INDEX(Tables!$A$2:$B$5,MATCH(Table1[[#This Row],[Response for Lot 1 Q2 ''System Customisation'']],Tables!$A$2:$A$5,0),2))</f>
        <v/>
      </c>
      <c r="M231" s="7"/>
      <c r="N231" s="8" t="s">
        <v>1111</v>
      </c>
      <c r="O231" s="5">
        <f>IF(ISNUMBER(MATCH(Table1[[#This Row],[Response for Lot 1 Q2 ''System Customisation'']],Tables!$A$2:$A$5,0)),1,0)</f>
        <v>0</v>
      </c>
      <c r="P231" s="5">
        <f>IF(ISNUMBER(MATCH(Table1[[#This Row],[Base score for Lot 1 Q2]],Tables!$B$12:$B$15,0)),1,0)</f>
        <v>0</v>
      </c>
    </row>
    <row r="232" spans="1:16" x14ac:dyDescent="0.3">
      <c r="A232" s="15">
        <v>1</v>
      </c>
      <c r="B232" s="15" t="s">
        <v>387</v>
      </c>
      <c r="C232" s="16" t="s">
        <v>517</v>
      </c>
      <c r="D232" s="15" t="s">
        <v>4</v>
      </c>
      <c r="E232" s="15" t="s">
        <v>514</v>
      </c>
      <c r="F232" s="29" t="s">
        <v>971</v>
      </c>
      <c r="G232" s="15" t="s">
        <v>38</v>
      </c>
      <c r="H232" s="15" t="s">
        <v>754</v>
      </c>
      <c r="I232" s="3"/>
      <c r="J232" s="15" t="str">
        <f>IF(ISBLANK(Table1[[#This Row],[X]]),"",IF(Table1[[#This Row],[Response to Q1 ''Meets minimum requriements'']]="","",IF(Table1[[#This Row],[Response to Q1 ''Meets minimum requriements'']]="N","",IF(Table1[[#This Row],[Response to Q1 ''Meets minimum requriements'']]="Y",INDEX(Tables!$A$12:$B$15,MATCH(Table1[[#This Row],[MoSCow]],Tables!$A$12:$A$15,0),2)))))</f>
        <v/>
      </c>
      <c r="K232" s="15" t="s">
        <v>1108</v>
      </c>
      <c r="L232" s="15" t="str">
        <f>IF(OR(ISBLANK(Table1[[#This Row],[X]]),Table1[[#This Row],[Column1]]&lt;1,Table1[[#This Row],[Column2]]&lt;1),"",Table1[[#This Row],[Base score for Lot 1 Q2]]*INDEX(Tables!$A$2:$B$5,MATCH(Table1[[#This Row],[Response for Lot 1 Q2 ''System Customisation'']],Tables!$A$2:$A$5,0),2))</f>
        <v/>
      </c>
      <c r="M232" s="3"/>
      <c r="O232" s="5">
        <f>IF(ISNUMBER(MATCH(Table1[[#This Row],[Response for Lot 1 Q2 ''System Customisation'']],Tables!$A$2:$A$5,0)),1,0)</f>
        <v>0</v>
      </c>
      <c r="P232" s="5">
        <f>IF(ISNUMBER(MATCH(Table1[[#This Row],[Base score for Lot 1 Q2]],Tables!$B$12:$B$15,0)),1,0)</f>
        <v>0</v>
      </c>
    </row>
    <row r="233" spans="1:16" x14ac:dyDescent="0.3">
      <c r="A233" s="15">
        <v>1</v>
      </c>
      <c r="B233" s="15" t="s">
        <v>388</v>
      </c>
      <c r="C233" s="16" t="s">
        <v>518</v>
      </c>
      <c r="D233" s="15"/>
      <c r="E233" s="15" t="s">
        <v>514</v>
      </c>
      <c r="F233" s="21" t="s">
        <v>972</v>
      </c>
      <c r="G233" s="15" t="s">
        <v>38</v>
      </c>
      <c r="H233" s="15" t="s">
        <v>754</v>
      </c>
      <c r="I233" s="3"/>
      <c r="J233" s="15" t="str">
        <f>IF(ISBLANK(Table1[[#This Row],[X]]),"",IF(Table1[[#This Row],[Response to Q1 ''Meets minimum requriements'']]="","",IF(Table1[[#This Row],[Response to Q1 ''Meets minimum requriements'']]="N","",IF(Table1[[#This Row],[Response to Q1 ''Meets minimum requriements'']]="Y",INDEX(Tables!$A$12:$B$15,MATCH(Table1[[#This Row],[MoSCow]],Tables!$A$12:$A$15,0),2)))))</f>
        <v/>
      </c>
      <c r="K233" s="15" t="s">
        <v>1108</v>
      </c>
      <c r="L233" s="15" t="str">
        <f>IF(OR(ISBLANK(Table1[[#This Row],[X]]),Table1[[#This Row],[Column1]]&lt;1,Table1[[#This Row],[Column2]]&lt;1),"",Table1[[#This Row],[Base score for Lot 1 Q2]]*INDEX(Tables!$A$2:$B$5,MATCH(Table1[[#This Row],[Response for Lot 1 Q2 ''System Customisation'']],Tables!$A$2:$A$5,0),2))</f>
        <v/>
      </c>
      <c r="M233" s="3"/>
      <c r="O233" s="5">
        <f>IF(ISNUMBER(MATCH(Table1[[#This Row],[Response for Lot 1 Q2 ''System Customisation'']],Tables!$A$2:$A$5,0)),1,0)</f>
        <v>0</v>
      </c>
      <c r="P233" s="5">
        <f>IF(ISNUMBER(MATCH(Table1[[#This Row],[Base score for Lot 1 Q2]],Tables!$B$12:$B$15,0)),1,0)</f>
        <v>0</v>
      </c>
    </row>
    <row r="234" spans="1:16" s="8" customFormat="1" x14ac:dyDescent="0.3">
      <c r="A234" s="25">
        <v>1</v>
      </c>
      <c r="B234" s="25" t="s">
        <v>389</v>
      </c>
      <c r="C234" s="26" t="s">
        <v>519</v>
      </c>
      <c r="D234" s="25" t="s">
        <v>4</v>
      </c>
      <c r="E234" s="25" t="s">
        <v>514</v>
      </c>
      <c r="F234" s="43" t="s">
        <v>973</v>
      </c>
      <c r="G234" s="25" t="s">
        <v>39</v>
      </c>
      <c r="H234" s="25" t="s">
        <v>754</v>
      </c>
      <c r="I234" s="7"/>
      <c r="J234" s="25" t="str">
        <f>IF(ISBLANK(Table1[[#This Row],[X]]),"",IF(Table1[[#This Row],[Response to Q1 ''Meets minimum requriements'']]="","",IF(Table1[[#This Row],[Response to Q1 ''Meets minimum requriements'']]="N","",IF(Table1[[#This Row],[Response to Q1 ''Meets minimum requriements'']]="Y",INDEX(Tables!$A$12:$B$15,MATCH(Table1[[#This Row],[MoSCow]],Tables!$A$12:$A$15,0),2)))))</f>
        <v/>
      </c>
      <c r="K234" s="7" t="s">
        <v>1108</v>
      </c>
      <c r="L234" s="25" t="str">
        <f>IF(OR(ISBLANK(Table1[[#This Row],[X]]),Table1[[#This Row],[Column1]]&lt;1,Table1[[#This Row],[Column2]]&lt;1),"",Table1[[#This Row],[Base score for Lot 1 Q2]]*INDEX(Tables!$A$2:$B$5,MATCH(Table1[[#This Row],[Response for Lot 1 Q2 ''System Customisation'']],Tables!$A$2:$A$5,0),2))</f>
        <v/>
      </c>
      <c r="M234" s="7"/>
      <c r="N234" s="8" t="s">
        <v>1111</v>
      </c>
      <c r="O234" s="5">
        <f>IF(ISNUMBER(MATCH(Table1[[#This Row],[Response for Lot 1 Q2 ''System Customisation'']],Tables!$A$2:$A$5,0)),1,0)</f>
        <v>0</v>
      </c>
      <c r="P234" s="5">
        <f>IF(ISNUMBER(MATCH(Table1[[#This Row],[Base score for Lot 1 Q2]],Tables!$B$12:$B$15,0)),1,0)</f>
        <v>0</v>
      </c>
    </row>
    <row r="235" spans="1:16" s="8" customFormat="1" x14ac:dyDescent="0.3">
      <c r="A235" s="25">
        <v>1</v>
      </c>
      <c r="B235" s="25" t="s">
        <v>390</v>
      </c>
      <c r="C235" s="26" t="s">
        <v>520</v>
      </c>
      <c r="D235" s="25"/>
      <c r="E235" s="25" t="s">
        <v>514</v>
      </c>
      <c r="F235" s="28" t="s">
        <v>974</v>
      </c>
      <c r="G235" s="25" t="s">
        <v>39</v>
      </c>
      <c r="H235" s="25" t="s">
        <v>754</v>
      </c>
      <c r="I235" s="7"/>
      <c r="J235" s="25" t="str">
        <f>IF(ISBLANK(Table1[[#This Row],[X]]),"",IF(Table1[[#This Row],[Response to Q1 ''Meets minimum requriements'']]="","",IF(Table1[[#This Row],[Response to Q1 ''Meets minimum requriements'']]="N","",IF(Table1[[#This Row],[Response to Q1 ''Meets minimum requriements'']]="Y",INDEX(Tables!$A$12:$B$15,MATCH(Table1[[#This Row],[MoSCow]],Tables!$A$12:$A$15,0),2)))))</f>
        <v/>
      </c>
      <c r="K235" s="7" t="s">
        <v>1108</v>
      </c>
      <c r="L235" s="25" t="str">
        <f>IF(OR(ISBLANK(Table1[[#This Row],[X]]),Table1[[#This Row],[Column1]]&lt;1,Table1[[#This Row],[Column2]]&lt;1),"",Table1[[#This Row],[Base score for Lot 1 Q2]]*INDEX(Tables!$A$2:$B$5,MATCH(Table1[[#This Row],[Response for Lot 1 Q2 ''System Customisation'']],Tables!$A$2:$A$5,0),2))</f>
        <v/>
      </c>
      <c r="M235" s="7"/>
      <c r="N235" s="8" t="s">
        <v>1111</v>
      </c>
      <c r="O235" s="5">
        <f>IF(ISNUMBER(MATCH(Table1[[#This Row],[Response for Lot 1 Q2 ''System Customisation'']],Tables!$A$2:$A$5,0)),1,0)</f>
        <v>0</v>
      </c>
      <c r="P235" s="5">
        <f>IF(ISNUMBER(MATCH(Table1[[#This Row],[Base score for Lot 1 Q2]],Tables!$B$12:$B$15,0)),1,0)</f>
        <v>0</v>
      </c>
    </row>
    <row r="236" spans="1:16" s="8" customFormat="1" ht="158.4" x14ac:dyDescent="0.3">
      <c r="A236" s="25">
        <v>1</v>
      </c>
      <c r="B236" s="25" t="s">
        <v>391</v>
      </c>
      <c r="C236" s="26" t="s">
        <v>521</v>
      </c>
      <c r="D236" s="25" t="s">
        <v>4</v>
      </c>
      <c r="E236" s="25" t="s">
        <v>514</v>
      </c>
      <c r="F236" s="28" t="s">
        <v>975</v>
      </c>
      <c r="G236" s="25" t="s">
        <v>38</v>
      </c>
      <c r="H236" s="25" t="s">
        <v>754</v>
      </c>
      <c r="I236" s="7"/>
      <c r="J236" s="25" t="str">
        <f>IF(ISBLANK(Table1[[#This Row],[X]]),"",IF(Table1[[#This Row],[Response to Q1 ''Meets minimum requriements'']]="","",IF(Table1[[#This Row],[Response to Q1 ''Meets minimum requriements'']]="N","",IF(Table1[[#This Row],[Response to Q1 ''Meets minimum requriements'']]="Y",INDEX(Tables!$A$12:$B$15,MATCH(Table1[[#This Row],[MoSCow]],Tables!$A$12:$A$15,0),2)))))</f>
        <v/>
      </c>
      <c r="K236" s="7" t="s">
        <v>1108</v>
      </c>
      <c r="L236" s="25" t="str">
        <f>IF(OR(ISBLANK(Table1[[#This Row],[X]]),Table1[[#This Row],[Column1]]&lt;1,Table1[[#This Row],[Column2]]&lt;1),"",Table1[[#This Row],[Base score for Lot 1 Q2]]*INDEX(Tables!$A$2:$B$5,MATCH(Table1[[#This Row],[Response for Lot 1 Q2 ''System Customisation'']],Tables!$A$2:$A$5,0),2))</f>
        <v/>
      </c>
      <c r="M236" s="7"/>
      <c r="N236" s="8" t="s">
        <v>1111</v>
      </c>
      <c r="O236" s="5">
        <f>IF(ISNUMBER(MATCH(Table1[[#This Row],[Response for Lot 1 Q2 ''System Customisation'']],Tables!$A$2:$A$5,0)),1,0)</f>
        <v>0</v>
      </c>
      <c r="P236" s="5">
        <f>IF(ISNUMBER(MATCH(Table1[[#This Row],[Base score for Lot 1 Q2]],Tables!$B$12:$B$15,0)),1,0)</f>
        <v>0</v>
      </c>
    </row>
    <row r="237" spans="1:16" s="8" customFormat="1" ht="28.8" x14ac:dyDescent="0.3">
      <c r="A237" s="25">
        <v>1</v>
      </c>
      <c r="B237" s="25" t="s">
        <v>392</v>
      </c>
      <c r="C237" s="26" t="s">
        <v>522</v>
      </c>
      <c r="D237" s="25" t="s">
        <v>4</v>
      </c>
      <c r="E237" s="25" t="s">
        <v>514</v>
      </c>
      <c r="F237" s="28" t="s">
        <v>976</v>
      </c>
      <c r="G237" s="25" t="s">
        <v>38</v>
      </c>
      <c r="H237" s="25" t="s">
        <v>754</v>
      </c>
      <c r="I237" s="7"/>
      <c r="J237" s="25" t="str">
        <f>IF(ISBLANK(Table1[[#This Row],[X]]),"",IF(Table1[[#This Row],[Response to Q1 ''Meets minimum requriements'']]="","",IF(Table1[[#This Row],[Response to Q1 ''Meets minimum requriements'']]="N","",IF(Table1[[#This Row],[Response to Q1 ''Meets minimum requriements'']]="Y",INDEX(Tables!$A$12:$B$15,MATCH(Table1[[#This Row],[MoSCow]],Tables!$A$12:$A$15,0),2)))))</f>
        <v/>
      </c>
      <c r="K237" s="7" t="s">
        <v>1108</v>
      </c>
      <c r="L237" s="25" t="str">
        <f>IF(OR(ISBLANK(Table1[[#This Row],[X]]),Table1[[#This Row],[Column1]]&lt;1,Table1[[#This Row],[Column2]]&lt;1),"",Table1[[#This Row],[Base score for Lot 1 Q2]]*INDEX(Tables!$A$2:$B$5,MATCH(Table1[[#This Row],[Response for Lot 1 Q2 ''System Customisation'']],Tables!$A$2:$A$5,0),2))</f>
        <v/>
      </c>
      <c r="M237" s="7"/>
      <c r="N237" s="8" t="s">
        <v>1111</v>
      </c>
      <c r="O237" s="5">
        <f>IF(ISNUMBER(MATCH(Table1[[#This Row],[Response for Lot 1 Q2 ''System Customisation'']],Tables!$A$2:$A$5,0)),1,0)</f>
        <v>0</v>
      </c>
      <c r="P237" s="5">
        <f>IF(ISNUMBER(MATCH(Table1[[#This Row],[Base score for Lot 1 Q2]],Tables!$B$12:$B$15,0)),1,0)</f>
        <v>0</v>
      </c>
    </row>
    <row r="238" spans="1:16" s="8" customFormat="1" x14ac:dyDescent="0.3">
      <c r="A238" s="25">
        <v>1</v>
      </c>
      <c r="B238" s="25" t="s">
        <v>393</v>
      </c>
      <c r="C238" s="26" t="s">
        <v>523</v>
      </c>
      <c r="D238" s="25" t="s">
        <v>4</v>
      </c>
      <c r="E238" s="25" t="s">
        <v>514</v>
      </c>
      <c r="F238" s="43" t="s">
        <v>977</v>
      </c>
      <c r="G238" s="25" t="s">
        <v>38</v>
      </c>
      <c r="H238" s="25" t="s">
        <v>754</v>
      </c>
      <c r="I238" s="7"/>
      <c r="J238" s="25" t="str">
        <f>IF(ISBLANK(Table1[[#This Row],[X]]),"",IF(Table1[[#This Row],[Response to Q1 ''Meets minimum requriements'']]="","",IF(Table1[[#This Row],[Response to Q1 ''Meets minimum requriements'']]="N","",IF(Table1[[#This Row],[Response to Q1 ''Meets minimum requriements'']]="Y",INDEX(Tables!$A$12:$B$15,MATCH(Table1[[#This Row],[MoSCow]],Tables!$A$12:$A$15,0),2)))))</f>
        <v/>
      </c>
      <c r="K238" s="7" t="s">
        <v>1108</v>
      </c>
      <c r="L238" s="25" t="str">
        <f>IF(OR(ISBLANK(Table1[[#This Row],[X]]),Table1[[#This Row],[Column1]]&lt;1,Table1[[#This Row],[Column2]]&lt;1),"",Table1[[#This Row],[Base score for Lot 1 Q2]]*INDEX(Tables!$A$2:$B$5,MATCH(Table1[[#This Row],[Response for Lot 1 Q2 ''System Customisation'']],Tables!$A$2:$A$5,0),2))</f>
        <v/>
      </c>
      <c r="M238" s="7"/>
      <c r="N238" s="8" t="s">
        <v>1111</v>
      </c>
      <c r="O238" s="5">
        <f>IF(ISNUMBER(MATCH(Table1[[#This Row],[Response for Lot 1 Q2 ''System Customisation'']],Tables!$A$2:$A$5,0)),1,0)</f>
        <v>0</v>
      </c>
      <c r="P238" s="5">
        <f>IF(ISNUMBER(MATCH(Table1[[#This Row],[Base score for Lot 1 Q2]],Tables!$B$12:$B$15,0)),1,0)</f>
        <v>0</v>
      </c>
    </row>
    <row r="239" spans="1:16" s="8" customFormat="1" ht="28.8" x14ac:dyDescent="0.3">
      <c r="A239" s="25">
        <v>1</v>
      </c>
      <c r="B239" s="25" t="s">
        <v>394</v>
      </c>
      <c r="C239" s="26" t="s">
        <v>524</v>
      </c>
      <c r="D239" s="25" t="s">
        <v>4</v>
      </c>
      <c r="E239" s="25" t="s">
        <v>514</v>
      </c>
      <c r="F239" s="43" t="s">
        <v>978</v>
      </c>
      <c r="G239" s="25" t="s">
        <v>39</v>
      </c>
      <c r="H239" s="25" t="s">
        <v>754</v>
      </c>
      <c r="I239" s="7"/>
      <c r="J239" s="25" t="str">
        <f>IF(ISBLANK(Table1[[#This Row],[X]]),"",IF(Table1[[#This Row],[Response to Q1 ''Meets minimum requriements'']]="","",IF(Table1[[#This Row],[Response to Q1 ''Meets minimum requriements'']]="N","",IF(Table1[[#This Row],[Response to Q1 ''Meets minimum requriements'']]="Y",INDEX(Tables!$A$12:$B$15,MATCH(Table1[[#This Row],[MoSCow]],Tables!$A$12:$A$15,0),2)))))</f>
        <v/>
      </c>
      <c r="K239" s="7" t="s">
        <v>1108</v>
      </c>
      <c r="L239" s="25" t="str">
        <f>IF(OR(ISBLANK(Table1[[#This Row],[X]]),Table1[[#This Row],[Column1]]&lt;1,Table1[[#This Row],[Column2]]&lt;1),"",Table1[[#This Row],[Base score for Lot 1 Q2]]*INDEX(Tables!$A$2:$B$5,MATCH(Table1[[#This Row],[Response for Lot 1 Q2 ''System Customisation'']],Tables!$A$2:$A$5,0),2))</f>
        <v/>
      </c>
      <c r="M239" s="7"/>
      <c r="N239" s="8" t="s">
        <v>1111</v>
      </c>
      <c r="O239" s="5">
        <f>IF(ISNUMBER(MATCH(Table1[[#This Row],[Response for Lot 1 Q2 ''System Customisation'']],Tables!$A$2:$A$5,0)),1,0)</f>
        <v>0</v>
      </c>
      <c r="P239" s="5">
        <f>IF(ISNUMBER(MATCH(Table1[[#This Row],[Base score for Lot 1 Q2]],Tables!$B$12:$B$15,0)),1,0)</f>
        <v>0</v>
      </c>
    </row>
    <row r="240" spans="1:16" s="8" customFormat="1" x14ac:dyDescent="0.3">
      <c r="A240" s="25">
        <v>1</v>
      </c>
      <c r="B240" s="25" t="s">
        <v>395</v>
      </c>
      <c r="C240" s="26" t="s">
        <v>525</v>
      </c>
      <c r="D240" s="25" t="s">
        <v>4</v>
      </c>
      <c r="E240" s="25" t="s">
        <v>514</v>
      </c>
      <c r="F240" s="43" t="s">
        <v>979</v>
      </c>
      <c r="G240" s="25" t="s">
        <v>38</v>
      </c>
      <c r="H240" s="25" t="s">
        <v>754</v>
      </c>
      <c r="I240" s="7"/>
      <c r="J240" s="25" t="str">
        <f>IF(ISBLANK(Table1[[#This Row],[X]]),"",IF(Table1[[#This Row],[Response to Q1 ''Meets minimum requriements'']]="","",IF(Table1[[#This Row],[Response to Q1 ''Meets minimum requriements'']]="N","",IF(Table1[[#This Row],[Response to Q1 ''Meets minimum requriements'']]="Y",INDEX(Tables!$A$12:$B$15,MATCH(Table1[[#This Row],[MoSCow]],Tables!$A$12:$A$15,0),2)))))</f>
        <v/>
      </c>
      <c r="K240" s="7" t="s">
        <v>1108</v>
      </c>
      <c r="L240" s="25" t="str">
        <f>IF(OR(ISBLANK(Table1[[#This Row],[X]]),Table1[[#This Row],[Column1]]&lt;1,Table1[[#This Row],[Column2]]&lt;1),"",Table1[[#This Row],[Base score for Lot 1 Q2]]*INDEX(Tables!$A$2:$B$5,MATCH(Table1[[#This Row],[Response for Lot 1 Q2 ''System Customisation'']],Tables!$A$2:$A$5,0),2))</f>
        <v/>
      </c>
      <c r="M240" s="7"/>
      <c r="N240" s="8" t="s">
        <v>1111</v>
      </c>
      <c r="O240" s="5">
        <f>IF(ISNUMBER(MATCH(Table1[[#This Row],[Response for Lot 1 Q2 ''System Customisation'']],Tables!$A$2:$A$5,0)),1,0)</f>
        <v>0</v>
      </c>
      <c r="P240" s="5">
        <f>IF(ISNUMBER(MATCH(Table1[[#This Row],[Base score for Lot 1 Q2]],Tables!$B$12:$B$15,0)),1,0)</f>
        <v>0</v>
      </c>
    </row>
    <row r="241" spans="1:16" s="8" customFormat="1" ht="28.8" x14ac:dyDescent="0.3">
      <c r="A241" s="25">
        <v>1</v>
      </c>
      <c r="B241" s="25" t="s">
        <v>396</v>
      </c>
      <c r="C241" s="26" t="s">
        <v>526</v>
      </c>
      <c r="D241" s="25" t="s">
        <v>4</v>
      </c>
      <c r="E241" s="25" t="s">
        <v>514</v>
      </c>
      <c r="F241" s="43" t="s">
        <v>980</v>
      </c>
      <c r="G241" s="25" t="s">
        <v>38</v>
      </c>
      <c r="H241" s="25" t="s">
        <v>754</v>
      </c>
      <c r="I241" s="7"/>
      <c r="J241" s="25" t="str">
        <f>IF(ISBLANK(Table1[[#This Row],[X]]),"",IF(Table1[[#This Row],[Response to Q1 ''Meets minimum requriements'']]="","",IF(Table1[[#This Row],[Response to Q1 ''Meets minimum requriements'']]="N","",IF(Table1[[#This Row],[Response to Q1 ''Meets minimum requriements'']]="Y",INDEX(Tables!$A$12:$B$15,MATCH(Table1[[#This Row],[MoSCow]],Tables!$A$12:$A$15,0),2)))))</f>
        <v/>
      </c>
      <c r="K241" s="7" t="s">
        <v>1108</v>
      </c>
      <c r="L241" s="25" t="str">
        <f>IF(OR(ISBLANK(Table1[[#This Row],[X]]),Table1[[#This Row],[Column1]]&lt;1,Table1[[#This Row],[Column2]]&lt;1),"",Table1[[#This Row],[Base score for Lot 1 Q2]]*INDEX(Tables!$A$2:$B$5,MATCH(Table1[[#This Row],[Response for Lot 1 Q2 ''System Customisation'']],Tables!$A$2:$A$5,0),2))</f>
        <v/>
      </c>
      <c r="M241" s="7"/>
      <c r="N241" s="8" t="s">
        <v>1111</v>
      </c>
      <c r="O241" s="5">
        <f>IF(ISNUMBER(MATCH(Table1[[#This Row],[Response for Lot 1 Q2 ''System Customisation'']],Tables!$A$2:$A$5,0)),1,0)</f>
        <v>0</v>
      </c>
      <c r="P241" s="5">
        <f>IF(ISNUMBER(MATCH(Table1[[#This Row],[Base score for Lot 1 Q2]],Tables!$B$12:$B$15,0)),1,0)</f>
        <v>0</v>
      </c>
    </row>
    <row r="242" spans="1:16" s="8" customFormat="1" x14ac:dyDescent="0.3">
      <c r="A242" s="25">
        <v>1</v>
      </c>
      <c r="B242" s="25" t="s">
        <v>397</v>
      </c>
      <c r="C242" s="26" t="s">
        <v>527</v>
      </c>
      <c r="D242" s="25" t="s">
        <v>4</v>
      </c>
      <c r="E242" s="25" t="s">
        <v>514</v>
      </c>
      <c r="F242" s="43" t="s">
        <v>981</v>
      </c>
      <c r="G242" s="25" t="s">
        <v>38</v>
      </c>
      <c r="H242" s="25" t="s">
        <v>754</v>
      </c>
      <c r="I242" s="7"/>
      <c r="J242" s="25" t="str">
        <f>IF(ISBLANK(Table1[[#This Row],[X]]),"",IF(Table1[[#This Row],[Response to Q1 ''Meets minimum requriements'']]="","",IF(Table1[[#This Row],[Response to Q1 ''Meets minimum requriements'']]="N","",IF(Table1[[#This Row],[Response to Q1 ''Meets minimum requriements'']]="Y",INDEX(Tables!$A$12:$B$15,MATCH(Table1[[#This Row],[MoSCow]],Tables!$A$12:$A$15,0),2)))))</f>
        <v/>
      </c>
      <c r="K242" s="7" t="s">
        <v>1108</v>
      </c>
      <c r="L242" s="25" t="str">
        <f>IF(OR(ISBLANK(Table1[[#This Row],[X]]),Table1[[#This Row],[Column1]]&lt;1,Table1[[#This Row],[Column2]]&lt;1),"",Table1[[#This Row],[Base score for Lot 1 Q2]]*INDEX(Tables!$A$2:$B$5,MATCH(Table1[[#This Row],[Response for Lot 1 Q2 ''System Customisation'']],Tables!$A$2:$A$5,0),2))</f>
        <v/>
      </c>
      <c r="M242" s="7"/>
      <c r="N242" s="8" t="s">
        <v>1111</v>
      </c>
      <c r="O242" s="5">
        <f>IF(ISNUMBER(MATCH(Table1[[#This Row],[Response for Lot 1 Q2 ''System Customisation'']],Tables!$A$2:$A$5,0)),1,0)</f>
        <v>0</v>
      </c>
      <c r="P242" s="5">
        <f>IF(ISNUMBER(MATCH(Table1[[#This Row],[Base score for Lot 1 Q2]],Tables!$B$12:$B$15,0)),1,0)</f>
        <v>0</v>
      </c>
    </row>
    <row r="243" spans="1:16" s="8" customFormat="1" ht="57.6" x14ac:dyDescent="0.3">
      <c r="A243" s="25">
        <v>1</v>
      </c>
      <c r="B243" s="25" t="s">
        <v>398</v>
      </c>
      <c r="C243" s="26" t="s">
        <v>528</v>
      </c>
      <c r="D243" s="25" t="s">
        <v>4</v>
      </c>
      <c r="E243" s="25" t="s">
        <v>514</v>
      </c>
      <c r="F243" s="28" t="s">
        <v>1088</v>
      </c>
      <c r="G243" s="25" t="s">
        <v>38</v>
      </c>
      <c r="H243" s="25" t="s">
        <v>754</v>
      </c>
      <c r="I243" s="7"/>
      <c r="J243" s="25" t="str">
        <f>IF(ISBLANK(Table1[[#This Row],[X]]),"",IF(Table1[[#This Row],[Response to Q1 ''Meets minimum requriements'']]="","",IF(Table1[[#This Row],[Response to Q1 ''Meets minimum requriements'']]="N","",IF(Table1[[#This Row],[Response to Q1 ''Meets minimum requriements'']]="Y",INDEX(Tables!$A$12:$B$15,MATCH(Table1[[#This Row],[MoSCow]],Tables!$A$12:$A$15,0),2)))))</f>
        <v/>
      </c>
      <c r="K243" s="7" t="s">
        <v>1108</v>
      </c>
      <c r="L243" s="25" t="str">
        <f>IF(OR(ISBLANK(Table1[[#This Row],[X]]),Table1[[#This Row],[Column1]]&lt;1,Table1[[#This Row],[Column2]]&lt;1),"",Table1[[#This Row],[Base score for Lot 1 Q2]]*INDEX(Tables!$A$2:$B$5,MATCH(Table1[[#This Row],[Response for Lot 1 Q2 ''System Customisation'']],Tables!$A$2:$A$5,0),2))</f>
        <v/>
      </c>
      <c r="M243" s="7"/>
      <c r="N243" s="8" t="s">
        <v>1111</v>
      </c>
      <c r="O243" s="5">
        <f>IF(ISNUMBER(MATCH(Table1[[#This Row],[Response for Lot 1 Q2 ''System Customisation'']],Tables!$A$2:$A$5,0)),1,0)</f>
        <v>0</v>
      </c>
      <c r="P243" s="5">
        <f>IF(ISNUMBER(MATCH(Table1[[#This Row],[Base score for Lot 1 Q2]],Tables!$B$12:$B$15,0)),1,0)</f>
        <v>0</v>
      </c>
    </row>
    <row r="244" spans="1:16" s="8" customFormat="1" ht="28.8" x14ac:dyDescent="0.3">
      <c r="A244" s="25">
        <v>1</v>
      </c>
      <c r="B244" s="25" t="s">
        <v>399</v>
      </c>
      <c r="C244" s="26" t="s">
        <v>529</v>
      </c>
      <c r="D244" s="25" t="s">
        <v>4</v>
      </c>
      <c r="E244" s="25" t="s">
        <v>514</v>
      </c>
      <c r="F244" s="43" t="s">
        <v>982</v>
      </c>
      <c r="G244" s="25" t="s">
        <v>38</v>
      </c>
      <c r="H244" s="25" t="s">
        <v>754</v>
      </c>
      <c r="I244" s="7"/>
      <c r="J244" s="25" t="str">
        <f>IF(ISBLANK(Table1[[#This Row],[X]]),"",IF(Table1[[#This Row],[Response to Q1 ''Meets minimum requriements'']]="","",IF(Table1[[#This Row],[Response to Q1 ''Meets minimum requriements'']]="N","",IF(Table1[[#This Row],[Response to Q1 ''Meets minimum requriements'']]="Y",INDEX(Tables!$A$12:$B$15,MATCH(Table1[[#This Row],[MoSCow]],Tables!$A$12:$A$15,0),2)))))</f>
        <v/>
      </c>
      <c r="K244" s="7" t="s">
        <v>1108</v>
      </c>
      <c r="L244" s="25" t="str">
        <f>IF(OR(ISBLANK(Table1[[#This Row],[X]]),Table1[[#This Row],[Column1]]&lt;1,Table1[[#This Row],[Column2]]&lt;1),"",Table1[[#This Row],[Base score for Lot 1 Q2]]*INDEX(Tables!$A$2:$B$5,MATCH(Table1[[#This Row],[Response for Lot 1 Q2 ''System Customisation'']],Tables!$A$2:$A$5,0),2))</f>
        <v/>
      </c>
      <c r="M244" s="7"/>
      <c r="N244" s="8" t="s">
        <v>1111</v>
      </c>
      <c r="O244" s="5">
        <f>IF(ISNUMBER(MATCH(Table1[[#This Row],[Response for Lot 1 Q2 ''System Customisation'']],Tables!$A$2:$A$5,0)),1,0)</f>
        <v>0</v>
      </c>
      <c r="P244" s="5">
        <f>IF(ISNUMBER(MATCH(Table1[[#This Row],[Base score for Lot 1 Q2]],Tables!$B$12:$B$15,0)),1,0)</f>
        <v>0</v>
      </c>
    </row>
    <row r="245" spans="1:16" s="8" customFormat="1" ht="28.8" x14ac:dyDescent="0.3">
      <c r="A245" s="25">
        <v>1</v>
      </c>
      <c r="B245" s="25" t="s">
        <v>400</v>
      </c>
      <c r="C245" s="26" t="s">
        <v>530</v>
      </c>
      <c r="D245" s="25" t="s">
        <v>4</v>
      </c>
      <c r="E245" s="25" t="s">
        <v>514</v>
      </c>
      <c r="F245" s="53" t="s">
        <v>983</v>
      </c>
      <c r="G245" s="25" t="s">
        <v>38</v>
      </c>
      <c r="H245" s="25" t="s">
        <v>754</v>
      </c>
      <c r="I245" s="7"/>
      <c r="J245" s="25" t="str">
        <f>IF(ISBLANK(Table1[[#This Row],[X]]),"",IF(Table1[[#This Row],[Response to Q1 ''Meets minimum requriements'']]="","",IF(Table1[[#This Row],[Response to Q1 ''Meets minimum requriements'']]="N","",IF(Table1[[#This Row],[Response to Q1 ''Meets minimum requriements'']]="Y",INDEX(Tables!$A$12:$B$15,MATCH(Table1[[#This Row],[MoSCow]],Tables!$A$12:$A$15,0),2)))))</f>
        <v/>
      </c>
      <c r="K245" s="7" t="s">
        <v>1108</v>
      </c>
      <c r="L245" s="25" t="str">
        <f>IF(OR(ISBLANK(Table1[[#This Row],[X]]),Table1[[#This Row],[Column1]]&lt;1,Table1[[#This Row],[Column2]]&lt;1),"",Table1[[#This Row],[Base score for Lot 1 Q2]]*INDEX(Tables!$A$2:$B$5,MATCH(Table1[[#This Row],[Response for Lot 1 Q2 ''System Customisation'']],Tables!$A$2:$A$5,0),2))</f>
        <v/>
      </c>
      <c r="M245" s="7"/>
      <c r="N245" s="8" t="s">
        <v>1111</v>
      </c>
      <c r="O245" s="5">
        <f>IF(ISNUMBER(MATCH(Table1[[#This Row],[Response for Lot 1 Q2 ''System Customisation'']],Tables!$A$2:$A$5,0)),1,0)</f>
        <v>0</v>
      </c>
      <c r="P245" s="5">
        <f>IF(ISNUMBER(MATCH(Table1[[#This Row],[Base score for Lot 1 Q2]],Tables!$B$12:$B$15,0)),1,0)</f>
        <v>0</v>
      </c>
    </row>
    <row r="246" spans="1:16" s="8" customFormat="1" x14ac:dyDescent="0.3">
      <c r="A246" s="25">
        <v>1</v>
      </c>
      <c r="B246" s="25" t="s">
        <v>401</v>
      </c>
      <c r="C246" s="26" t="s">
        <v>531</v>
      </c>
      <c r="D246" s="25" t="s">
        <v>4</v>
      </c>
      <c r="E246" s="25" t="s">
        <v>514</v>
      </c>
      <c r="F246" s="53" t="s">
        <v>984</v>
      </c>
      <c r="G246" s="25" t="s">
        <v>38</v>
      </c>
      <c r="H246" s="25" t="s">
        <v>754</v>
      </c>
      <c r="I246" s="7"/>
      <c r="J246" s="25" t="str">
        <f>IF(ISBLANK(Table1[[#This Row],[X]]),"",IF(Table1[[#This Row],[Response to Q1 ''Meets minimum requriements'']]="","",IF(Table1[[#This Row],[Response to Q1 ''Meets minimum requriements'']]="N","",IF(Table1[[#This Row],[Response to Q1 ''Meets minimum requriements'']]="Y",INDEX(Tables!$A$12:$B$15,MATCH(Table1[[#This Row],[MoSCow]],Tables!$A$12:$A$15,0),2)))))</f>
        <v/>
      </c>
      <c r="K246" s="7" t="s">
        <v>1108</v>
      </c>
      <c r="L246" s="25" t="str">
        <f>IF(OR(ISBLANK(Table1[[#This Row],[X]]),Table1[[#This Row],[Column1]]&lt;1,Table1[[#This Row],[Column2]]&lt;1),"",Table1[[#This Row],[Base score for Lot 1 Q2]]*INDEX(Tables!$A$2:$B$5,MATCH(Table1[[#This Row],[Response for Lot 1 Q2 ''System Customisation'']],Tables!$A$2:$A$5,0),2))</f>
        <v/>
      </c>
      <c r="M246" s="7"/>
      <c r="N246" s="8" t="s">
        <v>1111</v>
      </c>
      <c r="O246" s="5">
        <f>IF(ISNUMBER(MATCH(Table1[[#This Row],[Response for Lot 1 Q2 ''System Customisation'']],Tables!$A$2:$A$5,0)),1,0)</f>
        <v>0</v>
      </c>
      <c r="P246" s="5">
        <f>IF(ISNUMBER(MATCH(Table1[[#This Row],[Base score for Lot 1 Q2]],Tables!$B$12:$B$15,0)),1,0)</f>
        <v>0</v>
      </c>
    </row>
    <row r="247" spans="1:16" s="8" customFormat="1" ht="28.8" x14ac:dyDescent="0.3">
      <c r="A247" s="25">
        <v>1</v>
      </c>
      <c r="B247" s="25" t="s">
        <v>402</v>
      </c>
      <c r="C247" s="26" t="s">
        <v>532</v>
      </c>
      <c r="D247" s="25" t="s">
        <v>4</v>
      </c>
      <c r="E247" s="25" t="s">
        <v>514</v>
      </c>
      <c r="F247" s="43" t="s">
        <v>985</v>
      </c>
      <c r="G247" s="25" t="s">
        <v>38</v>
      </c>
      <c r="H247" s="25" t="s">
        <v>754</v>
      </c>
      <c r="I247" s="7"/>
      <c r="J247" s="25" t="str">
        <f>IF(ISBLANK(Table1[[#This Row],[X]]),"",IF(Table1[[#This Row],[Response to Q1 ''Meets minimum requriements'']]="","",IF(Table1[[#This Row],[Response to Q1 ''Meets minimum requriements'']]="N","",IF(Table1[[#This Row],[Response to Q1 ''Meets minimum requriements'']]="Y",INDEX(Tables!$A$12:$B$15,MATCH(Table1[[#This Row],[MoSCow]],Tables!$A$12:$A$15,0),2)))))</f>
        <v/>
      </c>
      <c r="K247" s="7" t="s">
        <v>1108</v>
      </c>
      <c r="L247" s="25" t="str">
        <f>IF(OR(ISBLANK(Table1[[#This Row],[X]]),Table1[[#This Row],[Column1]]&lt;1,Table1[[#This Row],[Column2]]&lt;1),"",Table1[[#This Row],[Base score for Lot 1 Q2]]*INDEX(Tables!$A$2:$B$5,MATCH(Table1[[#This Row],[Response for Lot 1 Q2 ''System Customisation'']],Tables!$A$2:$A$5,0),2))</f>
        <v/>
      </c>
      <c r="M247" s="7"/>
      <c r="N247" s="8" t="s">
        <v>1111</v>
      </c>
      <c r="O247" s="5">
        <f>IF(ISNUMBER(MATCH(Table1[[#This Row],[Response for Lot 1 Q2 ''System Customisation'']],Tables!$A$2:$A$5,0)),1,0)</f>
        <v>0</v>
      </c>
      <c r="P247" s="5">
        <f>IF(ISNUMBER(MATCH(Table1[[#This Row],[Base score for Lot 1 Q2]],Tables!$B$12:$B$15,0)),1,0)</f>
        <v>0</v>
      </c>
    </row>
    <row r="248" spans="1:16" s="8" customFormat="1" x14ac:dyDescent="0.3">
      <c r="A248" s="25">
        <v>1</v>
      </c>
      <c r="B248" s="25" t="s">
        <v>403</v>
      </c>
      <c r="C248" s="26" t="s">
        <v>533</v>
      </c>
      <c r="D248" s="25" t="s">
        <v>4</v>
      </c>
      <c r="E248" s="25" t="s">
        <v>514</v>
      </c>
      <c r="F248" s="43" t="s">
        <v>986</v>
      </c>
      <c r="G248" s="25" t="s">
        <v>38</v>
      </c>
      <c r="H248" s="25" t="s">
        <v>754</v>
      </c>
      <c r="I248" s="7"/>
      <c r="J248" s="25" t="str">
        <f>IF(ISBLANK(Table1[[#This Row],[X]]),"",IF(Table1[[#This Row],[Response to Q1 ''Meets minimum requriements'']]="","",IF(Table1[[#This Row],[Response to Q1 ''Meets minimum requriements'']]="N","",IF(Table1[[#This Row],[Response to Q1 ''Meets minimum requriements'']]="Y",INDEX(Tables!$A$12:$B$15,MATCH(Table1[[#This Row],[MoSCow]],Tables!$A$12:$A$15,0),2)))))</f>
        <v/>
      </c>
      <c r="K248" s="7" t="s">
        <v>1108</v>
      </c>
      <c r="L248" s="25" t="str">
        <f>IF(OR(ISBLANK(Table1[[#This Row],[X]]),Table1[[#This Row],[Column1]]&lt;1,Table1[[#This Row],[Column2]]&lt;1),"",Table1[[#This Row],[Base score for Lot 1 Q2]]*INDEX(Tables!$A$2:$B$5,MATCH(Table1[[#This Row],[Response for Lot 1 Q2 ''System Customisation'']],Tables!$A$2:$A$5,0),2))</f>
        <v/>
      </c>
      <c r="M248" s="7"/>
      <c r="N248" s="8" t="s">
        <v>1111</v>
      </c>
      <c r="O248" s="5">
        <f>IF(ISNUMBER(MATCH(Table1[[#This Row],[Response for Lot 1 Q2 ''System Customisation'']],Tables!$A$2:$A$5,0)),1,0)</f>
        <v>0</v>
      </c>
      <c r="P248" s="5">
        <f>IF(ISNUMBER(MATCH(Table1[[#This Row],[Base score for Lot 1 Q2]],Tables!$B$12:$B$15,0)),1,0)</f>
        <v>0</v>
      </c>
    </row>
    <row r="249" spans="1:16" ht="100.8" x14ac:dyDescent="0.3">
      <c r="A249" s="15">
        <v>1</v>
      </c>
      <c r="B249" s="15" t="s">
        <v>404</v>
      </c>
      <c r="C249" s="16" t="s">
        <v>696</v>
      </c>
      <c r="D249" s="15" t="s">
        <v>4</v>
      </c>
      <c r="E249" s="15" t="s">
        <v>514</v>
      </c>
      <c r="F249" s="21" t="s">
        <v>987</v>
      </c>
      <c r="G249" s="15" t="s">
        <v>39</v>
      </c>
      <c r="H249" s="15" t="s">
        <v>751</v>
      </c>
      <c r="I249" s="3"/>
      <c r="J249" s="15" t="str">
        <f>IF(ISBLANK(Table1[[#This Row],[X]]),"",IF(Table1[[#This Row],[Response to Q1 ''Meets minimum requriements'']]="","",IF(Table1[[#This Row],[Response to Q1 ''Meets minimum requriements'']]="N","",IF(Table1[[#This Row],[Response to Q1 ''Meets minimum requriements'']]="Y",INDEX(Tables!$A$12:$B$15,MATCH(Table1[[#This Row],[MoSCow]],Tables!$A$12:$A$15,0),2)))))</f>
        <v/>
      </c>
      <c r="K249" s="15" t="s">
        <v>1108</v>
      </c>
      <c r="L249" s="15" t="str">
        <f>IF(OR(ISBLANK(Table1[[#This Row],[X]]),Table1[[#This Row],[Column1]]&lt;1,Table1[[#This Row],[Column2]]&lt;1),"",Table1[[#This Row],[Base score for Lot 1 Q2]]*INDEX(Tables!$A$2:$B$5,MATCH(Table1[[#This Row],[Response for Lot 1 Q2 ''System Customisation'']],Tables!$A$2:$A$5,0),2))</f>
        <v/>
      </c>
      <c r="M249" s="3"/>
      <c r="O249" s="5">
        <f>IF(ISNUMBER(MATCH(Table1[[#This Row],[Response for Lot 1 Q2 ''System Customisation'']],Tables!$A$2:$A$5,0)),1,0)</f>
        <v>0</v>
      </c>
      <c r="P249" s="5">
        <f>IF(ISNUMBER(MATCH(Table1[[#This Row],[Base score for Lot 1 Q2]],Tables!$B$12:$B$15,0)),1,0)</f>
        <v>0</v>
      </c>
    </row>
    <row r="250" spans="1:16" s="8" customFormat="1" ht="28.8" x14ac:dyDescent="0.3">
      <c r="A250" s="25">
        <v>1</v>
      </c>
      <c r="B250" s="25" t="s">
        <v>405</v>
      </c>
      <c r="C250" s="26" t="s">
        <v>697</v>
      </c>
      <c r="D250" s="25" t="s">
        <v>4</v>
      </c>
      <c r="E250" s="25" t="s">
        <v>534</v>
      </c>
      <c r="F250" s="43" t="s">
        <v>988</v>
      </c>
      <c r="G250" s="25" t="s">
        <v>38</v>
      </c>
      <c r="H250" s="25" t="s">
        <v>754</v>
      </c>
      <c r="I250" s="7"/>
      <c r="J250" s="25" t="str">
        <f>IF(ISBLANK(Table1[[#This Row],[X]]),"",IF(Table1[[#This Row],[Response to Q1 ''Meets minimum requriements'']]="","",IF(Table1[[#This Row],[Response to Q1 ''Meets minimum requriements'']]="N","",IF(Table1[[#This Row],[Response to Q1 ''Meets minimum requriements'']]="Y",INDEX(Tables!$A$12:$B$15,MATCH(Table1[[#This Row],[MoSCow]],Tables!$A$12:$A$15,0),2)))))</f>
        <v/>
      </c>
      <c r="K250" s="7" t="s">
        <v>1108</v>
      </c>
      <c r="L250" s="25" t="str">
        <f>IF(OR(ISBLANK(Table1[[#This Row],[X]]),Table1[[#This Row],[Column1]]&lt;1,Table1[[#This Row],[Column2]]&lt;1),"",Table1[[#This Row],[Base score for Lot 1 Q2]]*INDEX(Tables!$A$2:$B$5,MATCH(Table1[[#This Row],[Response for Lot 1 Q2 ''System Customisation'']],Tables!$A$2:$A$5,0),2))</f>
        <v/>
      </c>
      <c r="M250" s="7"/>
      <c r="N250" s="8" t="s">
        <v>1111</v>
      </c>
      <c r="O250" s="5">
        <f>IF(ISNUMBER(MATCH(Table1[[#This Row],[Response for Lot 1 Q2 ''System Customisation'']],Tables!$A$2:$A$5,0)),1,0)</f>
        <v>0</v>
      </c>
      <c r="P250" s="5">
        <f>IF(ISNUMBER(MATCH(Table1[[#This Row],[Base score for Lot 1 Q2]],Tables!$B$12:$B$15,0)),1,0)</f>
        <v>0</v>
      </c>
    </row>
    <row r="251" spans="1:16" ht="28.8" x14ac:dyDescent="0.3">
      <c r="A251" s="15">
        <v>1</v>
      </c>
      <c r="B251" s="15" t="s">
        <v>406</v>
      </c>
      <c r="C251" s="16" t="s">
        <v>698</v>
      </c>
      <c r="D251" s="15" t="s">
        <v>4</v>
      </c>
      <c r="E251" s="15" t="s">
        <v>534</v>
      </c>
      <c r="F251" s="29" t="s">
        <v>989</v>
      </c>
      <c r="G251" s="15" t="s">
        <v>38</v>
      </c>
      <c r="H251" s="15" t="s">
        <v>754</v>
      </c>
      <c r="I251" s="3"/>
      <c r="J251" s="15" t="str">
        <f>IF(ISBLANK(Table1[[#This Row],[X]]),"",IF(Table1[[#This Row],[Response to Q1 ''Meets minimum requriements'']]="","",IF(Table1[[#This Row],[Response to Q1 ''Meets minimum requriements'']]="N","",IF(Table1[[#This Row],[Response to Q1 ''Meets minimum requriements'']]="Y",INDEX(Tables!$A$12:$B$15,MATCH(Table1[[#This Row],[MoSCow]],Tables!$A$12:$A$15,0),2)))))</f>
        <v/>
      </c>
      <c r="K251" s="15" t="s">
        <v>1108</v>
      </c>
      <c r="L251" s="15" t="str">
        <f>IF(OR(ISBLANK(Table1[[#This Row],[X]]),Table1[[#This Row],[Column1]]&lt;1,Table1[[#This Row],[Column2]]&lt;1),"",Table1[[#This Row],[Base score for Lot 1 Q2]]*INDEX(Tables!$A$2:$B$5,MATCH(Table1[[#This Row],[Response for Lot 1 Q2 ''System Customisation'']],Tables!$A$2:$A$5,0),2))</f>
        <v/>
      </c>
      <c r="M251" s="3"/>
      <c r="O251" s="5">
        <f>IF(ISNUMBER(MATCH(Table1[[#This Row],[Response for Lot 1 Q2 ''System Customisation'']],Tables!$A$2:$A$5,0)),1,0)</f>
        <v>0</v>
      </c>
      <c r="P251" s="5">
        <f>IF(ISNUMBER(MATCH(Table1[[#This Row],[Base score for Lot 1 Q2]],Tables!$B$12:$B$15,0)),1,0)</f>
        <v>0</v>
      </c>
    </row>
    <row r="252" spans="1:16" s="8" customFormat="1" ht="28.8" x14ac:dyDescent="0.3">
      <c r="A252" s="25">
        <v>1</v>
      </c>
      <c r="B252" s="25" t="s">
        <v>407</v>
      </c>
      <c r="C252" s="26" t="s">
        <v>699</v>
      </c>
      <c r="D252" s="25" t="s">
        <v>4</v>
      </c>
      <c r="E252" s="25" t="s">
        <v>534</v>
      </c>
      <c r="F252" s="28" t="s">
        <v>990</v>
      </c>
      <c r="G252" s="25" t="s">
        <v>38</v>
      </c>
      <c r="H252" s="25" t="s">
        <v>754</v>
      </c>
      <c r="I252" s="7"/>
      <c r="J252" s="25" t="str">
        <f>IF(ISBLANK(Table1[[#This Row],[X]]),"",IF(Table1[[#This Row],[Response to Q1 ''Meets minimum requriements'']]="","",IF(Table1[[#This Row],[Response to Q1 ''Meets minimum requriements'']]="N","",IF(Table1[[#This Row],[Response to Q1 ''Meets minimum requriements'']]="Y",INDEX(Tables!$A$12:$B$15,MATCH(Table1[[#This Row],[MoSCow]],Tables!$A$12:$A$15,0),2)))))</f>
        <v/>
      </c>
      <c r="K252" s="7" t="s">
        <v>1108</v>
      </c>
      <c r="L252" s="25" t="str">
        <f>IF(OR(ISBLANK(Table1[[#This Row],[X]]),Table1[[#This Row],[Column1]]&lt;1,Table1[[#This Row],[Column2]]&lt;1),"",Table1[[#This Row],[Base score for Lot 1 Q2]]*INDEX(Tables!$A$2:$B$5,MATCH(Table1[[#This Row],[Response for Lot 1 Q2 ''System Customisation'']],Tables!$A$2:$A$5,0),2))</f>
        <v/>
      </c>
      <c r="M252" s="7"/>
      <c r="N252" s="8" t="s">
        <v>1111</v>
      </c>
      <c r="O252" s="5">
        <f>IF(ISNUMBER(MATCH(Table1[[#This Row],[Response for Lot 1 Q2 ''System Customisation'']],Tables!$A$2:$A$5,0)),1,0)</f>
        <v>0</v>
      </c>
      <c r="P252" s="5">
        <f>IF(ISNUMBER(MATCH(Table1[[#This Row],[Base score for Lot 1 Q2]],Tables!$B$12:$B$15,0)),1,0)</f>
        <v>0</v>
      </c>
    </row>
    <row r="253" spans="1:16" s="8" customFormat="1" x14ac:dyDescent="0.3">
      <c r="A253" s="25">
        <v>1</v>
      </c>
      <c r="B253" s="25" t="s">
        <v>408</v>
      </c>
      <c r="C253" s="26" t="s">
        <v>726</v>
      </c>
      <c r="D253" s="25" t="s">
        <v>4</v>
      </c>
      <c r="E253" s="25" t="s">
        <v>536</v>
      </c>
      <c r="F253" s="43" t="s">
        <v>991</v>
      </c>
      <c r="G253" s="25" t="s">
        <v>38</v>
      </c>
      <c r="H253" s="25" t="s">
        <v>754</v>
      </c>
      <c r="I253" s="7"/>
      <c r="J253" s="25" t="str">
        <f>IF(ISBLANK(Table1[[#This Row],[X]]),"",IF(Table1[[#This Row],[Response to Q1 ''Meets minimum requriements'']]="","",IF(Table1[[#This Row],[Response to Q1 ''Meets minimum requriements'']]="N","",IF(Table1[[#This Row],[Response to Q1 ''Meets minimum requriements'']]="Y",INDEX(Tables!$A$12:$B$15,MATCH(Table1[[#This Row],[MoSCow]],Tables!$A$12:$A$15,0),2)))))</f>
        <v/>
      </c>
      <c r="K253" s="7" t="s">
        <v>1108</v>
      </c>
      <c r="L253" s="25" t="str">
        <f>IF(OR(ISBLANK(Table1[[#This Row],[X]]),Table1[[#This Row],[Column1]]&lt;1,Table1[[#This Row],[Column2]]&lt;1),"",Table1[[#This Row],[Base score for Lot 1 Q2]]*INDEX(Tables!$A$2:$B$5,MATCH(Table1[[#This Row],[Response for Lot 1 Q2 ''System Customisation'']],Tables!$A$2:$A$5,0),2))</f>
        <v/>
      </c>
      <c r="M253" s="7"/>
      <c r="N253" s="8" t="s">
        <v>1111</v>
      </c>
      <c r="O253" s="5">
        <f>IF(ISNUMBER(MATCH(Table1[[#This Row],[Response for Lot 1 Q2 ''System Customisation'']],Tables!$A$2:$A$5,0)),1,0)</f>
        <v>0</v>
      </c>
      <c r="P253" s="5">
        <f>IF(ISNUMBER(MATCH(Table1[[#This Row],[Base score for Lot 1 Q2]],Tables!$B$12:$B$15,0)),1,0)</f>
        <v>0</v>
      </c>
    </row>
    <row r="254" spans="1:16" s="8" customFormat="1" ht="72" x14ac:dyDescent="0.3">
      <c r="A254" s="25">
        <v>1</v>
      </c>
      <c r="B254" s="25" t="s">
        <v>409</v>
      </c>
      <c r="C254" s="26" t="s">
        <v>535</v>
      </c>
      <c r="D254" s="25" t="s">
        <v>4</v>
      </c>
      <c r="E254" s="25" t="s">
        <v>536</v>
      </c>
      <c r="F254" s="28" t="s">
        <v>992</v>
      </c>
      <c r="G254" s="25" t="s">
        <v>38</v>
      </c>
      <c r="H254" s="25" t="s">
        <v>754</v>
      </c>
      <c r="I254" s="7"/>
      <c r="J254" s="25" t="str">
        <f>IF(ISBLANK(Table1[[#This Row],[X]]),"",IF(Table1[[#This Row],[Response to Q1 ''Meets minimum requriements'']]="","",IF(Table1[[#This Row],[Response to Q1 ''Meets minimum requriements'']]="N","",IF(Table1[[#This Row],[Response to Q1 ''Meets minimum requriements'']]="Y",INDEX(Tables!$A$12:$B$15,MATCH(Table1[[#This Row],[MoSCow]],Tables!$A$12:$A$15,0),2)))))</f>
        <v/>
      </c>
      <c r="K254" s="7" t="s">
        <v>1108</v>
      </c>
      <c r="L254" s="25" t="str">
        <f>IF(OR(ISBLANK(Table1[[#This Row],[X]]),Table1[[#This Row],[Column1]]&lt;1,Table1[[#This Row],[Column2]]&lt;1),"",Table1[[#This Row],[Base score for Lot 1 Q2]]*INDEX(Tables!$A$2:$B$5,MATCH(Table1[[#This Row],[Response for Lot 1 Q2 ''System Customisation'']],Tables!$A$2:$A$5,0),2))</f>
        <v/>
      </c>
      <c r="M254" s="7"/>
      <c r="N254" s="8" t="s">
        <v>1111</v>
      </c>
      <c r="O254" s="5">
        <f>IF(ISNUMBER(MATCH(Table1[[#This Row],[Response for Lot 1 Q2 ''System Customisation'']],Tables!$A$2:$A$5,0)),1,0)</f>
        <v>0</v>
      </c>
      <c r="P254" s="5">
        <f>IF(ISNUMBER(MATCH(Table1[[#This Row],[Base score for Lot 1 Q2]],Tables!$B$12:$B$15,0)),1,0)</f>
        <v>0</v>
      </c>
    </row>
    <row r="255" spans="1:16" s="8" customFormat="1" ht="28.8" x14ac:dyDescent="0.3">
      <c r="A255" s="25">
        <v>1</v>
      </c>
      <c r="B255" s="25" t="s">
        <v>410</v>
      </c>
      <c r="C255" s="26" t="s">
        <v>537</v>
      </c>
      <c r="D255" s="25" t="s">
        <v>4</v>
      </c>
      <c r="E255" s="25" t="s">
        <v>536</v>
      </c>
      <c r="F255" s="53" t="s">
        <v>1089</v>
      </c>
      <c r="G255" s="25" t="s">
        <v>38</v>
      </c>
      <c r="H255" s="25" t="s">
        <v>754</v>
      </c>
      <c r="I255" s="7"/>
      <c r="J255" s="25" t="str">
        <f>IF(ISBLANK(Table1[[#This Row],[X]]),"",IF(Table1[[#This Row],[Response to Q1 ''Meets minimum requriements'']]="","",IF(Table1[[#This Row],[Response to Q1 ''Meets minimum requriements'']]="N","",IF(Table1[[#This Row],[Response to Q1 ''Meets minimum requriements'']]="Y",INDEX(Tables!$A$12:$B$15,MATCH(Table1[[#This Row],[MoSCow]],Tables!$A$12:$A$15,0),2)))))</f>
        <v/>
      </c>
      <c r="K255" s="7" t="s">
        <v>1108</v>
      </c>
      <c r="L255" s="25" t="str">
        <f>IF(OR(ISBLANK(Table1[[#This Row],[X]]),Table1[[#This Row],[Column1]]&lt;1,Table1[[#This Row],[Column2]]&lt;1),"",Table1[[#This Row],[Base score for Lot 1 Q2]]*INDEX(Tables!$A$2:$B$5,MATCH(Table1[[#This Row],[Response for Lot 1 Q2 ''System Customisation'']],Tables!$A$2:$A$5,0),2))</f>
        <v/>
      </c>
      <c r="M255" s="7"/>
      <c r="N255" s="8" t="s">
        <v>1111</v>
      </c>
      <c r="O255" s="5">
        <f>IF(ISNUMBER(MATCH(Table1[[#This Row],[Response for Lot 1 Q2 ''System Customisation'']],Tables!$A$2:$A$5,0)),1,0)</f>
        <v>0</v>
      </c>
      <c r="P255" s="5">
        <f>IF(ISNUMBER(MATCH(Table1[[#This Row],[Base score for Lot 1 Q2]],Tables!$B$12:$B$15,0)),1,0)</f>
        <v>0</v>
      </c>
    </row>
    <row r="256" spans="1:16" s="8" customFormat="1" ht="28.8" x14ac:dyDescent="0.3">
      <c r="A256" s="25">
        <v>1</v>
      </c>
      <c r="B256" s="25" t="s">
        <v>411</v>
      </c>
      <c r="C256" s="26" t="s">
        <v>538</v>
      </c>
      <c r="D256" s="25" t="s">
        <v>4</v>
      </c>
      <c r="E256" s="25" t="s">
        <v>536</v>
      </c>
      <c r="F256" s="43" t="s">
        <v>993</v>
      </c>
      <c r="G256" s="25" t="s">
        <v>39</v>
      </c>
      <c r="H256" s="25" t="s">
        <v>754</v>
      </c>
      <c r="I256" s="7"/>
      <c r="J256" s="25" t="str">
        <f>IF(ISBLANK(Table1[[#This Row],[X]]),"",IF(Table1[[#This Row],[Response to Q1 ''Meets minimum requriements'']]="","",IF(Table1[[#This Row],[Response to Q1 ''Meets minimum requriements'']]="N","",IF(Table1[[#This Row],[Response to Q1 ''Meets minimum requriements'']]="Y",INDEX(Tables!$A$12:$B$15,MATCH(Table1[[#This Row],[MoSCow]],Tables!$A$12:$A$15,0),2)))))</f>
        <v/>
      </c>
      <c r="K256" s="7" t="s">
        <v>1108</v>
      </c>
      <c r="L256" s="25" t="str">
        <f>IF(OR(ISBLANK(Table1[[#This Row],[X]]),Table1[[#This Row],[Column1]]&lt;1,Table1[[#This Row],[Column2]]&lt;1),"",Table1[[#This Row],[Base score for Lot 1 Q2]]*INDEX(Tables!$A$2:$B$5,MATCH(Table1[[#This Row],[Response for Lot 1 Q2 ''System Customisation'']],Tables!$A$2:$A$5,0),2))</f>
        <v/>
      </c>
      <c r="M256" s="7"/>
      <c r="N256" s="8" t="s">
        <v>1111</v>
      </c>
      <c r="O256" s="5">
        <f>IF(ISNUMBER(MATCH(Table1[[#This Row],[Response for Lot 1 Q2 ''System Customisation'']],Tables!$A$2:$A$5,0)),1,0)</f>
        <v>0</v>
      </c>
      <c r="P256" s="5">
        <f>IF(ISNUMBER(MATCH(Table1[[#This Row],[Base score for Lot 1 Q2]],Tables!$B$12:$B$15,0)),1,0)</f>
        <v>0</v>
      </c>
    </row>
    <row r="257" spans="1:16" s="8" customFormat="1" x14ac:dyDescent="0.3">
      <c r="A257" s="25">
        <v>1</v>
      </c>
      <c r="B257" s="25" t="s">
        <v>412</v>
      </c>
      <c r="C257" s="26" t="s">
        <v>539</v>
      </c>
      <c r="D257" s="25" t="s">
        <v>4</v>
      </c>
      <c r="E257" s="25" t="s">
        <v>536</v>
      </c>
      <c r="F257" s="43" t="s">
        <v>994</v>
      </c>
      <c r="G257" s="25" t="s">
        <v>39</v>
      </c>
      <c r="H257" s="25" t="s">
        <v>754</v>
      </c>
      <c r="I257" s="7"/>
      <c r="J257" s="25" t="str">
        <f>IF(ISBLANK(Table1[[#This Row],[X]]),"",IF(Table1[[#This Row],[Response to Q1 ''Meets minimum requriements'']]="","",IF(Table1[[#This Row],[Response to Q1 ''Meets minimum requriements'']]="N","",IF(Table1[[#This Row],[Response to Q1 ''Meets minimum requriements'']]="Y",INDEX(Tables!$A$12:$B$15,MATCH(Table1[[#This Row],[MoSCow]],Tables!$A$12:$A$15,0),2)))))</f>
        <v/>
      </c>
      <c r="K257" s="7" t="s">
        <v>1108</v>
      </c>
      <c r="L257" s="25" t="str">
        <f>IF(OR(ISBLANK(Table1[[#This Row],[X]]),Table1[[#This Row],[Column1]]&lt;1,Table1[[#This Row],[Column2]]&lt;1),"",Table1[[#This Row],[Base score for Lot 1 Q2]]*INDEX(Tables!$A$2:$B$5,MATCH(Table1[[#This Row],[Response for Lot 1 Q2 ''System Customisation'']],Tables!$A$2:$A$5,0),2))</f>
        <v/>
      </c>
      <c r="M257" s="7"/>
      <c r="N257" s="8" t="s">
        <v>1111</v>
      </c>
      <c r="O257" s="5">
        <f>IF(ISNUMBER(MATCH(Table1[[#This Row],[Response for Lot 1 Q2 ''System Customisation'']],Tables!$A$2:$A$5,0)),1,0)</f>
        <v>0</v>
      </c>
      <c r="P257" s="5">
        <f>IF(ISNUMBER(MATCH(Table1[[#This Row],[Base score for Lot 1 Q2]],Tables!$B$12:$B$15,0)),1,0)</f>
        <v>0</v>
      </c>
    </row>
    <row r="258" spans="1:16" s="8" customFormat="1" x14ac:dyDescent="0.3">
      <c r="A258" s="25">
        <v>1</v>
      </c>
      <c r="B258" s="25" t="s">
        <v>413</v>
      </c>
      <c r="C258" s="26" t="s">
        <v>540</v>
      </c>
      <c r="D258" s="25" t="s">
        <v>4</v>
      </c>
      <c r="E258" s="25" t="s">
        <v>536</v>
      </c>
      <c r="F258" s="43" t="s">
        <v>995</v>
      </c>
      <c r="G258" s="25" t="s">
        <v>39</v>
      </c>
      <c r="H258" s="25" t="s">
        <v>754</v>
      </c>
      <c r="I258" s="7"/>
      <c r="J258" s="25" t="str">
        <f>IF(ISBLANK(Table1[[#This Row],[X]]),"",IF(Table1[[#This Row],[Response to Q1 ''Meets minimum requriements'']]="","",IF(Table1[[#This Row],[Response to Q1 ''Meets minimum requriements'']]="N","",IF(Table1[[#This Row],[Response to Q1 ''Meets minimum requriements'']]="Y",INDEX(Tables!$A$12:$B$15,MATCH(Table1[[#This Row],[MoSCow]],Tables!$A$12:$A$15,0),2)))))</f>
        <v/>
      </c>
      <c r="K258" s="7" t="s">
        <v>1108</v>
      </c>
      <c r="L258" s="25" t="str">
        <f>IF(OR(ISBLANK(Table1[[#This Row],[X]]),Table1[[#This Row],[Column1]]&lt;1,Table1[[#This Row],[Column2]]&lt;1),"",Table1[[#This Row],[Base score for Lot 1 Q2]]*INDEX(Tables!$A$2:$B$5,MATCH(Table1[[#This Row],[Response for Lot 1 Q2 ''System Customisation'']],Tables!$A$2:$A$5,0),2))</f>
        <v/>
      </c>
      <c r="M258" s="7"/>
      <c r="N258" s="8" t="s">
        <v>1111</v>
      </c>
      <c r="O258" s="5">
        <f>IF(ISNUMBER(MATCH(Table1[[#This Row],[Response for Lot 1 Q2 ''System Customisation'']],Tables!$A$2:$A$5,0)),1,0)</f>
        <v>0</v>
      </c>
      <c r="P258" s="5">
        <f>IF(ISNUMBER(MATCH(Table1[[#This Row],[Base score for Lot 1 Q2]],Tables!$B$12:$B$15,0)),1,0)</f>
        <v>0</v>
      </c>
    </row>
    <row r="259" spans="1:16" s="8" customFormat="1" x14ac:dyDescent="0.3">
      <c r="A259" s="25">
        <v>1</v>
      </c>
      <c r="B259" s="25" t="s">
        <v>414</v>
      </c>
      <c r="C259" s="26" t="s">
        <v>541</v>
      </c>
      <c r="D259" s="25" t="s">
        <v>4</v>
      </c>
      <c r="E259" s="25" t="s">
        <v>536</v>
      </c>
      <c r="F259" s="54" t="s">
        <v>1090</v>
      </c>
      <c r="G259" s="25" t="s">
        <v>39</v>
      </c>
      <c r="H259" s="25" t="s">
        <v>754</v>
      </c>
      <c r="I259" s="7"/>
      <c r="J259" s="25" t="str">
        <f>IF(ISBLANK(Table1[[#This Row],[X]]),"",IF(Table1[[#This Row],[Response to Q1 ''Meets minimum requriements'']]="","",IF(Table1[[#This Row],[Response to Q1 ''Meets minimum requriements'']]="N","",IF(Table1[[#This Row],[Response to Q1 ''Meets minimum requriements'']]="Y",INDEX(Tables!$A$12:$B$15,MATCH(Table1[[#This Row],[MoSCow]],Tables!$A$12:$A$15,0),2)))))</f>
        <v/>
      </c>
      <c r="K259" s="7" t="s">
        <v>1108</v>
      </c>
      <c r="L259" s="25" t="str">
        <f>IF(OR(ISBLANK(Table1[[#This Row],[X]]),Table1[[#This Row],[Column1]]&lt;1,Table1[[#This Row],[Column2]]&lt;1),"",Table1[[#This Row],[Base score for Lot 1 Q2]]*INDEX(Tables!$A$2:$B$5,MATCH(Table1[[#This Row],[Response for Lot 1 Q2 ''System Customisation'']],Tables!$A$2:$A$5,0),2))</f>
        <v/>
      </c>
      <c r="M259" s="7"/>
      <c r="N259" s="8" t="s">
        <v>1111</v>
      </c>
      <c r="O259" s="5">
        <f>IF(ISNUMBER(MATCH(Table1[[#This Row],[Response for Lot 1 Q2 ''System Customisation'']],Tables!$A$2:$A$5,0)),1,0)</f>
        <v>0</v>
      </c>
      <c r="P259" s="5">
        <f>IF(ISNUMBER(MATCH(Table1[[#This Row],[Base score for Lot 1 Q2]],Tables!$B$12:$B$15,0)),1,0)</f>
        <v>0</v>
      </c>
    </row>
    <row r="260" spans="1:16" s="8" customFormat="1" ht="28.8" x14ac:dyDescent="0.3">
      <c r="A260" s="25">
        <v>1</v>
      </c>
      <c r="B260" s="25" t="s">
        <v>415</v>
      </c>
      <c r="C260" s="26" t="s">
        <v>542</v>
      </c>
      <c r="D260" s="25" t="s">
        <v>4</v>
      </c>
      <c r="E260" s="25" t="s">
        <v>543</v>
      </c>
      <c r="F260" s="43" t="s">
        <v>996</v>
      </c>
      <c r="G260" s="25" t="s">
        <v>39</v>
      </c>
      <c r="H260" s="25" t="s">
        <v>754</v>
      </c>
      <c r="I260" s="7"/>
      <c r="J260" s="25" t="str">
        <f>IF(ISBLANK(Table1[[#This Row],[X]]),"",IF(Table1[[#This Row],[Response to Q1 ''Meets minimum requriements'']]="","",IF(Table1[[#This Row],[Response to Q1 ''Meets minimum requriements'']]="N","",IF(Table1[[#This Row],[Response to Q1 ''Meets minimum requriements'']]="Y",INDEX(Tables!$A$12:$B$15,MATCH(Table1[[#This Row],[MoSCow]],Tables!$A$12:$A$15,0),2)))))</f>
        <v/>
      </c>
      <c r="K260" s="7" t="s">
        <v>1108</v>
      </c>
      <c r="L260" s="25" t="str">
        <f>IF(OR(ISBLANK(Table1[[#This Row],[X]]),Table1[[#This Row],[Column1]]&lt;1,Table1[[#This Row],[Column2]]&lt;1),"",Table1[[#This Row],[Base score for Lot 1 Q2]]*INDEX(Tables!$A$2:$B$5,MATCH(Table1[[#This Row],[Response for Lot 1 Q2 ''System Customisation'']],Tables!$A$2:$A$5,0),2))</f>
        <v/>
      </c>
      <c r="M260" s="7"/>
      <c r="N260" s="8" t="s">
        <v>1111</v>
      </c>
      <c r="O260" s="5">
        <f>IF(ISNUMBER(MATCH(Table1[[#This Row],[Response for Lot 1 Q2 ''System Customisation'']],Tables!$A$2:$A$5,0)),1,0)</f>
        <v>0</v>
      </c>
      <c r="P260" s="5">
        <f>IF(ISNUMBER(MATCH(Table1[[#This Row],[Base score for Lot 1 Q2]],Tables!$B$12:$B$15,0)),1,0)</f>
        <v>0</v>
      </c>
    </row>
    <row r="261" spans="1:16" s="8" customFormat="1" ht="158.4" x14ac:dyDescent="0.3">
      <c r="A261" s="25">
        <v>1</v>
      </c>
      <c r="B261" s="25" t="s">
        <v>416</v>
      </c>
      <c r="C261" s="26" t="s">
        <v>544</v>
      </c>
      <c r="D261" s="25" t="s">
        <v>4</v>
      </c>
      <c r="E261" s="25" t="s">
        <v>543</v>
      </c>
      <c r="F261" s="28" t="s">
        <v>997</v>
      </c>
      <c r="G261" s="25" t="s">
        <v>38</v>
      </c>
      <c r="H261" s="25" t="s">
        <v>754</v>
      </c>
      <c r="I261" s="7"/>
      <c r="J261" s="25" t="str">
        <f>IF(ISBLANK(Table1[[#This Row],[X]]),"",IF(Table1[[#This Row],[Response to Q1 ''Meets minimum requriements'']]="","",IF(Table1[[#This Row],[Response to Q1 ''Meets minimum requriements'']]="N","",IF(Table1[[#This Row],[Response to Q1 ''Meets minimum requriements'']]="Y",INDEX(Tables!$A$12:$B$15,MATCH(Table1[[#This Row],[MoSCow]],Tables!$A$12:$A$15,0),2)))))</f>
        <v/>
      </c>
      <c r="K261" s="7" t="s">
        <v>1108</v>
      </c>
      <c r="L261" s="25" t="str">
        <f>IF(OR(ISBLANK(Table1[[#This Row],[X]]),Table1[[#This Row],[Column1]]&lt;1,Table1[[#This Row],[Column2]]&lt;1),"",Table1[[#This Row],[Base score for Lot 1 Q2]]*INDEX(Tables!$A$2:$B$5,MATCH(Table1[[#This Row],[Response for Lot 1 Q2 ''System Customisation'']],Tables!$A$2:$A$5,0),2))</f>
        <v/>
      </c>
      <c r="M261" s="7"/>
      <c r="N261" s="8" t="s">
        <v>1111</v>
      </c>
      <c r="O261" s="5">
        <f>IF(ISNUMBER(MATCH(Table1[[#This Row],[Response for Lot 1 Q2 ''System Customisation'']],Tables!$A$2:$A$5,0)),1,0)</f>
        <v>0</v>
      </c>
      <c r="P261" s="5">
        <f>IF(ISNUMBER(MATCH(Table1[[#This Row],[Base score for Lot 1 Q2]],Tables!$B$12:$B$15,0)),1,0)</f>
        <v>0</v>
      </c>
    </row>
    <row r="262" spans="1:16" s="8" customFormat="1" ht="100.8" x14ac:dyDescent="0.3">
      <c r="A262" s="25">
        <v>1</v>
      </c>
      <c r="B262" s="25" t="s">
        <v>417</v>
      </c>
      <c r="C262" s="26" t="s">
        <v>545</v>
      </c>
      <c r="D262" s="25" t="s">
        <v>4</v>
      </c>
      <c r="E262" s="25" t="s">
        <v>543</v>
      </c>
      <c r="F262" s="28" t="s">
        <v>998</v>
      </c>
      <c r="G262" s="25" t="s">
        <v>38</v>
      </c>
      <c r="H262" s="25" t="s">
        <v>754</v>
      </c>
      <c r="I262" s="7"/>
      <c r="J262" s="25" t="str">
        <f>IF(ISBLANK(Table1[[#This Row],[X]]),"",IF(Table1[[#This Row],[Response to Q1 ''Meets minimum requriements'']]="","",IF(Table1[[#This Row],[Response to Q1 ''Meets minimum requriements'']]="N","",IF(Table1[[#This Row],[Response to Q1 ''Meets minimum requriements'']]="Y",INDEX(Tables!$A$12:$B$15,MATCH(Table1[[#This Row],[MoSCow]],Tables!$A$12:$A$15,0),2)))))</f>
        <v/>
      </c>
      <c r="K262" s="7" t="s">
        <v>1108</v>
      </c>
      <c r="L262" s="25" t="str">
        <f>IF(OR(ISBLANK(Table1[[#This Row],[X]]),Table1[[#This Row],[Column1]]&lt;1,Table1[[#This Row],[Column2]]&lt;1),"",Table1[[#This Row],[Base score for Lot 1 Q2]]*INDEX(Tables!$A$2:$B$5,MATCH(Table1[[#This Row],[Response for Lot 1 Q2 ''System Customisation'']],Tables!$A$2:$A$5,0),2))</f>
        <v/>
      </c>
      <c r="M262" s="7"/>
      <c r="N262" s="8" t="s">
        <v>1111</v>
      </c>
      <c r="O262" s="5">
        <f>IF(ISNUMBER(MATCH(Table1[[#This Row],[Response for Lot 1 Q2 ''System Customisation'']],Tables!$A$2:$A$5,0)),1,0)</f>
        <v>0</v>
      </c>
      <c r="P262" s="5">
        <f>IF(ISNUMBER(MATCH(Table1[[#This Row],[Base score for Lot 1 Q2]],Tables!$B$12:$B$15,0)),1,0)</f>
        <v>0</v>
      </c>
    </row>
    <row r="263" spans="1:16" s="8" customFormat="1" ht="28.8" x14ac:dyDescent="0.3">
      <c r="A263" s="25">
        <v>1</v>
      </c>
      <c r="B263" s="25" t="s">
        <v>418</v>
      </c>
      <c r="C263" s="26" t="s">
        <v>546</v>
      </c>
      <c r="D263" s="25" t="s">
        <v>4</v>
      </c>
      <c r="E263" s="25" t="s">
        <v>543</v>
      </c>
      <c r="F263" s="43" t="s">
        <v>999</v>
      </c>
      <c r="G263" s="25" t="s">
        <v>38</v>
      </c>
      <c r="H263" s="25" t="s">
        <v>754</v>
      </c>
      <c r="I263" s="7"/>
      <c r="J263" s="25" t="str">
        <f>IF(ISBLANK(Table1[[#This Row],[X]]),"",IF(Table1[[#This Row],[Response to Q1 ''Meets minimum requriements'']]="","",IF(Table1[[#This Row],[Response to Q1 ''Meets minimum requriements'']]="N","",IF(Table1[[#This Row],[Response to Q1 ''Meets minimum requriements'']]="Y",INDEX(Tables!$A$12:$B$15,MATCH(Table1[[#This Row],[MoSCow]],Tables!$A$12:$A$15,0),2)))))</f>
        <v/>
      </c>
      <c r="K263" s="7" t="s">
        <v>1108</v>
      </c>
      <c r="L263" s="25" t="str">
        <f>IF(OR(ISBLANK(Table1[[#This Row],[X]]),Table1[[#This Row],[Column1]]&lt;1,Table1[[#This Row],[Column2]]&lt;1),"",Table1[[#This Row],[Base score for Lot 1 Q2]]*INDEX(Tables!$A$2:$B$5,MATCH(Table1[[#This Row],[Response for Lot 1 Q2 ''System Customisation'']],Tables!$A$2:$A$5,0),2))</f>
        <v/>
      </c>
      <c r="M263" s="7"/>
      <c r="N263" s="8" t="s">
        <v>1111</v>
      </c>
      <c r="O263" s="5">
        <f>IF(ISNUMBER(MATCH(Table1[[#This Row],[Response for Lot 1 Q2 ''System Customisation'']],Tables!$A$2:$A$5,0)),1,0)</f>
        <v>0</v>
      </c>
      <c r="P263" s="5">
        <f>IF(ISNUMBER(MATCH(Table1[[#This Row],[Base score for Lot 1 Q2]],Tables!$B$12:$B$15,0)),1,0)</f>
        <v>0</v>
      </c>
    </row>
    <row r="264" spans="1:16" s="8" customFormat="1" ht="28.8" x14ac:dyDescent="0.3">
      <c r="A264" s="25">
        <v>1</v>
      </c>
      <c r="B264" s="25" t="s">
        <v>419</v>
      </c>
      <c r="C264" s="26" t="s">
        <v>547</v>
      </c>
      <c r="D264" s="25" t="s">
        <v>4</v>
      </c>
      <c r="E264" s="25" t="s">
        <v>543</v>
      </c>
      <c r="F264" s="43" t="s">
        <v>1000</v>
      </c>
      <c r="G264" s="25" t="s">
        <v>39</v>
      </c>
      <c r="H264" s="25" t="s">
        <v>754</v>
      </c>
      <c r="I264" s="7"/>
      <c r="J264" s="25" t="str">
        <f>IF(ISBLANK(Table1[[#This Row],[X]]),"",IF(Table1[[#This Row],[Response to Q1 ''Meets minimum requriements'']]="","",IF(Table1[[#This Row],[Response to Q1 ''Meets minimum requriements'']]="N","",IF(Table1[[#This Row],[Response to Q1 ''Meets minimum requriements'']]="Y",INDEX(Tables!$A$12:$B$15,MATCH(Table1[[#This Row],[MoSCow]],Tables!$A$12:$A$15,0),2)))))</f>
        <v/>
      </c>
      <c r="K264" s="7" t="s">
        <v>1108</v>
      </c>
      <c r="L264" s="25" t="str">
        <f>IF(OR(ISBLANK(Table1[[#This Row],[X]]),Table1[[#This Row],[Column1]]&lt;1,Table1[[#This Row],[Column2]]&lt;1),"",Table1[[#This Row],[Base score for Lot 1 Q2]]*INDEX(Tables!$A$2:$B$5,MATCH(Table1[[#This Row],[Response for Lot 1 Q2 ''System Customisation'']],Tables!$A$2:$A$5,0),2))</f>
        <v/>
      </c>
      <c r="M264" s="7"/>
      <c r="N264" s="8" t="s">
        <v>1111</v>
      </c>
      <c r="O264" s="5">
        <f>IF(ISNUMBER(MATCH(Table1[[#This Row],[Response for Lot 1 Q2 ''System Customisation'']],Tables!$A$2:$A$5,0)),1,0)</f>
        <v>0</v>
      </c>
      <c r="P264" s="5">
        <f>IF(ISNUMBER(MATCH(Table1[[#This Row],[Base score for Lot 1 Q2]],Tables!$B$12:$B$15,0)),1,0)</f>
        <v>0</v>
      </c>
    </row>
    <row r="265" spans="1:16" s="8" customFormat="1" ht="409.6" x14ac:dyDescent="0.3">
      <c r="A265" s="25">
        <v>1</v>
      </c>
      <c r="B265" s="25" t="s">
        <v>420</v>
      </c>
      <c r="C265" s="26" t="s">
        <v>549</v>
      </c>
      <c r="D265" s="25" t="s">
        <v>4</v>
      </c>
      <c r="E265" s="25" t="s">
        <v>720</v>
      </c>
      <c r="F265" s="48" t="s">
        <v>1001</v>
      </c>
      <c r="G265" s="25" t="s">
        <v>38</v>
      </c>
      <c r="H265" s="25" t="s">
        <v>754</v>
      </c>
      <c r="I265" s="7"/>
      <c r="J265" s="25" t="str">
        <f>IF(ISBLANK(Table1[[#This Row],[X]]),"",IF(Table1[[#This Row],[Response to Q1 ''Meets minimum requriements'']]="","",IF(Table1[[#This Row],[Response to Q1 ''Meets minimum requriements'']]="N","",IF(Table1[[#This Row],[Response to Q1 ''Meets minimum requriements'']]="Y",INDEX(Tables!$A$12:$B$15,MATCH(Table1[[#This Row],[MoSCow]],Tables!$A$12:$A$15,0),2)))))</f>
        <v/>
      </c>
      <c r="K265" s="7" t="s">
        <v>1108</v>
      </c>
      <c r="L265" s="25" t="str">
        <f>IF(OR(ISBLANK(Table1[[#This Row],[X]]),Table1[[#This Row],[Column1]]&lt;1,Table1[[#This Row],[Column2]]&lt;1),"",Table1[[#This Row],[Base score for Lot 1 Q2]]*INDEX(Tables!$A$2:$B$5,MATCH(Table1[[#This Row],[Response for Lot 1 Q2 ''System Customisation'']],Tables!$A$2:$A$5,0),2))</f>
        <v/>
      </c>
      <c r="M265" s="7"/>
      <c r="N265" s="8" t="s">
        <v>1111</v>
      </c>
      <c r="O265" s="5">
        <f>IF(ISNUMBER(MATCH(Table1[[#This Row],[Response for Lot 1 Q2 ''System Customisation'']],Tables!$A$2:$A$5,0)),1,0)</f>
        <v>0</v>
      </c>
      <c r="P265" s="5">
        <f>IF(ISNUMBER(MATCH(Table1[[#This Row],[Base score for Lot 1 Q2]],Tables!$B$12:$B$15,0)),1,0)</f>
        <v>0</v>
      </c>
    </row>
    <row r="266" spans="1:16" ht="28.8" x14ac:dyDescent="0.3">
      <c r="A266" s="15">
        <v>1</v>
      </c>
      <c r="B266" s="15" t="s">
        <v>421</v>
      </c>
      <c r="C266" s="16" t="s">
        <v>550</v>
      </c>
      <c r="D266" s="15" t="s">
        <v>4</v>
      </c>
      <c r="E266" s="15" t="s">
        <v>720</v>
      </c>
      <c r="F266" s="52" t="s">
        <v>1002</v>
      </c>
      <c r="G266" s="15" t="s">
        <v>39</v>
      </c>
      <c r="H266" s="15"/>
      <c r="I266" s="3"/>
      <c r="J266" s="15" t="str">
        <f>IF(ISBLANK(Table1[[#This Row],[X]]),"",IF(Table1[[#This Row],[Response to Q1 ''Meets minimum requriements'']]="","",IF(Table1[[#This Row],[Response to Q1 ''Meets minimum requriements'']]="N","",IF(Table1[[#This Row],[Response to Q1 ''Meets minimum requriements'']]="Y",INDEX(Tables!$A$12:$B$15,MATCH(Table1[[#This Row],[MoSCow]],Tables!$A$12:$A$15,0),2)))))</f>
        <v/>
      </c>
      <c r="K266" s="3" t="s">
        <v>1108</v>
      </c>
      <c r="L266" s="15" t="str">
        <f>IF(OR(ISBLANK(Table1[[#This Row],[X]]),Table1[[#This Row],[Column1]]&lt;1,Table1[[#This Row],[Column2]]&lt;1),"",Table1[[#This Row],[Base score for Lot 1 Q2]]*INDEX(Tables!$A$2:$B$5,MATCH(Table1[[#This Row],[Response for Lot 1 Q2 ''System Customisation'']],Tables!$A$2:$A$5,0),2))</f>
        <v/>
      </c>
      <c r="M266" s="3"/>
      <c r="O266" s="5">
        <f>IF(ISNUMBER(MATCH(Table1[[#This Row],[Response for Lot 1 Q2 ''System Customisation'']],Tables!$A$2:$A$5,0)),1,0)</f>
        <v>0</v>
      </c>
      <c r="P266" s="5">
        <f>IF(ISNUMBER(MATCH(Table1[[#This Row],[Base score for Lot 1 Q2]],Tables!$B$12:$B$15,0)),1,0)</f>
        <v>0</v>
      </c>
    </row>
    <row r="267" spans="1:16" s="8" customFormat="1" ht="28.8" x14ac:dyDescent="0.3">
      <c r="A267" s="25">
        <v>1</v>
      </c>
      <c r="B267" s="25" t="s">
        <v>422</v>
      </c>
      <c r="C267" s="26" t="s">
        <v>551</v>
      </c>
      <c r="D267" s="25" t="s">
        <v>4</v>
      </c>
      <c r="E267" s="25" t="s">
        <v>720</v>
      </c>
      <c r="F267" s="28" t="s">
        <v>1003</v>
      </c>
      <c r="G267" s="25" t="s">
        <v>39</v>
      </c>
      <c r="H267" s="25" t="s">
        <v>754</v>
      </c>
      <c r="I267" s="7"/>
      <c r="J267" s="25" t="str">
        <f>IF(ISBLANK(Table1[[#This Row],[X]]),"",IF(Table1[[#This Row],[Response to Q1 ''Meets minimum requriements'']]="","",IF(Table1[[#This Row],[Response to Q1 ''Meets minimum requriements'']]="N","",IF(Table1[[#This Row],[Response to Q1 ''Meets minimum requriements'']]="Y",INDEX(Tables!$A$12:$B$15,MATCH(Table1[[#This Row],[MoSCow]],Tables!$A$12:$A$15,0),2)))))</f>
        <v/>
      </c>
      <c r="K267" s="7" t="s">
        <v>1108</v>
      </c>
      <c r="L267" s="25" t="str">
        <f>IF(OR(ISBLANK(Table1[[#This Row],[X]]),Table1[[#This Row],[Column1]]&lt;1,Table1[[#This Row],[Column2]]&lt;1),"",Table1[[#This Row],[Base score for Lot 1 Q2]]*INDEX(Tables!$A$2:$B$5,MATCH(Table1[[#This Row],[Response for Lot 1 Q2 ''System Customisation'']],Tables!$A$2:$A$5,0),2))</f>
        <v/>
      </c>
      <c r="M267" s="7"/>
      <c r="N267" s="8" t="s">
        <v>1111</v>
      </c>
      <c r="O267" s="5">
        <f>IF(ISNUMBER(MATCH(Table1[[#This Row],[Response for Lot 1 Q2 ''System Customisation'']],Tables!$A$2:$A$5,0)),1,0)</f>
        <v>0</v>
      </c>
      <c r="P267" s="5">
        <f>IF(ISNUMBER(MATCH(Table1[[#This Row],[Base score for Lot 1 Q2]],Tables!$B$12:$B$15,0)),1,0)</f>
        <v>0</v>
      </c>
    </row>
    <row r="268" spans="1:16" s="8" customFormat="1" ht="28.8" x14ac:dyDescent="0.3">
      <c r="A268" s="25">
        <v>1</v>
      </c>
      <c r="B268" s="25" t="s">
        <v>423</v>
      </c>
      <c r="C268" s="26" t="s">
        <v>552</v>
      </c>
      <c r="D268" s="25" t="s">
        <v>4</v>
      </c>
      <c r="E268" s="25" t="s">
        <v>720</v>
      </c>
      <c r="F268" s="28" t="s">
        <v>1004</v>
      </c>
      <c r="G268" s="25" t="s">
        <v>39</v>
      </c>
      <c r="H268" s="25" t="s">
        <v>754</v>
      </c>
      <c r="I268" s="7"/>
      <c r="J268" s="25" t="str">
        <f>IF(ISBLANK(Table1[[#This Row],[X]]),"",IF(Table1[[#This Row],[Response to Q1 ''Meets minimum requriements'']]="","",IF(Table1[[#This Row],[Response to Q1 ''Meets minimum requriements'']]="N","",IF(Table1[[#This Row],[Response to Q1 ''Meets minimum requriements'']]="Y",INDEX(Tables!$A$12:$B$15,MATCH(Table1[[#This Row],[MoSCow]],Tables!$A$12:$A$15,0),2)))))</f>
        <v/>
      </c>
      <c r="K268" s="7" t="s">
        <v>1108</v>
      </c>
      <c r="L268" s="25" t="str">
        <f>IF(OR(ISBLANK(Table1[[#This Row],[X]]),Table1[[#This Row],[Column1]]&lt;1,Table1[[#This Row],[Column2]]&lt;1),"",Table1[[#This Row],[Base score for Lot 1 Q2]]*INDEX(Tables!$A$2:$B$5,MATCH(Table1[[#This Row],[Response for Lot 1 Q2 ''System Customisation'']],Tables!$A$2:$A$5,0),2))</f>
        <v/>
      </c>
      <c r="M268" s="7"/>
      <c r="N268" s="8" t="s">
        <v>1111</v>
      </c>
      <c r="O268" s="5">
        <f>IF(ISNUMBER(MATCH(Table1[[#This Row],[Response for Lot 1 Q2 ''System Customisation'']],Tables!$A$2:$A$5,0)),1,0)</f>
        <v>0</v>
      </c>
      <c r="P268" s="5">
        <f>IF(ISNUMBER(MATCH(Table1[[#This Row],[Base score for Lot 1 Q2]],Tables!$B$12:$B$15,0)),1,0)</f>
        <v>0</v>
      </c>
    </row>
    <row r="269" spans="1:16" s="8" customFormat="1" ht="28.8" x14ac:dyDescent="0.3">
      <c r="A269" s="25">
        <v>1</v>
      </c>
      <c r="B269" s="25" t="s">
        <v>424</v>
      </c>
      <c r="C269" s="26" t="s">
        <v>548</v>
      </c>
      <c r="D269" s="25" t="s">
        <v>4</v>
      </c>
      <c r="E269" s="25" t="s">
        <v>720</v>
      </c>
      <c r="F269" s="49" t="s">
        <v>1005</v>
      </c>
      <c r="G269" s="25" t="s">
        <v>39</v>
      </c>
      <c r="H269" s="25" t="s">
        <v>754</v>
      </c>
      <c r="I269" s="7"/>
      <c r="J269" s="25" t="str">
        <f>IF(ISBLANK(Table1[[#This Row],[X]]),"",IF(Table1[[#This Row],[Response to Q1 ''Meets minimum requriements'']]="","",IF(Table1[[#This Row],[Response to Q1 ''Meets minimum requriements'']]="N","",IF(Table1[[#This Row],[Response to Q1 ''Meets minimum requriements'']]="Y",INDEX(Tables!$A$12:$B$15,MATCH(Table1[[#This Row],[MoSCow]],Tables!$A$12:$A$15,0),2)))))</f>
        <v/>
      </c>
      <c r="K269" s="7" t="s">
        <v>1108</v>
      </c>
      <c r="L269" s="25" t="str">
        <f>IF(OR(ISBLANK(Table1[[#This Row],[X]]),Table1[[#This Row],[Column1]]&lt;1,Table1[[#This Row],[Column2]]&lt;1),"",Table1[[#This Row],[Base score for Lot 1 Q2]]*INDEX(Tables!$A$2:$B$5,MATCH(Table1[[#This Row],[Response for Lot 1 Q2 ''System Customisation'']],Tables!$A$2:$A$5,0),2))</f>
        <v/>
      </c>
      <c r="M269" s="7"/>
      <c r="N269" s="8" t="s">
        <v>1111</v>
      </c>
      <c r="O269" s="5">
        <f>IF(ISNUMBER(MATCH(Table1[[#This Row],[Response for Lot 1 Q2 ''System Customisation'']],Tables!$A$2:$A$5,0)),1,0)</f>
        <v>0</v>
      </c>
      <c r="P269" s="5">
        <f>IF(ISNUMBER(MATCH(Table1[[#This Row],[Base score for Lot 1 Q2]],Tables!$B$12:$B$15,0)),1,0)</f>
        <v>0</v>
      </c>
    </row>
    <row r="270" spans="1:16" s="8" customFormat="1" ht="28.8" x14ac:dyDescent="0.3">
      <c r="A270" s="25">
        <v>1</v>
      </c>
      <c r="B270" s="25" t="s">
        <v>425</v>
      </c>
      <c r="C270" s="26" t="s">
        <v>700</v>
      </c>
      <c r="D270" s="25" t="s">
        <v>4</v>
      </c>
      <c r="E270" s="25" t="s">
        <v>720</v>
      </c>
      <c r="F270" s="28" t="s">
        <v>1006</v>
      </c>
      <c r="G270" s="25" t="s">
        <v>38</v>
      </c>
      <c r="H270" s="25" t="s">
        <v>754</v>
      </c>
      <c r="I270" s="7"/>
      <c r="J270" s="25" t="str">
        <f>IF(ISBLANK(Table1[[#This Row],[X]]),"",IF(Table1[[#This Row],[Response to Q1 ''Meets minimum requriements'']]="","",IF(Table1[[#This Row],[Response to Q1 ''Meets minimum requriements'']]="N","",IF(Table1[[#This Row],[Response to Q1 ''Meets minimum requriements'']]="Y",INDEX(Tables!$A$12:$B$15,MATCH(Table1[[#This Row],[MoSCow]],Tables!$A$12:$A$15,0),2)))))</f>
        <v/>
      </c>
      <c r="K270" s="7" t="s">
        <v>1108</v>
      </c>
      <c r="L270" s="25" t="str">
        <f>IF(OR(ISBLANK(Table1[[#This Row],[X]]),Table1[[#This Row],[Column1]]&lt;1,Table1[[#This Row],[Column2]]&lt;1),"",Table1[[#This Row],[Base score for Lot 1 Q2]]*INDEX(Tables!$A$2:$B$5,MATCH(Table1[[#This Row],[Response for Lot 1 Q2 ''System Customisation'']],Tables!$A$2:$A$5,0),2))</f>
        <v/>
      </c>
      <c r="M270" s="7"/>
      <c r="N270" s="8" t="s">
        <v>1111</v>
      </c>
      <c r="O270" s="5">
        <f>IF(ISNUMBER(MATCH(Table1[[#This Row],[Response for Lot 1 Q2 ''System Customisation'']],Tables!$A$2:$A$5,0)),1,0)</f>
        <v>0</v>
      </c>
      <c r="P270" s="5">
        <f>IF(ISNUMBER(MATCH(Table1[[#This Row],[Base score for Lot 1 Q2]],Tables!$B$12:$B$15,0)),1,0)</f>
        <v>0</v>
      </c>
    </row>
    <row r="271" spans="1:16" s="8" customFormat="1" x14ac:dyDescent="0.3">
      <c r="A271" s="25">
        <v>1</v>
      </c>
      <c r="B271" s="25" t="s">
        <v>426</v>
      </c>
      <c r="C271" s="26" t="s">
        <v>724</v>
      </c>
      <c r="D271" s="25" t="s">
        <v>4</v>
      </c>
      <c r="E271" s="25" t="s">
        <v>720</v>
      </c>
      <c r="F271" s="28" t="s">
        <v>1007</v>
      </c>
      <c r="G271" s="25" t="s">
        <v>40</v>
      </c>
      <c r="H271" s="25" t="s">
        <v>754</v>
      </c>
      <c r="I271" s="7"/>
      <c r="J271" s="25" t="str">
        <f>IF(ISBLANK(Table1[[#This Row],[X]]),"",IF(Table1[[#This Row],[Response to Q1 ''Meets minimum requriements'']]="","",IF(Table1[[#This Row],[Response to Q1 ''Meets minimum requriements'']]="N","",IF(Table1[[#This Row],[Response to Q1 ''Meets minimum requriements'']]="Y",INDEX(Tables!$A$12:$B$15,MATCH(Table1[[#This Row],[MoSCow]],Tables!$A$12:$A$15,0),2)))))</f>
        <v/>
      </c>
      <c r="K271" s="7" t="s">
        <v>1108</v>
      </c>
      <c r="L271" s="25" t="str">
        <f>IF(OR(ISBLANK(Table1[[#This Row],[X]]),Table1[[#This Row],[Column1]]&lt;1,Table1[[#This Row],[Column2]]&lt;1),"",Table1[[#This Row],[Base score for Lot 1 Q2]]*INDEX(Tables!$A$2:$B$5,MATCH(Table1[[#This Row],[Response for Lot 1 Q2 ''System Customisation'']],Tables!$A$2:$A$5,0),2))</f>
        <v/>
      </c>
      <c r="M271" s="7"/>
      <c r="N271" s="8" t="s">
        <v>1111</v>
      </c>
      <c r="O271" s="5">
        <f>IF(ISNUMBER(MATCH(Table1[[#This Row],[Response for Lot 1 Q2 ''System Customisation'']],Tables!$A$2:$A$5,0)),1,0)</f>
        <v>0</v>
      </c>
      <c r="P271" s="5">
        <f>IF(ISNUMBER(MATCH(Table1[[#This Row],[Base score for Lot 1 Q2]],Tables!$B$12:$B$15,0)),1,0)</f>
        <v>0</v>
      </c>
    </row>
    <row r="272" spans="1:16" s="8" customFormat="1" ht="100.8" x14ac:dyDescent="0.3">
      <c r="A272" s="25">
        <v>1</v>
      </c>
      <c r="B272" s="25" t="s">
        <v>427</v>
      </c>
      <c r="C272" s="26" t="s">
        <v>725</v>
      </c>
      <c r="D272" s="25" t="s">
        <v>4</v>
      </c>
      <c r="E272" s="25" t="s">
        <v>720</v>
      </c>
      <c r="F272" s="28" t="s">
        <v>1008</v>
      </c>
      <c r="G272" s="25" t="s">
        <v>38</v>
      </c>
      <c r="H272" s="25" t="s">
        <v>754</v>
      </c>
      <c r="I272" s="7"/>
      <c r="J272" s="25" t="str">
        <f>IF(ISBLANK(Table1[[#This Row],[X]]),"",IF(Table1[[#This Row],[Response to Q1 ''Meets minimum requriements'']]="","",IF(Table1[[#This Row],[Response to Q1 ''Meets minimum requriements'']]="N","",IF(Table1[[#This Row],[Response to Q1 ''Meets minimum requriements'']]="Y",INDEX(Tables!$A$12:$B$15,MATCH(Table1[[#This Row],[MoSCow]],Tables!$A$12:$A$15,0),2)))))</f>
        <v/>
      </c>
      <c r="K272" s="7" t="s">
        <v>1108</v>
      </c>
      <c r="L272" s="25" t="str">
        <f>IF(OR(ISBLANK(Table1[[#This Row],[X]]),Table1[[#This Row],[Column1]]&lt;1,Table1[[#This Row],[Column2]]&lt;1),"",Table1[[#This Row],[Base score for Lot 1 Q2]]*INDEX(Tables!$A$2:$B$5,MATCH(Table1[[#This Row],[Response for Lot 1 Q2 ''System Customisation'']],Tables!$A$2:$A$5,0),2))</f>
        <v/>
      </c>
      <c r="M272" s="7"/>
      <c r="N272" s="8" t="s">
        <v>1111</v>
      </c>
      <c r="O272" s="5">
        <f>IF(ISNUMBER(MATCH(Table1[[#This Row],[Response for Lot 1 Q2 ''System Customisation'']],Tables!$A$2:$A$5,0)),1,0)</f>
        <v>0</v>
      </c>
      <c r="P272" s="5">
        <f>IF(ISNUMBER(MATCH(Table1[[#This Row],[Base score for Lot 1 Q2]],Tables!$B$12:$B$15,0)),1,0)</f>
        <v>0</v>
      </c>
    </row>
    <row r="273" spans="1:16" s="8" customFormat="1" ht="72" x14ac:dyDescent="0.3">
      <c r="A273" s="25">
        <v>1</v>
      </c>
      <c r="B273" s="25" t="s">
        <v>428</v>
      </c>
      <c r="C273" s="26" t="s">
        <v>731</v>
      </c>
      <c r="D273" s="25" t="s">
        <v>4</v>
      </c>
      <c r="E273" s="25" t="s">
        <v>720</v>
      </c>
      <c r="F273" s="28" t="s">
        <v>1009</v>
      </c>
      <c r="G273" s="25" t="s">
        <v>38</v>
      </c>
      <c r="H273" s="25" t="s">
        <v>754</v>
      </c>
      <c r="I273" s="7"/>
      <c r="J273" s="25" t="str">
        <f>IF(ISBLANK(Table1[[#This Row],[X]]),"",IF(Table1[[#This Row],[Response to Q1 ''Meets minimum requriements'']]="","",IF(Table1[[#This Row],[Response to Q1 ''Meets minimum requriements'']]="N","",IF(Table1[[#This Row],[Response to Q1 ''Meets minimum requriements'']]="Y",INDEX(Tables!$A$12:$B$15,MATCH(Table1[[#This Row],[MoSCow]],Tables!$A$12:$A$15,0),2)))))</f>
        <v/>
      </c>
      <c r="K273" s="7" t="s">
        <v>1108</v>
      </c>
      <c r="L273" s="25" t="str">
        <f>IF(OR(ISBLANK(Table1[[#This Row],[X]]),Table1[[#This Row],[Column1]]&lt;1,Table1[[#This Row],[Column2]]&lt;1),"",Table1[[#This Row],[Base score for Lot 1 Q2]]*INDEX(Tables!$A$2:$B$5,MATCH(Table1[[#This Row],[Response for Lot 1 Q2 ''System Customisation'']],Tables!$A$2:$A$5,0),2))</f>
        <v/>
      </c>
      <c r="M273" s="7"/>
      <c r="N273" s="8" t="s">
        <v>1111</v>
      </c>
      <c r="O273" s="5">
        <f>IF(ISNUMBER(MATCH(Table1[[#This Row],[Response for Lot 1 Q2 ''System Customisation'']],Tables!$A$2:$A$5,0)),1,0)</f>
        <v>0</v>
      </c>
      <c r="P273" s="5">
        <f>IF(ISNUMBER(MATCH(Table1[[#This Row],[Base score for Lot 1 Q2]],Tables!$B$12:$B$15,0)),1,0)</f>
        <v>0</v>
      </c>
    </row>
    <row r="274" spans="1:16" s="8" customFormat="1" ht="43.2" x14ac:dyDescent="0.3">
      <c r="A274" s="25">
        <v>1</v>
      </c>
      <c r="B274" s="25" t="s">
        <v>429</v>
      </c>
      <c r="C274" s="26" t="s">
        <v>740</v>
      </c>
      <c r="D274" s="25" t="s">
        <v>4</v>
      </c>
      <c r="E274" s="25" t="s">
        <v>720</v>
      </c>
      <c r="F274" s="28" t="s">
        <v>1091</v>
      </c>
      <c r="G274" s="25" t="s">
        <v>38</v>
      </c>
      <c r="H274" s="25" t="s">
        <v>754</v>
      </c>
      <c r="I274" s="7"/>
      <c r="J274" s="25" t="str">
        <f>IF(ISBLANK(Table1[[#This Row],[X]]),"",IF(Table1[[#This Row],[Response to Q1 ''Meets minimum requriements'']]="","",IF(Table1[[#This Row],[Response to Q1 ''Meets minimum requriements'']]="N","",IF(Table1[[#This Row],[Response to Q1 ''Meets minimum requriements'']]="Y",INDEX(Tables!$A$12:$B$15,MATCH(Table1[[#This Row],[MoSCow]],Tables!$A$12:$A$15,0),2)))))</f>
        <v/>
      </c>
      <c r="K274" s="7" t="s">
        <v>1108</v>
      </c>
      <c r="L274" s="25" t="str">
        <f>IF(OR(ISBLANK(Table1[[#This Row],[X]]),Table1[[#This Row],[Column1]]&lt;1,Table1[[#This Row],[Column2]]&lt;1),"",Table1[[#This Row],[Base score for Lot 1 Q2]]*INDEX(Tables!$A$2:$B$5,MATCH(Table1[[#This Row],[Response for Lot 1 Q2 ''System Customisation'']],Tables!$A$2:$A$5,0),2))</f>
        <v/>
      </c>
      <c r="M274" s="7"/>
      <c r="N274" s="8" t="s">
        <v>1111</v>
      </c>
      <c r="O274" s="5">
        <f>IF(ISNUMBER(MATCH(Table1[[#This Row],[Response for Lot 1 Q2 ''System Customisation'']],Tables!$A$2:$A$5,0)),1,0)</f>
        <v>0</v>
      </c>
      <c r="P274" s="5">
        <f>IF(ISNUMBER(MATCH(Table1[[#This Row],[Base score for Lot 1 Q2]],Tables!$B$12:$B$15,0)),1,0)</f>
        <v>0</v>
      </c>
    </row>
    <row r="275" spans="1:16" s="8" customFormat="1" ht="43.2" x14ac:dyDescent="0.3">
      <c r="A275" s="25">
        <v>1</v>
      </c>
      <c r="B275" s="25" t="s">
        <v>430</v>
      </c>
      <c r="C275" s="26" t="s">
        <v>741</v>
      </c>
      <c r="D275" s="25"/>
      <c r="E275" s="25" t="s">
        <v>720</v>
      </c>
      <c r="F275" s="28" t="s">
        <v>1092</v>
      </c>
      <c r="G275" s="25" t="s">
        <v>39</v>
      </c>
      <c r="H275" s="25" t="s">
        <v>754</v>
      </c>
      <c r="I275" s="7"/>
      <c r="J275" s="25" t="str">
        <f>IF(ISBLANK(Table1[[#This Row],[X]]),"",IF(Table1[[#This Row],[Response to Q1 ''Meets minimum requriements'']]="","",IF(Table1[[#This Row],[Response to Q1 ''Meets minimum requriements'']]="N","",IF(Table1[[#This Row],[Response to Q1 ''Meets minimum requriements'']]="Y",INDEX(Tables!$A$12:$B$15,MATCH(Table1[[#This Row],[MoSCow]],Tables!$A$12:$A$15,0),2)))))</f>
        <v/>
      </c>
      <c r="K275" s="7" t="s">
        <v>1108</v>
      </c>
      <c r="L275" s="25" t="str">
        <f>IF(OR(ISBLANK(Table1[[#This Row],[X]]),Table1[[#This Row],[Column1]]&lt;1,Table1[[#This Row],[Column2]]&lt;1),"",Table1[[#This Row],[Base score for Lot 1 Q2]]*INDEX(Tables!$A$2:$B$5,MATCH(Table1[[#This Row],[Response for Lot 1 Q2 ''System Customisation'']],Tables!$A$2:$A$5,0),2))</f>
        <v/>
      </c>
      <c r="M275" s="7"/>
      <c r="N275" s="8" t="s">
        <v>1111</v>
      </c>
      <c r="O275" s="5">
        <f>IF(ISNUMBER(MATCH(Table1[[#This Row],[Response for Lot 1 Q2 ''System Customisation'']],Tables!$A$2:$A$5,0)),1,0)</f>
        <v>0</v>
      </c>
      <c r="P275" s="5">
        <f>IF(ISNUMBER(MATCH(Table1[[#This Row],[Base score for Lot 1 Q2]],Tables!$B$12:$B$15,0)),1,0)</f>
        <v>0</v>
      </c>
    </row>
    <row r="276" spans="1:16" s="8" customFormat="1" ht="28.8" x14ac:dyDescent="0.3">
      <c r="A276" s="25">
        <v>1</v>
      </c>
      <c r="B276" s="25" t="s">
        <v>431</v>
      </c>
      <c r="C276" s="26" t="s">
        <v>742</v>
      </c>
      <c r="D276" s="25"/>
      <c r="E276" s="25" t="s">
        <v>720</v>
      </c>
      <c r="F276" s="28" t="s">
        <v>1010</v>
      </c>
      <c r="G276" s="25" t="s">
        <v>38</v>
      </c>
      <c r="H276" s="25" t="s">
        <v>754</v>
      </c>
      <c r="I276" s="7"/>
      <c r="J276" s="25" t="str">
        <f>IF(ISBLANK(Table1[[#This Row],[X]]),"",IF(Table1[[#This Row],[Response to Q1 ''Meets minimum requriements'']]="","",IF(Table1[[#This Row],[Response to Q1 ''Meets minimum requriements'']]="N","",IF(Table1[[#This Row],[Response to Q1 ''Meets minimum requriements'']]="Y",INDEX(Tables!$A$12:$B$15,MATCH(Table1[[#This Row],[MoSCow]],Tables!$A$12:$A$15,0),2)))))</f>
        <v/>
      </c>
      <c r="K276" s="7" t="s">
        <v>1108</v>
      </c>
      <c r="L276" s="25" t="str">
        <f>IF(OR(ISBLANK(Table1[[#This Row],[X]]),Table1[[#This Row],[Column1]]&lt;1,Table1[[#This Row],[Column2]]&lt;1),"",Table1[[#This Row],[Base score for Lot 1 Q2]]*INDEX(Tables!$A$2:$B$5,MATCH(Table1[[#This Row],[Response for Lot 1 Q2 ''System Customisation'']],Tables!$A$2:$A$5,0),2))</f>
        <v/>
      </c>
      <c r="M276" s="7"/>
      <c r="N276" s="8" t="s">
        <v>1111</v>
      </c>
      <c r="O276" s="5">
        <f>IF(ISNUMBER(MATCH(Table1[[#This Row],[Response for Lot 1 Q2 ''System Customisation'']],Tables!$A$2:$A$5,0)),1,0)</f>
        <v>0</v>
      </c>
      <c r="P276" s="5">
        <f>IF(ISNUMBER(MATCH(Table1[[#This Row],[Base score for Lot 1 Q2]],Tables!$B$12:$B$15,0)),1,0)</f>
        <v>0</v>
      </c>
    </row>
    <row r="277" spans="1:16" s="8" customFormat="1" ht="28.8" x14ac:dyDescent="0.3">
      <c r="A277" s="25">
        <v>1</v>
      </c>
      <c r="B277" s="25" t="s">
        <v>432</v>
      </c>
      <c r="C277" s="26" t="s">
        <v>743</v>
      </c>
      <c r="D277" s="25"/>
      <c r="E277" s="25" t="s">
        <v>720</v>
      </c>
      <c r="F277" s="28" t="s">
        <v>1011</v>
      </c>
      <c r="G277" s="25" t="s">
        <v>39</v>
      </c>
      <c r="H277" s="25" t="s">
        <v>754</v>
      </c>
      <c r="I277" s="7"/>
      <c r="J277" s="25" t="str">
        <f>IF(ISBLANK(Table1[[#This Row],[X]]),"",IF(Table1[[#This Row],[Response to Q1 ''Meets minimum requriements'']]="","",IF(Table1[[#This Row],[Response to Q1 ''Meets minimum requriements'']]="N","",IF(Table1[[#This Row],[Response to Q1 ''Meets minimum requriements'']]="Y",INDEX(Tables!$A$12:$B$15,MATCH(Table1[[#This Row],[MoSCow]],Tables!$A$12:$A$15,0),2)))))</f>
        <v/>
      </c>
      <c r="K277" s="7" t="s">
        <v>1108</v>
      </c>
      <c r="L277" s="25" t="str">
        <f>IF(OR(ISBLANK(Table1[[#This Row],[X]]),Table1[[#This Row],[Column1]]&lt;1,Table1[[#This Row],[Column2]]&lt;1),"",Table1[[#This Row],[Base score for Lot 1 Q2]]*INDEX(Tables!$A$2:$B$5,MATCH(Table1[[#This Row],[Response for Lot 1 Q2 ''System Customisation'']],Tables!$A$2:$A$5,0),2))</f>
        <v/>
      </c>
      <c r="M277" s="7"/>
      <c r="N277" s="8" t="s">
        <v>1111</v>
      </c>
      <c r="O277" s="5">
        <f>IF(ISNUMBER(MATCH(Table1[[#This Row],[Response for Lot 1 Q2 ''System Customisation'']],Tables!$A$2:$A$5,0)),1,0)</f>
        <v>0</v>
      </c>
      <c r="P277" s="5">
        <f>IF(ISNUMBER(MATCH(Table1[[#This Row],[Base score for Lot 1 Q2]],Tables!$B$12:$B$15,0)),1,0)</f>
        <v>0</v>
      </c>
    </row>
    <row r="278" spans="1:16" s="8" customFormat="1" ht="28.8" x14ac:dyDescent="0.3">
      <c r="A278" s="25">
        <v>1</v>
      </c>
      <c r="B278" s="25" t="s">
        <v>433</v>
      </c>
      <c r="C278" s="26" t="s">
        <v>744</v>
      </c>
      <c r="D278" s="25"/>
      <c r="E278" s="25" t="s">
        <v>720</v>
      </c>
      <c r="F278" s="28" t="s">
        <v>1012</v>
      </c>
      <c r="G278" s="25" t="s">
        <v>38</v>
      </c>
      <c r="H278" s="25" t="s">
        <v>754</v>
      </c>
      <c r="I278" s="7"/>
      <c r="J278" s="25" t="str">
        <f>IF(ISBLANK(Table1[[#This Row],[X]]),"",IF(Table1[[#This Row],[Response to Q1 ''Meets minimum requriements'']]="","",IF(Table1[[#This Row],[Response to Q1 ''Meets minimum requriements'']]="N","",IF(Table1[[#This Row],[Response to Q1 ''Meets minimum requriements'']]="Y",INDEX(Tables!$A$12:$B$15,MATCH(Table1[[#This Row],[MoSCow]],Tables!$A$12:$A$15,0),2)))))</f>
        <v/>
      </c>
      <c r="K278" s="7" t="s">
        <v>1108</v>
      </c>
      <c r="L278" s="25" t="str">
        <f>IF(OR(ISBLANK(Table1[[#This Row],[X]]),Table1[[#This Row],[Column1]]&lt;1,Table1[[#This Row],[Column2]]&lt;1),"",Table1[[#This Row],[Base score for Lot 1 Q2]]*INDEX(Tables!$A$2:$B$5,MATCH(Table1[[#This Row],[Response for Lot 1 Q2 ''System Customisation'']],Tables!$A$2:$A$5,0),2))</f>
        <v/>
      </c>
      <c r="M278" s="7"/>
      <c r="N278" s="8" t="s">
        <v>1111</v>
      </c>
      <c r="O278" s="5">
        <f>IF(ISNUMBER(MATCH(Table1[[#This Row],[Response for Lot 1 Q2 ''System Customisation'']],Tables!$A$2:$A$5,0)),1,0)</f>
        <v>0</v>
      </c>
      <c r="P278" s="5">
        <f>IF(ISNUMBER(MATCH(Table1[[#This Row],[Base score for Lot 1 Q2]],Tables!$B$12:$B$15,0)),1,0)</f>
        <v>0</v>
      </c>
    </row>
    <row r="279" spans="1:16" s="8" customFormat="1" ht="28.8" x14ac:dyDescent="0.3">
      <c r="A279" s="25">
        <v>1</v>
      </c>
      <c r="B279" s="25" t="s">
        <v>434</v>
      </c>
      <c r="C279" s="26" t="s">
        <v>745</v>
      </c>
      <c r="D279" s="25"/>
      <c r="E279" s="25" t="s">
        <v>720</v>
      </c>
      <c r="F279" s="28" t="s">
        <v>1013</v>
      </c>
      <c r="G279" s="25" t="s">
        <v>38</v>
      </c>
      <c r="H279" s="25" t="s">
        <v>754</v>
      </c>
      <c r="I279" s="7"/>
      <c r="J279" s="25" t="str">
        <f>IF(ISBLANK(Table1[[#This Row],[X]]),"",IF(Table1[[#This Row],[Response to Q1 ''Meets minimum requriements'']]="","",IF(Table1[[#This Row],[Response to Q1 ''Meets minimum requriements'']]="N","",IF(Table1[[#This Row],[Response to Q1 ''Meets minimum requriements'']]="Y",INDEX(Tables!$A$12:$B$15,MATCH(Table1[[#This Row],[MoSCow]],Tables!$A$12:$A$15,0),2)))))</f>
        <v/>
      </c>
      <c r="K279" s="7" t="s">
        <v>1108</v>
      </c>
      <c r="L279" s="25" t="str">
        <f>IF(OR(ISBLANK(Table1[[#This Row],[X]]),Table1[[#This Row],[Column1]]&lt;1,Table1[[#This Row],[Column2]]&lt;1),"",Table1[[#This Row],[Base score for Lot 1 Q2]]*INDEX(Tables!$A$2:$B$5,MATCH(Table1[[#This Row],[Response for Lot 1 Q2 ''System Customisation'']],Tables!$A$2:$A$5,0),2))</f>
        <v/>
      </c>
      <c r="M279" s="7"/>
      <c r="N279" s="8" t="s">
        <v>1111</v>
      </c>
      <c r="O279" s="5">
        <f>IF(ISNUMBER(MATCH(Table1[[#This Row],[Response for Lot 1 Q2 ''System Customisation'']],Tables!$A$2:$A$5,0)),1,0)</f>
        <v>0</v>
      </c>
      <c r="P279" s="5">
        <f>IF(ISNUMBER(MATCH(Table1[[#This Row],[Base score for Lot 1 Q2]],Tables!$B$12:$B$15,0)),1,0)</f>
        <v>0</v>
      </c>
    </row>
    <row r="280" spans="1:16" s="8" customFormat="1" ht="28.8" x14ac:dyDescent="0.3">
      <c r="A280" s="25">
        <v>1</v>
      </c>
      <c r="B280" s="25" t="s">
        <v>435</v>
      </c>
      <c r="C280" s="26" t="s">
        <v>746</v>
      </c>
      <c r="D280" s="25"/>
      <c r="E280" s="25" t="s">
        <v>720</v>
      </c>
      <c r="F280" s="28" t="s">
        <v>1014</v>
      </c>
      <c r="G280" s="25" t="s">
        <v>38</v>
      </c>
      <c r="H280" s="25" t="s">
        <v>754</v>
      </c>
      <c r="I280" s="7"/>
      <c r="J280" s="25" t="str">
        <f>IF(ISBLANK(Table1[[#This Row],[X]]),"",IF(Table1[[#This Row],[Response to Q1 ''Meets minimum requriements'']]="","",IF(Table1[[#This Row],[Response to Q1 ''Meets minimum requriements'']]="N","",IF(Table1[[#This Row],[Response to Q1 ''Meets minimum requriements'']]="Y",INDEX(Tables!$A$12:$B$15,MATCH(Table1[[#This Row],[MoSCow]],Tables!$A$12:$A$15,0),2)))))</f>
        <v/>
      </c>
      <c r="K280" s="7" t="s">
        <v>1108</v>
      </c>
      <c r="L280" s="25" t="str">
        <f>IF(OR(ISBLANK(Table1[[#This Row],[X]]),Table1[[#This Row],[Column1]]&lt;1,Table1[[#This Row],[Column2]]&lt;1),"",Table1[[#This Row],[Base score for Lot 1 Q2]]*INDEX(Tables!$A$2:$B$5,MATCH(Table1[[#This Row],[Response for Lot 1 Q2 ''System Customisation'']],Tables!$A$2:$A$5,0),2))</f>
        <v/>
      </c>
      <c r="M280" s="7"/>
      <c r="N280" s="8" t="s">
        <v>1111</v>
      </c>
      <c r="O280" s="5">
        <f>IF(ISNUMBER(MATCH(Table1[[#This Row],[Response for Lot 1 Q2 ''System Customisation'']],Tables!$A$2:$A$5,0)),1,0)</f>
        <v>0</v>
      </c>
      <c r="P280" s="5">
        <f>IF(ISNUMBER(MATCH(Table1[[#This Row],[Base score for Lot 1 Q2]],Tables!$B$12:$B$15,0)),1,0)</f>
        <v>0</v>
      </c>
    </row>
    <row r="281" spans="1:16" s="8" customFormat="1" ht="28.8" x14ac:dyDescent="0.3">
      <c r="A281" s="25">
        <v>1</v>
      </c>
      <c r="B281" s="25" t="s">
        <v>436</v>
      </c>
      <c r="C281" s="26" t="s">
        <v>747</v>
      </c>
      <c r="D281" s="25"/>
      <c r="E281" s="25" t="s">
        <v>720</v>
      </c>
      <c r="F281" s="28" t="s">
        <v>1015</v>
      </c>
      <c r="G281" s="25" t="s">
        <v>39</v>
      </c>
      <c r="H281" s="25" t="s">
        <v>754</v>
      </c>
      <c r="I281" s="7"/>
      <c r="J281" s="25" t="str">
        <f>IF(ISBLANK(Table1[[#This Row],[X]]),"",IF(Table1[[#This Row],[Response to Q1 ''Meets minimum requriements'']]="","",IF(Table1[[#This Row],[Response to Q1 ''Meets minimum requriements'']]="N","",IF(Table1[[#This Row],[Response to Q1 ''Meets minimum requriements'']]="Y",INDEX(Tables!$A$12:$B$15,MATCH(Table1[[#This Row],[MoSCow]],Tables!$A$12:$A$15,0),2)))))</f>
        <v/>
      </c>
      <c r="K281" s="7" t="s">
        <v>1108</v>
      </c>
      <c r="L281" s="25" t="str">
        <f>IF(OR(ISBLANK(Table1[[#This Row],[X]]),Table1[[#This Row],[Column1]]&lt;1,Table1[[#This Row],[Column2]]&lt;1),"",Table1[[#This Row],[Base score for Lot 1 Q2]]*INDEX(Tables!$A$2:$B$5,MATCH(Table1[[#This Row],[Response for Lot 1 Q2 ''System Customisation'']],Tables!$A$2:$A$5,0),2))</f>
        <v/>
      </c>
      <c r="M281" s="7"/>
      <c r="N281" s="8" t="s">
        <v>1111</v>
      </c>
      <c r="O281" s="5">
        <f>IF(ISNUMBER(MATCH(Table1[[#This Row],[Response for Lot 1 Q2 ''System Customisation'']],Tables!$A$2:$A$5,0)),1,0)</f>
        <v>0</v>
      </c>
      <c r="P281" s="5">
        <f>IF(ISNUMBER(MATCH(Table1[[#This Row],[Base score for Lot 1 Q2]],Tables!$B$12:$B$15,0)),1,0)</f>
        <v>0</v>
      </c>
    </row>
    <row r="282" spans="1:16" s="8" customFormat="1" ht="28.8" x14ac:dyDescent="0.3">
      <c r="A282" s="25">
        <v>1</v>
      </c>
      <c r="B282" s="25" t="s">
        <v>437</v>
      </c>
      <c r="C282" s="26" t="s">
        <v>748</v>
      </c>
      <c r="D282" s="25"/>
      <c r="E282" s="25" t="s">
        <v>720</v>
      </c>
      <c r="F282" s="28" t="s">
        <v>1016</v>
      </c>
      <c r="G282" s="25" t="s">
        <v>38</v>
      </c>
      <c r="H282" s="25" t="s">
        <v>754</v>
      </c>
      <c r="I282" s="7"/>
      <c r="J282" s="25" t="str">
        <f>IF(ISBLANK(Table1[[#This Row],[X]]),"",IF(Table1[[#This Row],[Response to Q1 ''Meets minimum requriements'']]="","",IF(Table1[[#This Row],[Response to Q1 ''Meets minimum requriements'']]="N","",IF(Table1[[#This Row],[Response to Q1 ''Meets minimum requriements'']]="Y",INDEX(Tables!$A$12:$B$15,MATCH(Table1[[#This Row],[MoSCow]],Tables!$A$12:$A$15,0),2)))))</f>
        <v/>
      </c>
      <c r="K282" s="7" t="s">
        <v>1108</v>
      </c>
      <c r="L282" s="25" t="str">
        <f>IF(OR(ISBLANK(Table1[[#This Row],[X]]),Table1[[#This Row],[Column1]]&lt;1,Table1[[#This Row],[Column2]]&lt;1),"",Table1[[#This Row],[Base score for Lot 1 Q2]]*INDEX(Tables!$A$2:$B$5,MATCH(Table1[[#This Row],[Response for Lot 1 Q2 ''System Customisation'']],Tables!$A$2:$A$5,0),2))</f>
        <v/>
      </c>
      <c r="M282" s="7"/>
      <c r="N282" s="8" t="s">
        <v>1111</v>
      </c>
      <c r="O282" s="5">
        <f>IF(ISNUMBER(MATCH(Table1[[#This Row],[Response for Lot 1 Q2 ''System Customisation'']],Tables!$A$2:$A$5,0)),1,0)</f>
        <v>0</v>
      </c>
      <c r="P282" s="5">
        <f>IF(ISNUMBER(MATCH(Table1[[#This Row],[Base score for Lot 1 Q2]],Tables!$B$12:$B$15,0)),1,0)</f>
        <v>0</v>
      </c>
    </row>
    <row r="283" spans="1:16" s="8" customFormat="1" ht="28.8" x14ac:dyDescent="0.3">
      <c r="A283" s="25">
        <v>1</v>
      </c>
      <c r="B283" s="25" t="s">
        <v>438</v>
      </c>
      <c r="C283" s="26" t="s">
        <v>749</v>
      </c>
      <c r="D283" s="25"/>
      <c r="E283" s="25" t="s">
        <v>720</v>
      </c>
      <c r="F283" s="28" t="s">
        <v>1017</v>
      </c>
      <c r="G283" s="25" t="s">
        <v>39</v>
      </c>
      <c r="H283" s="25" t="s">
        <v>754</v>
      </c>
      <c r="I283" s="7"/>
      <c r="J283" s="25" t="str">
        <f>IF(ISBLANK(Table1[[#This Row],[X]]),"",IF(Table1[[#This Row],[Response to Q1 ''Meets minimum requriements'']]="","",IF(Table1[[#This Row],[Response to Q1 ''Meets minimum requriements'']]="N","",IF(Table1[[#This Row],[Response to Q1 ''Meets minimum requriements'']]="Y",INDEX(Tables!$A$12:$B$15,MATCH(Table1[[#This Row],[MoSCow]],Tables!$A$12:$A$15,0),2)))))</f>
        <v/>
      </c>
      <c r="K283" s="7" t="s">
        <v>1108</v>
      </c>
      <c r="L283" s="25" t="str">
        <f>IF(OR(ISBLANK(Table1[[#This Row],[X]]),Table1[[#This Row],[Column1]]&lt;1,Table1[[#This Row],[Column2]]&lt;1),"",Table1[[#This Row],[Base score for Lot 1 Q2]]*INDEX(Tables!$A$2:$B$5,MATCH(Table1[[#This Row],[Response for Lot 1 Q2 ''System Customisation'']],Tables!$A$2:$A$5,0),2))</f>
        <v/>
      </c>
      <c r="M283" s="7"/>
      <c r="N283" s="8" t="s">
        <v>1111</v>
      </c>
      <c r="O283" s="5">
        <f>IF(ISNUMBER(MATCH(Table1[[#This Row],[Response for Lot 1 Q2 ''System Customisation'']],Tables!$A$2:$A$5,0)),1,0)</f>
        <v>0</v>
      </c>
      <c r="P283" s="5">
        <f>IF(ISNUMBER(MATCH(Table1[[#This Row],[Base score for Lot 1 Q2]],Tables!$B$12:$B$15,0)),1,0)</f>
        <v>0</v>
      </c>
    </row>
    <row r="284" spans="1:16" s="8" customFormat="1" ht="28.8" x14ac:dyDescent="0.3">
      <c r="A284" s="25">
        <v>1</v>
      </c>
      <c r="B284" s="25" t="s">
        <v>439</v>
      </c>
      <c r="C284" s="26" t="s">
        <v>756</v>
      </c>
      <c r="D284" s="25"/>
      <c r="E284" s="25" t="s">
        <v>720</v>
      </c>
      <c r="F284" s="28" t="s">
        <v>1018</v>
      </c>
      <c r="G284" s="25" t="s">
        <v>38</v>
      </c>
      <c r="H284" s="25" t="s">
        <v>754</v>
      </c>
      <c r="I284" s="7"/>
      <c r="J284" s="25" t="str">
        <f>IF(ISBLANK(Table1[[#This Row],[X]]),"",IF(Table1[[#This Row],[Response to Q1 ''Meets minimum requriements'']]="","",IF(Table1[[#This Row],[Response to Q1 ''Meets minimum requriements'']]="N","",IF(Table1[[#This Row],[Response to Q1 ''Meets minimum requriements'']]="Y",INDEX(Tables!$A$12:$B$15,MATCH(Table1[[#This Row],[MoSCow]],Tables!$A$12:$A$15,0),2)))))</f>
        <v/>
      </c>
      <c r="K284" s="7" t="s">
        <v>1108</v>
      </c>
      <c r="L284" s="25" t="str">
        <f>IF(OR(ISBLANK(Table1[[#This Row],[X]]),Table1[[#This Row],[Column1]]&lt;1,Table1[[#This Row],[Column2]]&lt;1),"",Table1[[#This Row],[Base score for Lot 1 Q2]]*INDEX(Tables!$A$2:$B$5,MATCH(Table1[[#This Row],[Response for Lot 1 Q2 ''System Customisation'']],Tables!$A$2:$A$5,0),2))</f>
        <v/>
      </c>
      <c r="M284" s="7"/>
      <c r="N284" s="8" t="s">
        <v>1111</v>
      </c>
      <c r="O284" s="5">
        <f>IF(ISNUMBER(MATCH(Table1[[#This Row],[Response for Lot 1 Q2 ''System Customisation'']],Tables!$A$2:$A$5,0)),1,0)</f>
        <v>0</v>
      </c>
      <c r="P284" s="5">
        <f>IF(ISNUMBER(MATCH(Table1[[#This Row],[Base score for Lot 1 Q2]],Tables!$B$12:$B$15,0)),1,0)</f>
        <v>0</v>
      </c>
    </row>
    <row r="285" spans="1:16" s="8" customFormat="1" ht="28.8" x14ac:dyDescent="0.3">
      <c r="A285" s="25">
        <v>1</v>
      </c>
      <c r="B285" s="25" t="s">
        <v>440</v>
      </c>
      <c r="C285" s="26" t="s">
        <v>553</v>
      </c>
      <c r="D285" s="25" t="s">
        <v>4</v>
      </c>
      <c r="E285" s="25" t="s">
        <v>554</v>
      </c>
      <c r="F285" s="49" t="s">
        <v>1093</v>
      </c>
      <c r="G285" s="25" t="s">
        <v>38</v>
      </c>
      <c r="H285" s="25" t="s">
        <v>754</v>
      </c>
      <c r="I285" s="7"/>
      <c r="J285" s="25" t="str">
        <f>IF(ISBLANK(Table1[[#This Row],[X]]),"",IF(Table1[[#This Row],[Response to Q1 ''Meets minimum requriements'']]="","",IF(Table1[[#This Row],[Response to Q1 ''Meets minimum requriements'']]="N","",IF(Table1[[#This Row],[Response to Q1 ''Meets minimum requriements'']]="Y",INDEX(Tables!$A$12:$B$15,MATCH(Table1[[#This Row],[MoSCow]],Tables!$A$12:$A$15,0),2)))))</f>
        <v/>
      </c>
      <c r="K285" s="7" t="s">
        <v>1108</v>
      </c>
      <c r="L285" s="25" t="str">
        <f>IF(OR(ISBLANK(Table1[[#This Row],[X]]),Table1[[#This Row],[Column1]]&lt;1,Table1[[#This Row],[Column2]]&lt;1),"",Table1[[#This Row],[Base score for Lot 1 Q2]]*INDEX(Tables!$A$2:$B$5,MATCH(Table1[[#This Row],[Response for Lot 1 Q2 ''System Customisation'']],Tables!$A$2:$A$5,0),2))</f>
        <v/>
      </c>
      <c r="M285" s="7"/>
      <c r="N285" s="8" t="s">
        <v>1111</v>
      </c>
      <c r="O285" s="5">
        <f>IF(ISNUMBER(MATCH(Table1[[#This Row],[Response for Lot 1 Q2 ''System Customisation'']],Tables!$A$2:$A$5,0)),1,0)</f>
        <v>0</v>
      </c>
      <c r="P285" s="5">
        <f>IF(ISNUMBER(MATCH(Table1[[#This Row],[Base score for Lot 1 Q2]],Tables!$B$12:$B$15,0)),1,0)</f>
        <v>0</v>
      </c>
    </row>
    <row r="286" spans="1:16" s="8" customFormat="1" ht="57.6" x14ac:dyDescent="0.3">
      <c r="A286" s="25">
        <v>1</v>
      </c>
      <c r="B286" s="25" t="s">
        <v>441</v>
      </c>
      <c r="C286" s="26" t="s">
        <v>555</v>
      </c>
      <c r="D286" s="25" t="s">
        <v>4</v>
      </c>
      <c r="E286" s="25" t="s">
        <v>554</v>
      </c>
      <c r="F286" s="49" t="s">
        <v>1094</v>
      </c>
      <c r="G286" s="25" t="s">
        <v>38</v>
      </c>
      <c r="H286" s="25" t="s">
        <v>754</v>
      </c>
      <c r="I286" s="7"/>
      <c r="J286" s="25" t="str">
        <f>IF(ISBLANK(Table1[[#This Row],[X]]),"",IF(Table1[[#This Row],[Response to Q1 ''Meets minimum requriements'']]="","",IF(Table1[[#This Row],[Response to Q1 ''Meets minimum requriements'']]="N","",IF(Table1[[#This Row],[Response to Q1 ''Meets minimum requriements'']]="Y",INDEX(Tables!$A$12:$B$15,MATCH(Table1[[#This Row],[MoSCow]],Tables!$A$12:$A$15,0),2)))))</f>
        <v/>
      </c>
      <c r="K286" s="7" t="s">
        <v>1108</v>
      </c>
      <c r="L286" s="25" t="str">
        <f>IF(OR(ISBLANK(Table1[[#This Row],[X]]),Table1[[#This Row],[Column1]]&lt;1,Table1[[#This Row],[Column2]]&lt;1),"",Table1[[#This Row],[Base score for Lot 1 Q2]]*INDEX(Tables!$A$2:$B$5,MATCH(Table1[[#This Row],[Response for Lot 1 Q2 ''System Customisation'']],Tables!$A$2:$A$5,0),2))</f>
        <v/>
      </c>
      <c r="M286" s="7"/>
      <c r="N286" s="8" t="s">
        <v>1111</v>
      </c>
      <c r="O286" s="5">
        <f>IF(ISNUMBER(MATCH(Table1[[#This Row],[Response for Lot 1 Q2 ''System Customisation'']],Tables!$A$2:$A$5,0)),1,0)</f>
        <v>0</v>
      </c>
      <c r="P286" s="5">
        <f>IF(ISNUMBER(MATCH(Table1[[#This Row],[Base score for Lot 1 Q2]],Tables!$B$12:$B$15,0)),1,0)</f>
        <v>0</v>
      </c>
    </row>
    <row r="287" spans="1:16" s="8" customFormat="1" ht="43.2" x14ac:dyDescent="0.3">
      <c r="A287" s="25">
        <v>1</v>
      </c>
      <c r="B287" s="25" t="s">
        <v>442</v>
      </c>
      <c r="C287" s="26" t="s">
        <v>556</v>
      </c>
      <c r="D287" s="25" t="s">
        <v>4</v>
      </c>
      <c r="E287" s="25" t="s">
        <v>554</v>
      </c>
      <c r="F287" s="43" t="s">
        <v>1019</v>
      </c>
      <c r="G287" s="25" t="s">
        <v>38</v>
      </c>
      <c r="H287" s="25" t="s">
        <v>754</v>
      </c>
      <c r="I287" s="7"/>
      <c r="J287" s="25" t="str">
        <f>IF(ISBLANK(Table1[[#This Row],[X]]),"",IF(Table1[[#This Row],[Response to Q1 ''Meets minimum requriements'']]="","",IF(Table1[[#This Row],[Response to Q1 ''Meets minimum requriements'']]="N","",IF(Table1[[#This Row],[Response to Q1 ''Meets minimum requriements'']]="Y",INDEX(Tables!$A$12:$B$15,MATCH(Table1[[#This Row],[MoSCow]],Tables!$A$12:$A$15,0),2)))))</f>
        <v/>
      </c>
      <c r="K287" s="7" t="s">
        <v>1108</v>
      </c>
      <c r="L287" s="25" t="str">
        <f>IF(OR(ISBLANK(Table1[[#This Row],[X]]),Table1[[#This Row],[Column1]]&lt;1,Table1[[#This Row],[Column2]]&lt;1),"",Table1[[#This Row],[Base score for Lot 1 Q2]]*INDEX(Tables!$A$2:$B$5,MATCH(Table1[[#This Row],[Response for Lot 1 Q2 ''System Customisation'']],Tables!$A$2:$A$5,0),2))</f>
        <v/>
      </c>
      <c r="M287" s="7"/>
      <c r="N287" s="8" t="s">
        <v>1111</v>
      </c>
      <c r="O287" s="5">
        <f>IF(ISNUMBER(MATCH(Table1[[#This Row],[Response for Lot 1 Q2 ''System Customisation'']],Tables!$A$2:$A$5,0)),1,0)</f>
        <v>0</v>
      </c>
      <c r="P287" s="5">
        <f>IF(ISNUMBER(MATCH(Table1[[#This Row],[Base score for Lot 1 Q2]],Tables!$B$12:$B$15,0)),1,0)</f>
        <v>0</v>
      </c>
    </row>
    <row r="288" spans="1:16" s="8" customFormat="1" ht="45.75" customHeight="1" x14ac:dyDescent="0.3">
      <c r="A288" s="25">
        <v>1</v>
      </c>
      <c r="B288" s="25" t="s">
        <v>443</v>
      </c>
      <c r="C288" s="26" t="s">
        <v>557</v>
      </c>
      <c r="D288" s="25" t="s">
        <v>4</v>
      </c>
      <c r="E288" s="25" t="s">
        <v>554</v>
      </c>
      <c r="F288" s="43" t="s">
        <v>1020</v>
      </c>
      <c r="G288" s="25" t="s">
        <v>39</v>
      </c>
      <c r="H288" s="25" t="s">
        <v>754</v>
      </c>
      <c r="I288" s="7"/>
      <c r="J288" s="25" t="str">
        <f>IF(ISBLANK(Table1[[#This Row],[X]]),"",IF(Table1[[#This Row],[Response to Q1 ''Meets minimum requriements'']]="","",IF(Table1[[#This Row],[Response to Q1 ''Meets minimum requriements'']]="N","",IF(Table1[[#This Row],[Response to Q1 ''Meets minimum requriements'']]="Y",INDEX(Tables!$A$12:$B$15,MATCH(Table1[[#This Row],[MoSCow]],Tables!$A$12:$A$15,0),2)))))</f>
        <v/>
      </c>
      <c r="K288" s="7" t="s">
        <v>1108</v>
      </c>
      <c r="L288" s="25" t="str">
        <f>IF(OR(ISBLANK(Table1[[#This Row],[X]]),Table1[[#This Row],[Column1]]&lt;1,Table1[[#This Row],[Column2]]&lt;1),"",Table1[[#This Row],[Base score for Lot 1 Q2]]*INDEX(Tables!$A$2:$B$5,MATCH(Table1[[#This Row],[Response for Lot 1 Q2 ''System Customisation'']],Tables!$A$2:$A$5,0),2))</f>
        <v/>
      </c>
      <c r="M288" s="7"/>
      <c r="N288" s="8" t="s">
        <v>1111</v>
      </c>
      <c r="O288" s="5">
        <f>IF(ISNUMBER(MATCH(Table1[[#This Row],[Response for Lot 1 Q2 ''System Customisation'']],Tables!$A$2:$A$5,0)),1,0)</f>
        <v>0</v>
      </c>
      <c r="P288" s="5">
        <f>IF(ISNUMBER(MATCH(Table1[[#This Row],[Base score for Lot 1 Q2]],Tables!$B$12:$B$15,0)),1,0)</f>
        <v>0</v>
      </c>
    </row>
    <row r="289" spans="1:16" ht="28.8" x14ac:dyDescent="0.3">
      <c r="A289" s="15">
        <v>1</v>
      </c>
      <c r="B289" s="15" t="s">
        <v>444</v>
      </c>
      <c r="C289" s="16" t="s">
        <v>558</v>
      </c>
      <c r="D289" s="15" t="s">
        <v>4</v>
      </c>
      <c r="E289" s="15" t="s">
        <v>554</v>
      </c>
      <c r="F289" s="21" t="s">
        <v>1021</v>
      </c>
      <c r="G289" s="15" t="s">
        <v>38</v>
      </c>
      <c r="H289" s="15" t="s">
        <v>751</v>
      </c>
      <c r="I289" s="3"/>
      <c r="J289" s="15" t="str">
        <f>IF(ISBLANK(Table1[[#This Row],[X]]),"",IF(Table1[[#This Row],[Response to Q1 ''Meets minimum requriements'']]="","",IF(Table1[[#This Row],[Response to Q1 ''Meets minimum requriements'']]="N","",IF(Table1[[#This Row],[Response to Q1 ''Meets minimum requriements'']]="Y",INDEX(Tables!$A$12:$B$15,MATCH(Table1[[#This Row],[MoSCow]],Tables!$A$12:$A$15,0),2)))))</f>
        <v/>
      </c>
      <c r="K289" s="15" t="s">
        <v>1108</v>
      </c>
      <c r="L289" s="15" t="str">
        <f>IF(OR(ISBLANK(Table1[[#This Row],[X]]),Table1[[#This Row],[Column1]]&lt;1,Table1[[#This Row],[Column2]]&lt;1),"",Table1[[#This Row],[Base score for Lot 1 Q2]]*INDEX(Tables!$A$2:$B$5,MATCH(Table1[[#This Row],[Response for Lot 1 Q2 ''System Customisation'']],Tables!$A$2:$A$5,0),2))</f>
        <v/>
      </c>
      <c r="M289" s="3"/>
      <c r="O289" s="5">
        <f>IF(ISNUMBER(MATCH(Table1[[#This Row],[Response for Lot 1 Q2 ''System Customisation'']],Tables!$A$2:$A$5,0)),1,0)</f>
        <v>0</v>
      </c>
      <c r="P289" s="5">
        <f>IF(ISNUMBER(MATCH(Table1[[#This Row],[Base score for Lot 1 Q2]],Tables!$B$12:$B$15,0)),1,0)</f>
        <v>0</v>
      </c>
    </row>
    <row r="290" spans="1:16" ht="43.2" x14ac:dyDescent="0.3">
      <c r="A290" s="15">
        <v>1</v>
      </c>
      <c r="B290" s="15" t="s">
        <v>445</v>
      </c>
      <c r="C290" s="16" t="s">
        <v>559</v>
      </c>
      <c r="D290" s="15" t="s">
        <v>4</v>
      </c>
      <c r="E290" s="15" t="s">
        <v>554</v>
      </c>
      <c r="F290" s="30" t="s">
        <v>1095</v>
      </c>
      <c r="G290" s="15" t="s">
        <v>38</v>
      </c>
      <c r="H290" s="15" t="s">
        <v>751</v>
      </c>
      <c r="I290" s="3"/>
      <c r="J290" s="15" t="str">
        <f>IF(ISBLANK(Table1[[#This Row],[X]]),"",IF(Table1[[#This Row],[Response to Q1 ''Meets minimum requriements'']]="","",IF(Table1[[#This Row],[Response to Q1 ''Meets minimum requriements'']]="N","",IF(Table1[[#This Row],[Response to Q1 ''Meets minimum requriements'']]="Y",INDEX(Tables!$A$12:$B$15,MATCH(Table1[[#This Row],[MoSCow]],Tables!$A$12:$A$15,0),2)))))</f>
        <v/>
      </c>
      <c r="K290" s="15" t="s">
        <v>1108</v>
      </c>
      <c r="L290" s="15" t="str">
        <f>IF(OR(ISBLANK(Table1[[#This Row],[X]]),Table1[[#This Row],[Column1]]&lt;1,Table1[[#This Row],[Column2]]&lt;1),"",Table1[[#This Row],[Base score for Lot 1 Q2]]*INDEX(Tables!$A$2:$B$5,MATCH(Table1[[#This Row],[Response for Lot 1 Q2 ''System Customisation'']],Tables!$A$2:$A$5,0),2))</f>
        <v/>
      </c>
      <c r="M290" s="3"/>
      <c r="O290" s="5">
        <f>IF(ISNUMBER(MATCH(Table1[[#This Row],[Response for Lot 1 Q2 ''System Customisation'']],Tables!$A$2:$A$5,0)),1,0)</f>
        <v>0</v>
      </c>
      <c r="P290" s="5">
        <f>IF(ISNUMBER(MATCH(Table1[[#This Row],[Base score for Lot 1 Q2]],Tables!$B$12:$B$15,0)),1,0)</f>
        <v>0</v>
      </c>
    </row>
    <row r="291" spans="1:16" s="8" customFormat="1" ht="28.8" x14ac:dyDescent="0.3">
      <c r="A291" s="25">
        <v>1</v>
      </c>
      <c r="B291" s="25" t="s">
        <v>446</v>
      </c>
      <c r="C291" s="26" t="s">
        <v>560</v>
      </c>
      <c r="D291" s="25" t="s">
        <v>4</v>
      </c>
      <c r="E291" s="25" t="s">
        <v>561</v>
      </c>
      <c r="F291" s="49" t="s">
        <v>1022</v>
      </c>
      <c r="G291" s="25" t="s">
        <v>38</v>
      </c>
      <c r="H291" s="25" t="s">
        <v>754</v>
      </c>
      <c r="I291" s="7"/>
      <c r="J291" s="25" t="str">
        <f>IF(ISBLANK(Table1[[#This Row],[X]]),"",IF(Table1[[#This Row],[Response to Q1 ''Meets minimum requriements'']]="","",IF(Table1[[#This Row],[Response to Q1 ''Meets minimum requriements'']]="N","",IF(Table1[[#This Row],[Response to Q1 ''Meets minimum requriements'']]="Y",INDEX(Tables!$A$12:$B$15,MATCH(Table1[[#This Row],[MoSCow]],Tables!$A$12:$A$15,0),2)))))</f>
        <v/>
      </c>
      <c r="K291" s="7" t="s">
        <v>1108</v>
      </c>
      <c r="L291" s="25" t="str">
        <f>IF(OR(ISBLANK(Table1[[#This Row],[X]]),Table1[[#This Row],[Column1]]&lt;1,Table1[[#This Row],[Column2]]&lt;1),"",Table1[[#This Row],[Base score for Lot 1 Q2]]*INDEX(Tables!$A$2:$B$5,MATCH(Table1[[#This Row],[Response for Lot 1 Q2 ''System Customisation'']],Tables!$A$2:$A$5,0),2))</f>
        <v/>
      </c>
      <c r="M291" s="7"/>
      <c r="N291" s="8" t="s">
        <v>1111</v>
      </c>
      <c r="O291" s="5">
        <f>IF(ISNUMBER(MATCH(Table1[[#This Row],[Response for Lot 1 Q2 ''System Customisation'']],Tables!$A$2:$A$5,0)),1,0)</f>
        <v>0</v>
      </c>
      <c r="P291" s="5">
        <f>IF(ISNUMBER(MATCH(Table1[[#This Row],[Base score for Lot 1 Q2]],Tables!$B$12:$B$15,0)),1,0)</f>
        <v>0</v>
      </c>
    </row>
    <row r="292" spans="1:16" s="8" customFormat="1" ht="28.8" x14ac:dyDescent="0.3">
      <c r="A292" s="25">
        <v>1</v>
      </c>
      <c r="B292" s="25" t="s">
        <v>447</v>
      </c>
      <c r="C292" s="26" t="s">
        <v>562</v>
      </c>
      <c r="D292" s="25" t="s">
        <v>4</v>
      </c>
      <c r="E292" s="25" t="s">
        <v>561</v>
      </c>
      <c r="F292" s="43" t="s">
        <v>1023</v>
      </c>
      <c r="G292" s="25" t="s">
        <v>38</v>
      </c>
      <c r="H292" s="25" t="s">
        <v>754</v>
      </c>
      <c r="I292" s="7"/>
      <c r="J292" s="25" t="str">
        <f>IF(ISBLANK(Table1[[#This Row],[X]]),"",IF(Table1[[#This Row],[Response to Q1 ''Meets minimum requriements'']]="","",IF(Table1[[#This Row],[Response to Q1 ''Meets minimum requriements'']]="N","",IF(Table1[[#This Row],[Response to Q1 ''Meets minimum requriements'']]="Y",INDEX(Tables!$A$12:$B$15,MATCH(Table1[[#This Row],[MoSCow]],Tables!$A$12:$A$15,0),2)))))</f>
        <v/>
      </c>
      <c r="K292" s="7" t="s">
        <v>1108</v>
      </c>
      <c r="L292" s="25" t="str">
        <f>IF(OR(ISBLANK(Table1[[#This Row],[X]]),Table1[[#This Row],[Column1]]&lt;1,Table1[[#This Row],[Column2]]&lt;1),"",Table1[[#This Row],[Base score for Lot 1 Q2]]*INDEX(Tables!$A$2:$B$5,MATCH(Table1[[#This Row],[Response for Lot 1 Q2 ''System Customisation'']],Tables!$A$2:$A$5,0),2))</f>
        <v/>
      </c>
      <c r="M292" s="7"/>
      <c r="N292" s="8" t="s">
        <v>1111</v>
      </c>
      <c r="O292" s="5">
        <f>IF(ISNUMBER(MATCH(Table1[[#This Row],[Response for Lot 1 Q2 ''System Customisation'']],Tables!$A$2:$A$5,0)),1,0)</f>
        <v>0</v>
      </c>
      <c r="P292" s="5">
        <f>IF(ISNUMBER(MATCH(Table1[[#This Row],[Base score for Lot 1 Q2]],Tables!$B$12:$B$15,0)),1,0)</f>
        <v>0</v>
      </c>
    </row>
    <row r="293" spans="1:16" s="8" customFormat="1" ht="28.8" x14ac:dyDescent="0.3">
      <c r="A293" s="25">
        <v>1</v>
      </c>
      <c r="B293" s="25" t="s">
        <v>448</v>
      </c>
      <c r="C293" s="26" t="s">
        <v>563</v>
      </c>
      <c r="D293" s="25" t="s">
        <v>4</v>
      </c>
      <c r="E293" s="25" t="s">
        <v>561</v>
      </c>
      <c r="F293" s="43" t="s">
        <v>1024</v>
      </c>
      <c r="G293" s="25" t="s">
        <v>38</v>
      </c>
      <c r="H293" s="25" t="s">
        <v>754</v>
      </c>
      <c r="I293" s="7"/>
      <c r="J293" s="25" t="str">
        <f>IF(ISBLANK(Table1[[#This Row],[X]]),"",IF(Table1[[#This Row],[Response to Q1 ''Meets minimum requriements'']]="","",IF(Table1[[#This Row],[Response to Q1 ''Meets minimum requriements'']]="N","",IF(Table1[[#This Row],[Response to Q1 ''Meets minimum requriements'']]="Y",INDEX(Tables!$A$12:$B$15,MATCH(Table1[[#This Row],[MoSCow]],Tables!$A$12:$A$15,0),2)))))</f>
        <v/>
      </c>
      <c r="K293" s="7" t="s">
        <v>1108</v>
      </c>
      <c r="L293" s="25" t="str">
        <f>IF(OR(ISBLANK(Table1[[#This Row],[X]]),Table1[[#This Row],[Column1]]&lt;1,Table1[[#This Row],[Column2]]&lt;1),"",Table1[[#This Row],[Base score for Lot 1 Q2]]*INDEX(Tables!$A$2:$B$5,MATCH(Table1[[#This Row],[Response for Lot 1 Q2 ''System Customisation'']],Tables!$A$2:$A$5,0),2))</f>
        <v/>
      </c>
      <c r="M293" s="7"/>
      <c r="N293" s="8" t="s">
        <v>1111</v>
      </c>
      <c r="O293" s="5">
        <f>IF(ISNUMBER(MATCH(Table1[[#This Row],[Response for Lot 1 Q2 ''System Customisation'']],Tables!$A$2:$A$5,0)),1,0)</f>
        <v>0</v>
      </c>
      <c r="P293" s="5">
        <f>IF(ISNUMBER(MATCH(Table1[[#This Row],[Base score for Lot 1 Q2]],Tables!$B$12:$B$15,0)),1,0)</f>
        <v>0</v>
      </c>
    </row>
    <row r="294" spans="1:16" s="8" customFormat="1" x14ac:dyDescent="0.3">
      <c r="A294" s="25">
        <v>1</v>
      </c>
      <c r="B294" s="25" t="s">
        <v>449</v>
      </c>
      <c r="C294" s="26" t="s">
        <v>564</v>
      </c>
      <c r="D294" s="25" t="s">
        <v>4</v>
      </c>
      <c r="E294" s="25" t="s">
        <v>561</v>
      </c>
      <c r="F294" s="43" t="s">
        <v>1025</v>
      </c>
      <c r="G294" s="25" t="s">
        <v>39</v>
      </c>
      <c r="H294" s="25" t="s">
        <v>754</v>
      </c>
      <c r="I294" s="7"/>
      <c r="J294" s="25" t="str">
        <f>IF(ISBLANK(Table1[[#This Row],[X]]),"",IF(Table1[[#This Row],[Response to Q1 ''Meets minimum requriements'']]="","",IF(Table1[[#This Row],[Response to Q1 ''Meets minimum requriements'']]="N","",IF(Table1[[#This Row],[Response to Q1 ''Meets minimum requriements'']]="Y",INDEX(Tables!$A$12:$B$15,MATCH(Table1[[#This Row],[MoSCow]],Tables!$A$12:$A$15,0),2)))))</f>
        <v/>
      </c>
      <c r="K294" s="7" t="s">
        <v>1108</v>
      </c>
      <c r="L294" s="25" t="str">
        <f>IF(OR(ISBLANK(Table1[[#This Row],[X]]),Table1[[#This Row],[Column1]]&lt;1,Table1[[#This Row],[Column2]]&lt;1),"",Table1[[#This Row],[Base score for Lot 1 Q2]]*INDEX(Tables!$A$2:$B$5,MATCH(Table1[[#This Row],[Response for Lot 1 Q2 ''System Customisation'']],Tables!$A$2:$A$5,0),2))</f>
        <v/>
      </c>
      <c r="M294" s="7"/>
      <c r="N294" s="8" t="s">
        <v>1111</v>
      </c>
      <c r="O294" s="5">
        <f>IF(ISNUMBER(MATCH(Table1[[#This Row],[Response for Lot 1 Q2 ''System Customisation'']],Tables!$A$2:$A$5,0)),1,0)</f>
        <v>0</v>
      </c>
      <c r="P294" s="5">
        <f>IF(ISNUMBER(MATCH(Table1[[#This Row],[Base score for Lot 1 Q2]],Tables!$B$12:$B$15,0)),1,0)</f>
        <v>0</v>
      </c>
    </row>
    <row r="295" spans="1:16" s="8" customFormat="1" ht="28.8" x14ac:dyDescent="0.3">
      <c r="A295" s="25">
        <v>1</v>
      </c>
      <c r="B295" s="25" t="s">
        <v>450</v>
      </c>
      <c r="C295" s="26" t="s">
        <v>565</v>
      </c>
      <c r="D295" s="25" t="s">
        <v>4</v>
      </c>
      <c r="E295" s="25" t="s">
        <v>561</v>
      </c>
      <c r="F295" s="43" t="s">
        <v>1026</v>
      </c>
      <c r="G295" s="25" t="s">
        <v>38</v>
      </c>
      <c r="H295" s="25" t="s">
        <v>754</v>
      </c>
      <c r="I295" s="7"/>
      <c r="J295" s="25" t="str">
        <f>IF(ISBLANK(Table1[[#This Row],[X]]),"",IF(Table1[[#This Row],[Response to Q1 ''Meets minimum requriements'']]="","",IF(Table1[[#This Row],[Response to Q1 ''Meets minimum requriements'']]="N","",IF(Table1[[#This Row],[Response to Q1 ''Meets minimum requriements'']]="Y",INDEX(Tables!$A$12:$B$15,MATCH(Table1[[#This Row],[MoSCow]],Tables!$A$12:$A$15,0),2)))))</f>
        <v/>
      </c>
      <c r="K295" s="7" t="s">
        <v>1108</v>
      </c>
      <c r="L295" s="25" t="str">
        <f>IF(OR(ISBLANK(Table1[[#This Row],[X]]),Table1[[#This Row],[Column1]]&lt;1,Table1[[#This Row],[Column2]]&lt;1),"",Table1[[#This Row],[Base score for Lot 1 Q2]]*INDEX(Tables!$A$2:$B$5,MATCH(Table1[[#This Row],[Response for Lot 1 Q2 ''System Customisation'']],Tables!$A$2:$A$5,0),2))</f>
        <v/>
      </c>
      <c r="M295" s="7"/>
      <c r="N295" s="8" t="s">
        <v>1111</v>
      </c>
      <c r="O295" s="5">
        <f>IF(ISNUMBER(MATCH(Table1[[#This Row],[Response for Lot 1 Q2 ''System Customisation'']],Tables!$A$2:$A$5,0)),1,0)</f>
        <v>0</v>
      </c>
      <c r="P295" s="5">
        <f>IF(ISNUMBER(MATCH(Table1[[#This Row],[Base score for Lot 1 Q2]],Tables!$B$12:$B$15,0)),1,0)</f>
        <v>0</v>
      </c>
    </row>
    <row r="296" spans="1:16" s="8" customFormat="1" ht="28.8" x14ac:dyDescent="0.3">
      <c r="A296" s="25">
        <v>1</v>
      </c>
      <c r="B296" s="25" t="s">
        <v>451</v>
      </c>
      <c r="C296" s="26" t="s">
        <v>566</v>
      </c>
      <c r="D296" s="25" t="s">
        <v>4</v>
      </c>
      <c r="E296" s="25" t="s">
        <v>561</v>
      </c>
      <c r="F296" s="43" t="s">
        <v>1027</v>
      </c>
      <c r="G296" s="25" t="s">
        <v>38</v>
      </c>
      <c r="H296" s="25" t="s">
        <v>754</v>
      </c>
      <c r="I296" s="7"/>
      <c r="J296" s="25" t="str">
        <f>IF(ISBLANK(Table1[[#This Row],[X]]),"",IF(Table1[[#This Row],[Response to Q1 ''Meets minimum requriements'']]="","",IF(Table1[[#This Row],[Response to Q1 ''Meets minimum requriements'']]="N","",IF(Table1[[#This Row],[Response to Q1 ''Meets minimum requriements'']]="Y",INDEX(Tables!$A$12:$B$15,MATCH(Table1[[#This Row],[MoSCow]],Tables!$A$12:$A$15,0),2)))))</f>
        <v/>
      </c>
      <c r="K296" s="7" t="s">
        <v>1108</v>
      </c>
      <c r="L296" s="25" t="str">
        <f>IF(OR(ISBLANK(Table1[[#This Row],[X]]),Table1[[#This Row],[Column1]]&lt;1,Table1[[#This Row],[Column2]]&lt;1),"",Table1[[#This Row],[Base score for Lot 1 Q2]]*INDEX(Tables!$A$2:$B$5,MATCH(Table1[[#This Row],[Response for Lot 1 Q2 ''System Customisation'']],Tables!$A$2:$A$5,0),2))</f>
        <v/>
      </c>
      <c r="M296" s="7"/>
      <c r="N296" s="8" t="s">
        <v>1111</v>
      </c>
      <c r="O296" s="5">
        <f>IF(ISNUMBER(MATCH(Table1[[#This Row],[Response for Lot 1 Q2 ''System Customisation'']],Tables!$A$2:$A$5,0)),1,0)</f>
        <v>0</v>
      </c>
      <c r="P296" s="5">
        <f>IF(ISNUMBER(MATCH(Table1[[#This Row],[Base score for Lot 1 Q2]],Tables!$B$12:$B$15,0)),1,0)</f>
        <v>0</v>
      </c>
    </row>
    <row r="297" spans="1:16" s="8" customFormat="1" x14ac:dyDescent="0.3">
      <c r="A297" s="25">
        <v>1</v>
      </c>
      <c r="B297" s="25" t="s">
        <v>452</v>
      </c>
      <c r="C297" s="26" t="s">
        <v>567</v>
      </c>
      <c r="D297" s="25" t="s">
        <v>4</v>
      </c>
      <c r="E297" s="25" t="s">
        <v>561</v>
      </c>
      <c r="F297" s="43" t="s">
        <v>1028</v>
      </c>
      <c r="G297" s="25" t="s">
        <v>38</v>
      </c>
      <c r="H297" s="25" t="s">
        <v>754</v>
      </c>
      <c r="I297" s="7"/>
      <c r="J297" s="25" t="str">
        <f>IF(ISBLANK(Table1[[#This Row],[X]]),"",IF(Table1[[#This Row],[Response to Q1 ''Meets minimum requriements'']]="","",IF(Table1[[#This Row],[Response to Q1 ''Meets minimum requriements'']]="N","",IF(Table1[[#This Row],[Response to Q1 ''Meets minimum requriements'']]="Y",INDEX(Tables!$A$12:$B$15,MATCH(Table1[[#This Row],[MoSCow]],Tables!$A$12:$A$15,0),2)))))</f>
        <v/>
      </c>
      <c r="K297" s="7" t="s">
        <v>1108</v>
      </c>
      <c r="L297" s="25" t="str">
        <f>IF(OR(ISBLANK(Table1[[#This Row],[X]]),Table1[[#This Row],[Column1]]&lt;1,Table1[[#This Row],[Column2]]&lt;1),"",Table1[[#This Row],[Base score for Lot 1 Q2]]*INDEX(Tables!$A$2:$B$5,MATCH(Table1[[#This Row],[Response for Lot 1 Q2 ''System Customisation'']],Tables!$A$2:$A$5,0),2))</f>
        <v/>
      </c>
      <c r="M297" s="7"/>
      <c r="N297" s="8" t="s">
        <v>1111</v>
      </c>
      <c r="O297" s="5">
        <f>IF(ISNUMBER(MATCH(Table1[[#This Row],[Response for Lot 1 Q2 ''System Customisation'']],Tables!$A$2:$A$5,0)),1,0)</f>
        <v>0</v>
      </c>
      <c r="P297" s="5">
        <f>IF(ISNUMBER(MATCH(Table1[[#This Row],[Base score for Lot 1 Q2]],Tables!$B$12:$B$15,0)),1,0)</f>
        <v>0</v>
      </c>
    </row>
    <row r="298" spans="1:16" s="8" customFormat="1" ht="28.8" x14ac:dyDescent="0.3">
      <c r="A298" s="25">
        <v>1</v>
      </c>
      <c r="B298" s="25" t="s">
        <v>453</v>
      </c>
      <c r="C298" s="26" t="s">
        <v>568</v>
      </c>
      <c r="D298" s="25" t="s">
        <v>4</v>
      </c>
      <c r="E298" s="25" t="s">
        <v>561</v>
      </c>
      <c r="F298" s="43" t="s">
        <v>1029</v>
      </c>
      <c r="G298" s="25" t="s">
        <v>38</v>
      </c>
      <c r="H298" s="25" t="s">
        <v>754</v>
      </c>
      <c r="I298" s="7"/>
      <c r="J298" s="25" t="str">
        <f>IF(ISBLANK(Table1[[#This Row],[X]]),"",IF(Table1[[#This Row],[Response to Q1 ''Meets minimum requriements'']]="","",IF(Table1[[#This Row],[Response to Q1 ''Meets minimum requriements'']]="N","",IF(Table1[[#This Row],[Response to Q1 ''Meets minimum requriements'']]="Y",INDEX(Tables!$A$12:$B$15,MATCH(Table1[[#This Row],[MoSCow]],Tables!$A$12:$A$15,0),2)))))</f>
        <v/>
      </c>
      <c r="K298" s="7" t="s">
        <v>1108</v>
      </c>
      <c r="L298" s="25" t="str">
        <f>IF(OR(ISBLANK(Table1[[#This Row],[X]]),Table1[[#This Row],[Column1]]&lt;1,Table1[[#This Row],[Column2]]&lt;1),"",Table1[[#This Row],[Base score for Lot 1 Q2]]*INDEX(Tables!$A$2:$B$5,MATCH(Table1[[#This Row],[Response for Lot 1 Q2 ''System Customisation'']],Tables!$A$2:$A$5,0),2))</f>
        <v/>
      </c>
      <c r="M298" s="7"/>
      <c r="N298" s="8" t="s">
        <v>1111</v>
      </c>
      <c r="O298" s="5">
        <f>IF(ISNUMBER(MATCH(Table1[[#This Row],[Response for Lot 1 Q2 ''System Customisation'']],Tables!$A$2:$A$5,0)),1,0)</f>
        <v>0</v>
      </c>
      <c r="P298" s="5">
        <f>IF(ISNUMBER(MATCH(Table1[[#This Row],[Base score for Lot 1 Q2]],Tables!$B$12:$B$15,0)),1,0)</f>
        <v>0</v>
      </c>
    </row>
    <row r="299" spans="1:16" s="8" customFormat="1" ht="28.8" x14ac:dyDescent="0.3">
      <c r="A299" s="25">
        <v>1</v>
      </c>
      <c r="B299" s="25" t="s">
        <v>454</v>
      </c>
      <c r="C299" s="26" t="s">
        <v>569</v>
      </c>
      <c r="D299" s="25" t="s">
        <v>4</v>
      </c>
      <c r="E299" s="25" t="s">
        <v>561</v>
      </c>
      <c r="F299" s="28" t="s">
        <v>1030</v>
      </c>
      <c r="G299" s="25" t="s">
        <v>38</v>
      </c>
      <c r="H299" s="25" t="s">
        <v>754</v>
      </c>
      <c r="I299" s="7"/>
      <c r="J299" s="25" t="str">
        <f>IF(ISBLANK(Table1[[#This Row],[X]]),"",IF(Table1[[#This Row],[Response to Q1 ''Meets minimum requriements'']]="","",IF(Table1[[#This Row],[Response to Q1 ''Meets minimum requriements'']]="N","",IF(Table1[[#This Row],[Response to Q1 ''Meets minimum requriements'']]="Y",INDEX(Tables!$A$12:$B$15,MATCH(Table1[[#This Row],[MoSCow]],Tables!$A$12:$A$15,0),2)))))</f>
        <v/>
      </c>
      <c r="K299" s="7" t="s">
        <v>1108</v>
      </c>
      <c r="L299" s="25" t="str">
        <f>IF(OR(ISBLANK(Table1[[#This Row],[X]]),Table1[[#This Row],[Column1]]&lt;1,Table1[[#This Row],[Column2]]&lt;1),"",Table1[[#This Row],[Base score for Lot 1 Q2]]*INDEX(Tables!$A$2:$B$5,MATCH(Table1[[#This Row],[Response for Lot 1 Q2 ''System Customisation'']],Tables!$A$2:$A$5,0),2))</f>
        <v/>
      </c>
      <c r="M299" s="7"/>
      <c r="N299" s="8" t="s">
        <v>1111</v>
      </c>
      <c r="O299" s="5">
        <f>IF(ISNUMBER(MATCH(Table1[[#This Row],[Response for Lot 1 Q2 ''System Customisation'']],Tables!$A$2:$A$5,0)),1,0)</f>
        <v>0</v>
      </c>
      <c r="P299" s="5">
        <f>IF(ISNUMBER(MATCH(Table1[[#This Row],[Base score for Lot 1 Q2]],Tables!$B$12:$B$15,0)),1,0)</f>
        <v>0</v>
      </c>
    </row>
    <row r="300" spans="1:16" s="8" customFormat="1" ht="28.8" x14ac:dyDescent="0.3">
      <c r="A300" s="25">
        <v>1</v>
      </c>
      <c r="B300" s="25" t="s">
        <v>455</v>
      </c>
      <c r="C300" s="26" t="s">
        <v>570</v>
      </c>
      <c r="D300" s="25" t="s">
        <v>4</v>
      </c>
      <c r="E300" s="25" t="s">
        <v>561</v>
      </c>
      <c r="F300" s="28" t="s">
        <v>1031</v>
      </c>
      <c r="G300" s="25" t="s">
        <v>38</v>
      </c>
      <c r="H300" s="25" t="s">
        <v>754</v>
      </c>
      <c r="I300" s="7"/>
      <c r="J300" s="25" t="str">
        <f>IF(ISBLANK(Table1[[#This Row],[X]]),"",IF(Table1[[#This Row],[Response to Q1 ''Meets minimum requriements'']]="","",IF(Table1[[#This Row],[Response to Q1 ''Meets minimum requriements'']]="N","",IF(Table1[[#This Row],[Response to Q1 ''Meets minimum requriements'']]="Y",INDEX(Tables!$A$12:$B$15,MATCH(Table1[[#This Row],[MoSCow]],Tables!$A$12:$A$15,0),2)))))</f>
        <v/>
      </c>
      <c r="K300" s="7" t="s">
        <v>1108</v>
      </c>
      <c r="L300" s="25" t="str">
        <f>IF(OR(ISBLANK(Table1[[#This Row],[X]]),Table1[[#This Row],[Column1]]&lt;1,Table1[[#This Row],[Column2]]&lt;1),"",Table1[[#This Row],[Base score for Lot 1 Q2]]*INDEX(Tables!$A$2:$B$5,MATCH(Table1[[#This Row],[Response for Lot 1 Q2 ''System Customisation'']],Tables!$A$2:$A$5,0),2))</f>
        <v/>
      </c>
      <c r="M300" s="7"/>
      <c r="N300" s="8" t="s">
        <v>1111</v>
      </c>
      <c r="O300" s="5">
        <f>IF(ISNUMBER(MATCH(Table1[[#This Row],[Response for Lot 1 Q2 ''System Customisation'']],Tables!$A$2:$A$5,0)),1,0)</f>
        <v>0</v>
      </c>
      <c r="P300" s="5">
        <f>IF(ISNUMBER(MATCH(Table1[[#This Row],[Base score for Lot 1 Q2]],Tables!$B$12:$B$15,0)),1,0)</f>
        <v>0</v>
      </c>
    </row>
    <row r="301" spans="1:16" s="8" customFormat="1" ht="28.8" x14ac:dyDescent="0.3">
      <c r="A301" s="25">
        <v>1</v>
      </c>
      <c r="B301" s="25" t="s">
        <v>456</v>
      </c>
      <c r="C301" s="26" t="s">
        <v>571</v>
      </c>
      <c r="D301" s="25" t="s">
        <v>4</v>
      </c>
      <c r="E301" s="25" t="s">
        <v>572</v>
      </c>
      <c r="F301" s="43" t="s">
        <v>1032</v>
      </c>
      <c r="G301" s="25" t="s">
        <v>38</v>
      </c>
      <c r="H301" s="25" t="s">
        <v>754</v>
      </c>
      <c r="I301" s="7"/>
      <c r="J301" s="25" t="str">
        <f>IF(ISBLANK(Table1[[#This Row],[X]]),"",IF(Table1[[#This Row],[Response to Q1 ''Meets minimum requriements'']]="","",IF(Table1[[#This Row],[Response to Q1 ''Meets minimum requriements'']]="N","",IF(Table1[[#This Row],[Response to Q1 ''Meets minimum requriements'']]="Y",INDEX(Tables!$A$12:$B$15,MATCH(Table1[[#This Row],[MoSCow]],Tables!$A$12:$A$15,0),2)))))</f>
        <v/>
      </c>
      <c r="K301" s="7" t="s">
        <v>1108</v>
      </c>
      <c r="L301" s="25" t="str">
        <f>IF(OR(ISBLANK(Table1[[#This Row],[X]]),Table1[[#This Row],[Column1]]&lt;1,Table1[[#This Row],[Column2]]&lt;1),"",Table1[[#This Row],[Base score for Lot 1 Q2]]*INDEX(Tables!$A$2:$B$5,MATCH(Table1[[#This Row],[Response for Lot 1 Q2 ''System Customisation'']],Tables!$A$2:$A$5,0),2))</f>
        <v/>
      </c>
      <c r="M301" s="7"/>
      <c r="N301" s="8" t="s">
        <v>1111</v>
      </c>
      <c r="O301" s="5">
        <f>IF(ISNUMBER(MATCH(Table1[[#This Row],[Response for Lot 1 Q2 ''System Customisation'']],Tables!$A$2:$A$5,0)),1,0)</f>
        <v>0</v>
      </c>
      <c r="P301" s="5">
        <f>IF(ISNUMBER(MATCH(Table1[[#This Row],[Base score for Lot 1 Q2]],Tables!$B$12:$B$15,0)),1,0)</f>
        <v>0</v>
      </c>
    </row>
    <row r="302" spans="1:16" ht="57.6" x14ac:dyDescent="0.3">
      <c r="A302" s="15">
        <v>1</v>
      </c>
      <c r="B302" s="15" t="s">
        <v>457</v>
      </c>
      <c r="C302" s="16" t="s">
        <v>574</v>
      </c>
      <c r="D302" s="15" t="s">
        <v>4</v>
      </c>
      <c r="E302" s="15" t="s">
        <v>572</v>
      </c>
      <c r="F302" s="55" t="s">
        <v>1096</v>
      </c>
      <c r="G302" s="15" t="s">
        <v>38</v>
      </c>
      <c r="H302" s="15" t="s">
        <v>751</v>
      </c>
      <c r="I302" s="3"/>
      <c r="J302" s="15" t="str">
        <f>IF(ISBLANK(Table1[[#This Row],[X]]),"",IF(Table1[[#This Row],[Response to Q1 ''Meets minimum requriements'']]="","",IF(Table1[[#This Row],[Response to Q1 ''Meets minimum requriements'']]="N","",IF(Table1[[#This Row],[Response to Q1 ''Meets minimum requriements'']]="Y",INDEX(Tables!$A$12:$B$15,MATCH(Table1[[#This Row],[MoSCow]],Tables!$A$12:$A$15,0),2)))))</f>
        <v/>
      </c>
      <c r="K302" s="15" t="s">
        <v>1108</v>
      </c>
      <c r="L302" s="15" t="str">
        <f>IF(OR(ISBLANK(Table1[[#This Row],[X]]),Table1[[#This Row],[Column1]]&lt;1,Table1[[#This Row],[Column2]]&lt;1),"",Table1[[#This Row],[Base score for Lot 1 Q2]]*INDEX(Tables!$A$2:$B$5,MATCH(Table1[[#This Row],[Response for Lot 1 Q2 ''System Customisation'']],Tables!$A$2:$A$5,0),2))</f>
        <v/>
      </c>
      <c r="M302" s="3"/>
      <c r="O302" s="5">
        <f>IF(ISNUMBER(MATCH(Table1[[#This Row],[Response for Lot 1 Q2 ''System Customisation'']],Tables!$A$2:$A$5,0)),1,0)</f>
        <v>0</v>
      </c>
      <c r="P302" s="5">
        <f>IF(ISNUMBER(MATCH(Table1[[#This Row],[Base score for Lot 1 Q2]],Tables!$B$12:$B$15,0)),1,0)</f>
        <v>0</v>
      </c>
    </row>
    <row r="303" spans="1:16" x14ac:dyDescent="0.3">
      <c r="A303" s="15">
        <v>1</v>
      </c>
      <c r="B303" s="15" t="s">
        <v>458</v>
      </c>
      <c r="C303" s="16" t="s">
        <v>575</v>
      </c>
      <c r="D303" s="15" t="s">
        <v>4</v>
      </c>
      <c r="E303" s="15" t="s">
        <v>572</v>
      </c>
      <c r="F303" s="29" t="s">
        <v>1033</v>
      </c>
      <c r="G303" s="15" t="s">
        <v>38</v>
      </c>
      <c r="H303" s="15" t="s">
        <v>751</v>
      </c>
      <c r="I303" s="3"/>
      <c r="J303" s="15" t="str">
        <f>IF(ISBLANK(Table1[[#This Row],[X]]),"",IF(Table1[[#This Row],[Response to Q1 ''Meets minimum requriements'']]="","",IF(Table1[[#This Row],[Response to Q1 ''Meets minimum requriements'']]="N","",IF(Table1[[#This Row],[Response to Q1 ''Meets minimum requriements'']]="Y",INDEX(Tables!$A$12:$B$15,MATCH(Table1[[#This Row],[MoSCow]],Tables!$A$12:$A$15,0),2)))))</f>
        <v/>
      </c>
      <c r="K303" s="15"/>
      <c r="L303" s="15" t="str">
        <f>IF(OR(ISBLANK(Table1[[#This Row],[X]]),Table1[[#This Row],[Column1]]&lt;1,Table1[[#This Row],[Column2]]&lt;1),"",Table1[[#This Row],[Base score for Lot 1 Q2]]*INDEX(Tables!$A$2:$B$5,MATCH(Table1[[#This Row],[Response for Lot 1 Q2 ''System Customisation'']],Tables!$A$2:$A$5,0),2))</f>
        <v/>
      </c>
      <c r="M303" s="3"/>
      <c r="O303" s="5">
        <f>IF(ISNUMBER(MATCH(Table1[[#This Row],[Response for Lot 1 Q2 ''System Customisation'']],Tables!$A$2:$A$5,0)),1,0)</f>
        <v>0</v>
      </c>
      <c r="P303" s="5">
        <f>IF(ISNUMBER(MATCH(Table1[[#This Row],[Base score for Lot 1 Q2]],Tables!$B$12:$B$15,0)),1,0)</f>
        <v>0</v>
      </c>
    </row>
    <row r="304" spans="1:16" s="8" customFormat="1" ht="28.8" x14ac:dyDescent="0.3">
      <c r="A304" s="25">
        <v>1</v>
      </c>
      <c r="B304" s="25" t="s">
        <v>459</v>
      </c>
      <c r="C304" s="26" t="s">
        <v>576</v>
      </c>
      <c r="D304" s="25" t="s">
        <v>4</v>
      </c>
      <c r="E304" s="25" t="s">
        <v>572</v>
      </c>
      <c r="F304" s="43" t="s">
        <v>1034</v>
      </c>
      <c r="G304" s="25" t="s">
        <v>39</v>
      </c>
      <c r="H304" s="25" t="s">
        <v>754</v>
      </c>
      <c r="I304" s="7"/>
      <c r="J304" s="25" t="str">
        <f>IF(ISBLANK(Table1[[#This Row],[X]]),"",IF(Table1[[#This Row],[Response to Q1 ''Meets minimum requriements'']]="","",IF(Table1[[#This Row],[Response to Q1 ''Meets minimum requriements'']]="N","",IF(Table1[[#This Row],[Response to Q1 ''Meets minimum requriements'']]="Y",INDEX(Tables!$A$12:$B$15,MATCH(Table1[[#This Row],[MoSCow]],Tables!$A$12:$A$15,0),2)))))</f>
        <v/>
      </c>
      <c r="K304" s="7"/>
      <c r="L304" s="25" t="str">
        <f>IF(OR(ISBLANK(Table1[[#This Row],[X]]),Table1[[#This Row],[Column1]]&lt;1,Table1[[#This Row],[Column2]]&lt;1),"",Table1[[#This Row],[Base score for Lot 1 Q2]]*INDEX(Tables!$A$2:$B$5,MATCH(Table1[[#This Row],[Response for Lot 1 Q2 ''System Customisation'']],Tables!$A$2:$A$5,0),2))</f>
        <v/>
      </c>
      <c r="M304" s="7"/>
      <c r="N304" s="8" t="s">
        <v>1111</v>
      </c>
      <c r="O304" s="5">
        <f>IF(ISNUMBER(MATCH(Table1[[#This Row],[Response for Lot 1 Q2 ''System Customisation'']],Tables!$A$2:$A$5,0)),1,0)</f>
        <v>0</v>
      </c>
      <c r="P304" s="5">
        <f>IF(ISNUMBER(MATCH(Table1[[#This Row],[Base score for Lot 1 Q2]],Tables!$B$12:$B$15,0)),1,0)</f>
        <v>0</v>
      </c>
    </row>
    <row r="305" spans="1:16" s="8" customFormat="1" ht="28.8" x14ac:dyDescent="0.3">
      <c r="A305" s="25">
        <v>1</v>
      </c>
      <c r="B305" s="25" t="s">
        <v>460</v>
      </c>
      <c r="C305" s="26" t="s">
        <v>577</v>
      </c>
      <c r="D305" s="25" t="s">
        <v>4</v>
      </c>
      <c r="E305" s="25" t="s">
        <v>572</v>
      </c>
      <c r="F305" s="43" t="s">
        <v>1035</v>
      </c>
      <c r="G305" s="25" t="s">
        <v>39</v>
      </c>
      <c r="H305" s="25" t="s">
        <v>754</v>
      </c>
      <c r="I305" s="7"/>
      <c r="J305" s="25" t="str">
        <f>IF(ISBLANK(Table1[[#This Row],[X]]),"",IF(Table1[[#This Row],[Response to Q1 ''Meets minimum requriements'']]="","",IF(Table1[[#This Row],[Response to Q1 ''Meets minimum requriements'']]="N","",IF(Table1[[#This Row],[Response to Q1 ''Meets minimum requriements'']]="Y",INDEX(Tables!$A$12:$B$15,MATCH(Table1[[#This Row],[MoSCow]],Tables!$A$12:$A$15,0),2)))))</f>
        <v/>
      </c>
      <c r="K305" s="7"/>
      <c r="L305" s="25" t="str">
        <f>IF(OR(ISBLANK(Table1[[#This Row],[X]]),Table1[[#This Row],[Column1]]&lt;1,Table1[[#This Row],[Column2]]&lt;1),"",Table1[[#This Row],[Base score for Lot 1 Q2]]*INDEX(Tables!$A$2:$B$5,MATCH(Table1[[#This Row],[Response for Lot 1 Q2 ''System Customisation'']],Tables!$A$2:$A$5,0),2))</f>
        <v/>
      </c>
      <c r="M305" s="7"/>
      <c r="N305" s="8" t="s">
        <v>1111</v>
      </c>
      <c r="O305" s="5">
        <f>IF(ISNUMBER(MATCH(Table1[[#This Row],[Response for Lot 1 Q2 ''System Customisation'']],Tables!$A$2:$A$5,0)),1,0)</f>
        <v>0</v>
      </c>
      <c r="P305" s="5">
        <f>IF(ISNUMBER(MATCH(Table1[[#This Row],[Base score for Lot 1 Q2]],Tables!$B$12:$B$15,0)),1,0)</f>
        <v>0</v>
      </c>
    </row>
    <row r="306" spans="1:16" ht="28.8" x14ac:dyDescent="0.3">
      <c r="A306" s="15">
        <v>1</v>
      </c>
      <c r="B306" s="15" t="s">
        <v>461</v>
      </c>
      <c r="C306" s="16" t="s">
        <v>573</v>
      </c>
      <c r="D306" s="15" t="s">
        <v>4</v>
      </c>
      <c r="E306" s="15" t="s">
        <v>65</v>
      </c>
      <c r="F306" s="20" t="s">
        <v>1036</v>
      </c>
      <c r="G306" s="15" t="s">
        <v>38</v>
      </c>
      <c r="H306" s="15" t="s">
        <v>751</v>
      </c>
      <c r="I306" s="3"/>
      <c r="J306" s="15" t="str">
        <f>IF(ISBLANK(Table1[[#This Row],[X]]),"",IF(Table1[[#This Row],[Response to Q1 ''Meets minimum requriements'']]="","",IF(Table1[[#This Row],[Response to Q1 ''Meets minimum requriements'']]="N","",IF(Table1[[#This Row],[Response to Q1 ''Meets minimum requriements'']]="Y",INDEX(Tables!$A$12:$B$15,MATCH(Table1[[#This Row],[MoSCow]],Tables!$A$12:$A$15,0),2)))))</f>
        <v/>
      </c>
      <c r="K306" s="15"/>
      <c r="L306" s="15" t="str">
        <f>IF(OR(ISBLANK(Table1[[#This Row],[X]]),Table1[[#This Row],[Column1]]&lt;1,Table1[[#This Row],[Column2]]&lt;1),"",Table1[[#This Row],[Base score for Lot 1 Q2]]*INDEX(Tables!$A$2:$B$5,MATCH(Table1[[#This Row],[Response for Lot 1 Q2 ''System Customisation'']],Tables!$A$2:$A$5,0),2))</f>
        <v/>
      </c>
      <c r="M306" s="3"/>
      <c r="O306" s="5">
        <f>IF(ISNUMBER(MATCH(Table1[[#This Row],[Response for Lot 1 Q2 ''System Customisation'']],Tables!$A$2:$A$5,0)),1,0)</f>
        <v>0</v>
      </c>
      <c r="P306" s="5">
        <f>IF(ISNUMBER(MATCH(Table1[[#This Row],[Base score for Lot 1 Q2]],Tables!$B$12:$B$15,0)),1,0)</f>
        <v>0</v>
      </c>
    </row>
    <row r="307" spans="1:16" s="8" customFormat="1" ht="28.8" x14ac:dyDescent="0.3">
      <c r="A307" s="25">
        <v>1</v>
      </c>
      <c r="B307" s="25" t="s">
        <v>462</v>
      </c>
      <c r="C307" s="26" t="s">
        <v>578</v>
      </c>
      <c r="D307" s="25" t="s">
        <v>4</v>
      </c>
      <c r="E307" s="25" t="s">
        <v>65</v>
      </c>
      <c r="F307" s="42" t="s">
        <v>1037</v>
      </c>
      <c r="G307" s="25" t="s">
        <v>39</v>
      </c>
      <c r="H307" s="25" t="s">
        <v>752</v>
      </c>
      <c r="I307" s="7"/>
      <c r="J307" s="25" t="str">
        <f>IF(ISBLANK(Table1[[#This Row],[X]]),"",IF(Table1[[#This Row],[Response to Q1 ''Meets minimum requriements'']]="","",IF(Table1[[#This Row],[Response to Q1 ''Meets minimum requriements'']]="N","",IF(Table1[[#This Row],[Response to Q1 ''Meets minimum requriements'']]="Y",INDEX(Tables!$A$12:$B$15,MATCH(Table1[[#This Row],[MoSCow]],Tables!$A$12:$A$15,0),2)))))</f>
        <v/>
      </c>
      <c r="K307" s="7"/>
      <c r="L307" s="25" t="str">
        <f>IF(OR(ISBLANK(Table1[[#This Row],[X]]),Table1[[#This Row],[Column1]]&lt;1,Table1[[#This Row],[Column2]]&lt;1),"",Table1[[#This Row],[Base score for Lot 1 Q2]]*INDEX(Tables!$A$2:$B$5,MATCH(Table1[[#This Row],[Response for Lot 1 Q2 ''System Customisation'']],Tables!$A$2:$A$5,0),2))</f>
        <v/>
      </c>
      <c r="M307" s="7"/>
      <c r="N307" s="8" t="s">
        <v>1111</v>
      </c>
      <c r="O307" s="5">
        <f>IF(ISNUMBER(MATCH(Table1[[#This Row],[Response for Lot 1 Q2 ''System Customisation'']],Tables!$A$2:$A$5,0)),1,0)</f>
        <v>0</v>
      </c>
      <c r="P307" s="5">
        <f>IF(ISNUMBER(MATCH(Table1[[#This Row],[Base score for Lot 1 Q2]],Tables!$B$12:$B$15,0)),1,0)</f>
        <v>0</v>
      </c>
    </row>
    <row r="308" spans="1:16" ht="28.8" x14ac:dyDescent="0.3">
      <c r="A308" s="15">
        <v>1</v>
      </c>
      <c r="B308" s="15" t="s">
        <v>463</v>
      </c>
      <c r="C308" s="16" t="s">
        <v>579</v>
      </c>
      <c r="D308" s="15" t="s">
        <v>4</v>
      </c>
      <c r="E308" s="15" t="s">
        <v>65</v>
      </c>
      <c r="F308" s="20" t="s">
        <v>1104</v>
      </c>
      <c r="G308" s="15" t="s">
        <v>39</v>
      </c>
      <c r="H308" s="15" t="s">
        <v>751</v>
      </c>
      <c r="I308" s="3"/>
      <c r="J308" s="15" t="str">
        <f>IF(ISBLANK(Table1[[#This Row],[X]]),"",IF(Table1[[#This Row],[Response to Q1 ''Meets minimum requriements'']]="","",IF(Table1[[#This Row],[Response to Q1 ''Meets minimum requriements'']]="N","",IF(Table1[[#This Row],[Response to Q1 ''Meets minimum requriements'']]="Y",INDEX(Tables!$A$12:$B$15,MATCH(Table1[[#This Row],[MoSCow]],Tables!$A$12:$A$15,0),2)))))</f>
        <v/>
      </c>
      <c r="K308" s="15"/>
      <c r="L308" s="15" t="str">
        <f>IF(OR(ISBLANK(Table1[[#This Row],[X]]),Table1[[#This Row],[Column1]]&lt;1,Table1[[#This Row],[Column2]]&lt;1),"",Table1[[#This Row],[Base score for Lot 1 Q2]]*INDEX(Tables!$A$2:$B$5,MATCH(Table1[[#This Row],[Response for Lot 1 Q2 ''System Customisation'']],Tables!$A$2:$A$5,0),2))</f>
        <v/>
      </c>
      <c r="M308" s="3"/>
      <c r="O308" s="5">
        <f>IF(ISNUMBER(MATCH(Table1[[#This Row],[Response for Lot 1 Q2 ''System Customisation'']],Tables!$A$2:$A$5,0)),1,0)</f>
        <v>0</v>
      </c>
      <c r="P308" s="5">
        <f>IF(ISNUMBER(MATCH(Table1[[#This Row],[Base score for Lot 1 Q2]],Tables!$B$12:$B$15,0)),1,0)</f>
        <v>0</v>
      </c>
    </row>
    <row r="309" spans="1:16" ht="28.8" x14ac:dyDescent="0.3">
      <c r="A309" s="15">
        <v>1</v>
      </c>
      <c r="B309" s="15" t="s">
        <v>464</v>
      </c>
      <c r="C309" s="16" t="s">
        <v>580</v>
      </c>
      <c r="D309" s="15" t="s">
        <v>4</v>
      </c>
      <c r="E309" s="15" t="s">
        <v>65</v>
      </c>
      <c r="F309" s="20" t="s">
        <v>1105</v>
      </c>
      <c r="G309" s="15" t="s">
        <v>38</v>
      </c>
      <c r="H309" s="15" t="s">
        <v>751</v>
      </c>
      <c r="I309" s="3"/>
      <c r="J309" s="15" t="str">
        <f>IF(ISBLANK(Table1[[#This Row],[X]]),"",IF(Table1[[#This Row],[Response to Q1 ''Meets minimum requriements'']]="","",IF(Table1[[#This Row],[Response to Q1 ''Meets minimum requriements'']]="N","",IF(Table1[[#This Row],[Response to Q1 ''Meets minimum requriements'']]="Y",INDEX(Tables!$A$12:$B$15,MATCH(Table1[[#This Row],[MoSCow]],Tables!$A$12:$A$15,0),2)))))</f>
        <v/>
      </c>
      <c r="K309" s="15"/>
      <c r="L309" s="15" t="str">
        <f>IF(OR(ISBLANK(Table1[[#This Row],[X]]),Table1[[#This Row],[Column1]]&lt;1,Table1[[#This Row],[Column2]]&lt;1),"",Table1[[#This Row],[Base score for Lot 1 Q2]]*INDEX(Tables!$A$2:$B$5,MATCH(Table1[[#This Row],[Response for Lot 1 Q2 ''System Customisation'']],Tables!$A$2:$A$5,0),2))</f>
        <v/>
      </c>
      <c r="M309" s="3"/>
      <c r="O309" s="5">
        <f>IF(ISNUMBER(MATCH(Table1[[#This Row],[Response for Lot 1 Q2 ''System Customisation'']],Tables!$A$2:$A$5,0)),1,0)</f>
        <v>0</v>
      </c>
      <c r="P309" s="5">
        <f>IF(ISNUMBER(MATCH(Table1[[#This Row],[Base score for Lot 1 Q2]],Tables!$B$12:$B$15,0)),1,0)</f>
        <v>0</v>
      </c>
    </row>
    <row r="310" spans="1:16" ht="28.8" x14ac:dyDescent="0.3">
      <c r="A310" s="15">
        <v>1</v>
      </c>
      <c r="B310" s="15" t="s">
        <v>465</v>
      </c>
      <c r="C310" s="16" t="s">
        <v>581</v>
      </c>
      <c r="D310" s="15" t="s">
        <v>4</v>
      </c>
      <c r="E310" s="15" t="s">
        <v>65</v>
      </c>
      <c r="F310" s="17" t="s">
        <v>1115</v>
      </c>
      <c r="G310" s="15" t="s">
        <v>38</v>
      </c>
      <c r="H310" s="15" t="s">
        <v>751</v>
      </c>
      <c r="I310" s="3"/>
      <c r="J310" s="15" t="str">
        <f>IF(ISBLANK(Table1[[#This Row],[X]]),"",IF(Table1[[#This Row],[Response to Q1 ''Meets minimum requriements'']]="","",IF(Table1[[#This Row],[Response to Q1 ''Meets minimum requriements'']]="N","",IF(Table1[[#This Row],[Response to Q1 ''Meets minimum requriements'']]="Y",INDEX(Tables!$A$12:$B$15,MATCH(Table1[[#This Row],[MoSCow]],Tables!$A$12:$A$15,0),2)))))</f>
        <v/>
      </c>
      <c r="K310" s="15"/>
      <c r="L310" s="15" t="str">
        <f>IF(OR(ISBLANK(Table1[[#This Row],[X]]),Table1[[#This Row],[Column1]]&lt;1,Table1[[#This Row],[Column2]]&lt;1),"",Table1[[#This Row],[Base score for Lot 1 Q2]]*INDEX(Tables!$A$2:$B$5,MATCH(Table1[[#This Row],[Response for Lot 1 Q2 ''System Customisation'']],Tables!$A$2:$A$5,0),2))</f>
        <v/>
      </c>
      <c r="M310" s="3"/>
      <c r="O310" s="5">
        <f>IF(ISNUMBER(MATCH(Table1[[#This Row],[Response for Lot 1 Q2 ''System Customisation'']],Tables!$A$2:$A$5,0)),1,0)</f>
        <v>0</v>
      </c>
      <c r="P310" s="5">
        <f>IF(ISNUMBER(MATCH(Table1[[#This Row],[Base score for Lot 1 Q2]],Tables!$B$12:$B$15,0)),1,0)</f>
        <v>0</v>
      </c>
    </row>
    <row r="311" spans="1:16" s="8" customFormat="1" ht="28.8" x14ac:dyDescent="0.3">
      <c r="A311" s="25">
        <v>1</v>
      </c>
      <c r="B311" s="25" t="s">
        <v>466</v>
      </c>
      <c r="C311" s="26" t="s">
        <v>582</v>
      </c>
      <c r="D311" s="25" t="s">
        <v>4</v>
      </c>
      <c r="E311" s="25" t="s">
        <v>65</v>
      </c>
      <c r="F311" s="42" t="s">
        <v>1038</v>
      </c>
      <c r="G311" s="25" t="s">
        <v>38</v>
      </c>
      <c r="H311" s="25" t="s">
        <v>754</v>
      </c>
      <c r="I311" s="7"/>
      <c r="J311" s="25" t="str">
        <f>IF(ISBLANK(Table1[[#This Row],[X]]),"",IF(Table1[[#This Row],[Response to Q1 ''Meets minimum requriements'']]="","",IF(Table1[[#This Row],[Response to Q1 ''Meets minimum requriements'']]="N","",IF(Table1[[#This Row],[Response to Q1 ''Meets minimum requriements'']]="Y",INDEX(Tables!$A$12:$B$15,MATCH(Table1[[#This Row],[MoSCow]],Tables!$A$12:$A$15,0),2)))))</f>
        <v/>
      </c>
      <c r="K311" s="7"/>
      <c r="L311" s="25" t="str">
        <f>IF(OR(ISBLANK(Table1[[#This Row],[X]]),Table1[[#This Row],[Column1]]&lt;1,Table1[[#This Row],[Column2]]&lt;1),"",Table1[[#This Row],[Base score for Lot 1 Q2]]*INDEX(Tables!$A$2:$B$5,MATCH(Table1[[#This Row],[Response for Lot 1 Q2 ''System Customisation'']],Tables!$A$2:$A$5,0),2))</f>
        <v/>
      </c>
      <c r="M311" s="7"/>
      <c r="N311" s="8" t="s">
        <v>1111</v>
      </c>
      <c r="O311" s="5">
        <f>IF(ISNUMBER(MATCH(Table1[[#This Row],[Response for Lot 1 Q2 ''System Customisation'']],Tables!$A$2:$A$5,0)),1,0)</f>
        <v>0</v>
      </c>
      <c r="P311" s="5">
        <f>IF(ISNUMBER(MATCH(Table1[[#This Row],[Base score for Lot 1 Q2]],Tables!$B$12:$B$15,0)),1,0)</f>
        <v>0</v>
      </c>
    </row>
    <row r="312" spans="1:16" ht="57.6" x14ac:dyDescent="0.3">
      <c r="A312" s="15">
        <v>2</v>
      </c>
      <c r="B312" s="15" t="s">
        <v>467</v>
      </c>
      <c r="C312" s="16" t="s">
        <v>583</v>
      </c>
      <c r="D312" s="15" t="s">
        <v>4</v>
      </c>
      <c r="E312" s="15" t="s">
        <v>66</v>
      </c>
      <c r="F312" s="21" t="s">
        <v>1039</v>
      </c>
      <c r="G312" s="15" t="s">
        <v>38</v>
      </c>
      <c r="H312" s="15" t="s">
        <v>751</v>
      </c>
      <c r="I312" s="3"/>
      <c r="J312" s="15" t="str">
        <f>IF(ISBLANK(Table1[[#This Row],[X]]),"",IF(Table1[[#This Row],[Response to Q1 ''Meets minimum requriements'']]="","",IF(Table1[[#This Row],[Response to Q1 ''Meets minimum requriements'']]="N","",IF(Table1[[#This Row],[Response to Q1 ''Meets minimum requriements'']]="Y",INDEX(Tables!$A$12:$B$15,MATCH(Table1[[#This Row],[MoSCow]],Tables!$A$12:$A$15,0),2)))))</f>
        <v/>
      </c>
      <c r="K312" s="15"/>
      <c r="L312" s="15" t="str">
        <f>IF(OR(ISBLANK(Table1[[#This Row],[X]]),Table1[[#This Row],[Column1]]&lt;1,Table1[[#This Row],[Column2]]&lt;1),"",Table1[[#This Row],[Base score for Lot 1 Q2]]*INDEX(Tables!$A$2:$B$5,MATCH(Table1[[#This Row],[Response for Lot 1 Q2 ''System Customisation'']],Tables!$A$2:$A$5,0),2))</f>
        <v/>
      </c>
      <c r="M312" s="3"/>
      <c r="O312" s="5">
        <f>IF(ISNUMBER(MATCH(Table1[[#This Row],[Response for Lot 1 Q2 ''System Customisation'']],Tables!$A$2:$A$5,0)),1,0)</f>
        <v>0</v>
      </c>
      <c r="P312" s="5">
        <f>IF(ISNUMBER(MATCH(Table1[[#This Row],[Base score for Lot 1 Q2]],Tables!$B$12:$B$15,0)),1,0)</f>
        <v>0</v>
      </c>
    </row>
    <row r="313" spans="1:16" x14ac:dyDescent="0.3">
      <c r="A313" s="15">
        <v>3</v>
      </c>
      <c r="B313" s="15" t="s">
        <v>468</v>
      </c>
      <c r="C313" s="16" t="s">
        <v>584</v>
      </c>
      <c r="D313" s="15" t="s">
        <v>4</v>
      </c>
      <c r="E313" s="15" t="s">
        <v>66</v>
      </c>
      <c r="F313" s="20" t="s">
        <v>1040</v>
      </c>
      <c r="G313" s="15" t="s">
        <v>39</v>
      </c>
      <c r="H313" s="15" t="s">
        <v>754</v>
      </c>
      <c r="I313" s="3"/>
      <c r="J313" s="15" t="str">
        <f>IF(ISBLANK(Table1[[#This Row],[X]]),"",IF(Table1[[#This Row],[Response to Q1 ''Meets minimum requriements'']]="","",IF(Table1[[#This Row],[Response to Q1 ''Meets minimum requriements'']]="N","",IF(Table1[[#This Row],[Response to Q1 ''Meets minimum requriements'']]="Y",INDEX(Tables!$A$12:$B$15,MATCH(Table1[[#This Row],[MoSCow]],Tables!$A$12:$A$15,0),2)))))</f>
        <v/>
      </c>
      <c r="K313" s="15"/>
      <c r="L313" s="15" t="str">
        <f>IF(OR(ISBLANK(Table1[[#This Row],[X]]),Table1[[#This Row],[Column1]]&lt;1,Table1[[#This Row],[Column2]]&lt;1),"",Table1[[#This Row],[Base score for Lot 1 Q2]]*INDEX(Tables!$A$2:$B$5,MATCH(Table1[[#This Row],[Response for Lot 1 Q2 ''System Customisation'']],Tables!$A$2:$A$5,0),2))</f>
        <v/>
      </c>
      <c r="M313" s="3"/>
      <c r="O313" s="5">
        <f>IF(ISNUMBER(MATCH(Table1[[#This Row],[Response for Lot 1 Q2 ''System Customisation'']],Tables!$A$2:$A$5,0)),1,0)</f>
        <v>0</v>
      </c>
      <c r="P313" s="5">
        <f>IF(ISNUMBER(MATCH(Table1[[#This Row],[Base score for Lot 1 Q2]],Tables!$B$12:$B$15,0)),1,0)</f>
        <v>0</v>
      </c>
    </row>
    <row r="314" spans="1:16" ht="28.8" x14ac:dyDescent="0.3">
      <c r="A314" s="15">
        <v>3</v>
      </c>
      <c r="B314" s="15" t="s">
        <v>469</v>
      </c>
      <c r="C314" s="16" t="s">
        <v>585</v>
      </c>
      <c r="D314" s="15" t="s">
        <v>4</v>
      </c>
      <c r="E314" s="15" t="s">
        <v>66</v>
      </c>
      <c r="F314" s="20" t="s">
        <v>1041</v>
      </c>
      <c r="G314" s="15" t="s">
        <v>38</v>
      </c>
      <c r="H314" s="15" t="s">
        <v>754</v>
      </c>
      <c r="I314" s="3"/>
      <c r="J314" s="15" t="str">
        <f>IF(ISBLANK(Table1[[#This Row],[X]]),"",IF(Table1[[#This Row],[Response to Q1 ''Meets minimum requriements'']]="","",IF(Table1[[#This Row],[Response to Q1 ''Meets minimum requriements'']]="N","",IF(Table1[[#This Row],[Response to Q1 ''Meets minimum requriements'']]="Y",INDEX(Tables!$A$12:$B$15,MATCH(Table1[[#This Row],[MoSCow]],Tables!$A$12:$A$15,0),2)))))</f>
        <v/>
      </c>
      <c r="K314" s="15"/>
      <c r="L314" s="15" t="str">
        <f>IF(OR(ISBLANK(Table1[[#This Row],[X]]),Table1[[#This Row],[Column1]]&lt;1,Table1[[#This Row],[Column2]]&lt;1),"",Table1[[#This Row],[Base score for Lot 1 Q2]]*INDEX(Tables!$A$2:$B$5,MATCH(Table1[[#This Row],[Response for Lot 1 Q2 ''System Customisation'']],Tables!$A$2:$A$5,0),2))</f>
        <v/>
      </c>
      <c r="M314" s="3"/>
      <c r="O314" s="5">
        <f>IF(ISNUMBER(MATCH(Table1[[#This Row],[Response for Lot 1 Q2 ''System Customisation'']],Tables!$A$2:$A$5,0)),1,0)</f>
        <v>0</v>
      </c>
      <c r="P314" s="5">
        <f>IF(ISNUMBER(MATCH(Table1[[#This Row],[Base score for Lot 1 Q2]],Tables!$B$12:$B$15,0)),1,0)</f>
        <v>0</v>
      </c>
    </row>
    <row r="315" spans="1:16" ht="28.8" x14ac:dyDescent="0.3">
      <c r="A315" s="15">
        <v>3</v>
      </c>
      <c r="B315" s="15" t="s">
        <v>470</v>
      </c>
      <c r="C315" s="16" t="s">
        <v>586</v>
      </c>
      <c r="D315" s="15" t="s">
        <v>4</v>
      </c>
      <c r="E315" s="15" t="s">
        <v>66</v>
      </c>
      <c r="F315" s="20" t="s">
        <v>1076</v>
      </c>
      <c r="G315" s="15" t="s">
        <v>38</v>
      </c>
      <c r="H315" s="15" t="s">
        <v>754</v>
      </c>
      <c r="I315" s="3"/>
      <c r="J315" s="15" t="str">
        <f>IF(ISBLANK(Table1[[#This Row],[X]]),"",IF(Table1[[#This Row],[Response to Q1 ''Meets minimum requriements'']]="","",IF(Table1[[#This Row],[Response to Q1 ''Meets minimum requriements'']]="N","",IF(Table1[[#This Row],[Response to Q1 ''Meets minimum requriements'']]="Y",INDEX(Tables!$A$12:$B$15,MATCH(Table1[[#This Row],[MoSCow]],Tables!$A$12:$A$15,0),2)))))</f>
        <v/>
      </c>
      <c r="K315" s="15"/>
      <c r="L315" s="15" t="str">
        <f>IF(OR(ISBLANK(Table1[[#This Row],[X]]),Table1[[#This Row],[Column1]]&lt;1,Table1[[#This Row],[Column2]]&lt;1),"",Table1[[#This Row],[Base score for Lot 1 Q2]]*INDEX(Tables!$A$2:$B$5,MATCH(Table1[[#This Row],[Response for Lot 1 Q2 ''System Customisation'']],Tables!$A$2:$A$5,0),2))</f>
        <v/>
      </c>
      <c r="M315" s="3"/>
      <c r="O315" s="5">
        <f>IF(ISNUMBER(MATCH(Table1[[#This Row],[Response for Lot 1 Q2 ''System Customisation'']],Tables!$A$2:$A$5,0)),1,0)</f>
        <v>0</v>
      </c>
      <c r="P315" s="5">
        <f>IF(ISNUMBER(MATCH(Table1[[#This Row],[Base score for Lot 1 Q2]],Tables!$B$12:$B$15,0)),1,0)</f>
        <v>0</v>
      </c>
    </row>
    <row r="316" spans="1:16" x14ac:dyDescent="0.3">
      <c r="A316" s="15">
        <v>3</v>
      </c>
      <c r="B316" s="15" t="s">
        <v>471</v>
      </c>
      <c r="C316" s="16" t="s">
        <v>587</v>
      </c>
      <c r="D316" s="15" t="s">
        <v>4</v>
      </c>
      <c r="E316" s="15" t="s">
        <v>66</v>
      </c>
      <c r="F316" s="20" t="s">
        <v>1042</v>
      </c>
      <c r="G316" s="15" t="s">
        <v>38</v>
      </c>
      <c r="H316" s="15" t="s">
        <v>754</v>
      </c>
      <c r="I316" s="3"/>
      <c r="J316" s="15" t="str">
        <f>IF(ISBLANK(Table1[[#This Row],[X]]),"",IF(Table1[[#This Row],[Response to Q1 ''Meets minimum requriements'']]="","",IF(Table1[[#This Row],[Response to Q1 ''Meets minimum requriements'']]="N","",IF(Table1[[#This Row],[Response to Q1 ''Meets minimum requriements'']]="Y",INDEX(Tables!$A$12:$B$15,MATCH(Table1[[#This Row],[MoSCow]],Tables!$A$12:$A$15,0),2)))))</f>
        <v/>
      </c>
      <c r="K316" s="15"/>
      <c r="L316" s="15" t="str">
        <f>IF(OR(ISBLANK(Table1[[#This Row],[X]]),Table1[[#This Row],[Column1]]&lt;1,Table1[[#This Row],[Column2]]&lt;1),"",Table1[[#This Row],[Base score for Lot 1 Q2]]*INDEX(Tables!$A$2:$B$5,MATCH(Table1[[#This Row],[Response for Lot 1 Q2 ''System Customisation'']],Tables!$A$2:$A$5,0),2))</f>
        <v/>
      </c>
      <c r="M316" s="3"/>
      <c r="O316" s="5">
        <f>IF(ISNUMBER(MATCH(Table1[[#This Row],[Response for Lot 1 Q2 ''System Customisation'']],Tables!$A$2:$A$5,0)),1,0)</f>
        <v>0</v>
      </c>
      <c r="P316" s="5">
        <f>IF(ISNUMBER(MATCH(Table1[[#This Row],[Base score for Lot 1 Q2]],Tables!$B$12:$B$15,0)),1,0)</f>
        <v>0</v>
      </c>
    </row>
    <row r="317" spans="1:16" ht="28.8" x14ac:dyDescent="0.3">
      <c r="A317" s="15">
        <v>3</v>
      </c>
      <c r="B317" s="15" t="s">
        <v>472</v>
      </c>
      <c r="C317" s="16" t="s">
        <v>588</v>
      </c>
      <c r="D317" s="15" t="s">
        <v>4</v>
      </c>
      <c r="E317" s="15" t="s">
        <v>66</v>
      </c>
      <c r="F317" s="20" t="s">
        <v>1043</v>
      </c>
      <c r="G317" s="15" t="s">
        <v>38</v>
      </c>
      <c r="H317" s="15" t="s">
        <v>754</v>
      </c>
      <c r="I317" s="3"/>
      <c r="J317" s="15" t="str">
        <f>IF(ISBLANK(Table1[[#This Row],[X]]),"",IF(Table1[[#This Row],[Response to Q1 ''Meets minimum requriements'']]="","",IF(Table1[[#This Row],[Response to Q1 ''Meets minimum requriements'']]="N","",IF(Table1[[#This Row],[Response to Q1 ''Meets minimum requriements'']]="Y",INDEX(Tables!$A$12:$B$15,MATCH(Table1[[#This Row],[MoSCow]],Tables!$A$12:$A$15,0),2)))))</f>
        <v/>
      </c>
      <c r="K317" s="15"/>
      <c r="L317" s="15" t="str">
        <f>IF(OR(ISBLANK(Table1[[#This Row],[X]]),Table1[[#This Row],[Column1]]&lt;1,Table1[[#This Row],[Column2]]&lt;1),"",Table1[[#This Row],[Base score for Lot 1 Q2]]*INDEX(Tables!$A$2:$B$5,MATCH(Table1[[#This Row],[Response for Lot 1 Q2 ''System Customisation'']],Tables!$A$2:$A$5,0),2))</f>
        <v/>
      </c>
      <c r="M317" s="3"/>
      <c r="O317" s="5">
        <f>IF(ISNUMBER(MATCH(Table1[[#This Row],[Response for Lot 1 Q2 ''System Customisation'']],Tables!$A$2:$A$5,0)),1,0)</f>
        <v>0</v>
      </c>
      <c r="P317" s="5">
        <f>IF(ISNUMBER(MATCH(Table1[[#This Row],[Base score for Lot 1 Q2]],Tables!$B$12:$B$15,0)),1,0)</f>
        <v>0</v>
      </c>
    </row>
    <row r="318" spans="1:16" ht="28.8" x14ac:dyDescent="0.3">
      <c r="A318" s="15">
        <v>2</v>
      </c>
      <c r="B318" s="15" t="s">
        <v>473</v>
      </c>
      <c r="C318" s="16" t="s">
        <v>589</v>
      </c>
      <c r="D318" s="15" t="s">
        <v>4</v>
      </c>
      <c r="E318" s="15" t="s">
        <v>66</v>
      </c>
      <c r="F318" s="20" t="s">
        <v>1044</v>
      </c>
      <c r="G318" s="15" t="s">
        <v>38</v>
      </c>
      <c r="H318" s="15" t="s">
        <v>751</v>
      </c>
      <c r="I318" s="3"/>
      <c r="J318" s="15" t="str">
        <f>IF(ISBLANK(Table1[[#This Row],[X]]),"",IF(Table1[[#This Row],[Response to Q1 ''Meets minimum requriements'']]="","",IF(Table1[[#This Row],[Response to Q1 ''Meets minimum requriements'']]="N","",IF(Table1[[#This Row],[Response to Q1 ''Meets minimum requriements'']]="Y",INDEX(Tables!$A$12:$B$15,MATCH(Table1[[#This Row],[MoSCow]],Tables!$A$12:$A$15,0),2)))))</f>
        <v/>
      </c>
      <c r="K318" s="15"/>
      <c r="L318" s="15" t="str">
        <f>IF(OR(ISBLANK(Table1[[#This Row],[X]]),Table1[[#This Row],[Column1]]&lt;1,Table1[[#This Row],[Column2]]&lt;1),"",Table1[[#This Row],[Base score for Lot 1 Q2]]*INDEX(Tables!$A$2:$B$5,MATCH(Table1[[#This Row],[Response for Lot 1 Q2 ''System Customisation'']],Tables!$A$2:$A$5,0),2))</f>
        <v/>
      </c>
      <c r="M318" s="3"/>
      <c r="O318" s="5">
        <f>IF(ISNUMBER(MATCH(Table1[[#This Row],[Response for Lot 1 Q2 ''System Customisation'']],Tables!$A$2:$A$5,0)),1,0)</f>
        <v>0</v>
      </c>
      <c r="P318" s="5">
        <f>IF(ISNUMBER(MATCH(Table1[[#This Row],[Base score for Lot 1 Q2]],Tables!$B$12:$B$15,0)),1,0)</f>
        <v>0</v>
      </c>
    </row>
    <row r="319" spans="1:16" ht="43.2" x14ac:dyDescent="0.3">
      <c r="A319" s="15">
        <v>2</v>
      </c>
      <c r="B319" s="15" t="s">
        <v>474</v>
      </c>
      <c r="C319" s="16" t="s">
        <v>590</v>
      </c>
      <c r="D319" s="15" t="s">
        <v>4</v>
      </c>
      <c r="E319" s="15" t="s">
        <v>66</v>
      </c>
      <c r="F319" s="20" t="s">
        <v>1045</v>
      </c>
      <c r="G319" s="15" t="s">
        <v>38</v>
      </c>
      <c r="H319" s="15" t="s">
        <v>751</v>
      </c>
      <c r="I319" s="3"/>
      <c r="J319" s="15" t="str">
        <f>IF(ISBLANK(Table1[[#This Row],[X]]),"",IF(Table1[[#This Row],[Response to Q1 ''Meets minimum requriements'']]="","",IF(Table1[[#This Row],[Response to Q1 ''Meets minimum requriements'']]="N","",IF(Table1[[#This Row],[Response to Q1 ''Meets minimum requriements'']]="Y",INDEX(Tables!$A$12:$B$15,MATCH(Table1[[#This Row],[MoSCow]],Tables!$A$12:$A$15,0),2)))))</f>
        <v/>
      </c>
      <c r="K319" s="15"/>
      <c r="L319" s="15" t="str">
        <f>IF(OR(ISBLANK(Table1[[#This Row],[X]]),Table1[[#This Row],[Column1]]&lt;1,Table1[[#This Row],[Column2]]&lt;1),"",Table1[[#This Row],[Base score for Lot 1 Q2]]*INDEX(Tables!$A$2:$B$5,MATCH(Table1[[#This Row],[Response for Lot 1 Q2 ''System Customisation'']],Tables!$A$2:$A$5,0),2))</f>
        <v/>
      </c>
      <c r="M319" s="3"/>
      <c r="O319" s="5">
        <f>IF(ISNUMBER(MATCH(Table1[[#This Row],[Response for Lot 1 Q2 ''System Customisation'']],Tables!$A$2:$A$5,0)),1,0)</f>
        <v>0</v>
      </c>
      <c r="P319" s="5">
        <f>IF(ISNUMBER(MATCH(Table1[[#This Row],[Base score for Lot 1 Q2]],Tables!$B$12:$B$15,0)),1,0)</f>
        <v>0</v>
      </c>
    </row>
    <row r="320" spans="1:16" ht="28.8" x14ac:dyDescent="0.3">
      <c r="A320" s="15">
        <v>3</v>
      </c>
      <c r="B320" s="15" t="s">
        <v>475</v>
      </c>
      <c r="C320" s="16" t="s">
        <v>591</v>
      </c>
      <c r="D320" s="15" t="s">
        <v>4</v>
      </c>
      <c r="E320" s="15" t="s">
        <v>66</v>
      </c>
      <c r="F320" s="17" t="s">
        <v>1046</v>
      </c>
      <c r="G320" s="15" t="s">
        <v>38</v>
      </c>
      <c r="H320" s="15" t="s">
        <v>754</v>
      </c>
      <c r="I320" s="3"/>
      <c r="J320" s="15" t="str">
        <f>IF(ISBLANK(Table1[[#This Row],[X]]),"",IF(Table1[[#This Row],[Response to Q1 ''Meets minimum requriements'']]="","",IF(Table1[[#This Row],[Response to Q1 ''Meets minimum requriements'']]="N","",IF(Table1[[#This Row],[Response to Q1 ''Meets minimum requriements'']]="Y",INDEX(Tables!$A$12:$B$15,MATCH(Table1[[#This Row],[MoSCow]],Tables!$A$12:$A$15,0),2)))))</f>
        <v/>
      </c>
      <c r="K320" s="15"/>
      <c r="L320" s="15" t="str">
        <f>IF(OR(ISBLANK(Table1[[#This Row],[X]]),Table1[[#This Row],[Column1]]&lt;1,Table1[[#This Row],[Column2]]&lt;1),"",Table1[[#This Row],[Base score for Lot 1 Q2]]*INDEX(Tables!$A$2:$B$5,MATCH(Table1[[#This Row],[Response for Lot 1 Q2 ''System Customisation'']],Tables!$A$2:$A$5,0),2))</f>
        <v/>
      </c>
      <c r="M320" s="3"/>
      <c r="O320" s="5">
        <f>IF(ISNUMBER(MATCH(Table1[[#This Row],[Response for Lot 1 Q2 ''System Customisation'']],Tables!$A$2:$A$5,0)),1,0)</f>
        <v>0</v>
      </c>
      <c r="P320" s="5">
        <f>IF(ISNUMBER(MATCH(Table1[[#This Row],[Base score for Lot 1 Q2]],Tables!$B$12:$B$15,0)),1,0)</f>
        <v>0</v>
      </c>
    </row>
    <row r="321" spans="1:16" ht="28.8" x14ac:dyDescent="0.3">
      <c r="A321" s="15">
        <v>2</v>
      </c>
      <c r="B321" s="15" t="s">
        <v>476</v>
      </c>
      <c r="C321" s="16" t="s">
        <v>592</v>
      </c>
      <c r="D321" s="15" t="s">
        <v>4</v>
      </c>
      <c r="E321" s="15" t="s">
        <v>66</v>
      </c>
      <c r="F321" s="17" t="s">
        <v>1077</v>
      </c>
      <c r="G321" s="15" t="s">
        <v>38</v>
      </c>
      <c r="H321" s="15" t="s">
        <v>751</v>
      </c>
      <c r="I321" s="3"/>
      <c r="J321" s="15" t="str">
        <f>IF(ISBLANK(Table1[[#This Row],[X]]),"",IF(Table1[[#This Row],[Response to Q1 ''Meets minimum requriements'']]="","",IF(Table1[[#This Row],[Response to Q1 ''Meets minimum requriements'']]="N","",IF(Table1[[#This Row],[Response to Q1 ''Meets minimum requriements'']]="Y",INDEX(Tables!$A$12:$B$15,MATCH(Table1[[#This Row],[MoSCow]],Tables!$A$12:$A$15,0),2)))))</f>
        <v/>
      </c>
      <c r="K321" s="15"/>
      <c r="L321" s="15" t="str">
        <f>IF(OR(ISBLANK(Table1[[#This Row],[X]]),Table1[[#This Row],[Column1]]&lt;1,Table1[[#This Row],[Column2]]&lt;1),"",Table1[[#This Row],[Base score for Lot 1 Q2]]*INDEX(Tables!$A$2:$B$5,MATCH(Table1[[#This Row],[Response for Lot 1 Q2 ''System Customisation'']],Tables!$A$2:$A$5,0),2))</f>
        <v/>
      </c>
      <c r="M321" s="3"/>
      <c r="O321" s="5">
        <f>IF(ISNUMBER(MATCH(Table1[[#This Row],[Response for Lot 1 Q2 ''System Customisation'']],Tables!$A$2:$A$5,0)),1,0)</f>
        <v>0</v>
      </c>
      <c r="P321" s="5">
        <f>IF(ISNUMBER(MATCH(Table1[[#This Row],[Base score for Lot 1 Q2]],Tables!$B$12:$B$15,0)),1,0)</f>
        <v>0</v>
      </c>
    </row>
    <row r="322" spans="1:16" ht="28.8" x14ac:dyDescent="0.3">
      <c r="A322" s="15">
        <v>2</v>
      </c>
      <c r="B322" s="15" t="s">
        <v>477</v>
      </c>
      <c r="C322" s="16" t="s">
        <v>593</v>
      </c>
      <c r="D322" s="15" t="s">
        <v>4</v>
      </c>
      <c r="E322" s="15" t="s">
        <v>66</v>
      </c>
      <c r="F322" s="20" t="s">
        <v>1047</v>
      </c>
      <c r="G322" s="15" t="s">
        <v>38</v>
      </c>
      <c r="H322" s="15" t="s">
        <v>754</v>
      </c>
      <c r="I322" s="3"/>
      <c r="J322" s="15" t="str">
        <f>IF(ISBLANK(Table1[[#This Row],[X]]),"",IF(Table1[[#This Row],[Response to Q1 ''Meets minimum requriements'']]="","",IF(Table1[[#This Row],[Response to Q1 ''Meets minimum requriements'']]="N","",IF(Table1[[#This Row],[Response to Q1 ''Meets minimum requriements'']]="Y",INDEX(Tables!$A$12:$B$15,MATCH(Table1[[#This Row],[MoSCow]],Tables!$A$12:$A$15,0),2)))))</f>
        <v/>
      </c>
      <c r="K322" s="15"/>
      <c r="L322" s="15" t="str">
        <f>IF(OR(ISBLANK(Table1[[#This Row],[X]]),Table1[[#This Row],[Column1]]&lt;1,Table1[[#This Row],[Column2]]&lt;1),"",Table1[[#This Row],[Base score for Lot 1 Q2]]*INDEX(Tables!$A$2:$B$5,MATCH(Table1[[#This Row],[Response for Lot 1 Q2 ''System Customisation'']],Tables!$A$2:$A$5,0),2))</f>
        <v/>
      </c>
      <c r="M322" s="3"/>
      <c r="O322" s="5">
        <f>IF(ISNUMBER(MATCH(Table1[[#This Row],[Response for Lot 1 Q2 ''System Customisation'']],Tables!$A$2:$A$5,0)),1,0)</f>
        <v>0</v>
      </c>
      <c r="P322" s="5">
        <f>IF(ISNUMBER(MATCH(Table1[[#This Row],[Base score for Lot 1 Q2]],Tables!$B$12:$B$15,0)),1,0)</f>
        <v>0</v>
      </c>
    </row>
    <row r="323" spans="1:16" ht="28.8" x14ac:dyDescent="0.3">
      <c r="A323" s="15">
        <v>3</v>
      </c>
      <c r="B323" s="15" t="s">
        <v>478</v>
      </c>
      <c r="C323" s="16" t="s">
        <v>594</v>
      </c>
      <c r="D323" s="15" t="s">
        <v>4</v>
      </c>
      <c r="E323" s="15" t="s">
        <v>66</v>
      </c>
      <c r="F323" s="20" t="s">
        <v>1048</v>
      </c>
      <c r="G323" s="15" t="s">
        <v>38</v>
      </c>
      <c r="H323" s="15" t="s">
        <v>754</v>
      </c>
      <c r="I323" s="3"/>
      <c r="J323" s="15" t="str">
        <f>IF(ISBLANK(Table1[[#This Row],[X]]),"",IF(Table1[[#This Row],[Response to Q1 ''Meets minimum requriements'']]="","",IF(Table1[[#This Row],[Response to Q1 ''Meets minimum requriements'']]="N","",IF(Table1[[#This Row],[Response to Q1 ''Meets minimum requriements'']]="Y",INDEX(Tables!$A$12:$B$15,MATCH(Table1[[#This Row],[MoSCow]],Tables!$A$12:$A$15,0),2)))))</f>
        <v/>
      </c>
      <c r="K323" s="15"/>
      <c r="L323" s="15" t="str">
        <f>IF(OR(ISBLANK(Table1[[#This Row],[X]]),Table1[[#This Row],[Column1]]&lt;1,Table1[[#This Row],[Column2]]&lt;1),"",Table1[[#This Row],[Base score for Lot 1 Q2]]*INDEX(Tables!$A$2:$B$5,MATCH(Table1[[#This Row],[Response for Lot 1 Q2 ''System Customisation'']],Tables!$A$2:$A$5,0),2))</f>
        <v/>
      </c>
      <c r="M323" s="3"/>
      <c r="O323" s="5">
        <f>IF(ISNUMBER(MATCH(Table1[[#This Row],[Response for Lot 1 Q2 ''System Customisation'']],Tables!$A$2:$A$5,0)),1,0)</f>
        <v>0</v>
      </c>
      <c r="P323" s="5">
        <f>IF(ISNUMBER(MATCH(Table1[[#This Row],[Base score for Lot 1 Q2]],Tables!$B$12:$B$15,0)),1,0)</f>
        <v>0</v>
      </c>
    </row>
    <row r="324" spans="1:16" ht="28.8" x14ac:dyDescent="0.3">
      <c r="A324" s="15">
        <v>3</v>
      </c>
      <c r="B324" s="15" t="s">
        <v>479</v>
      </c>
      <c r="C324" s="16" t="s">
        <v>595</v>
      </c>
      <c r="D324" s="15" t="s">
        <v>4</v>
      </c>
      <c r="E324" s="15" t="s">
        <v>66</v>
      </c>
      <c r="F324" s="20" t="s">
        <v>1049</v>
      </c>
      <c r="G324" s="15" t="s">
        <v>38</v>
      </c>
      <c r="H324" s="15" t="s">
        <v>754</v>
      </c>
      <c r="I324" s="3"/>
      <c r="J324" s="15" t="str">
        <f>IF(ISBLANK(Table1[[#This Row],[X]]),"",IF(Table1[[#This Row],[Response to Q1 ''Meets minimum requriements'']]="","",IF(Table1[[#This Row],[Response to Q1 ''Meets minimum requriements'']]="N","",IF(Table1[[#This Row],[Response to Q1 ''Meets minimum requriements'']]="Y",INDEX(Tables!$A$12:$B$15,MATCH(Table1[[#This Row],[MoSCow]],Tables!$A$12:$A$15,0),2)))))</f>
        <v/>
      </c>
      <c r="K324" s="15"/>
      <c r="L324" s="15" t="str">
        <f>IF(OR(ISBLANK(Table1[[#This Row],[X]]),Table1[[#This Row],[Column1]]&lt;1,Table1[[#This Row],[Column2]]&lt;1),"",Table1[[#This Row],[Base score for Lot 1 Q2]]*INDEX(Tables!$A$2:$B$5,MATCH(Table1[[#This Row],[Response for Lot 1 Q2 ''System Customisation'']],Tables!$A$2:$A$5,0),2))</f>
        <v/>
      </c>
      <c r="M324" s="3"/>
      <c r="O324" s="5">
        <f>IF(ISNUMBER(MATCH(Table1[[#This Row],[Response for Lot 1 Q2 ''System Customisation'']],Tables!$A$2:$A$5,0)),1,0)</f>
        <v>0</v>
      </c>
      <c r="P324" s="5">
        <f>IF(ISNUMBER(MATCH(Table1[[#This Row],[Base score for Lot 1 Q2]],Tables!$B$12:$B$15,0)),1,0)</f>
        <v>0</v>
      </c>
    </row>
    <row r="325" spans="1:16" ht="28.8" x14ac:dyDescent="0.3">
      <c r="A325" s="15">
        <v>3</v>
      </c>
      <c r="B325" s="15" t="s">
        <v>496</v>
      </c>
      <c r="C325" s="16" t="s">
        <v>596</v>
      </c>
      <c r="D325" s="15" t="s">
        <v>4</v>
      </c>
      <c r="E325" s="15" t="s">
        <v>66</v>
      </c>
      <c r="F325" s="20" t="s">
        <v>1050</v>
      </c>
      <c r="G325" s="15" t="s">
        <v>38</v>
      </c>
      <c r="H325" s="15" t="s">
        <v>754</v>
      </c>
      <c r="I325" s="3"/>
      <c r="J325" s="15" t="str">
        <f>IF(ISBLANK(Table1[[#This Row],[X]]),"",IF(Table1[[#This Row],[Response to Q1 ''Meets minimum requriements'']]="","",IF(Table1[[#This Row],[Response to Q1 ''Meets minimum requriements'']]="N","",IF(Table1[[#This Row],[Response to Q1 ''Meets minimum requriements'']]="Y",INDEX(Tables!$A$12:$B$15,MATCH(Table1[[#This Row],[MoSCow]],Tables!$A$12:$A$15,0),2)))))</f>
        <v/>
      </c>
      <c r="K325" s="15"/>
      <c r="L325" s="15" t="str">
        <f>IF(OR(ISBLANK(Table1[[#This Row],[X]]),Table1[[#This Row],[Column1]]&lt;1,Table1[[#This Row],[Column2]]&lt;1),"",Table1[[#This Row],[Base score for Lot 1 Q2]]*INDEX(Tables!$A$2:$B$5,MATCH(Table1[[#This Row],[Response for Lot 1 Q2 ''System Customisation'']],Tables!$A$2:$A$5,0),2))</f>
        <v/>
      </c>
      <c r="M325" s="3"/>
      <c r="O325" s="5">
        <f>IF(ISNUMBER(MATCH(Table1[[#This Row],[Response for Lot 1 Q2 ''System Customisation'']],Tables!$A$2:$A$5,0)),1,0)</f>
        <v>0</v>
      </c>
      <c r="P325" s="5">
        <f>IF(ISNUMBER(MATCH(Table1[[#This Row],[Base score for Lot 1 Q2]],Tables!$B$12:$B$15,0)),1,0)</f>
        <v>0</v>
      </c>
    </row>
    <row r="326" spans="1:16" x14ac:dyDescent="0.3">
      <c r="A326" s="15">
        <v>3</v>
      </c>
      <c r="B326" s="15" t="s">
        <v>497</v>
      </c>
      <c r="C326" s="16" t="s">
        <v>597</v>
      </c>
      <c r="D326" s="15" t="s">
        <v>4</v>
      </c>
      <c r="E326" s="15" t="s">
        <v>66</v>
      </c>
      <c r="F326" s="20" t="s">
        <v>1051</v>
      </c>
      <c r="G326" s="15" t="s">
        <v>38</v>
      </c>
      <c r="H326" s="15" t="s">
        <v>754</v>
      </c>
      <c r="I326" s="3"/>
      <c r="J326" s="15" t="str">
        <f>IF(ISBLANK(Table1[[#This Row],[X]]),"",IF(Table1[[#This Row],[Response to Q1 ''Meets minimum requriements'']]="","",IF(Table1[[#This Row],[Response to Q1 ''Meets minimum requriements'']]="N","",IF(Table1[[#This Row],[Response to Q1 ''Meets minimum requriements'']]="Y",INDEX(Tables!$A$12:$B$15,MATCH(Table1[[#This Row],[MoSCow]],Tables!$A$12:$A$15,0),2)))))</f>
        <v/>
      </c>
      <c r="K326" s="15"/>
      <c r="L326" s="15" t="str">
        <f>IF(OR(ISBLANK(Table1[[#This Row],[X]]),Table1[[#This Row],[Column1]]&lt;1,Table1[[#This Row],[Column2]]&lt;1),"",Table1[[#This Row],[Base score for Lot 1 Q2]]*INDEX(Tables!$A$2:$B$5,MATCH(Table1[[#This Row],[Response for Lot 1 Q2 ''System Customisation'']],Tables!$A$2:$A$5,0),2))</f>
        <v/>
      </c>
      <c r="M326" s="3"/>
      <c r="O326" s="5">
        <f>IF(ISNUMBER(MATCH(Table1[[#This Row],[Response for Lot 1 Q2 ''System Customisation'']],Tables!$A$2:$A$5,0)),1,0)</f>
        <v>0</v>
      </c>
      <c r="P326" s="5">
        <f>IF(ISNUMBER(MATCH(Table1[[#This Row],[Base score for Lot 1 Q2]],Tables!$B$12:$B$15,0)),1,0)</f>
        <v>0</v>
      </c>
    </row>
    <row r="327" spans="1:16" x14ac:dyDescent="0.3">
      <c r="A327" s="15">
        <v>3</v>
      </c>
      <c r="B327" s="15" t="s">
        <v>498</v>
      </c>
      <c r="C327" s="16" t="s">
        <v>598</v>
      </c>
      <c r="D327" s="15" t="s">
        <v>4</v>
      </c>
      <c r="E327" s="15" t="s">
        <v>66</v>
      </c>
      <c r="F327" s="20" t="s">
        <v>1052</v>
      </c>
      <c r="G327" s="15" t="s">
        <v>39</v>
      </c>
      <c r="H327" s="15" t="s">
        <v>754</v>
      </c>
      <c r="I327" s="3"/>
      <c r="J327" s="15" t="str">
        <f>IF(ISBLANK(Table1[[#This Row],[X]]),"",IF(Table1[[#This Row],[Response to Q1 ''Meets minimum requriements'']]="","",IF(Table1[[#This Row],[Response to Q1 ''Meets minimum requriements'']]="N","",IF(Table1[[#This Row],[Response to Q1 ''Meets minimum requriements'']]="Y",INDEX(Tables!$A$12:$B$15,MATCH(Table1[[#This Row],[MoSCow]],Tables!$A$12:$A$15,0),2)))))</f>
        <v/>
      </c>
      <c r="K327" s="15"/>
      <c r="L327" s="15" t="str">
        <f>IF(OR(ISBLANK(Table1[[#This Row],[X]]),Table1[[#This Row],[Column1]]&lt;1,Table1[[#This Row],[Column2]]&lt;1),"",Table1[[#This Row],[Base score for Lot 1 Q2]]*INDEX(Tables!$A$2:$B$5,MATCH(Table1[[#This Row],[Response for Lot 1 Q2 ''System Customisation'']],Tables!$A$2:$A$5,0),2))</f>
        <v/>
      </c>
      <c r="M327" s="3"/>
      <c r="O327" s="5">
        <f>IF(ISNUMBER(MATCH(Table1[[#This Row],[Response for Lot 1 Q2 ''System Customisation'']],Tables!$A$2:$A$5,0)),1,0)</f>
        <v>0</v>
      </c>
      <c r="P327" s="5">
        <f>IF(ISNUMBER(MATCH(Table1[[#This Row],[Base score for Lot 1 Q2]],Tables!$B$12:$B$15,0)),1,0)</f>
        <v>0</v>
      </c>
    </row>
    <row r="328" spans="1:16" ht="28.8" x14ac:dyDescent="0.3">
      <c r="A328" s="15">
        <v>3</v>
      </c>
      <c r="B328" s="15" t="s">
        <v>499</v>
      </c>
      <c r="C328" s="16" t="s">
        <v>599</v>
      </c>
      <c r="D328" s="15" t="s">
        <v>4</v>
      </c>
      <c r="E328" s="15" t="s">
        <v>66</v>
      </c>
      <c r="F328" s="20" t="s">
        <v>1053</v>
      </c>
      <c r="G328" s="15" t="s">
        <v>39</v>
      </c>
      <c r="H328" s="15" t="s">
        <v>754</v>
      </c>
      <c r="I328" s="3"/>
      <c r="J328" s="15" t="str">
        <f>IF(ISBLANK(Table1[[#This Row],[X]]),"",IF(Table1[[#This Row],[Response to Q1 ''Meets minimum requriements'']]="","",IF(Table1[[#This Row],[Response to Q1 ''Meets minimum requriements'']]="N","",IF(Table1[[#This Row],[Response to Q1 ''Meets minimum requriements'']]="Y",INDEX(Tables!$A$12:$B$15,MATCH(Table1[[#This Row],[MoSCow]],Tables!$A$12:$A$15,0),2)))))</f>
        <v/>
      </c>
      <c r="K328" s="15"/>
      <c r="L328" s="15" t="str">
        <f>IF(OR(ISBLANK(Table1[[#This Row],[X]]),Table1[[#This Row],[Column1]]&lt;1,Table1[[#This Row],[Column2]]&lt;1),"",Table1[[#This Row],[Base score for Lot 1 Q2]]*INDEX(Tables!$A$2:$B$5,MATCH(Table1[[#This Row],[Response for Lot 1 Q2 ''System Customisation'']],Tables!$A$2:$A$5,0),2))</f>
        <v/>
      </c>
      <c r="M328" s="3"/>
      <c r="O328" s="5">
        <f>IF(ISNUMBER(MATCH(Table1[[#This Row],[Response for Lot 1 Q2 ''System Customisation'']],Tables!$A$2:$A$5,0)),1,0)</f>
        <v>0</v>
      </c>
      <c r="P328" s="5">
        <f>IF(ISNUMBER(MATCH(Table1[[#This Row],[Base score for Lot 1 Q2]],Tables!$B$12:$B$15,0)),1,0)</f>
        <v>0</v>
      </c>
    </row>
    <row r="329" spans="1:16" x14ac:dyDescent="0.3">
      <c r="A329" s="15">
        <v>2</v>
      </c>
      <c r="B329" s="15" t="s">
        <v>500</v>
      </c>
      <c r="C329" s="16" t="s">
        <v>701</v>
      </c>
      <c r="D329" s="15" t="s">
        <v>4</v>
      </c>
      <c r="E329" s="15" t="s">
        <v>66</v>
      </c>
      <c r="F329" s="21" t="s">
        <v>1054</v>
      </c>
      <c r="G329" s="15" t="s">
        <v>39</v>
      </c>
      <c r="H329" s="15" t="s">
        <v>751</v>
      </c>
      <c r="I329" s="3"/>
      <c r="J329" s="15" t="str">
        <f>IF(ISBLANK(Table1[[#This Row],[X]]),"",IF(Table1[[#This Row],[Response to Q1 ''Meets minimum requriements'']]="","",IF(Table1[[#This Row],[Response to Q1 ''Meets minimum requriements'']]="N","",IF(Table1[[#This Row],[Response to Q1 ''Meets minimum requriements'']]="Y",INDEX(Tables!$A$12:$B$15,MATCH(Table1[[#This Row],[MoSCow]],Tables!$A$12:$A$15,0),2)))))</f>
        <v/>
      </c>
      <c r="K329" s="15"/>
      <c r="L329" s="15" t="str">
        <f>IF(OR(ISBLANK(Table1[[#This Row],[X]]),Table1[[#This Row],[Column1]]&lt;1,Table1[[#This Row],[Column2]]&lt;1),"",Table1[[#This Row],[Base score for Lot 1 Q2]]*INDEX(Tables!$A$2:$B$5,MATCH(Table1[[#This Row],[Response for Lot 1 Q2 ''System Customisation'']],Tables!$A$2:$A$5,0),2))</f>
        <v/>
      </c>
      <c r="M329" s="3"/>
      <c r="O329" s="5">
        <f>IF(ISNUMBER(MATCH(Table1[[#This Row],[Response for Lot 1 Q2 ''System Customisation'']],Tables!$A$2:$A$5,0)),1,0)</f>
        <v>0</v>
      </c>
      <c r="P329" s="5">
        <f>IF(ISNUMBER(MATCH(Table1[[#This Row],[Base score for Lot 1 Q2]],Tables!$B$12:$B$15,0)),1,0)</f>
        <v>0</v>
      </c>
    </row>
    <row r="330" spans="1:16" ht="28.8" x14ac:dyDescent="0.3">
      <c r="A330" s="15">
        <v>1</v>
      </c>
      <c r="B330" s="15" t="s">
        <v>501</v>
      </c>
      <c r="C330" s="16" t="s">
        <v>600</v>
      </c>
      <c r="D330" s="15" t="s">
        <v>4</v>
      </c>
      <c r="E330" s="15" t="s">
        <v>601</v>
      </c>
      <c r="F330" s="52" t="s">
        <v>1055</v>
      </c>
      <c r="G330" s="15" t="s">
        <v>38</v>
      </c>
      <c r="H330" s="15" t="s">
        <v>751</v>
      </c>
      <c r="I330" s="3"/>
      <c r="J330" s="15" t="str">
        <f>IF(ISBLANK(Table1[[#This Row],[X]]),"",IF(Table1[[#This Row],[Response to Q1 ''Meets minimum requriements'']]="","",IF(Table1[[#This Row],[Response to Q1 ''Meets minimum requriements'']]="N","",IF(Table1[[#This Row],[Response to Q1 ''Meets minimum requriements'']]="Y",INDEX(Tables!$A$12:$B$15,MATCH(Table1[[#This Row],[MoSCow]],Tables!$A$12:$A$15,0),2)))))</f>
        <v/>
      </c>
      <c r="K330" s="15"/>
      <c r="L330" s="15" t="str">
        <f>IF(OR(ISBLANK(Table1[[#This Row],[X]]),Table1[[#This Row],[Column1]]&lt;1,Table1[[#This Row],[Column2]]&lt;1),"",Table1[[#This Row],[Base score for Lot 1 Q2]]*INDEX(Tables!$A$2:$B$5,MATCH(Table1[[#This Row],[Response for Lot 1 Q2 ''System Customisation'']],Tables!$A$2:$A$5,0),2))</f>
        <v/>
      </c>
      <c r="M330" s="3"/>
      <c r="O330" s="5">
        <f>IF(ISNUMBER(MATCH(Table1[[#This Row],[Response for Lot 1 Q2 ''System Customisation'']],Tables!$A$2:$A$5,0)),1,0)</f>
        <v>0</v>
      </c>
      <c r="P330" s="5">
        <f>IF(ISNUMBER(MATCH(Table1[[#This Row],[Base score for Lot 1 Q2]],Tables!$B$12:$B$15,0)),1,0)</f>
        <v>0</v>
      </c>
    </row>
    <row r="331" spans="1:16" ht="28.8" x14ac:dyDescent="0.3">
      <c r="A331" s="15">
        <v>1</v>
      </c>
      <c r="B331" s="15" t="s">
        <v>502</v>
      </c>
      <c r="C331" s="16" t="s">
        <v>602</v>
      </c>
      <c r="D331" s="15" t="s">
        <v>4</v>
      </c>
      <c r="E331" s="15" t="s">
        <v>601</v>
      </c>
      <c r="F331" s="20" t="s">
        <v>1127</v>
      </c>
      <c r="G331" s="15" t="s">
        <v>38</v>
      </c>
      <c r="H331" s="15" t="s">
        <v>751</v>
      </c>
      <c r="I331" s="3"/>
      <c r="J331" s="15" t="str">
        <f>IF(ISBLANK(Table1[[#This Row],[X]]),"",IF(Table1[[#This Row],[Response to Q1 ''Meets minimum requriements'']]="","",IF(Table1[[#This Row],[Response to Q1 ''Meets minimum requriements'']]="N","",IF(Table1[[#This Row],[Response to Q1 ''Meets minimum requriements'']]="Y",INDEX(Tables!$A$12:$B$15,MATCH(Table1[[#This Row],[MoSCow]],Tables!$A$12:$A$15,0),2)))))</f>
        <v/>
      </c>
      <c r="K331" s="15"/>
      <c r="L331" s="15" t="str">
        <f>IF(OR(ISBLANK(Table1[[#This Row],[X]]),Table1[[#This Row],[Column1]]&lt;1,Table1[[#This Row],[Column2]]&lt;1),"",Table1[[#This Row],[Base score for Lot 1 Q2]]*INDEX(Tables!$A$2:$B$5,MATCH(Table1[[#This Row],[Response for Lot 1 Q2 ''System Customisation'']],Tables!$A$2:$A$5,0),2))</f>
        <v/>
      </c>
      <c r="M331" s="3"/>
      <c r="O331" s="5">
        <f>IF(ISNUMBER(MATCH(Table1[[#This Row],[Response for Lot 1 Q2 ''System Customisation'']],Tables!$A$2:$A$5,0)),1,0)</f>
        <v>0</v>
      </c>
      <c r="P331" s="5">
        <f>IF(ISNUMBER(MATCH(Table1[[#This Row],[Base score for Lot 1 Q2]],Tables!$B$12:$B$15,0)),1,0)</f>
        <v>0</v>
      </c>
    </row>
    <row r="332" spans="1:16" ht="28.8" x14ac:dyDescent="0.3">
      <c r="A332" s="15">
        <v>1</v>
      </c>
      <c r="B332" s="15" t="s">
        <v>503</v>
      </c>
      <c r="C332" s="16" t="s">
        <v>603</v>
      </c>
      <c r="D332" s="15" t="s">
        <v>4</v>
      </c>
      <c r="E332" s="15" t="s">
        <v>601</v>
      </c>
      <c r="F332" s="20" t="s">
        <v>1056</v>
      </c>
      <c r="G332" s="15" t="s">
        <v>39</v>
      </c>
      <c r="H332" s="15" t="s">
        <v>751</v>
      </c>
      <c r="I332" s="3"/>
      <c r="J332" s="15" t="str">
        <f>IF(ISBLANK(Table1[[#This Row],[X]]),"",IF(Table1[[#This Row],[Response to Q1 ''Meets minimum requriements'']]="","",IF(Table1[[#This Row],[Response to Q1 ''Meets minimum requriements'']]="N","",IF(Table1[[#This Row],[Response to Q1 ''Meets minimum requriements'']]="Y",INDEX(Tables!$A$12:$B$15,MATCH(Table1[[#This Row],[MoSCow]],Tables!$A$12:$A$15,0),2)))))</f>
        <v/>
      </c>
      <c r="K332" s="15"/>
      <c r="L332" s="15" t="str">
        <f>IF(OR(ISBLANK(Table1[[#This Row],[X]]),Table1[[#This Row],[Column1]]&lt;1,Table1[[#This Row],[Column2]]&lt;1),"",Table1[[#This Row],[Base score for Lot 1 Q2]]*INDEX(Tables!$A$2:$B$5,MATCH(Table1[[#This Row],[Response for Lot 1 Q2 ''System Customisation'']],Tables!$A$2:$A$5,0),2))</f>
        <v/>
      </c>
      <c r="M332" s="3"/>
      <c r="O332" s="5">
        <f>IF(ISNUMBER(MATCH(Table1[[#This Row],[Response for Lot 1 Q2 ''System Customisation'']],Tables!$A$2:$A$5,0)),1,0)</f>
        <v>0</v>
      </c>
      <c r="P332" s="5">
        <f>IF(ISNUMBER(MATCH(Table1[[#This Row],[Base score for Lot 1 Q2]],Tables!$B$12:$B$15,0)),1,0)</f>
        <v>0</v>
      </c>
    </row>
    <row r="333" spans="1:16" x14ac:dyDescent="0.3">
      <c r="A333" s="15">
        <v>1</v>
      </c>
      <c r="B333" s="15" t="s">
        <v>504</v>
      </c>
      <c r="C333" s="16" t="s">
        <v>604</v>
      </c>
      <c r="D333" s="15" t="s">
        <v>4</v>
      </c>
      <c r="E333" s="15" t="s">
        <v>601</v>
      </c>
      <c r="F333" s="20" t="s">
        <v>1057</v>
      </c>
      <c r="G333" s="15" t="s">
        <v>39</v>
      </c>
      <c r="H333" s="15" t="s">
        <v>751</v>
      </c>
      <c r="I333" s="3"/>
      <c r="J333" s="15" t="str">
        <f>IF(ISBLANK(Table1[[#This Row],[X]]),"",IF(Table1[[#This Row],[Response to Q1 ''Meets minimum requriements'']]="","",IF(Table1[[#This Row],[Response to Q1 ''Meets minimum requriements'']]="N","",IF(Table1[[#This Row],[Response to Q1 ''Meets minimum requriements'']]="Y",INDEX(Tables!$A$12:$B$15,MATCH(Table1[[#This Row],[MoSCow]],Tables!$A$12:$A$15,0),2)))))</f>
        <v/>
      </c>
      <c r="K333" s="15"/>
      <c r="L333" s="15" t="str">
        <f>IF(OR(ISBLANK(Table1[[#This Row],[X]]),Table1[[#This Row],[Column1]]&lt;1,Table1[[#This Row],[Column2]]&lt;1),"",Table1[[#This Row],[Base score for Lot 1 Q2]]*INDEX(Tables!$A$2:$B$5,MATCH(Table1[[#This Row],[Response for Lot 1 Q2 ''System Customisation'']],Tables!$A$2:$A$5,0),2))</f>
        <v/>
      </c>
      <c r="M333" s="3"/>
      <c r="O333" s="5">
        <f>IF(ISNUMBER(MATCH(Table1[[#This Row],[Response for Lot 1 Q2 ''System Customisation'']],Tables!$A$2:$A$5,0)),1,0)</f>
        <v>0</v>
      </c>
      <c r="P333" s="5">
        <f>IF(ISNUMBER(MATCH(Table1[[#This Row],[Base score for Lot 1 Q2]],Tables!$B$12:$B$15,0)),1,0)</f>
        <v>0</v>
      </c>
    </row>
    <row r="334" spans="1:16" ht="28.8" x14ac:dyDescent="0.3">
      <c r="A334" s="15">
        <v>1</v>
      </c>
      <c r="B334" s="15" t="s">
        <v>505</v>
      </c>
      <c r="C334" s="16" t="s">
        <v>605</v>
      </c>
      <c r="D334" s="15" t="s">
        <v>4</v>
      </c>
      <c r="E334" s="15" t="s">
        <v>601</v>
      </c>
      <c r="F334" s="20" t="s">
        <v>1058</v>
      </c>
      <c r="G334" s="15" t="s">
        <v>38</v>
      </c>
      <c r="H334" s="15" t="s">
        <v>751</v>
      </c>
      <c r="I334" s="3"/>
      <c r="J334" s="15" t="str">
        <f>IF(ISBLANK(Table1[[#This Row],[X]]),"",IF(Table1[[#This Row],[Response to Q1 ''Meets minimum requriements'']]="","",IF(Table1[[#This Row],[Response to Q1 ''Meets minimum requriements'']]="N","",IF(Table1[[#This Row],[Response to Q1 ''Meets minimum requriements'']]="Y",INDEX(Tables!$A$12:$B$15,MATCH(Table1[[#This Row],[MoSCow]],Tables!$A$12:$A$15,0),2)))))</f>
        <v/>
      </c>
      <c r="K334" s="15"/>
      <c r="L334" s="15" t="str">
        <f>IF(OR(ISBLANK(Table1[[#This Row],[X]]),Table1[[#This Row],[Column1]]&lt;1,Table1[[#This Row],[Column2]]&lt;1),"",Table1[[#This Row],[Base score for Lot 1 Q2]]*INDEX(Tables!$A$2:$B$5,MATCH(Table1[[#This Row],[Response for Lot 1 Q2 ''System Customisation'']],Tables!$A$2:$A$5,0),2))</f>
        <v/>
      </c>
      <c r="M334" s="3"/>
      <c r="O334" s="5">
        <f>IF(ISNUMBER(MATCH(Table1[[#This Row],[Response for Lot 1 Q2 ''System Customisation'']],Tables!$A$2:$A$5,0)),1,0)</f>
        <v>0</v>
      </c>
      <c r="P334" s="5">
        <f>IF(ISNUMBER(MATCH(Table1[[#This Row],[Base score for Lot 1 Q2]],Tables!$B$12:$B$15,0)),1,0)</f>
        <v>0</v>
      </c>
    </row>
    <row r="335" spans="1:16" ht="28.8" x14ac:dyDescent="0.3">
      <c r="A335" s="15">
        <v>2</v>
      </c>
      <c r="B335" s="15" t="s">
        <v>702</v>
      </c>
      <c r="C335" s="16" t="s">
        <v>606</v>
      </c>
      <c r="D335" s="15" t="s">
        <v>4</v>
      </c>
      <c r="E335" s="15" t="s">
        <v>607</v>
      </c>
      <c r="F335" s="20" t="s">
        <v>1059</v>
      </c>
      <c r="G335" s="15" t="s">
        <v>38</v>
      </c>
      <c r="H335" s="15" t="s">
        <v>751</v>
      </c>
      <c r="I335" s="3"/>
      <c r="J335" s="15" t="str">
        <f>IF(ISBLANK(Table1[[#This Row],[X]]),"",IF(Table1[[#This Row],[Response to Q1 ''Meets minimum requriements'']]="","",IF(Table1[[#This Row],[Response to Q1 ''Meets minimum requriements'']]="N","",IF(Table1[[#This Row],[Response to Q1 ''Meets minimum requriements'']]="Y",INDEX(Tables!$A$12:$B$15,MATCH(Table1[[#This Row],[MoSCow]],Tables!$A$12:$A$15,0),2)))))</f>
        <v/>
      </c>
      <c r="K335" s="15"/>
      <c r="L335" s="15" t="str">
        <f>IF(OR(ISBLANK(Table1[[#This Row],[X]]),Table1[[#This Row],[Column1]]&lt;1,Table1[[#This Row],[Column2]]&lt;1),"",Table1[[#This Row],[Base score for Lot 1 Q2]]*INDEX(Tables!$A$2:$B$5,MATCH(Table1[[#This Row],[Response for Lot 1 Q2 ''System Customisation'']],Tables!$A$2:$A$5,0),2))</f>
        <v/>
      </c>
      <c r="M335" s="3"/>
      <c r="O335" s="5">
        <f>IF(ISNUMBER(MATCH(Table1[[#This Row],[Response for Lot 1 Q2 ''System Customisation'']],Tables!$A$2:$A$5,0)),1,0)</f>
        <v>0</v>
      </c>
      <c r="P335" s="5">
        <f>IF(ISNUMBER(MATCH(Table1[[#This Row],[Base score for Lot 1 Q2]],Tables!$B$12:$B$15,0)),1,0)</f>
        <v>0</v>
      </c>
    </row>
    <row r="336" spans="1:16" ht="28.8" x14ac:dyDescent="0.3">
      <c r="A336" s="15">
        <v>2</v>
      </c>
      <c r="B336" s="15" t="s">
        <v>703</v>
      </c>
      <c r="C336" s="16" t="s">
        <v>608</v>
      </c>
      <c r="D336" s="15" t="s">
        <v>4</v>
      </c>
      <c r="E336" s="15" t="s">
        <v>607</v>
      </c>
      <c r="F336" s="52" t="s">
        <v>1060</v>
      </c>
      <c r="G336" s="15" t="s">
        <v>38</v>
      </c>
      <c r="H336" s="15" t="s">
        <v>751</v>
      </c>
      <c r="I336" s="3"/>
      <c r="J336" s="15" t="str">
        <f>IF(ISBLANK(Table1[[#This Row],[X]]),"",IF(Table1[[#This Row],[Response to Q1 ''Meets minimum requriements'']]="","",IF(Table1[[#This Row],[Response to Q1 ''Meets minimum requriements'']]="N","",IF(Table1[[#This Row],[Response to Q1 ''Meets minimum requriements'']]="Y",INDEX(Tables!$A$12:$B$15,MATCH(Table1[[#This Row],[MoSCow]],Tables!$A$12:$A$15,0),2)))))</f>
        <v/>
      </c>
      <c r="K336" s="15"/>
      <c r="L336" s="15" t="str">
        <f>IF(OR(ISBLANK(Table1[[#This Row],[X]]),Table1[[#This Row],[Column1]]&lt;1,Table1[[#This Row],[Column2]]&lt;1),"",Table1[[#This Row],[Base score for Lot 1 Q2]]*INDEX(Tables!$A$2:$B$5,MATCH(Table1[[#This Row],[Response for Lot 1 Q2 ''System Customisation'']],Tables!$A$2:$A$5,0),2))</f>
        <v/>
      </c>
      <c r="M336" s="3"/>
      <c r="O336" s="5">
        <f>IF(ISNUMBER(MATCH(Table1[[#This Row],[Response for Lot 1 Q2 ''System Customisation'']],Tables!$A$2:$A$5,0)),1,0)</f>
        <v>0</v>
      </c>
      <c r="P336" s="5">
        <f>IF(ISNUMBER(MATCH(Table1[[#This Row],[Base score for Lot 1 Q2]],Tables!$B$12:$B$15,0)),1,0)</f>
        <v>0</v>
      </c>
    </row>
    <row r="337" spans="1:16" ht="28.8" x14ac:dyDescent="0.3">
      <c r="A337" s="15">
        <v>2</v>
      </c>
      <c r="B337" s="15" t="s">
        <v>704</v>
      </c>
      <c r="C337" s="16" t="s">
        <v>609</v>
      </c>
      <c r="D337" s="15" t="s">
        <v>4</v>
      </c>
      <c r="E337" s="15" t="s">
        <v>607</v>
      </c>
      <c r="F337" s="20" t="s">
        <v>1061</v>
      </c>
      <c r="G337" s="15" t="s">
        <v>38</v>
      </c>
      <c r="H337" s="15" t="s">
        <v>754</v>
      </c>
      <c r="I337" s="3"/>
      <c r="J337" s="15" t="str">
        <f>IF(ISBLANK(Table1[[#This Row],[X]]),"",IF(Table1[[#This Row],[Response to Q1 ''Meets minimum requriements'']]="","",IF(Table1[[#This Row],[Response to Q1 ''Meets minimum requriements'']]="N","",IF(Table1[[#This Row],[Response to Q1 ''Meets minimum requriements'']]="Y",INDEX(Tables!$A$12:$B$15,MATCH(Table1[[#This Row],[MoSCow]],Tables!$A$12:$A$15,0),2)))))</f>
        <v/>
      </c>
      <c r="K337" s="15"/>
      <c r="L337" s="15" t="str">
        <f>IF(OR(ISBLANK(Table1[[#This Row],[X]]),Table1[[#This Row],[Column1]]&lt;1,Table1[[#This Row],[Column2]]&lt;1),"",Table1[[#This Row],[Base score for Lot 1 Q2]]*INDEX(Tables!$A$2:$B$5,MATCH(Table1[[#This Row],[Response for Lot 1 Q2 ''System Customisation'']],Tables!$A$2:$A$5,0),2))</f>
        <v/>
      </c>
      <c r="M337" s="3"/>
      <c r="O337" s="5">
        <f>IF(ISNUMBER(MATCH(Table1[[#This Row],[Response for Lot 1 Q2 ''System Customisation'']],Tables!$A$2:$A$5,0)),1,0)</f>
        <v>0</v>
      </c>
      <c r="P337" s="5">
        <f>IF(ISNUMBER(MATCH(Table1[[#This Row],[Base score for Lot 1 Q2]],Tables!$B$12:$B$15,0)),1,0)</f>
        <v>0</v>
      </c>
    </row>
    <row r="338" spans="1:16" ht="28.8" x14ac:dyDescent="0.3">
      <c r="A338" s="15">
        <v>1</v>
      </c>
      <c r="B338" s="15" t="s">
        <v>705</v>
      </c>
      <c r="C338" s="16" t="s">
        <v>610</v>
      </c>
      <c r="D338" s="15" t="s">
        <v>4</v>
      </c>
      <c r="E338" s="15" t="s">
        <v>607</v>
      </c>
      <c r="F338" s="20" t="s">
        <v>1062</v>
      </c>
      <c r="G338" s="15" t="s">
        <v>38</v>
      </c>
      <c r="H338" s="15" t="s">
        <v>754</v>
      </c>
      <c r="I338" s="3"/>
      <c r="J338" s="15" t="str">
        <f>IF(ISBLANK(Table1[[#This Row],[X]]),"",IF(Table1[[#This Row],[Response to Q1 ''Meets minimum requriements'']]="","",IF(Table1[[#This Row],[Response to Q1 ''Meets minimum requriements'']]="N","",IF(Table1[[#This Row],[Response to Q1 ''Meets minimum requriements'']]="Y",INDEX(Tables!$A$12:$B$15,MATCH(Table1[[#This Row],[MoSCow]],Tables!$A$12:$A$15,0),2)))))</f>
        <v/>
      </c>
      <c r="K338" s="15"/>
      <c r="L338" s="15" t="str">
        <f>IF(OR(ISBLANK(Table1[[#This Row],[X]]),Table1[[#This Row],[Column1]]&lt;1,Table1[[#This Row],[Column2]]&lt;1),"",Table1[[#This Row],[Base score for Lot 1 Q2]]*INDEX(Tables!$A$2:$B$5,MATCH(Table1[[#This Row],[Response for Lot 1 Q2 ''System Customisation'']],Tables!$A$2:$A$5,0),2))</f>
        <v/>
      </c>
      <c r="M338" s="3"/>
      <c r="O338" s="5">
        <f>IF(ISNUMBER(MATCH(Table1[[#This Row],[Response for Lot 1 Q2 ''System Customisation'']],Tables!$A$2:$A$5,0)),1,0)</f>
        <v>0</v>
      </c>
      <c r="P338" s="5">
        <f>IF(ISNUMBER(MATCH(Table1[[#This Row],[Base score for Lot 1 Q2]],Tables!$B$12:$B$15,0)),1,0)</f>
        <v>0</v>
      </c>
    </row>
    <row r="339" spans="1:16" ht="28.8" x14ac:dyDescent="0.3">
      <c r="A339" s="15">
        <v>1</v>
      </c>
      <c r="B339" s="15" t="s">
        <v>706</v>
      </c>
      <c r="C339" s="16" t="s">
        <v>611</v>
      </c>
      <c r="D339" s="15" t="s">
        <v>4</v>
      </c>
      <c r="E339" s="15" t="s">
        <v>607</v>
      </c>
      <c r="F339" s="52" t="s">
        <v>1063</v>
      </c>
      <c r="G339" s="15" t="s">
        <v>38</v>
      </c>
      <c r="H339" s="15" t="s">
        <v>754</v>
      </c>
      <c r="I339" s="3"/>
      <c r="J339" s="15" t="str">
        <f>IF(ISBLANK(Table1[[#This Row],[X]]),"",IF(Table1[[#This Row],[Response to Q1 ''Meets minimum requriements'']]="","",IF(Table1[[#This Row],[Response to Q1 ''Meets minimum requriements'']]="N","",IF(Table1[[#This Row],[Response to Q1 ''Meets minimum requriements'']]="Y",INDEX(Tables!$A$12:$B$15,MATCH(Table1[[#This Row],[MoSCow]],Tables!$A$12:$A$15,0),2)))))</f>
        <v/>
      </c>
      <c r="K339" s="15"/>
      <c r="L339" s="15" t="str">
        <f>IF(OR(ISBLANK(Table1[[#This Row],[X]]),Table1[[#This Row],[Column1]]&lt;1,Table1[[#This Row],[Column2]]&lt;1),"",Table1[[#This Row],[Base score for Lot 1 Q2]]*INDEX(Tables!$A$2:$B$5,MATCH(Table1[[#This Row],[Response for Lot 1 Q2 ''System Customisation'']],Tables!$A$2:$A$5,0),2))</f>
        <v/>
      </c>
      <c r="M339" s="3"/>
      <c r="O339" s="5">
        <f>IF(ISNUMBER(MATCH(Table1[[#This Row],[Response for Lot 1 Q2 ''System Customisation'']],Tables!$A$2:$A$5,0)),1,0)</f>
        <v>0</v>
      </c>
      <c r="P339" s="5">
        <f>IF(ISNUMBER(MATCH(Table1[[#This Row],[Base score for Lot 1 Q2]],Tables!$B$12:$B$15,0)),1,0)</f>
        <v>0</v>
      </c>
    </row>
    <row r="340" spans="1:16" ht="28.8" x14ac:dyDescent="0.3">
      <c r="A340" s="15">
        <v>1</v>
      </c>
      <c r="B340" s="15" t="s">
        <v>707</v>
      </c>
      <c r="C340" s="16" t="s">
        <v>612</v>
      </c>
      <c r="D340" s="15" t="s">
        <v>4</v>
      </c>
      <c r="E340" s="15" t="s">
        <v>607</v>
      </c>
      <c r="F340" s="52" t="s">
        <v>1064</v>
      </c>
      <c r="G340" s="15" t="s">
        <v>38</v>
      </c>
      <c r="H340" s="15" t="s">
        <v>754</v>
      </c>
      <c r="I340" s="3"/>
      <c r="J340" s="15" t="str">
        <f>IF(ISBLANK(Table1[[#This Row],[X]]),"",IF(Table1[[#This Row],[Response to Q1 ''Meets minimum requriements'']]="","",IF(Table1[[#This Row],[Response to Q1 ''Meets minimum requriements'']]="N","",IF(Table1[[#This Row],[Response to Q1 ''Meets minimum requriements'']]="Y",INDEX(Tables!$A$12:$B$15,MATCH(Table1[[#This Row],[MoSCow]],Tables!$A$12:$A$15,0),2)))))</f>
        <v/>
      </c>
      <c r="K340" s="15"/>
      <c r="L340" s="15" t="str">
        <f>IF(OR(ISBLANK(Table1[[#This Row],[X]]),Table1[[#This Row],[Column1]]&lt;1,Table1[[#This Row],[Column2]]&lt;1),"",Table1[[#This Row],[Base score for Lot 1 Q2]]*INDEX(Tables!$A$2:$B$5,MATCH(Table1[[#This Row],[Response for Lot 1 Q2 ''System Customisation'']],Tables!$A$2:$A$5,0),2))</f>
        <v/>
      </c>
      <c r="M340" s="3"/>
      <c r="O340" s="5">
        <f>IF(ISNUMBER(MATCH(Table1[[#This Row],[Response for Lot 1 Q2 ''System Customisation'']],Tables!$A$2:$A$5,0)),1,0)</f>
        <v>0</v>
      </c>
      <c r="P340" s="5">
        <f>IF(ISNUMBER(MATCH(Table1[[#This Row],[Base score for Lot 1 Q2]],Tables!$B$12:$B$15,0)),1,0)</f>
        <v>0</v>
      </c>
    </row>
    <row r="341" spans="1:16" x14ac:dyDescent="0.3">
      <c r="A341" s="15">
        <v>1</v>
      </c>
      <c r="B341" s="15" t="s">
        <v>708</v>
      </c>
      <c r="C341" s="16" t="s">
        <v>614</v>
      </c>
      <c r="D341" s="15" t="s">
        <v>4</v>
      </c>
      <c r="E341" s="15" t="s">
        <v>613</v>
      </c>
      <c r="F341" s="20" t="s">
        <v>1065</v>
      </c>
      <c r="G341" s="15" t="s">
        <v>38</v>
      </c>
      <c r="H341" s="15" t="s">
        <v>750</v>
      </c>
      <c r="I341" s="3"/>
      <c r="J341" s="15" t="str">
        <f>IF(ISBLANK(Table1[[#This Row],[X]]),"",IF(Table1[[#This Row],[Response to Q1 ''Meets minimum requriements'']]="","",IF(Table1[[#This Row],[Response to Q1 ''Meets minimum requriements'']]="N","",IF(Table1[[#This Row],[Response to Q1 ''Meets minimum requriements'']]="Y",INDEX(Tables!$A$12:$B$15,MATCH(Table1[[#This Row],[MoSCow]],Tables!$A$12:$A$15,0),2)))))</f>
        <v/>
      </c>
      <c r="K341" s="15"/>
      <c r="L341" s="15" t="str">
        <f>IF(OR(ISBLANK(Table1[[#This Row],[X]]),Table1[[#This Row],[Column1]]&lt;1,Table1[[#This Row],[Column2]]&lt;1),"",Table1[[#This Row],[Base score for Lot 1 Q2]]*INDEX(Tables!$A$2:$B$5,MATCH(Table1[[#This Row],[Response for Lot 1 Q2 ''System Customisation'']],Tables!$A$2:$A$5,0),2))</f>
        <v/>
      </c>
      <c r="M341" s="3"/>
      <c r="O341" s="5">
        <f>IF(ISNUMBER(MATCH(Table1[[#This Row],[Response for Lot 1 Q2 ''System Customisation'']],Tables!$A$2:$A$5,0)),1,0)</f>
        <v>0</v>
      </c>
      <c r="P341" s="5">
        <f>IF(ISNUMBER(MATCH(Table1[[#This Row],[Base score for Lot 1 Q2]],Tables!$B$12:$B$15,0)),1,0)</f>
        <v>0</v>
      </c>
    </row>
    <row r="342" spans="1:16" ht="28.8" x14ac:dyDescent="0.3">
      <c r="A342" s="15">
        <v>1</v>
      </c>
      <c r="B342" s="15" t="s">
        <v>709</v>
      </c>
      <c r="C342" s="16" t="s">
        <v>615</v>
      </c>
      <c r="D342" s="15" t="s">
        <v>4</v>
      </c>
      <c r="E342" s="15" t="s">
        <v>613</v>
      </c>
      <c r="F342" s="20" t="s">
        <v>1066</v>
      </c>
      <c r="G342" s="15" t="s">
        <v>38</v>
      </c>
      <c r="H342" s="15" t="s">
        <v>751</v>
      </c>
      <c r="I342" s="3"/>
      <c r="J342" s="15" t="str">
        <f>IF(ISBLANK(Table1[[#This Row],[X]]),"",IF(Table1[[#This Row],[Response to Q1 ''Meets minimum requriements'']]="","",IF(Table1[[#This Row],[Response to Q1 ''Meets minimum requriements'']]="N","",IF(Table1[[#This Row],[Response to Q1 ''Meets minimum requriements'']]="Y",INDEX(Tables!$A$12:$B$15,MATCH(Table1[[#This Row],[MoSCow]],Tables!$A$12:$A$15,0),2)))))</f>
        <v/>
      </c>
      <c r="K342" s="15"/>
      <c r="L342" s="15" t="str">
        <f>IF(OR(ISBLANK(Table1[[#This Row],[X]]),Table1[[#This Row],[Column1]]&lt;1,Table1[[#This Row],[Column2]]&lt;1),"",Table1[[#This Row],[Base score for Lot 1 Q2]]*INDEX(Tables!$A$2:$B$5,MATCH(Table1[[#This Row],[Response for Lot 1 Q2 ''System Customisation'']],Tables!$A$2:$A$5,0),2))</f>
        <v/>
      </c>
      <c r="M342" s="3"/>
      <c r="O342" s="5">
        <f>IF(ISNUMBER(MATCH(Table1[[#This Row],[Response for Lot 1 Q2 ''System Customisation'']],Tables!$A$2:$A$5,0)),1,0)</f>
        <v>0</v>
      </c>
      <c r="P342" s="5">
        <f>IF(ISNUMBER(MATCH(Table1[[#This Row],[Base score for Lot 1 Q2]],Tables!$B$12:$B$15,0)),1,0)</f>
        <v>0</v>
      </c>
    </row>
    <row r="343" spans="1:16" x14ac:dyDescent="0.3">
      <c r="A343" s="15">
        <v>1</v>
      </c>
      <c r="B343" s="15" t="s">
        <v>710</v>
      </c>
      <c r="C343" s="16" t="s">
        <v>616</v>
      </c>
      <c r="D343" s="15" t="s">
        <v>4</v>
      </c>
      <c r="E343" s="15" t="s">
        <v>613</v>
      </c>
      <c r="F343" s="20" t="s">
        <v>1067</v>
      </c>
      <c r="G343" s="15" t="s">
        <v>38</v>
      </c>
      <c r="H343" s="15" t="s">
        <v>750</v>
      </c>
      <c r="I343" s="3"/>
      <c r="J343" s="15" t="str">
        <f>IF(ISBLANK(Table1[[#This Row],[X]]),"",IF(Table1[[#This Row],[Response to Q1 ''Meets minimum requriements'']]="","",IF(Table1[[#This Row],[Response to Q1 ''Meets minimum requriements'']]="N","",IF(Table1[[#This Row],[Response to Q1 ''Meets minimum requriements'']]="Y",INDEX(Tables!$A$12:$B$15,MATCH(Table1[[#This Row],[MoSCow]],Tables!$A$12:$A$15,0),2)))))</f>
        <v/>
      </c>
      <c r="K343" s="15"/>
      <c r="L343" s="15" t="str">
        <f>IF(OR(ISBLANK(Table1[[#This Row],[X]]),Table1[[#This Row],[Column1]]&lt;1,Table1[[#This Row],[Column2]]&lt;1),"",Table1[[#This Row],[Base score for Lot 1 Q2]]*INDEX(Tables!$A$2:$B$5,MATCH(Table1[[#This Row],[Response for Lot 1 Q2 ''System Customisation'']],Tables!$A$2:$A$5,0),2))</f>
        <v/>
      </c>
      <c r="M343" s="3"/>
      <c r="O343" s="5">
        <f>IF(ISNUMBER(MATCH(Table1[[#This Row],[Response for Lot 1 Q2 ''System Customisation'']],Tables!$A$2:$A$5,0)),1,0)</f>
        <v>0</v>
      </c>
      <c r="P343" s="5">
        <f>IF(ISNUMBER(MATCH(Table1[[#This Row],[Base score for Lot 1 Q2]],Tables!$B$12:$B$15,0)),1,0)</f>
        <v>0</v>
      </c>
    </row>
    <row r="344" spans="1:16" ht="28.8" x14ac:dyDescent="0.3">
      <c r="A344" s="15">
        <v>1</v>
      </c>
      <c r="B344" s="15" t="s">
        <v>711</v>
      </c>
      <c r="C344" s="16" t="s">
        <v>617</v>
      </c>
      <c r="D344" s="15" t="s">
        <v>4</v>
      </c>
      <c r="E344" s="15" t="s">
        <v>72</v>
      </c>
      <c r="F344" s="20" t="s">
        <v>1068</v>
      </c>
      <c r="G344" s="15" t="s">
        <v>38</v>
      </c>
      <c r="H344" s="15" t="s">
        <v>751</v>
      </c>
      <c r="I344" s="3"/>
      <c r="J344" s="15" t="str">
        <f>IF(ISBLANK(Table1[[#This Row],[X]]),"",IF(Table1[[#This Row],[Response to Q1 ''Meets minimum requriements'']]="","",IF(Table1[[#This Row],[Response to Q1 ''Meets minimum requriements'']]="N","",IF(Table1[[#This Row],[Response to Q1 ''Meets minimum requriements'']]="Y",INDEX(Tables!$A$12:$B$15,MATCH(Table1[[#This Row],[MoSCow]],Tables!$A$12:$A$15,0),2)))))</f>
        <v/>
      </c>
      <c r="K344" s="15"/>
      <c r="L344" s="15" t="str">
        <f>IF(OR(ISBLANK(Table1[[#This Row],[X]]),Table1[[#This Row],[Column1]]&lt;1,Table1[[#This Row],[Column2]]&lt;1),"",Table1[[#This Row],[Base score for Lot 1 Q2]]*INDEX(Tables!$A$2:$B$5,MATCH(Table1[[#This Row],[Response for Lot 1 Q2 ''System Customisation'']],Tables!$A$2:$A$5,0),2))</f>
        <v/>
      </c>
      <c r="M344" s="3"/>
      <c r="O344" s="5">
        <f>IF(ISNUMBER(MATCH(Table1[[#This Row],[Response for Lot 1 Q2 ''System Customisation'']],Tables!$A$2:$A$5,0)),1,0)</f>
        <v>0</v>
      </c>
      <c r="P344" s="5">
        <f>IF(ISNUMBER(MATCH(Table1[[#This Row],[Base score for Lot 1 Q2]],Tables!$B$12:$B$15,0)),1,0)</f>
        <v>0</v>
      </c>
    </row>
    <row r="345" spans="1:16" ht="28.8" x14ac:dyDescent="0.3">
      <c r="A345" s="15">
        <v>1</v>
      </c>
      <c r="B345" s="15" t="s">
        <v>712</v>
      </c>
      <c r="C345" s="16" t="s">
        <v>618</v>
      </c>
      <c r="D345" s="15" t="s">
        <v>4</v>
      </c>
      <c r="E345" s="15" t="s">
        <v>72</v>
      </c>
      <c r="F345" s="20" t="s">
        <v>1069</v>
      </c>
      <c r="G345" s="15" t="s">
        <v>38</v>
      </c>
      <c r="H345" s="15" t="s">
        <v>751</v>
      </c>
      <c r="I345" s="3"/>
      <c r="J345" s="15" t="str">
        <f>IF(ISBLANK(Table1[[#This Row],[X]]),"",IF(Table1[[#This Row],[Response to Q1 ''Meets minimum requriements'']]="","",IF(Table1[[#This Row],[Response to Q1 ''Meets minimum requriements'']]="N","",IF(Table1[[#This Row],[Response to Q1 ''Meets minimum requriements'']]="Y",INDEX(Tables!$A$12:$B$15,MATCH(Table1[[#This Row],[MoSCow]],Tables!$A$12:$A$15,0),2)))))</f>
        <v/>
      </c>
      <c r="K345" s="15"/>
      <c r="L345" s="15" t="str">
        <f>IF(OR(ISBLANK(Table1[[#This Row],[X]]),Table1[[#This Row],[Column1]]&lt;1,Table1[[#This Row],[Column2]]&lt;1),"",Table1[[#This Row],[Base score for Lot 1 Q2]]*INDEX(Tables!$A$2:$B$5,MATCH(Table1[[#This Row],[Response for Lot 1 Q2 ''System Customisation'']],Tables!$A$2:$A$5,0),2))</f>
        <v/>
      </c>
      <c r="M345" s="3"/>
      <c r="O345" s="5">
        <f>IF(ISNUMBER(MATCH(Table1[[#This Row],[Response for Lot 1 Q2 ''System Customisation'']],Tables!$A$2:$A$5,0)),1,0)</f>
        <v>0</v>
      </c>
      <c r="P345" s="5">
        <f>IF(ISNUMBER(MATCH(Table1[[#This Row],[Base score for Lot 1 Q2]],Tables!$B$12:$B$15,0)),1,0)</f>
        <v>0</v>
      </c>
    </row>
    <row r="346" spans="1:16" ht="28.8" x14ac:dyDescent="0.3">
      <c r="A346" s="15">
        <v>1</v>
      </c>
      <c r="B346" s="15" t="s">
        <v>713</v>
      </c>
      <c r="C346" s="16" t="s">
        <v>619</v>
      </c>
      <c r="D346" s="15" t="s">
        <v>4</v>
      </c>
      <c r="E346" s="15" t="s">
        <v>72</v>
      </c>
      <c r="F346" s="52" t="s">
        <v>1070</v>
      </c>
      <c r="G346" s="15" t="s">
        <v>38</v>
      </c>
      <c r="H346" s="15" t="s">
        <v>751</v>
      </c>
      <c r="I346" s="3"/>
      <c r="J346" s="15" t="str">
        <f>IF(ISBLANK(Table1[[#This Row],[X]]),"",IF(Table1[[#This Row],[Response to Q1 ''Meets minimum requriements'']]="","",IF(Table1[[#This Row],[Response to Q1 ''Meets minimum requriements'']]="N","",IF(Table1[[#This Row],[Response to Q1 ''Meets minimum requriements'']]="Y",INDEX(Tables!$A$12:$B$15,MATCH(Table1[[#This Row],[MoSCow]],Tables!$A$12:$A$15,0),2)))))</f>
        <v/>
      </c>
      <c r="K346" s="15"/>
      <c r="L346" s="15" t="str">
        <f>IF(OR(ISBLANK(Table1[[#This Row],[X]]),Table1[[#This Row],[Column1]]&lt;1,Table1[[#This Row],[Column2]]&lt;1),"",Table1[[#This Row],[Base score for Lot 1 Q2]]*INDEX(Tables!$A$2:$B$5,MATCH(Table1[[#This Row],[Response for Lot 1 Q2 ''System Customisation'']],Tables!$A$2:$A$5,0),2))</f>
        <v/>
      </c>
      <c r="M346" s="3"/>
      <c r="O346" s="5">
        <f>IF(ISNUMBER(MATCH(Table1[[#This Row],[Response for Lot 1 Q2 ''System Customisation'']],Tables!$A$2:$A$5,0)),1,0)</f>
        <v>0</v>
      </c>
      <c r="P346" s="5">
        <f>IF(ISNUMBER(MATCH(Table1[[#This Row],[Base score for Lot 1 Q2]],Tables!$B$12:$B$15,0)),1,0)</f>
        <v>0</v>
      </c>
    </row>
    <row r="347" spans="1:16" ht="43.2" x14ac:dyDescent="0.3">
      <c r="A347" s="15">
        <v>1</v>
      </c>
      <c r="B347" s="15" t="s">
        <v>714</v>
      </c>
      <c r="C347" s="16" t="s">
        <v>620</v>
      </c>
      <c r="D347" s="15" t="s">
        <v>4</v>
      </c>
      <c r="E347" s="15" t="s">
        <v>72</v>
      </c>
      <c r="F347" s="20" t="s">
        <v>1071</v>
      </c>
      <c r="G347" s="15" t="s">
        <v>38</v>
      </c>
      <c r="H347" s="15" t="s">
        <v>754</v>
      </c>
      <c r="I347" s="3"/>
      <c r="J347" s="15" t="str">
        <f>IF(ISBLANK(Table1[[#This Row],[X]]),"",IF(Table1[[#This Row],[Response to Q1 ''Meets minimum requriements'']]="","",IF(Table1[[#This Row],[Response to Q1 ''Meets minimum requriements'']]="N","",IF(Table1[[#This Row],[Response to Q1 ''Meets minimum requriements'']]="Y",INDEX(Tables!$A$12:$B$15,MATCH(Table1[[#This Row],[MoSCow]],Tables!$A$12:$A$15,0),2)))))</f>
        <v/>
      </c>
      <c r="K347" s="15"/>
      <c r="L347" s="15" t="str">
        <f>IF(OR(ISBLANK(Table1[[#This Row],[X]]),Table1[[#This Row],[Column1]]&lt;1,Table1[[#This Row],[Column2]]&lt;1),"",Table1[[#This Row],[Base score for Lot 1 Q2]]*INDEX(Tables!$A$2:$B$5,MATCH(Table1[[#This Row],[Response for Lot 1 Q2 ''System Customisation'']],Tables!$A$2:$A$5,0),2))</f>
        <v/>
      </c>
      <c r="M347" s="3"/>
      <c r="O347" s="5">
        <f>IF(ISNUMBER(MATCH(Table1[[#This Row],[Response for Lot 1 Q2 ''System Customisation'']],Tables!$A$2:$A$5,0)),1,0)</f>
        <v>0</v>
      </c>
      <c r="P347" s="5">
        <f>IF(ISNUMBER(MATCH(Table1[[#This Row],[Base score for Lot 1 Q2]],Tables!$B$12:$B$15,0)),1,0)</f>
        <v>0</v>
      </c>
    </row>
    <row r="348" spans="1:16" x14ac:dyDescent="0.3">
      <c r="A348" s="15">
        <v>1</v>
      </c>
      <c r="B348" s="15" t="s">
        <v>715</v>
      </c>
      <c r="C348" s="16" t="s">
        <v>621</v>
      </c>
      <c r="D348" s="15" t="s">
        <v>4</v>
      </c>
      <c r="E348" s="15" t="s">
        <v>73</v>
      </c>
      <c r="F348" s="20" t="s">
        <v>1072</v>
      </c>
      <c r="G348" s="15" t="s">
        <v>38</v>
      </c>
      <c r="H348" s="15" t="s">
        <v>754</v>
      </c>
      <c r="I348" s="3"/>
      <c r="J348" s="15" t="str">
        <f>IF(ISBLANK(Table1[[#This Row],[X]]),"",IF(Table1[[#This Row],[Response to Q1 ''Meets minimum requriements'']]="","",IF(Table1[[#This Row],[Response to Q1 ''Meets minimum requriements'']]="N","",IF(Table1[[#This Row],[Response to Q1 ''Meets minimum requriements'']]="Y",INDEX(Tables!$A$12:$B$15,MATCH(Table1[[#This Row],[MoSCow]],Tables!$A$12:$A$15,0),2)))))</f>
        <v/>
      </c>
      <c r="K348" s="15"/>
      <c r="L348" s="15" t="str">
        <f>IF(OR(ISBLANK(Table1[[#This Row],[X]]),Table1[[#This Row],[Column1]]&lt;1,Table1[[#This Row],[Column2]]&lt;1),"",Table1[[#This Row],[Base score for Lot 1 Q2]]*INDEX(Tables!$A$2:$B$5,MATCH(Table1[[#This Row],[Response for Lot 1 Q2 ''System Customisation'']],Tables!$A$2:$A$5,0),2))</f>
        <v/>
      </c>
      <c r="M348" s="3"/>
      <c r="O348" s="5">
        <f>IF(ISNUMBER(MATCH(Table1[[#This Row],[Response for Lot 1 Q2 ''System Customisation'']],Tables!$A$2:$A$5,0)),1,0)</f>
        <v>0</v>
      </c>
      <c r="P348" s="5">
        <f>IF(ISNUMBER(MATCH(Table1[[#This Row],[Base score for Lot 1 Q2]],Tables!$B$12:$B$15,0)),1,0)</f>
        <v>0</v>
      </c>
    </row>
    <row r="349" spans="1:16" ht="28.8" x14ac:dyDescent="0.3">
      <c r="A349" s="15">
        <v>1</v>
      </c>
      <c r="B349" s="15" t="s">
        <v>716</v>
      </c>
      <c r="C349" s="16" t="s">
        <v>622</v>
      </c>
      <c r="D349" s="15" t="s">
        <v>4</v>
      </c>
      <c r="E349" s="15" t="s">
        <v>73</v>
      </c>
      <c r="F349" s="52" t="s">
        <v>1073</v>
      </c>
      <c r="G349" s="15" t="s">
        <v>38</v>
      </c>
      <c r="H349" s="15" t="s">
        <v>754</v>
      </c>
      <c r="I349" s="3"/>
      <c r="J349" s="15" t="str">
        <f>IF(ISBLANK(Table1[[#This Row],[X]]),"",IF(Table1[[#This Row],[Response to Q1 ''Meets minimum requriements'']]="","",IF(Table1[[#This Row],[Response to Q1 ''Meets minimum requriements'']]="N","",IF(Table1[[#This Row],[Response to Q1 ''Meets minimum requriements'']]="Y",INDEX(Tables!$A$12:$B$15,MATCH(Table1[[#This Row],[MoSCow]],Tables!$A$12:$A$15,0),2)))))</f>
        <v/>
      </c>
      <c r="K349" s="15"/>
      <c r="L349" s="15" t="str">
        <f>IF(OR(ISBLANK(Table1[[#This Row],[X]]),Table1[[#This Row],[Column1]]&lt;1,Table1[[#This Row],[Column2]]&lt;1),"",Table1[[#This Row],[Base score for Lot 1 Q2]]*INDEX(Tables!$A$2:$B$5,MATCH(Table1[[#This Row],[Response for Lot 1 Q2 ''System Customisation'']],Tables!$A$2:$A$5,0),2))</f>
        <v/>
      </c>
      <c r="M349" s="3"/>
      <c r="O349" s="5">
        <f>IF(ISNUMBER(MATCH(Table1[[#This Row],[Response for Lot 1 Q2 ''System Customisation'']],Tables!$A$2:$A$5,0)),1,0)</f>
        <v>0</v>
      </c>
      <c r="P349" s="5">
        <f>IF(ISNUMBER(MATCH(Table1[[#This Row],[Base score for Lot 1 Q2]],Tables!$B$12:$B$15,0)),1,0)</f>
        <v>0</v>
      </c>
    </row>
    <row r="350" spans="1:16" ht="72" x14ac:dyDescent="0.3">
      <c r="A350" s="15">
        <v>1</v>
      </c>
      <c r="B350" s="15" t="s">
        <v>717</v>
      </c>
      <c r="C350" s="16" t="s">
        <v>623</v>
      </c>
      <c r="D350" s="15" t="s">
        <v>4</v>
      </c>
      <c r="E350" s="15" t="s">
        <v>73</v>
      </c>
      <c r="F350" s="21" t="s">
        <v>1097</v>
      </c>
      <c r="G350" s="15" t="s">
        <v>38</v>
      </c>
      <c r="H350" s="15" t="s">
        <v>754</v>
      </c>
      <c r="I350" s="3"/>
      <c r="J350" s="15" t="str">
        <f>IF(ISBLANK(Table1[[#This Row],[X]]),"",IF(Table1[[#This Row],[Response to Q1 ''Meets minimum requriements'']]="","",IF(Table1[[#This Row],[Response to Q1 ''Meets minimum requriements'']]="N","",IF(Table1[[#This Row],[Response to Q1 ''Meets minimum requriements'']]="Y",INDEX(Tables!$A$12:$B$15,MATCH(Table1[[#This Row],[MoSCow]],Tables!$A$12:$A$15,0),2)))))</f>
        <v/>
      </c>
      <c r="K350" s="15"/>
      <c r="L350" s="15" t="str">
        <f>IF(OR(ISBLANK(Table1[[#This Row],[X]]),Table1[[#This Row],[Column1]]&lt;1,Table1[[#This Row],[Column2]]&lt;1),"",Table1[[#This Row],[Base score for Lot 1 Q2]]*INDEX(Tables!$A$2:$B$5,MATCH(Table1[[#This Row],[Response for Lot 1 Q2 ''System Customisation'']],Tables!$A$2:$A$5,0),2))</f>
        <v/>
      </c>
      <c r="M350" s="3"/>
      <c r="O350" s="5">
        <f>IF(ISNUMBER(MATCH(Table1[[#This Row],[Response for Lot 1 Q2 ''System Customisation'']],Tables!$A$2:$A$5,0)),1,0)</f>
        <v>0</v>
      </c>
      <c r="P350" s="5">
        <f>IF(ISNUMBER(MATCH(Table1[[#This Row],[Base score for Lot 1 Q2]],Tables!$B$12:$B$15,0)),1,0)</f>
        <v>0</v>
      </c>
    </row>
    <row r="351" spans="1:16" x14ac:dyDescent="0.3">
      <c r="F351" s="56" t="s">
        <v>42</v>
      </c>
      <c r="G351" s="57"/>
    </row>
    <row r="352" spans="1:16" x14ac:dyDescent="0.3">
      <c r="F352" s="58" t="s">
        <v>38</v>
      </c>
      <c r="G352" s="59">
        <f>COUNTIF(G2:G350,"Must")</f>
        <v>264</v>
      </c>
      <c r="K352" s="63" t="s">
        <v>1109</v>
      </c>
      <c r="L352" s="64">
        <f>SUM(L2:L350)</f>
        <v>0</v>
      </c>
    </row>
    <row r="353" spans="6:12" x14ac:dyDescent="0.3">
      <c r="F353" s="60" t="s">
        <v>39</v>
      </c>
      <c r="G353" s="59">
        <f>COUNTIF(G2:G350,"Should")</f>
        <v>82</v>
      </c>
      <c r="K353" s="63" t="s">
        <v>1110</v>
      </c>
      <c r="L353" s="64">
        <v>1591.5</v>
      </c>
    </row>
    <row r="354" spans="6:12" x14ac:dyDescent="0.3">
      <c r="F354" s="60" t="s">
        <v>40</v>
      </c>
      <c r="G354" s="59">
        <f>COUNTIF(G2:G350,"Could")</f>
        <v>3</v>
      </c>
      <c r="K354" s="63" t="s">
        <v>1131</v>
      </c>
      <c r="L354" s="64">
        <f>(L352/L353)*0.03</f>
        <v>0</v>
      </c>
    </row>
    <row r="355" spans="6:12" x14ac:dyDescent="0.3">
      <c r="F355" s="61" t="s">
        <v>43</v>
      </c>
      <c r="G355" s="62">
        <f>SUM(G352:G354)</f>
        <v>349</v>
      </c>
    </row>
  </sheetData>
  <sheetProtection algorithmName="SHA-512" hashValue="YF0oGrHKDBs8yu44+i7unmf0WH4uqOlikKDbQSmXDum+jZRA+k9toJ8ZO5dVxJB/j70Z2vtGwthwfVVaKJbIMw==" saltValue="UrHlJNtB7aF1J2/F70u5uQ==" spinCount="100000" sheet="1" selectLockedCells="1" sort="0" autoFilter="0"/>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Tables!$A$7:$A$9</xm:f>
          </x14:formula1>
          <xm:sqref>I2:I350</xm:sqref>
        </x14:dataValidation>
        <x14:dataValidation type="list" allowBlank="1" showInputMessage="1" showErrorMessage="1">
          <x14:formula1>
            <xm:f>Tables!$A$1:$A$5</xm:f>
          </x14:formula1>
          <xm:sqref>K2:K350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5"/>
  <sheetViews>
    <sheetView workbookViewId="0">
      <selection activeCell="A12" sqref="A12:B15"/>
    </sheetView>
  </sheetViews>
  <sheetFormatPr defaultColWidth="8.88671875" defaultRowHeight="14.4" x14ac:dyDescent="0.3"/>
  <sheetData>
    <row r="1" spans="1:2" x14ac:dyDescent="0.3">
      <c r="A1" t="s">
        <v>1108</v>
      </c>
    </row>
    <row r="2" spans="1:2" x14ac:dyDescent="0.3">
      <c r="A2" t="s">
        <v>44</v>
      </c>
      <c r="B2">
        <v>1.5</v>
      </c>
    </row>
    <row r="3" spans="1:2" x14ac:dyDescent="0.3">
      <c r="A3" t="s">
        <v>45</v>
      </c>
      <c r="B3">
        <v>1.5</v>
      </c>
    </row>
    <row r="4" spans="1:2" x14ac:dyDescent="0.3">
      <c r="A4" t="s">
        <v>46</v>
      </c>
      <c r="B4">
        <v>1</v>
      </c>
    </row>
    <row r="5" spans="1:2" x14ac:dyDescent="0.3">
      <c r="A5" t="s">
        <v>47</v>
      </c>
      <c r="B5">
        <v>0.75</v>
      </c>
    </row>
    <row r="6" spans="1:2" x14ac:dyDescent="0.3">
      <c r="A6" t="s">
        <v>48</v>
      </c>
      <c r="B6">
        <v>0</v>
      </c>
    </row>
    <row r="8" spans="1:2" x14ac:dyDescent="0.3">
      <c r="A8" t="s">
        <v>1074</v>
      </c>
    </row>
    <row r="9" spans="1:2" x14ac:dyDescent="0.3">
      <c r="A9" t="s">
        <v>1075</v>
      </c>
    </row>
    <row r="12" spans="1:2" x14ac:dyDescent="0.3">
      <c r="A12" t="s">
        <v>38</v>
      </c>
      <c r="B12">
        <v>7</v>
      </c>
    </row>
    <row r="13" spans="1:2" x14ac:dyDescent="0.3">
      <c r="A13" t="s">
        <v>39</v>
      </c>
      <c r="B13">
        <v>5</v>
      </c>
    </row>
    <row r="14" spans="1:2" x14ac:dyDescent="0.3">
      <c r="A14" t="s">
        <v>40</v>
      </c>
      <c r="B14">
        <v>3</v>
      </c>
    </row>
    <row r="15" spans="1:2" x14ac:dyDescent="0.3">
      <c r="A15" t="s">
        <v>1100</v>
      </c>
      <c r="B1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Folder xmlns="d98ee3fe-4f08-4a19-a53a-834ad99aa07b">Business Analysis/Requirements</Folder>
    <_dlc_DocId xmlns="27de2167-70f8-47e2-931a-184d91a66223">RSSB-1504-15</_dlc_DocId>
    <_dlc_DocIdUrl xmlns="27de2167-70f8-47e2-931a-184d91a66223">
      <Url>https://catalyst.rssb.co.uk/departments/imt/erp-crm/_layouts/15/DocIdRedir.aspx?ID=RSSB-1504-15</Url>
      <Description>RSSB-1504-15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ACC837BC490D42A3B9ADBEB6897681" ma:contentTypeVersion="1" ma:contentTypeDescription="Create a new document." ma:contentTypeScope="" ma:versionID="5b206811ba9ddd43ebbd8fb372213eba">
  <xsd:schema xmlns:xsd="http://www.w3.org/2001/XMLSchema" xmlns:xs="http://www.w3.org/2001/XMLSchema" xmlns:p="http://schemas.microsoft.com/office/2006/metadata/properties" xmlns:ns2="27de2167-70f8-47e2-931a-184d91a66223" xmlns:ns3="d98ee3fe-4f08-4a19-a53a-834ad99aa07b" targetNamespace="http://schemas.microsoft.com/office/2006/metadata/properties" ma:root="true" ma:fieldsID="756a87c1e9f96a0d0133b660658cafd0" ns2:_="" ns3:_="">
    <xsd:import namespace="27de2167-70f8-47e2-931a-184d91a66223"/>
    <xsd:import namespace="d98ee3fe-4f08-4a19-a53a-834ad99aa07b"/>
    <xsd:element name="properties">
      <xsd:complexType>
        <xsd:sequence>
          <xsd:element name="documentManagement">
            <xsd:complexType>
              <xsd:all>
                <xsd:element ref="ns2:_dlc_DocId" minOccurs="0"/>
                <xsd:element ref="ns2:_dlc_DocIdUrl" minOccurs="0"/>
                <xsd:element ref="ns2:_dlc_DocIdPersistId" minOccurs="0"/>
                <xsd:element ref="ns3:Fold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de2167-70f8-47e2-931a-184d91a6622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98ee3fe-4f08-4a19-a53a-834ad99aa07b" elementFormDefault="qualified">
    <xsd:import namespace="http://schemas.microsoft.com/office/2006/documentManagement/types"/>
    <xsd:import namespace="http://schemas.microsoft.com/office/infopath/2007/PartnerControls"/>
    <xsd:element name="Folder" ma:index="11" ma:displayName="Folder" ma:format="Dropdown" ma:internalName="Folder">
      <xsd:simpleType>
        <xsd:restriction base="dms:Choice">
          <xsd:enumeration value="Business Analysis/Requirements"/>
          <xsd:enumeration value="Procurement"/>
          <xsd:enumeration value="Presentations"/>
          <xsd:enumeration value="Business Case"/>
          <xsd:enumeration value="Financials"/>
          <xsd:enumeration value="Business Change"/>
          <xsd:enumeration value="Communications"/>
          <xsd:enumeration value="Project Management"/>
          <xsd:enumeration value="Data Management"/>
          <xsd:enumeration value="Archiv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815BBA-59A0-42ED-9E94-719B808D75B2}">
  <ds:schemaRefs>
    <ds:schemaRef ds:uri="http://schemas.microsoft.com/sharepoint/events"/>
  </ds:schemaRefs>
</ds:datastoreItem>
</file>

<file path=customXml/itemProps2.xml><?xml version="1.0" encoding="utf-8"?>
<ds:datastoreItem xmlns:ds="http://schemas.openxmlformats.org/officeDocument/2006/customXml" ds:itemID="{74929359-BF6C-42BA-B730-B270D957EFB4}">
  <ds:schemaRefs>
    <ds:schemaRef ds:uri="27de2167-70f8-47e2-931a-184d91a66223"/>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d98ee3fe-4f08-4a19-a53a-834ad99aa07b"/>
    <ds:schemaRef ds:uri="http://www.w3.org/XML/1998/namespace"/>
  </ds:schemaRefs>
</ds:datastoreItem>
</file>

<file path=customXml/itemProps3.xml><?xml version="1.0" encoding="utf-8"?>
<ds:datastoreItem xmlns:ds="http://schemas.openxmlformats.org/officeDocument/2006/customXml" ds:itemID="{A2D5F2D5-4E64-4056-AFB0-C7A6AFC21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de2167-70f8-47e2-931a-184d91a66223"/>
    <ds:schemaRef ds:uri="d98ee3fe-4f08-4a19-a53a-834ad99aa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A9874A-5C71-4CE3-BFD3-352198AF69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ISAST MoSCoW Schedule</vt:lpstr>
      <vt:lpstr>Tables</vt:lpstr>
      <vt:lpstr>Response_Data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4 - ERP Moscow</dc:title>
  <dc:creator>Ben Searle</dc:creator>
  <cp:lastModifiedBy>Gemma Cuthbert</cp:lastModifiedBy>
  <dcterms:created xsi:type="dcterms:W3CDTF">2016-06-21T13:52:21Z</dcterms:created>
  <dcterms:modified xsi:type="dcterms:W3CDTF">2016-12-06T12:19:35Z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0x010100B2ACC837BC490D42A3B9ADBEB6897681</vt:lpwstr>
  </property>
  <property fmtid="{D5CDD505-2E9C-101B-9397-08002B2CF9AE}" pid="3" name="_dlc_DocIdItemGuid">
    <vt:lpwstr>91d066ec-b21c-4fae-92a0-9d5ca8f9d6ed</vt:lpwstr>
  </property>
</Properties>
</file>