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/>
  <mc:AlternateContent xmlns:mc="http://schemas.openxmlformats.org/markup-compatibility/2006">
    <mc:Choice Requires="x15">
      <x15ac:absPath xmlns:x15ac="http://schemas.microsoft.com/office/spreadsheetml/2010/11/ac" url="https://westburytown.sharepoint.com/sites/ServiceDevolutionAssetTransfer/Shared Documents/General/NB tender work/"/>
    </mc:Choice>
  </mc:AlternateContent>
  <xr:revisionPtr revIDLastSave="776" documentId="8_{B5996714-8339-4F60-AE28-F9CF94212B33}" xr6:coauthVersionLast="47" xr6:coauthVersionMax="47" xr10:uidLastSave="{9324A04E-9371-4A9C-B656-CAFFE0892576}"/>
  <bookViews>
    <workbookView xWindow="-108" yWindow="-108" windowWidth="23256" windowHeight="12576" tabRatio="716" firstSheet="7" activeTab="3" xr2:uid="{DDA30908-61BA-4950-937B-25EFCE0F2ECA}"/>
  </bookViews>
  <sheets>
    <sheet name="Contract grass" sheetId="1" r:id="rId1"/>
    <sheet name="Low Amenity Grass" sheetId="7" r:id="rId2"/>
    <sheet name="Contract Meadow cut" sheetId="4" r:id="rId3"/>
    <sheet name="White horse grass footpath" sheetId="15" r:id="rId4"/>
    <sheet name="Contractors hedges" sheetId="8" r:id="rId5"/>
    <sheet name="Contract Shrubs" sheetId="2" r:id="rId6"/>
    <sheet name="Contract Shelter Belt" sheetId="3" r:id="rId7"/>
    <sheet name="Bins" sheetId="12" r:id="rId8"/>
    <sheet name="Hotspot leaf clearance" sheetId="11" r:id="rId9"/>
    <sheet name="Car parks" sheetId="6" r:id="rId10"/>
    <sheet name="Zone 1 CoPLAR" sheetId="9" r:id="rId11"/>
    <sheet name="Zone 2 CoPLAR" sheetId="14" r:id="rId12"/>
    <sheet name="Highways and footpaths" sheetId="10" r:id="rId13"/>
  </sheets>
  <definedNames>
    <definedName name="_xlnm._FilterDatabase" localSheetId="7" hidden="1">Bins!$A$1:$M$132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2" l="1"/>
  <c r="I80" i="12"/>
  <c r="I132" i="12"/>
  <c r="I124" i="12"/>
  <c r="I24" i="12"/>
  <c r="I2" i="12"/>
  <c r="I131" i="12"/>
  <c r="I130" i="12"/>
  <c r="I129" i="12"/>
  <c r="I128" i="12"/>
  <c r="I127" i="12"/>
  <c r="I126" i="12"/>
  <c r="I125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5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</calcChain>
</file>

<file path=xl/sharedStrings.xml><?xml version="1.0" encoding="utf-8"?>
<sst xmlns="http://schemas.openxmlformats.org/spreadsheetml/2006/main" count="1897" uniqueCount="1475">
  <si>
    <t>Area square metres</t>
  </si>
  <si>
    <t>Perimeter metres</t>
  </si>
  <si>
    <t>Center X</t>
  </si>
  <si>
    <t>Center Y</t>
  </si>
  <si>
    <t>Centroid</t>
  </si>
  <si>
    <t>387222.13,152196.22</t>
  </si>
  <si>
    <t>387184.70,152195.29</t>
  </si>
  <si>
    <t>387077.45,152155.33</t>
  </si>
  <si>
    <t>387077.89,152098.57</t>
  </si>
  <si>
    <t>387261.23,152172.11</t>
  </si>
  <si>
    <t>387236.41,152165.84</t>
  </si>
  <si>
    <t>387246.25,152144.42</t>
  </si>
  <si>
    <t>387269.25,152110.14</t>
  </si>
  <si>
    <t>387256.82,152070.30</t>
  </si>
  <si>
    <t>387382.43,152059.23</t>
  </si>
  <si>
    <t>387273.23,152075.98</t>
  </si>
  <si>
    <t>387355.21,152079.77</t>
  </si>
  <si>
    <t>387282.43,152068.48</t>
  </si>
  <si>
    <t>387280.99,152034.42</t>
  </si>
  <si>
    <t>387305.63,152017.86</t>
  </si>
  <si>
    <t>387296.96,152007.96</t>
  </si>
  <si>
    <t>387259.68,151989.15</t>
  </si>
  <si>
    <t>387252.02,151993.54</t>
  </si>
  <si>
    <t>387163.91,152016.92</t>
  </si>
  <si>
    <t>387153.52,152013.97</t>
  </si>
  <si>
    <t>387016.75,152036.43</t>
  </si>
  <si>
    <t>386979.42,152027.40</t>
  </si>
  <si>
    <t>387068.87,152015.54</t>
  </si>
  <si>
    <t>387161.47,151982.31</t>
  </si>
  <si>
    <t>387248.39,151940.27</t>
  </si>
  <si>
    <t>387348.44,151919.50</t>
  </si>
  <si>
    <t>387162.49,151996.11</t>
  </si>
  <si>
    <t>387451.75,151883.09</t>
  </si>
  <si>
    <t>387475.80,151947.77</t>
  </si>
  <si>
    <t>387495.59,151958.95</t>
  </si>
  <si>
    <t>387490.10,151919.69</t>
  </si>
  <si>
    <t>387620.52,151934.53</t>
  </si>
  <si>
    <t>387634.84,151899.88</t>
  </si>
  <si>
    <t>387587.40,151914.15</t>
  </si>
  <si>
    <t>387495.43,151958.61</t>
  </si>
  <si>
    <t>387595.06,151789.89</t>
  </si>
  <si>
    <t>387426.18,151756.48</t>
  </si>
  <si>
    <t>387355.27,151755.99</t>
  </si>
  <si>
    <t>387355.29,151759.47</t>
  </si>
  <si>
    <t>387323.65,151786.44</t>
  </si>
  <si>
    <t>387733.49,151866.26</t>
  </si>
  <si>
    <t>387406.75,151716.31</t>
  </si>
  <si>
    <t>387773.66,151873.75</t>
  </si>
  <si>
    <t>387687.13,151675.99</t>
  </si>
  <si>
    <t>387599.07,151584.41</t>
  </si>
  <si>
    <t>387627.95,151587.94</t>
  </si>
  <si>
    <t>387618.11,151545.32</t>
  </si>
  <si>
    <t>387799.37,151645.41</t>
  </si>
  <si>
    <t>387575.38,151409.02</t>
  </si>
  <si>
    <t>387703.39,151389.10</t>
  </si>
  <si>
    <t>387729.83,151414.96</t>
  </si>
  <si>
    <t>387770.09,151399.23</t>
  </si>
  <si>
    <t>387735.14,151356.29</t>
  </si>
  <si>
    <t>387786.50,151379.66</t>
  </si>
  <si>
    <t>387806.62,151393.80</t>
  </si>
  <si>
    <t>386805.03,151358.30</t>
  </si>
  <si>
    <t>386800.28,151357.69</t>
  </si>
  <si>
    <t>386896.69,151994.70</t>
  </si>
  <si>
    <t>386900.59,151977.23</t>
  </si>
  <si>
    <t>386867.53,151946.39</t>
  </si>
  <si>
    <t>386829.32,151911.64</t>
  </si>
  <si>
    <t>386815.06,151891.75</t>
  </si>
  <si>
    <t>386840.65,151896.69</t>
  </si>
  <si>
    <t>386830.54,151870.80</t>
  </si>
  <si>
    <t>386809.07,151854.89</t>
  </si>
  <si>
    <t>386793.33,151808.63</t>
  </si>
  <si>
    <t>386783.94,151797.82</t>
  </si>
  <si>
    <t>386803.12,151800.91</t>
  </si>
  <si>
    <t>386808.99,151782.40</t>
  </si>
  <si>
    <t>386823.43,151779.01</t>
  </si>
  <si>
    <t>386842.30,151772.27</t>
  </si>
  <si>
    <t>386788.83,151763.36</t>
  </si>
  <si>
    <t>386759.64,151753.75</t>
  </si>
  <si>
    <t>386822.57,151738.94</t>
  </si>
  <si>
    <t>386813.06,151726.58</t>
  </si>
  <si>
    <t>386907.13,151852.26</t>
  </si>
  <si>
    <t>386982.55,151818.29</t>
  </si>
  <si>
    <t>386994.79,151823.01</t>
  </si>
  <si>
    <t>387023.02,151830.05</t>
  </si>
  <si>
    <t>387027.56,151803.12</t>
  </si>
  <si>
    <t>387045.82,151791.14</t>
  </si>
  <si>
    <t>387063.34,151784.80</t>
  </si>
  <si>
    <t>387022.73,151918.24</t>
  </si>
  <si>
    <t>387054.25,151921.54</t>
  </si>
  <si>
    <t>387077.91,151928.14</t>
  </si>
  <si>
    <t>387097.43,151927.31</t>
  </si>
  <si>
    <t>386772.66,151960.66</t>
  </si>
  <si>
    <t>386779.83,151951.93</t>
  </si>
  <si>
    <t>387160.61,151914.66</t>
  </si>
  <si>
    <t>387147.26,151895.34</t>
  </si>
  <si>
    <t>387153.91,151876.82</t>
  </si>
  <si>
    <t>387143.59,151863.60</t>
  </si>
  <si>
    <t>387183.17,151807.75</t>
  </si>
  <si>
    <t>387190.40,151791.86</t>
  </si>
  <si>
    <t>387156.92,151745.92</t>
  </si>
  <si>
    <t>387137.62,151723.89</t>
  </si>
  <si>
    <t>386744.56,151766.74</t>
  </si>
  <si>
    <t>386650.43,151836.31</t>
  </si>
  <si>
    <t>386633.08,151847.79</t>
  </si>
  <si>
    <t>386711.78,151883.47</t>
  </si>
  <si>
    <t>386713.50,151894.12</t>
  </si>
  <si>
    <t>386742.61,151909.69</t>
  </si>
  <si>
    <t>386661.66,151638.51</t>
  </si>
  <si>
    <t>386673.55,151627.36</t>
  </si>
  <si>
    <t>386665.08,151622.08</t>
  </si>
  <si>
    <t>386666.15,151615.61</t>
  </si>
  <si>
    <t>386915.81,151637.24</t>
  </si>
  <si>
    <t>386916.88,151607.12</t>
  </si>
  <si>
    <t>386915.30,151601.03</t>
  </si>
  <si>
    <t>387018.69,151669.06</t>
  </si>
  <si>
    <t>387010.86,151654.35</t>
  </si>
  <si>
    <t>387042.79,151644.56</t>
  </si>
  <si>
    <t>386586.45,151569.75</t>
  </si>
  <si>
    <t>386582.19,151548.44</t>
  </si>
  <si>
    <t>386580.10,151514.78</t>
  </si>
  <si>
    <t>386564.60,151488.13</t>
  </si>
  <si>
    <t>386551.01,151478.32</t>
  </si>
  <si>
    <t>386566.11,151564.27</t>
  </si>
  <si>
    <t>386559.18,151558.38</t>
  </si>
  <si>
    <t>386571.05,151541.94</t>
  </si>
  <si>
    <t>386568.27,151521.63</t>
  </si>
  <si>
    <t>386557.87,151502.90</t>
  </si>
  <si>
    <t>386543.62,151487.73</t>
  </si>
  <si>
    <t>386525.67,151480.50</t>
  </si>
  <si>
    <t>386408.90,152031.21</t>
  </si>
  <si>
    <t>386346.38,152017.90</t>
  </si>
  <si>
    <t>386324.09,152037.38</t>
  </si>
  <si>
    <t>386084.44,152187.04</t>
  </si>
  <si>
    <t>386017.38,152157.77</t>
  </si>
  <si>
    <t>385989.60,152120.33</t>
  </si>
  <si>
    <t>387877.46,151628.59</t>
  </si>
  <si>
    <t>387910.53,151726.11</t>
  </si>
  <si>
    <t>387843.40,151744.28</t>
  </si>
  <si>
    <t>387981.29,151535.59</t>
  </si>
  <si>
    <t>387811.75,151865.75</t>
  </si>
  <si>
    <t>387843.51,151871.82</t>
  </si>
  <si>
    <t>387872.28,151861.18</t>
  </si>
  <si>
    <t>387848.62,151856.09</t>
  </si>
  <si>
    <t>387906.74,151827.65</t>
  </si>
  <si>
    <t>387938.91,151803.64</t>
  </si>
  <si>
    <t>387967.21,151776.86</t>
  </si>
  <si>
    <t>388007.24,151710.81</t>
  </si>
  <si>
    <t>388033.43,151632.94</t>
  </si>
  <si>
    <t>388057.65,151554.69</t>
  </si>
  <si>
    <t>387843.20,151426.78</t>
  </si>
  <si>
    <t>387899.90,151454.64</t>
  </si>
  <si>
    <t>387914.99,151447.29</t>
  </si>
  <si>
    <t>387879.42,151351.84</t>
  </si>
  <si>
    <t>387868.42,151344.65</t>
  </si>
  <si>
    <t>387785.03,151200.97</t>
  </si>
  <si>
    <t>387822.08,151145.92</t>
  </si>
  <si>
    <t>387826.70,151077.51</t>
  </si>
  <si>
    <t>387784.85,151018.62</t>
  </si>
  <si>
    <t>387655.20,151021.58</t>
  </si>
  <si>
    <t>387703.77,150964.60</t>
  </si>
  <si>
    <t>387632.20,150998.16</t>
  </si>
  <si>
    <t>387619.69,150983.68</t>
  </si>
  <si>
    <t>387600.91,150928.46</t>
  </si>
  <si>
    <t>387587.45,150909.74</t>
  </si>
  <si>
    <t>387501.44,151001.64</t>
  </si>
  <si>
    <t>386486.19,151712.03</t>
  </si>
  <si>
    <t>386320.34,151548.81</t>
  </si>
  <si>
    <t>386341.46,151533.36</t>
  </si>
  <si>
    <t>386313.71,151527.99</t>
  </si>
  <si>
    <t>386280.01,151492.90</t>
  </si>
  <si>
    <t>386129.85,151246.06</t>
  </si>
  <si>
    <t>386146.61,151255.26</t>
  </si>
  <si>
    <t>386142.35,151256.40</t>
  </si>
  <si>
    <t>386466.47,151354.96</t>
  </si>
  <si>
    <t>386459.98,151342.19</t>
  </si>
  <si>
    <t>387204.41,150737.34</t>
  </si>
  <si>
    <t>387311.54,150810.14</t>
  </si>
  <si>
    <t>387318.75,151150.28</t>
  </si>
  <si>
    <t>387255.37,151115.95</t>
  </si>
  <si>
    <t>387202.17,151030.62</t>
  </si>
  <si>
    <t>386722.98,151191.68</t>
  </si>
  <si>
    <t>386732.11,151179.42</t>
  </si>
  <si>
    <t>386700.35,151138.32</t>
  </si>
  <si>
    <t>386712.21,151136.57</t>
  </si>
  <si>
    <t>386705.32,151074.72</t>
  </si>
  <si>
    <t>386701.24,151107.56</t>
  </si>
  <si>
    <t>386749.23,151072.13</t>
  </si>
  <si>
    <t>386728.93,151056.23</t>
  </si>
  <si>
    <t>386755.67,151045.24</t>
  </si>
  <si>
    <t>386663.44,151015.62</t>
  </si>
  <si>
    <t>386655.65,151013.03</t>
  </si>
  <si>
    <t>386856.93,150975.21</t>
  </si>
  <si>
    <t>386510.55,150857.99</t>
  </si>
  <si>
    <t>386507.47,150867.66</t>
  </si>
  <si>
    <t>386534.79,150753.02</t>
  </si>
  <si>
    <t>386567.28,150667.91</t>
  </si>
  <si>
    <t>386779.50,150673.38</t>
  </si>
  <si>
    <t>386800.26,150693.89</t>
  </si>
  <si>
    <t>386825.60,150693.05</t>
  </si>
  <si>
    <t>386369.60,150827.52</t>
  </si>
  <si>
    <t>386365.89,150790.15</t>
  </si>
  <si>
    <t>386336.12,150821.72</t>
  </si>
  <si>
    <t>386247.61,150771.90</t>
  </si>
  <si>
    <t>386321.07,150802.56</t>
  </si>
  <si>
    <t>386352.45,150772.87</t>
  </si>
  <si>
    <t>386391.76,150734.49</t>
  </si>
  <si>
    <t>386438.67,150700.11</t>
  </si>
  <si>
    <t>386485.81,150833.09</t>
  </si>
  <si>
    <t>386483.26,150843.03</t>
  </si>
  <si>
    <t>386493.73,150759.38</t>
  </si>
  <si>
    <t>386523.26,150810.22</t>
  </si>
  <si>
    <t>386507.89,150785.59</t>
  </si>
  <si>
    <t>386487.09,150732.94</t>
  </si>
  <si>
    <t>386451.77,150668.96</t>
  </si>
  <si>
    <t>386455.13,150663.94</t>
  </si>
  <si>
    <t>386446.14,150661.96</t>
  </si>
  <si>
    <t>386355.20,150910.88</t>
  </si>
  <si>
    <t>386355.79,150917.93</t>
  </si>
  <si>
    <t>386231.69,150981.42</t>
  </si>
  <si>
    <t>386168.58,150983.58</t>
  </si>
  <si>
    <t>386181.51,150994.59</t>
  </si>
  <si>
    <t>386179.32,150968.14</t>
  </si>
  <si>
    <t>386108.98,151074.03</t>
  </si>
  <si>
    <t>386128.95,151034.86</t>
  </si>
  <si>
    <t>386110.84,151111.72</t>
  </si>
  <si>
    <t>386109.45,150993.67</t>
  </si>
  <si>
    <t>386130.02,150784.33</t>
  </si>
  <si>
    <t>386126.66,150704.38</t>
  </si>
  <si>
    <t>386161.20,150823.78</t>
  </si>
  <si>
    <t>386155.01,150714.82</t>
  </si>
  <si>
    <t>386157.69,150701.24</t>
  </si>
  <si>
    <t>386541.20,150236.01</t>
  </si>
  <si>
    <t>386637.99,150180.93</t>
  </si>
  <si>
    <t>386651.10,150176.17</t>
  </si>
  <si>
    <t>386606.61,150098.79</t>
  </si>
  <si>
    <t>386638.91,150085.88</t>
  </si>
  <si>
    <t>386569.97,149996.17</t>
  </si>
  <si>
    <t>386773.65,150062.87</t>
  </si>
  <si>
    <t>386795.67,150107.04</t>
  </si>
  <si>
    <t>386824.41,150152.72</t>
  </si>
  <si>
    <t>386857.31,150161.64</t>
  </si>
  <si>
    <t>386623.66,150617.87</t>
  </si>
  <si>
    <t>386588.66,150634.64</t>
  </si>
  <si>
    <t>386583.17,150649.59</t>
  </si>
  <si>
    <t>386522.01,150598.00</t>
  </si>
  <si>
    <t>386949.07,150571.48</t>
  </si>
  <si>
    <t>386962.83,150560.65</t>
  </si>
  <si>
    <t>386972.67,150541.09</t>
  </si>
  <si>
    <t>386980.31,150541.40</t>
  </si>
  <si>
    <t>386999.52,150564.93</t>
  </si>
  <si>
    <t>387047.76,150603.41</t>
  </si>
  <si>
    <t>387043.38,150583.76</t>
  </si>
  <si>
    <t>387097.28,150567.29</t>
  </si>
  <si>
    <t>387113.75,150588.36</t>
  </si>
  <si>
    <t>387180.29,150618.35</t>
  </si>
  <si>
    <t>387192.22,150642.23</t>
  </si>
  <si>
    <t>387205.32,150631.74</t>
  </si>
  <si>
    <t>385878.89,150069.51</t>
  </si>
  <si>
    <t>385861.85,150056.99</t>
  </si>
  <si>
    <t>385855.49,150018.80</t>
  </si>
  <si>
    <t>385928.18,149992.60</t>
  </si>
  <si>
    <t>385829.82,149997.77</t>
  </si>
  <si>
    <t>385859.81,149996.74</t>
  </si>
  <si>
    <t>385831.87,150005.54</t>
  </si>
  <si>
    <t>385933.69,150202.55</t>
  </si>
  <si>
    <t>385807.53,150227.84</t>
  </si>
  <si>
    <t>385822.67,150235.65</t>
  </si>
  <si>
    <t>385906.84,150328.21</t>
  </si>
  <si>
    <t>385958.12,150379.89</t>
  </si>
  <si>
    <t>386013.57,150430.63</t>
  </si>
  <si>
    <t>386073.83,150533.89</t>
  </si>
  <si>
    <t>386083.94,150426.47</t>
  </si>
  <si>
    <t>386075.37,150418.26</t>
  </si>
  <si>
    <t>386128.68,150398.96</t>
  </si>
  <si>
    <t>386147.35,150403.09</t>
  </si>
  <si>
    <t>386152.56,150419.50</t>
  </si>
  <si>
    <t>386165.76,150421.08</t>
  </si>
  <si>
    <t>386177.08,150406.61</t>
  </si>
  <si>
    <t>386237.45,150411.79</t>
  </si>
  <si>
    <t>386240.60,150401.31</t>
  </si>
  <si>
    <t>386182.21,150375.58</t>
  </si>
  <si>
    <t>386175.90,150344.68</t>
  </si>
  <si>
    <t>386124.02,150386.65</t>
  </si>
  <si>
    <t>386148.85,150371.53</t>
  </si>
  <si>
    <t>386163.80,150319.14</t>
  </si>
  <si>
    <t>386152.39,150271.13</t>
  </si>
  <si>
    <t>386235.87,150318.68</t>
  </si>
  <si>
    <t>386171.54,150294.02</t>
  </si>
  <si>
    <t>386161.49,150265.95</t>
  </si>
  <si>
    <t>386222.11,150516.40</t>
  </si>
  <si>
    <t>386234.55,150512.43</t>
  </si>
  <si>
    <t>386275.10,150399.24</t>
  </si>
  <si>
    <t>386290.80,150391.82</t>
  </si>
  <si>
    <t>386294.21,150367.41</t>
  </si>
  <si>
    <t>386321.91,150361.57</t>
  </si>
  <si>
    <t>386345.54,150312.62</t>
  </si>
  <si>
    <t>386327.61,150429.93</t>
  </si>
  <si>
    <t>386322.51,150413.57</t>
  </si>
  <si>
    <t>386348.03,150409.66</t>
  </si>
  <si>
    <t>386324.08,150440.57</t>
  </si>
  <si>
    <t>386202.68,150281.60</t>
  </si>
  <si>
    <t>386241.51,150295.42</t>
  </si>
  <si>
    <t>386069.91,150227.19</t>
  </si>
  <si>
    <t>386202.44,150208.12</t>
  </si>
  <si>
    <t>386221.09,150189.99</t>
  </si>
  <si>
    <t>386203.63,150170.18</t>
  </si>
  <si>
    <t>386192.18,150157.01</t>
  </si>
  <si>
    <t>386180.02,150150.49</t>
  </si>
  <si>
    <t>386173.73,150146.97</t>
  </si>
  <si>
    <t>386188.04,150146.12</t>
  </si>
  <si>
    <t>386227.88,150157.77</t>
  </si>
  <si>
    <t>386287.33,150197.96</t>
  </si>
  <si>
    <t>386321.01,150211.12</t>
  </si>
  <si>
    <t>386145.96,150619.77</t>
  </si>
  <si>
    <t>386160.82,150594.80</t>
  </si>
  <si>
    <t>386133.76,150531.40</t>
  </si>
  <si>
    <t>386199.78,150587.10</t>
  </si>
  <si>
    <t>386230.22,150581.30</t>
  </si>
  <si>
    <t>386299.29,150499.30</t>
  </si>
  <si>
    <t>386331.88,150509.30</t>
  </si>
  <si>
    <t>386343.78,150504.95</t>
  </si>
  <si>
    <t>386357.66,150484.41</t>
  </si>
  <si>
    <t>386360.19,150462.33</t>
  </si>
  <si>
    <t>386396.94,150649.98</t>
  </si>
  <si>
    <t>386353.74,150658.07</t>
  </si>
  <si>
    <t>386268.99,150619.97</t>
  </si>
  <si>
    <t>386268.96,150614.09</t>
  </si>
  <si>
    <t>386503.03,150588.56</t>
  </si>
  <si>
    <t>386441.44,150506.36</t>
  </si>
  <si>
    <t>386454.40,150505.79</t>
  </si>
  <si>
    <t>386386.48,150476.07</t>
  </si>
  <si>
    <t>386368.47,150490.26</t>
  </si>
  <si>
    <t>386404.49,150457.90</t>
  </si>
  <si>
    <t>386402.38,150445.57</t>
  </si>
  <si>
    <t>386412.61,150412.55</t>
  </si>
  <si>
    <t>386428.30,150384.59</t>
  </si>
  <si>
    <t>386392.52,150423.10</t>
  </si>
  <si>
    <t>386467.83,150426.55</t>
  </si>
  <si>
    <t>386441.33,150360.74</t>
  </si>
  <si>
    <t>386469.40,150312.60</t>
  </si>
  <si>
    <t>386490.70,150281.93</t>
  </si>
  <si>
    <t>386519.61,150010.86</t>
  </si>
  <si>
    <t>385877.49,149909.61</t>
  </si>
  <si>
    <t>385892.60,149861.52</t>
  </si>
  <si>
    <t>385928.40,149895.78</t>
  </si>
  <si>
    <t>385993.73,149936.42</t>
  </si>
  <si>
    <t>386004.49,149944.90</t>
  </si>
  <si>
    <t>385995.36,149955.61</t>
  </si>
  <si>
    <t>385997.78,149949.14</t>
  </si>
  <si>
    <t>386630.42,149952.22</t>
  </si>
  <si>
    <t>387028.91,151287.61</t>
  </si>
  <si>
    <t>387009.24,151269.48</t>
  </si>
  <si>
    <t>386982.51,151248.03</t>
  </si>
  <si>
    <t>386967.99,151235.55</t>
  </si>
  <si>
    <t>386958.51,151226.82</t>
  </si>
  <si>
    <t>386953.17,151221.80</t>
  </si>
  <si>
    <t>386934.35,151204.95</t>
  </si>
  <si>
    <t>387290.23,150999.00</t>
  </si>
  <si>
    <t>387470.96,151661.44</t>
  </si>
  <si>
    <t>387471.27,151613.31</t>
  </si>
  <si>
    <t>387767.17,151325.73</t>
  </si>
  <si>
    <t>386490.40,151702.75</t>
  </si>
  <si>
    <t>386205.88,150051.01</t>
  </si>
  <si>
    <t>386282.61,150357.72</t>
  </si>
  <si>
    <t>385803.40,149791.12</t>
  </si>
  <si>
    <t>385797.81,149889.58</t>
  </si>
  <si>
    <t>385787.32,149986.94</t>
  </si>
  <si>
    <t>385803.83,149997.64</t>
  </si>
  <si>
    <t>385803.79,150010.27</t>
  </si>
  <si>
    <t>386017.45,150410.64</t>
  </si>
  <si>
    <t>386163.93,150388.20</t>
  </si>
  <si>
    <t>386381.36,150454.15</t>
  </si>
  <si>
    <t>386543.84,150654.94</t>
  </si>
  <si>
    <t>386039.36,150459.86</t>
  </si>
  <si>
    <t>385998.36,150387.29</t>
  </si>
  <si>
    <t>386009.82,150454.93</t>
  </si>
  <si>
    <t>385888.13,150348.42</t>
  </si>
  <si>
    <t>385967.86,150409.14</t>
  </si>
  <si>
    <t>385905.15,150349.26</t>
  </si>
  <si>
    <t>385769.19,150118.29</t>
  </si>
  <si>
    <t>385728.38,150003.30</t>
  </si>
  <si>
    <t>385782.97,150018.01</t>
  </si>
  <si>
    <t>385769.40,150000.73</t>
  </si>
  <si>
    <t>385736.79,149986.50</t>
  </si>
  <si>
    <t>385694.14,149981.28</t>
  </si>
  <si>
    <t>385691.53,149991.15</t>
  </si>
  <si>
    <t>385775.13,150093.11</t>
  </si>
  <si>
    <t>385796.49,150134.93</t>
  </si>
  <si>
    <t>385757.51,150041.03</t>
  </si>
  <si>
    <t>385825.83,150238.54</t>
  </si>
  <si>
    <t>385781.28,149872.72</t>
  </si>
  <si>
    <t>385907.00,150333.36</t>
  </si>
  <si>
    <t>386145.77,151376.78</t>
  </si>
  <si>
    <t>387043.30,152034.90</t>
  </si>
  <si>
    <t>387035.29,152066.59</t>
  </si>
  <si>
    <t>386417.33,152021.13</t>
  </si>
  <si>
    <t>386364.70,152021.53</t>
  </si>
  <si>
    <t>386345.01,152015.33</t>
  </si>
  <si>
    <t>386321.21,152036.46</t>
  </si>
  <si>
    <t>386422.79,151952.70</t>
  </si>
  <si>
    <t>386469.40,151904.74</t>
  </si>
  <si>
    <t>389910.88,151280.48</t>
  </si>
  <si>
    <t>389956.19,151389.84</t>
  </si>
  <si>
    <t>386835.73,150900.44</t>
  </si>
  <si>
    <t>386854.11,150981.81</t>
  </si>
  <si>
    <t>386555.15,150768.18</t>
  </si>
  <si>
    <t>386529.93,150778.09</t>
  </si>
  <si>
    <t>386195.41,150508.89</t>
  </si>
  <si>
    <t>386997.65,151662.69</t>
  </si>
  <si>
    <t>386896.25,151673.66</t>
  </si>
  <si>
    <t>385879.43,149847.54</t>
  </si>
  <si>
    <t>386868.48,150304.42</t>
  </si>
  <si>
    <t>386072.30,149989.40</t>
  </si>
  <si>
    <t>386076.81,149982.94</t>
  </si>
  <si>
    <t>385824.28,149864.48</t>
  </si>
  <si>
    <t>386215.34,150481.68</t>
  </si>
  <si>
    <t>386538.25,152403.61</t>
  </si>
  <si>
    <t>386599.56,152513.16</t>
  </si>
  <si>
    <t>389874.24,151194.21</t>
  </si>
  <si>
    <t>Line Length metres</t>
  </si>
  <si>
    <t>389869.17,151203.92</t>
  </si>
  <si>
    <t>389699.94,151174.07</t>
  </si>
  <si>
    <t>389922.94,151160.92</t>
  </si>
  <si>
    <t>390032.28,151233.40</t>
  </si>
  <si>
    <t>389989.78,151236.67</t>
  </si>
  <si>
    <t>386227.92,150198.93</t>
  </si>
  <si>
    <t>386176.44,150616.30</t>
  </si>
  <si>
    <t>386159.01,150605.64</t>
  </si>
  <si>
    <t>386124.77,150784.44</t>
  </si>
  <si>
    <t>386155.80,150601.64</t>
  </si>
  <si>
    <t>386188.02,150574.31</t>
  </si>
  <si>
    <t>386183.95,150556.42</t>
  </si>
  <si>
    <t>386157.84,151000.38</t>
  </si>
  <si>
    <t>386189.84,150998.52</t>
  </si>
  <si>
    <t>386234.95,150992.67</t>
  </si>
  <si>
    <t>386372.21,150854.19</t>
  </si>
  <si>
    <t>386195.30,150965.37</t>
  </si>
  <si>
    <t>386208.10,150959.81</t>
  </si>
  <si>
    <t>386329.75,150928.00</t>
  </si>
  <si>
    <t>386353.09,150921.58</t>
  </si>
  <si>
    <t>387460.04,151296.55</t>
  </si>
  <si>
    <t>387731.36,151362.56</t>
  </si>
  <si>
    <t>387784.06,151312.36</t>
  </si>
  <si>
    <t>387768.28,151031.84</t>
  </si>
  <si>
    <t>387185.41,151043.80</t>
  </si>
  <si>
    <t>386872.38,151344.60</t>
  </si>
  <si>
    <t>386861.47,151085.31</t>
  </si>
  <si>
    <t>386838.78,150897.75</t>
  </si>
  <si>
    <t>387791.27,151010.57</t>
  </si>
  <si>
    <t>386320.51,152037.39</t>
  </si>
  <si>
    <t>386345.48,152015.46</t>
  </si>
  <si>
    <t>387586.29,151623.53</t>
  </si>
  <si>
    <t>387598.52,151610.92</t>
  </si>
  <si>
    <t>387616.05,151576.60</t>
  </si>
  <si>
    <t>387623.96,151566.53</t>
  </si>
  <si>
    <t>386910.78,151599.70</t>
  </si>
  <si>
    <t>386826.02,151746.08</t>
  </si>
  <si>
    <t>387278.07,152124.81</t>
  </si>
  <si>
    <t>385993.46,152125.66</t>
  </si>
  <si>
    <t>385986.65,150041.41</t>
  </si>
  <si>
    <t>385906.36,150065.91</t>
  </si>
  <si>
    <t>386994.49,151258.50</t>
  </si>
  <si>
    <t>386972.99,151239.84</t>
  </si>
  <si>
    <t>386962.71,151230.72</t>
  </si>
  <si>
    <t>386402.41,151971.32</t>
  </si>
  <si>
    <t>387005.91,151681.35</t>
  </si>
  <si>
    <t>387202.24,151964.89</t>
  </si>
  <si>
    <t>387136.98,152013.72</t>
  </si>
  <si>
    <t>386232.07,150033.51</t>
  </si>
  <si>
    <t>386527.38,150012.00</t>
  </si>
  <si>
    <t>386570.07,150003.05</t>
  </si>
  <si>
    <t>386500.56,150671.15</t>
  </si>
  <si>
    <t>386518.68,150645.83</t>
  </si>
  <si>
    <t>386523.27,150647.16</t>
  </si>
  <si>
    <t>386535.69,150675.59</t>
  </si>
  <si>
    <t>386563.55,150665.71</t>
  </si>
  <si>
    <t>386553.91,150635.32</t>
  </si>
  <si>
    <t>386556.13,150631.36</t>
  </si>
  <si>
    <t>386567.94,150669.60</t>
  </si>
  <si>
    <t>386566.34,150694.46</t>
  </si>
  <si>
    <t>386653.87,150600.36</t>
  </si>
  <si>
    <t>386413.63,150591.75</t>
  </si>
  <si>
    <t>386370.41,150570.21</t>
  </si>
  <si>
    <t>386359.92,150576.84</t>
  </si>
  <si>
    <t>386121.02,150578.03</t>
  </si>
  <si>
    <t>386117.58,150558.87</t>
  </si>
  <si>
    <t>386138.66,150503.64</t>
  </si>
  <si>
    <t>386096.17,150487.68</t>
  </si>
  <si>
    <t>386176.98,150614.44</t>
  </si>
  <si>
    <t>386211.16,150589.23</t>
  </si>
  <si>
    <t>386235.33,150588.65</t>
  </si>
  <si>
    <t>386230.74,150593.63</t>
  </si>
  <si>
    <t>386223.64,150575.03</t>
  </si>
  <si>
    <t>386224.75,150587.88</t>
  </si>
  <si>
    <t>386220.10,150583.16</t>
  </si>
  <si>
    <t>386215.65,150577.17</t>
  </si>
  <si>
    <t>386271.92,150404.74</t>
  </si>
  <si>
    <t>386323.83,150423.27</t>
  </si>
  <si>
    <t>386374.71,150433.41</t>
  </si>
  <si>
    <t>386285.41,150359.00</t>
  </si>
  <si>
    <t>386276.12,150346.37</t>
  </si>
  <si>
    <t>386325.87,150327.66</t>
  </si>
  <si>
    <t>386244.30,150293.82</t>
  </si>
  <si>
    <t>386307.69,150229.86</t>
  </si>
  <si>
    <t>386299.92,150225.87</t>
  </si>
  <si>
    <t>386326.59,150199.72</t>
  </si>
  <si>
    <t>386266.05,150183.31</t>
  </si>
  <si>
    <t>386231.35,150061.38</t>
  </si>
  <si>
    <t>385937.57,150234.81</t>
  </si>
  <si>
    <t>385922.50,150155.52</t>
  </si>
  <si>
    <t>385917.12,150336.73</t>
  </si>
  <si>
    <t>385959.90,150388.06</t>
  </si>
  <si>
    <t>386463.32,150372.11</t>
  </si>
  <si>
    <t>386497.14,150282.76</t>
  </si>
  <si>
    <t>386852.74,150164.01</t>
  </si>
  <si>
    <t>386744.77,151072.42</t>
  </si>
  <si>
    <t>386755.36,151064.12</t>
  </si>
  <si>
    <t>386732.04,151203.07</t>
  </si>
  <si>
    <t>386529.53,150796.09</t>
  </si>
  <si>
    <t>386370.72,150846.61</t>
  </si>
  <si>
    <t>386286.38,150804.39</t>
  </si>
  <si>
    <t>386267.11,150786.94</t>
  </si>
  <si>
    <t>386207.81,150745.11</t>
  </si>
  <si>
    <t>386169.71,150751.63</t>
  </si>
  <si>
    <t>386170.42,150737.91</t>
  </si>
  <si>
    <t>386163.35,150744.36</t>
  </si>
  <si>
    <t>386154.52,150913.05</t>
  </si>
  <si>
    <t>386132.76,150982.05</t>
  </si>
  <si>
    <t>386180.99,150989.49</t>
  </si>
  <si>
    <t>386131.91,151015.29</t>
  </si>
  <si>
    <t>386209.72,151004.20</t>
  </si>
  <si>
    <t>386654.65,151224.75</t>
  </si>
  <si>
    <t>387221.23,151138.80</t>
  </si>
  <si>
    <t>387205.00,151136.44</t>
  </si>
  <si>
    <t>386641.23,151833.13</t>
  </si>
  <si>
    <t>386538.64,151662.12</t>
  </si>
  <si>
    <t>386821.64,151720.68</t>
  </si>
  <si>
    <t>387352.22,151539.68</t>
  </si>
  <si>
    <t>387369.71,151533.56</t>
  </si>
  <si>
    <t>387574.76,151405.42</t>
  </si>
  <si>
    <t>387587.98,151570.70</t>
  </si>
  <si>
    <t>387608.49,151517.88</t>
  </si>
  <si>
    <t>387626.90,151531.01</t>
  </si>
  <si>
    <t>387634.29,151598.30</t>
  </si>
  <si>
    <t>387633.84,151602.62</t>
  </si>
  <si>
    <t>387694.93,151590.59</t>
  </si>
  <si>
    <t>387700.25,151582.75</t>
  </si>
  <si>
    <t>387748.48,151428.12</t>
  </si>
  <si>
    <t>387428.40,151753.73</t>
  </si>
  <si>
    <t>387414.85,151725.00</t>
  </si>
  <si>
    <t>387354.33,151754.00</t>
  </si>
  <si>
    <t>387350.78,151758.91</t>
  </si>
  <si>
    <t>387328.59,151781.36</t>
  </si>
  <si>
    <t>387383.94,151828.39</t>
  </si>
  <si>
    <t>387051.19,151790.66</t>
  </si>
  <si>
    <t>387020.74,151669.73</t>
  </si>
  <si>
    <t>387032.28,151797.11</t>
  </si>
  <si>
    <t>386893.91,151996.44</t>
  </si>
  <si>
    <t>387013.32,152041.46</t>
  </si>
  <si>
    <t>387116.17,152029.38</t>
  </si>
  <si>
    <t>387119.91,152021.64</t>
  </si>
  <si>
    <t>387137.58,152015.25</t>
  </si>
  <si>
    <t>387168.87,152015.44</t>
  </si>
  <si>
    <t>387245.90,151945.79</t>
  </si>
  <si>
    <t>387311.59,152015.29</t>
  </si>
  <si>
    <t>387328.37,152019.31</t>
  </si>
  <si>
    <t>387368.02,152017.88</t>
  </si>
  <si>
    <t>387430.67,151980.46</t>
  </si>
  <si>
    <t>387522.04,151716.63</t>
  </si>
  <si>
    <t>387238.24,152167.50</t>
  </si>
  <si>
    <t>387090.44,152155.00</t>
  </si>
  <si>
    <t>387253.72,152133.41</t>
  </si>
  <si>
    <t>387297.68,152133.96</t>
  </si>
  <si>
    <t>387355.03,152076.70</t>
  </si>
  <si>
    <t>386848.07,150954.05</t>
  </si>
  <si>
    <t>386238.56,150202.42</t>
  </si>
  <si>
    <t>386203.96,150280.04</t>
  </si>
  <si>
    <t>386013.88,150420.59</t>
  </si>
  <si>
    <t>386039.51,150459.84</t>
  </si>
  <si>
    <t>385994.54,150444.71</t>
  </si>
  <si>
    <t>385904.63,150338.66</t>
  </si>
  <si>
    <t>387078.68,152166.34</t>
  </si>
  <si>
    <t>387032.84,152069.85</t>
  </si>
  <si>
    <t>386334.55,152051.22</t>
  </si>
  <si>
    <t>388038.71,151610.84</t>
  </si>
  <si>
    <t>386158.02,150666.30</t>
  </si>
  <si>
    <t>386081.01,150510.19</t>
  </si>
  <si>
    <t>386218.54,150499.86</t>
  </si>
  <si>
    <t>386260.22,150378.65</t>
  </si>
  <si>
    <t>386339.86,150336.03</t>
  </si>
  <si>
    <t>386328.57,150336.91</t>
  </si>
  <si>
    <t>386243.04,150158.38</t>
  </si>
  <si>
    <t>386107.02,151072.99</t>
  </si>
  <si>
    <t>386149.01,150915.79</t>
  </si>
  <si>
    <t>386167.69,150817.80</t>
  </si>
  <si>
    <t>386158.93,150739.22</t>
  </si>
  <si>
    <t>387297.99,151998.49</t>
  </si>
  <si>
    <t>386011.82,150416.11</t>
  </si>
  <si>
    <t>385993.44,150379.02</t>
  </si>
  <si>
    <t>385884.48,150352.76</t>
  </si>
  <si>
    <t>385778.00,149874.30</t>
  </si>
  <si>
    <t>385903.88,150337.57</t>
  </si>
  <si>
    <t>388050.18,151604.36</t>
  </si>
  <si>
    <t>385812.30,149932.82</t>
  </si>
  <si>
    <t>385846.74,149920.10</t>
  </si>
  <si>
    <t>386854.81,150280.41</t>
  </si>
  <si>
    <t>Grid Reference</t>
  </si>
  <si>
    <t>X</t>
  </si>
  <si>
    <t>Y</t>
  </si>
  <si>
    <t>Latitude</t>
  </si>
  <si>
    <t>Longitude</t>
  </si>
  <si>
    <t>Postcode</t>
  </si>
  <si>
    <t>Address (near)</t>
  </si>
  <si>
    <t>what3words</t>
  </si>
  <si>
    <t>Point Link</t>
  </si>
  <si>
    <t>Notes quick reference to the area</t>
  </si>
  <si>
    <t>Frequency</t>
  </si>
  <si>
    <t>No. Weekly Empties</t>
  </si>
  <si>
    <t>ST 86297 51233</t>
  </si>
  <si>
    <t>BA13 3NQ</t>
  </si>
  <si>
    <t>Penleigh Play Area, Elm Grove, Leigh Park, Westbury, Wiltshire, England, BA13 3NQ, United Kingdom</t>
  </si>
  <si>
    <t>steps.tastier.cured</t>
  </si>
  <si>
    <t>Penleigh Park Play Area</t>
  </si>
  <si>
    <t>Tuesday,Friday</t>
  </si>
  <si>
    <t>Ground Mounted</t>
  </si>
  <si>
    <t>ST 87458 51741</t>
  </si>
  <si>
    <t>BA13 3XN</t>
  </si>
  <si>
    <t>Kingfisher Road Play Area, Kingfisher Drive, Leigh Park, Westbury, Wiltshire, England, BA13 3XN, United Kingdom</t>
  </si>
  <si>
    <t>televise.shepherdess.nuptials</t>
  </si>
  <si>
    <t>KingFisher Play Area - NOT ON WC</t>
  </si>
  <si>
    <t>ST 87368 51021</t>
  </si>
  <si>
    <t>BA13 3QT</t>
  </si>
  <si>
    <t>Kendrick Close Play Area, Kendrick Close, Leigh Park, Westbury, Wiltshire, England, BA13 3QT, United Kingdom</t>
  </si>
  <si>
    <t>educates.rejoins.brick</t>
  </si>
  <si>
    <t>Kendrick Play Area - NOT ON WC</t>
  </si>
  <si>
    <t>ST 86332 51281</t>
  </si>
  <si>
    <t>1, Elm Grove, Leigh Park, Westbury, Wiltshire, England, BA13 3NQ, United Kingdom</t>
  </si>
  <si>
    <t>jingles.over.custodian</t>
  </si>
  <si>
    <t>Nr Penleigh Park Play Area - ELM GROVE?</t>
  </si>
  <si>
    <t>ST 86564 52444</t>
  </si>
  <si>
    <t>BA13 4HG</t>
  </si>
  <si>
    <t>Urban Park Play Area, Hawkeridge Road, Westbury, Wiltshire, England, BA13 4HG, United Kingdom</t>
  </si>
  <si>
    <t>riverboat.boats.sized</t>
  </si>
  <si>
    <t>Vivash Park</t>
  </si>
  <si>
    <t>ST 86568 52534</t>
  </si>
  <si>
    <t>Urban Park Car Park, Hawkeridge Road, Westbury, Wiltshire, England, BA13 4HG, United Kingdom</t>
  </si>
  <si>
    <t>selection.unsecured.neck</t>
  </si>
  <si>
    <t>ST 86571 52542</t>
  </si>
  <si>
    <t>browser.laces.value</t>
  </si>
  <si>
    <t>ST 86498 52367</t>
  </si>
  <si>
    <t>BA13 4GD</t>
  </si>
  <si>
    <t>Neptune Road, Westbury, Wiltshire, England, BA13 4GD, United Kingdom</t>
  </si>
  <si>
    <t>paddock.ribs.pave</t>
  </si>
  <si>
    <t>ST 86549 52344</t>
  </si>
  <si>
    <t>greet.confetti.newlywed</t>
  </si>
  <si>
    <t>ST 86646 52460</t>
  </si>
  <si>
    <t>Hawkeridge Road, Westbury, Wiltshire, England, BA13 4HG, United Kingdom</t>
  </si>
  <si>
    <t>paddle.snooping.measures</t>
  </si>
  <si>
    <t>ST 86697 52442</t>
  </si>
  <si>
    <t>shocked.jubilant.flick</t>
  </si>
  <si>
    <t>Post Mounted</t>
  </si>
  <si>
    <t>ST 86733 52356</t>
  </si>
  <si>
    <t>Slag Lane, Westbury, Wiltshire, England, BA13 4GD, United Kingdom</t>
  </si>
  <si>
    <t>tinny.crouch.audibly</t>
  </si>
  <si>
    <t>ST 86291 51241</t>
  </si>
  <si>
    <t>crouching.kept.hook</t>
  </si>
  <si>
    <t>ST 86907 51324</t>
  </si>
  <si>
    <t>BA13 3QZ</t>
  </si>
  <si>
    <t>Abbotts Court, Leigh Park, Westbury, Wiltshire, England, BA13 3QZ, United Kingdom</t>
  </si>
  <si>
    <t>munch.managers.mammoths</t>
  </si>
  <si>
    <t>Grassacres Play Area</t>
  </si>
  <si>
    <t>ST 86897 51312</t>
  </si>
  <si>
    <t>examiner.gladiator.short</t>
  </si>
  <si>
    <t>ST 87246 51334</t>
  </si>
  <si>
    <t>BA13 3BW</t>
  </si>
  <si>
    <t>Cinnamon Lounge, 10, High Street, Leigh Park, Westbury, Wiltshire, England, BA13 3BW, United Kingdom</t>
  </si>
  <si>
    <t>streak.slice.curly</t>
  </si>
  <si>
    <t xml:space="preserve">Zone 1 </t>
  </si>
  <si>
    <t>Mon, Tues, Wed, Thurs, Fri, Sat &amp; Sun</t>
  </si>
  <si>
    <t>ST 87270 51382</t>
  </si>
  <si>
    <t>BA13 3BD</t>
  </si>
  <si>
    <t>Edward Street, Leigh Park, Westbury, Wiltshire, England, BA13 3BD, United Kingdom</t>
  </si>
  <si>
    <t>harmonica.invisible.drama</t>
  </si>
  <si>
    <t>ST 87329 51428</t>
  </si>
  <si>
    <t>Church Cottage, Church Lane, Leigh Park, Westbury, Wiltshire, England, BA13 3BD, United Kingdom</t>
  </si>
  <si>
    <t>rewarding.scavenger.remote</t>
  </si>
  <si>
    <t>ST 87392 51411</t>
  </si>
  <si>
    <t>BA13 3BZ</t>
  </si>
  <si>
    <t>All Saints, Church Street, Leigh Park, Westbury, Wiltshire, England, BA13 3BZ, United Kingdom</t>
  </si>
  <si>
    <t>chats.awoke.flashback</t>
  </si>
  <si>
    <t>ST 87217 51304</t>
  </si>
  <si>
    <t>BA13 3BN</t>
  </si>
  <si>
    <t>25, High Street, Leigh Park, Westbury, Wiltshire, England, BA13 3BN, United Kingdom</t>
  </si>
  <si>
    <t>clashing.home.rapport</t>
  </si>
  <si>
    <t>ST 87195 51302</t>
  </si>
  <si>
    <t>30, High Street, Leigh Park, Westbury, Wiltshire, England, BA13 3BW, United Kingdom</t>
  </si>
  <si>
    <t>cackling.agent.trading</t>
  </si>
  <si>
    <t>ST 87296 51369</t>
  </si>
  <si>
    <t>Westbury Library, Edward Street, Leigh Park, Westbury, Wiltshire, England, BA13 3BD, United Kingdom</t>
  </si>
  <si>
    <t>lads.hindering.postings</t>
  </si>
  <si>
    <t>ST 86984 51636</t>
  </si>
  <si>
    <t>BA13 3AE</t>
  </si>
  <si>
    <t>41, Meadow Lane, Leigh Park, Westbury, Wiltshire, England, BA13 3AE, United Kingdom</t>
  </si>
  <si>
    <t>strutting.lance.powder</t>
  </si>
  <si>
    <t>Meadow Lane</t>
  </si>
  <si>
    <t>Monday</t>
  </si>
  <si>
    <t>ST 87151 51898</t>
  </si>
  <si>
    <t>Meadow Lane, Leigh Park, Westbury, Wiltshire, England, BA13 3AE, United Kingdom</t>
  </si>
  <si>
    <t>love.onlookers.cooked</t>
  </si>
  <si>
    <t>ST 87290 52153</t>
  </si>
  <si>
    <t>BA13 3UZ</t>
  </si>
  <si>
    <t>The Mead, Westbury, Wiltshire, England, BA13 3UZ, United Kingdom</t>
  </si>
  <si>
    <t>couch.launcher.forced</t>
  </si>
  <si>
    <t>Link</t>
  </si>
  <si>
    <t>The Mead</t>
  </si>
  <si>
    <t>ST 87171 52239</t>
  </si>
  <si>
    <t>elect.flicked.traps</t>
  </si>
  <si>
    <t>Campion Play Area</t>
  </si>
  <si>
    <t>ST 88005 51713</t>
  </si>
  <si>
    <t>BA13 3UB</t>
  </si>
  <si>
    <t>Bitham Park, Westbury, Wiltshire, England, BA13 3UB, United Kingdom</t>
  </si>
  <si>
    <t>dice.grove.require</t>
  </si>
  <si>
    <t>Bitham Park</t>
  </si>
  <si>
    <t>ST 87898 51685</t>
  </si>
  <si>
    <t>BA13 3UH</t>
  </si>
  <si>
    <t>14, Cheyney Walk, Westbury, Wiltshire, England, BA13 3UH, United Kingdom</t>
  </si>
  <si>
    <t>firepower.forgotten.workshop</t>
  </si>
  <si>
    <t>Cheyney Walk</t>
  </si>
  <si>
    <t>ST 87871 51580</t>
  </si>
  <si>
    <t>BA13 3UF</t>
  </si>
  <si>
    <t>51, Danvers Way, Westbury, Wiltshire, England, BA13 3UF, United Kingdom</t>
  </si>
  <si>
    <t>drill.unwound.clockwork</t>
  </si>
  <si>
    <t>Danvers Way</t>
  </si>
  <si>
    <t>ST 87723 51758</t>
  </si>
  <si>
    <t>BA13 3UA</t>
  </si>
  <si>
    <t>Bitham Brook Primary School, Arundell Close, Westbury, Wiltshire, England, BA13 3UA, United Kingdom</t>
  </si>
  <si>
    <t>voting.hacksaw.pastels</t>
  </si>
  <si>
    <t>Bitham Brook Primary School</t>
  </si>
  <si>
    <t>Monday, Wednesday &amp; Friday</t>
  </si>
  <si>
    <t>ST 87696 51368</t>
  </si>
  <si>
    <t>BA13 3EE</t>
  </si>
  <si>
    <t>Newtown, Westbury, Wiltshire, England, BA13 3EE, United Kingdom</t>
  </si>
  <si>
    <t>that.reporting.coiling</t>
  </si>
  <si>
    <t>Newtown/Bratton Rd</t>
  </si>
  <si>
    <t>ST 88164 51044</t>
  </si>
  <si>
    <t>BA13 3ED</t>
  </si>
  <si>
    <t>Westbury, Wiltshire, England, BA13 3ED, United Kingdom</t>
  </si>
  <si>
    <t>imparts.hurricane.stitching</t>
  </si>
  <si>
    <t xml:space="preserve">Newtown on way to Westbury White Horse </t>
  </si>
  <si>
    <t>ST 87214 50731</t>
  </si>
  <si>
    <t>BA13 3EU</t>
  </si>
  <si>
    <t>1, The Butts, Chalford, Westbury Leigh, Westbury, Wiltshire, England, BA13 3EU, United Kingdom</t>
  </si>
  <si>
    <t>suffix.clan.tradition</t>
  </si>
  <si>
    <t>The Butts, Chalford</t>
  </si>
  <si>
    <t>ST 86497 50000</t>
  </si>
  <si>
    <t>BA13 3SX</t>
  </si>
  <si>
    <t>14, Leigh Close, Leighton Park, Westbury Leigh, Westbury, Wiltshire, England, BA13 3SX, United Kingdom</t>
  </si>
  <si>
    <t>onlookers.hems.trucks</t>
  </si>
  <si>
    <t>Leigh Close, Leighton Park</t>
  </si>
  <si>
    <t>ST 86047 50005</t>
  </si>
  <si>
    <t>BA13 3SS</t>
  </si>
  <si>
    <t>Blackhorse Lane, Leighton Park, Westbury Leigh, Westbury, Wiltshire, England, BA13 3SS, United Kingdom</t>
  </si>
  <si>
    <t>expel.skies.enhanced</t>
  </si>
  <si>
    <t>Blackhorse Lane, Leighton Park</t>
  </si>
  <si>
    <t>ST 86311 50390</t>
  </si>
  <si>
    <t>BA13 3GZ</t>
  </si>
  <si>
    <t>24, Tarpan Walk, Leighton Park, Leigh Park, Westbury, Wiltshire, England, BA13 3GZ, United Kingdom</t>
  </si>
  <si>
    <t>clays.daydream.dozen</t>
  </si>
  <si>
    <t>Tarpan Walk, Leighton Park</t>
  </si>
  <si>
    <t>Tuesday</t>
  </si>
  <si>
    <t>ST 86360 50633</t>
  </si>
  <si>
    <t>BA13 3FG</t>
  </si>
  <si>
    <t>Chestnut Play Area, Redland Lane, Leighton Park, Leigh Park, Westbury, Wiltshire, England, BA13 3FG, United Kingdom</t>
  </si>
  <si>
    <t>implanted.shape.releasing</t>
  </si>
  <si>
    <t xml:space="preserve">Chestnut Play Area </t>
  </si>
  <si>
    <t>ST 86363 50660</t>
  </si>
  <si>
    <t>Redland Lane, Leighton Park, Leigh Park, Westbury, Wiltshire, England, BA13 3FG, United Kingdom</t>
  </si>
  <si>
    <t>bulletins.reputable.sleeper</t>
  </si>
  <si>
    <t>Redland Lane, Leighton Park</t>
  </si>
  <si>
    <t>ST 86246 50607</t>
  </si>
  <si>
    <t>sting.stealthier.crescendo</t>
  </si>
  <si>
    <t>ST 86366 50762</t>
  </si>
  <si>
    <t>BA13 2GH</t>
  </si>
  <si>
    <t>29, Cleveland Way, Leighton Park, Leigh Park, Westbury, Wiltshire, England, BA13 2GH, United Kingdom</t>
  </si>
  <si>
    <t>whisker.much.hardening</t>
  </si>
  <si>
    <t>Cleveland Way, Leighton Park</t>
  </si>
  <si>
    <t>ST 86518 50801</t>
  </si>
  <si>
    <t>BA13 3QD</t>
  </si>
  <si>
    <t>Redland Lane, Leighton Park, Leigh Park, Westbury, Wiltshire, England, BA13 3QD, United Kingdom</t>
  </si>
  <si>
    <t>imply.herb.soaps</t>
  </si>
  <si>
    <t>ST 86861 50984</t>
  </si>
  <si>
    <t>BA13 3QH</t>
  </si>
  <si>
    <t>Matravers School, Warminster Road, Chalford, Westbury Leigh, Westbury, Wiltshire, England, BA13 3QH, United Kingdom</t>
  </si>
  <si>
    <t>probe.vesting.sulked</t>
  </si>
  <si>
    <t>Matravers School, Warminster Road, Chalford (Indigo lane)</t>
  </si>
  <si>
    <t>ST 86838 50856</t>
  </si>
  <si>
    <t>BA13 3QQ</t>
  </si>
  <si>
    <t>12, Springfield Road, Chalford, Leigh Park, Westbury, Wiltshire, England, BA13 3QQ, United Kingdom</t>
  </si>
  <si>
    <t>dating.novels.violin</t>
  </si>
  <si>
    <t>Springfield Road, Chalford (Indigo Lane)</t>
  </si>
  <si>
    <t>ST 86725 51162</t>
  </si>
  <si>
    <t>BA13 3NZ</t>
  </si>
  <si>
    <t>74, Eden Vale Road, Leigh Park, Westbury, Wiltshire, England, BA13 3NZ, United Kingdom</t>
  </si>
  <si>
    <t>peach.surveyed.fussed</t>
  </si>
  <si>
    <t>Eden Vale Road</t>
  </si>
  <si>
    <t>ST 86517 51084</t>
  </si>
  <si>
    <t>BA13 3NN</t>
  </si>
  <si>
    <t>Hazel Grove, Leigh Park, Westbury, Wiltshire, England, BA13 3NN, United Kingdom</t>
  </si>
  <si>
    <t>backpacks.sleepy.supplied</t>
  </si>
  <si>
    <t>Hazel Grove</t>
  </si>
  <si>
    <t>ST 86640 51012</t>
  </si>
  <si>
    <t>BA13 3QA</t>
  </si>
  <si>
    <t>2, Redland Lane, Leigh Park, Westbury, Wiltshire, England, BA13 3QA, United Kingdom</t>
  </si>
  <si>
    <t>chips.papers.repaying</t>
  </si>
  <si>
    <t>Redland Lane</t>
  </si>
  <si>
    <t>ST 86470 51345</t>
  </si>
  <si>
    <t>BA13 3LJ</t>
  </si>
  <si>
    <t>BA13 32, Oldfield Park, Leigh Park, Westbury, Wiltshire, England, BA13 3LJ, United Kingdom</t>
  </si>
  <si>
    <t>suave.instilled.pump</t>
  </si>
  <si>
    <t>BA13 32, Oldfield Park</t>
  </si>
  <si>
    <t>ST 86486 51287</t>
  </si>
  <si>
    <t>BA13 3LY</t>
  </si>
  <si>
    <t>Westbury Church of England Junior School, Sycamore Walk, Leigh Park, Westbury, Wiltshire, England, BA13 3LY, United Kingdom</t>
  </si>
  <si>
    <t>plump.every.smiling</t>
  </si>
  <si>
    <t>Westbury Church of England Junior School, Sycamore Walk</t>
  </si>
  <si>
    <t>ST 86597 51265</t>
  </si>
  <si>
    <t>BA13 3NY</t>
  </si>
  <si>
    <t>Westbury Infant School, Eden Vale Road, Leigh Park, Westbury, Wiltshire, England, BA13 3NY, United Kingdom</t>
  </si>
  <si>
    <t>grips.napped.reissued</t>
  </si>
  <si>
    <t>Westbury Infant School, Eden Vale Road</t>
  </si>
  <si>
    <t>ST 86050 50302</t>
  </si>
  <si>
    <t>BA13 3UR</t>
  </si>
  <si>
    <t>Westbury Leigh CofE Primary School, Sandalwood Road, Leighton Park, Westbury Leigh, Westbury, Wiltshire, England, BA13 3UR, United Kingdom</t>
  </si>
  <si>
    <t>motivates.took.delay</t>
  </si>
  <si>
    <t>Westbury Leigh CofE Primary School, Sandalwood Road, Leighton Park</t>
  </si>
  <si>
    <t>ST 86373 50336</t>
  </si>
  <si>
    <t>BA13 3TY</t>
  </si>
  <si>
    <t>Becks Mill Play Area, Bashkir Road, Leighton Park, Westbury Leigh, Westbury, Wiltshire, England, BA13 3TY, United Kingdom</t>
  </si>
  <si>
    <t>brighter.linguists.emulated</t>
  </si>
  <si>
    <t>Becks Mill Play Area, Bashkir Road, Leighton Park</t>
  </si>
  <si>
    <t>ST 86394 50873</t>
  </si>
  <si>
    <t>BA13 2GJ</t>
  </si>
  <si>
    <t>Penleigh Road, Leigh Park, Westbury, Wiltshire, England, BA13 2GJ, United Kingdom</t>
  </si>
  <si>
    <t>submit.dialects.uplifting</t>
  </si>
  <si>
    <t>Penleigh Road</t>
  </si>
  <si>
    <t>ST 86174 51320</t>
  </si>
  <si>
    <t>BA13 3XT</t>
  </si>
  <si>
    <t>44, Wyvern Walk, Leigh Park, Westbury, Wiltshire, England, BA13 3XT, United Kingdom</t>
  </si>
  <si>
    <t>cabbies.disposal.snooty</t>
  </si>
  <si>
    <t>Wyvern Walk</t>
  </si>
  <si>
    <t>ST 86919 51311</t>
  </si>
  <si>
    <t>gearbox.classic.tiredness</t>
  </si>
  <si>
    <t>ST 86952 51296</t>
  </si>
  <si>
    <t>fondest.distilled.foot</t>
  </si>
  <si>
    <t>ST 86927 51265</t>
  </si>
  <si>
    <t>gravy.engaging.tissue</t>
  </si>
  <si>
    <t>ST 87203 51033</t>
  </si>
  <si>
    <t>BA13 3PJ</t>
  </si>
  <si>
    <t>Warminster Road Car Park, Warminster Road, Leigh Park, Westbury, Wiltshire, England, BA13 3PJ, United Kingdom</t>
  </si>
  <si>
    <t>fondest.racing.skippers</t>
  </si>
  <si>
    <t>ST 87448 51055</t>
  </si>
  <si>
    <t>Kendrick Close, Leigh Park, Westbury, Wiltshire, England, BA13 3QT, United Kingdom</t>
  </si>
  <si>
    <t>reporters.mistaking.bulky</t>
  </si>
  <si>
    <t>Half way up Snappersipes</t>
  </si>
  <si>
    <t>ST 87314 51210</t>
  </si>
  <si>
    <t>BA13 3BQ</t>
  </si>
  <si>
    <t>21, Edward Street, Leigh Park, Westbury, Wiltshire, England, BA13 3BQ, United Kingdom</t>
  </si>
  <si>
    <t>splinters.mainly.taskbar</t>
  </si>
  <si>
    <t>ST 86898 51679</t>
  </si>
  <si>
    <t>BA13 3HX</t>
  </si>
  <si>
    <t>Westbury United Football Pitch, Thornbury Road, Leigh Park, Westbury, Wiltshire, England, BA13 3HX, United Kingdom</t>
  </si>
  <si>
    <t>grips.foreheads.timer</t>
  </si>
  <si>
    <t>Westbury United Football Pitch, Thornbury Road</t>
  </si>
  <si>
    <t>ST 86618 51851</t>
  </si>
  <si>
    <t>BA13 3JR</t>
  </si>
  <si>
    <t>28, Summer Road, Leigh Park, Westbury, Wiltshire, England, BA13 3JR, United Kingdom</t>
  </si>
  <si>
    <t>stroke.happier.tightrope</t>
  </si>
  <si>
    <t>Summer Road</t>
  </si>
  <si>
    <t>ST 86721 52153</t>
  </si>
  <si>
    <t>Frogmore Lane, Westbury, Wiltshire, England, BA13 4GD, United Kingdom</t>
  </si>
  <si>
    <t>mealtime.hoping.magnitude</t>
  </si>
  <si>
    <t>Frogmore Lane</t>
  </si>
  <si>
    <t>ST 86459 52056</t>
  </si>
  <si>
    <t>BA13 4GE</t>
  </si>
  <si>
    <t>Slag Lane, Westbury, Wiltshire, England, BA13 4GE, United Kingdom</t>
  </si>
  <si>
    <t>losing.pigtails.shorts</t>
  </si>
  <si>
    <t>Slag Lane</t>
  </si>
  <si>
    <t>ST 86981 50541</t>
  </si>
  <si>
    <t>BA13 3PG</t>
  </si>
  <si>
    <t>Green Lane, Chalford, Westbury Leigh, Westbury, Wiltshire, England, BA13 3PG, United Kingdom</t>
  </si>
  <si>
    <t>dumpy.sleeps.nourished</t>
  </si>
  <si>
    <t>Green Lane, Chalford</t>
  </si>
  <si>
    <t>ST 86596 51064</t>
  </si>
  <si>
    <t>BA13 3LZ</t>
  </si>
  <si>
    <t>63, Queens Road, Leigh Park, Westbury, Wiltshire, England, BA13 3LZ, United Kingdom</t>
  </si>
  <si>
    <t>rentals.dishes.corrects</t>
  </si>
  <si>
    <t>Queens Road</t>
  </si>
  <si>
    <t>ST 86250 50421</t>
  </si>
  <si>
    <t>BA13 3FL</t>
  </si>
  <si>
    <t>Pinto Walk, Leighton Park, Leigh Park, Westbury, Wiltshire, England, BA13 3FL, United Kingdom</t>
  </si>
  <si>
    <t>exotic.pollution.pocketed</t>
  </si>
  <si>
    <t>Pinto Walk, Leighton Park</t>
  </si>
  <si>
    <t>ST 86166 49993</t>
  </si>
  <si>
    <t>BA13 3SG</t>
  </si>
  <si>
    <t>93, Westbury Leigh, Leighton Park, Westbury Leigh, Westbury, Wiltshire, England, BA13 3SG, United Kingdom</t>
  </si>
  <si>
    <t>initiated.readily.straws</t>
  </si>
  <si>
    <t>Westbury Leigh, Leighton Park</t>
  </si>
  <si>
    <t>ST 86526 50006</t>
  </si>
  <si>
    <t>BA13 3RW</t>
  </si>
  <si>
    <t>Sandhole Lane, Leighton Park, Westbury Leigh, Westbury, Wiltshire, England, BA13 3RW, United Kingdom</t>
  </si>
  <si>
    <t>sides.fuel.directive</t>
  </si>
  <si>
    <t>Sandhole Lane, Leighton Park</t>
  </si>
  <si>
    <t>ST 86108 50394</t>
  </si>
  <si>
    <t>BA13 3FS</t>
  </si>
  <si>
    <t>Leigh Park Way, Leighton Park, Leigh Park, Westbury, Wiltshire, England, BA13 3FS, United Kingdom</t>
  </si>
  <si>
    <t>strays.expires.crackled</t>
  </si>
  <si>
    <t>Leigh Park Way, Leighton Park</t>
  </si>
  <si>
    <t>ST 86146 50639</t>
  </si>
  <si>
    <t>BA13 2GN</t>
  </si>
  <si>
    <t>Mane Way South, Mane Way, Leighton Park, Leigh Park, Westbury, Wiltshire, England, BA13 2GN, United Kingdom</t>
  </si>
  <si>
    <t>direct.shifts.brambles</t>
  </si>
  <si>
    <t>Mane Way South, Mane Way, Leighton Park</t>
  </si>
  <si>
    <t>ST 86155 50707</t>
  </si>
  <si>
    <t>Mane Way, Leighton Park, Leigh Park, Westbury, Wiltshire, England, BA13 2GN, United Kingdom</t>
  </si>
  <si>
    <t>providing.polar.pampering</t>
  </si>
  <si>
    <t>Mane Way, Leighton Park</t>
  </si>
  <si>
    <t>ST 86469 50690</t>
  </si>
  <si>
    <t>BA13 3GE</t>
  </si>
  <si>
    <t>Redland Lane, Leighton Park, Leigh Park, Westbury, Wiltshire, England, BA13 3GE, United Kingdom</t>
  </si>
  <si>
    <t>unicorns.like.eruptions</t>
  </si>
  <si>
    <t>ST 86139 50988</t>
  </si>
  <si>
    <t>BA13 2GF</t>
  </si>
  <si>
    <t>Penleigh Road, Leigh Park, Westbury, Wiltshire, England, BA13 2GF, United Kingdom</t>
  </si>
  <si>
    <t>self.candidate.handwriting</t>
  </si>
  <si>
    <t>ST 86465 51159</t>
  </si>
  <si>
    <t>BA13 3NE</t>
  </si>
  <si>
    <t>47, Queens Road, Leigh Park, Westbury, Wiltshire, England, BA13 3NE, United Kingdom</t>
  </si>
  <si>
    <t>magical.skippers.referral</t>
  </si>
  <si>
    <t>ST 86868 51370</t>
  </si>
  <si>
    <t>9, Eden Vale Road, Leigh Park, Westbury, Wiltshire, England, BA13 3NZ, United Kingdom</t>
  </si>
  <si>
    <t>servicing.taped.feasts</t>
  </si>
  <si>
    <t>ST 86944 51350</t>
  </si>
  <si>
    <t>BA13 3JL</t>
  </si>
  <si>
    <t>Station Road, Leigh Park, Westbury, Wiltshire, England, BA13 3JL, United Kingdom</t>
  </si>
  <si>
    <t>heckler.canal.slept</t>
  </si>
  <si>
    <t>Station Road</t>
  </si>
  <si>
    <t>ST 86994 51268</t>
  </si>
  <si>
    <t>BA13 3HF</t>
  </si>
  <si>
    <t>8, The Avenue, Leigh Park, Westbury, Wiltshire, England, BA13 3HF, United Kingdom</t>
  </si>
  <si>
    <t>sitting.parks.shortcuts</t>
  </si>
  <si>
    <t>The Avenue</t>
  </si>
  <si>
    <t>ST 87074 51315</t>
  </si>
  <si>
    <t>BA13 3HE</t>
  </si>
  <si>
    <t>3, The Crescent, Leigh Park, Westbury, Wiltshire, England, BA13 3HE, United Kingdom</t>
  </si>
  <si>
    <t>ideals.butchers.nods</t>
  </si>
  <si>
    <t>The Crescent</t>
  </si>
  <si>
    <t>ST 86510 51660</t>
  </si>
  <si>
    <t>BA13 3FB</t>
  </si>
  <si>
    <t>Bridge Court, Leigh Park, Westbury, Wiltshire, England, BA13 3FB, United Kingdom</t>
  </si>
  <si>
    <t>zaps.dreading.bravest</t>
  </si>
  <si>
    <t>Bridge Court play area</t>
  </si>
  <si>
    <t>ST 86784 51782</t>
  </si>
  <si>
    <t>BA13 3HT</t>
  </si>
  <si>
    <t>4, Rosefield Way, Leigh Park, Westbury, Wiltshire, England, BA13 3HT, United Kingdom</t>
  </si>
  <si>
    <t>ounce.communal.sandbags</t>
  </si>
  <si>
    <t>Rosefield Way</t>
  </si>
  <si>
    <t>ST 87271 52028</t>
  </si>
  <si>
    <t>BA13 3XA</t>
  </si>
  <si>
    <t>14, Somerset Drive, Westbury, Wiltshire, England, BA13 3XA, United Kingdom</t>
  </si>
  <si>
    <t>lamps.populate.saloons</t>
  </si>
  <si>
    <t>Somerset Drive</t>
  </si>
  <si>
    <t>ST 87351 51530</t>
  </si>
  <si>
    <t>BA13 3DF</t>
  </si>
  <si>
    <t>One Stop, Market Place, Leigh Park, Westbury, Wiltshire, England, BA13 3DF, United Kingdom</t>
  </si>
  <si>
    <t>deranged.entrust.magazine</t>
  </si>
  <si>
    <t>ST 87371 51503</t>
  </si>
  <si>
    <t>BA13 3DW</t>
  </si>
  <si>
    <t>BA13 24, Maristow Street, Leigh Park, Westbury, Wiltshire, England, BA13 3DW, United Kingdom</t>
  </si>
  <si>
    <t>vest.armed.outlooks</t>
  </si>
  <si>
    <t>ST 87393 51496</t>
  </si>
  <si>
    <t>BA13 3DN</t>
  </si>
  <si>
    <t>Maristow Street, Leigh Park, Westbury, Wiltshire, England, BA13 3DN, United Kingdom</t>
  </si>
  <si>
    <t>bleaching.fools.blesses</t>
  </si>
  <si>
    <t>ST 87387 51517</t>
  </si>
  <si>
    <t>Olympia Takeaway, Market Place, Leigh Park, Westbury, Wiltshire, England, BA13 3DF, United Kingdom</t>
  </si>
  <si>
    <t>finger.convey.goofy</t>
  </si>
  <si>
    <t>ST 87182 51453</t>
  </si>
  <si>
    <t>BA13 3JF</t>
  </si>
  <si>
    <t>63, West End, Leigh Park, Westbury, Wiltshire, England, BA13 3JF, United Kingdom</t>
  </si>
  <si>
    <t>perfumed.crypt.qualifier</t>
  </si>
  <si>
    <t>West End</t>
  </si>
  <si>
    <t>ST 87227 51362</t>
  </si>
  <si>
    <t>High Street Car Park, High Street, Leigh Park, Westbury, Wiltshire, England, BA13 3BW, United Kingdom</t>
  </si>
  <si>
    <t>badminton.decent.afternoon</t>
  </si>
  <si>
    <t>ST 87268 51352</t>
  </si>
  <si>
    <t>High Street, Leigh Park, Westbury, Wiltshire, England, BA13 3BW, United Kingdom</t>
  </si>
  <si>
    <t>scoping.bashed.vouch</t>
  </si>
  <si>
    <t>ST 87272 51349</t>
  </si>
  <si>
    <t>BA13 3DB</t>
  </si>
  <si>
    <t>Edward Street, Leigh Park, Westbury, Wiltshire, England, BA13 3DB, United Kingdom</t>
  </si>
  <si>
    <t>prance.technical.rested</t>
  </si>
  <si>
    <t>ST 87429 51445</t>
  </si>
  <si>
    <t>BA13 3BU</t>
  </si>
  <si>
    <t>1A, Bitham Lane, Leigh Park, Westbury, Wiltshire, England, BA13 3BU, United Kingdom</t>
  </si>
  <si>
    <t>binds.winks.robots</t>
  </si>
  <si>
    <t>A, Bitham Lane</t>
  </si>
  <si>
    <t>ST 87485 51382</t>
  </si>
  <si>
    <t>The Rectory, Bitham Lane, Leigh Park, Westbury, Wiltshire, England, BA13 3BU, United Kingdom</t>
  </si>
  <si>
    <t>measuring.habit.married</t>
  </si>
  <si>
    <t>The Rectory, Bitham Lane</t>
  </si>
  <si>
    <t>ST 87155 51076</t>
  </si>
  <si>
    <t>napkins.defenders.fitter</t>
  </si>
  <si>
    <t>Warminster Road Car Park, Warminster Road</t>
  </si>
  <si>
    <t>ST 87294 51127</t>
  </si>
  <si>
    <t>BA13 3PA</t>
  </si>
  <si>
    <t>Revival Emporium, 10, Warminster Road, Leigh Park, Westbury, Wiltshire, England, BA13 3PA, United Kingdom</t>
  </si>
  <si>
    <t>belief.wound.stereos</t>
  </si>
  <si>
    <t>Revival Emporium, 10, Warminster Road</t>
  </si>
  <si>
    <t>ST 87321 51141</t>
  </si>
  <si>
    <t>Launder Centre, 49, Edward Street, Leigh Park, Westbury, Wiltshire, England, BA13 3BQ, United Kingdom</t>
  </si>
  <si>
    <t>magnum.grower.apart</t>
  </si>
  <si>
    <t>ST 87399 51159</t>
  </si>
  <si>
    <t>BA13 3EW</t>
  </si>
  <si>
    <t>Snappersnipes, Leigh Park, Westbury, Wiltshire, England, BA13 3EW, United Kingdom</t>
  </si>
  <si>
    <t>cleanser.retain.debating</t>
  </si>
  <si>
    <t>Westfield house car park footpath</t>
  </si>
  <si>
    <t>ST 87503 50998</t>
  </si>
  <si>
    <t>BA13 3EZ</t>
  </si>
  <si>
    <t>54, The Butts, Leigh Park, Westbury, Wiltshire, England, BA13 3EZ, United Kingdom</t>
  </si>
  <si>
    <t>tinny.enacts.quite</t>
  </si>
  <si>
    <t>The Butts</t>
  </si>
  <si>
    <t>ST 86888 49393</t>
  </si>
  <si>
    <t>BA13 3RB</t>
  </si>
  <si>
    <t>Warminster Road, Chalford, Westbury Leigh, Westbury, Wiltshire, England, BA13 3RB, United Kingdom</t>
  </si>
  <si>
    <t>sank.blip.coining</t>
  </si>
  <si>
    <t>Chalford, Westbury</t>
  </si>
  <si>
    <t>ST 85804 49748</t>
  </si>
  <si>
    <t>BA13 3SP</t>
  </si>
  <si>
    <t>Westbury Leigh, Penknap, Dilton Marsh, Wiltshire, England, BA13 3SP, United Kingdom</t>
  </si>
  <si>
    <t>ripen.squashes.mills</t>
  </si>
  <si>
    <t>Westbury Leigh</t>
  </si>
  <si>
    <t>ST 88030 51514</t>
  </si>
  <si>
    <t>BA13 3EB</t>
  </si>
  <si>
    <t>Bratton Road, Westbury, Wiltshire, England, BA13 3EB, United Kingdom</t>
  </si>
  <si>
    <t>revolts.nurtures.abruptly</t>
  </si>
  <si>
    <t>Cemetery</t>
  </si>
  <si>
    <t>ST 88026 51516</t>
  </si>
  <si>
    <t>visitor.extensive.cooks</t>
  </si>
  <si>
    <t>ST 88049 51525</t>
  </si>
  <si>
    <t>sailed.organist.blur</t>
  </si>
  <si>
    <t>ST 88060 51485</t>
  </si>
  <si>
    <t>BA13 3HS</t>
  </si>
  <si>
    <t>Donkey Lane, Westbury, Wiltshire, England, BA13 3HS, United Kingdom</t>
  </si>
  <si>
    <t>profiled.riding.roofs</t>
  </si>
  <si>
    <t>ST 88078 51419</t>
  </si>
  <si>
    <t>gift.cautious.caressed</t>
  </si>
  <si>
    <t>ST 88065 51393</t>
  </si>
  <si>
    <t>nuzzling.alas.commended</t>
  </si>
  <si>
    <t>ST 88099 51385</t>
  </si>
  <si>
    <t>barstool.threaded.steps</t>
  </si>
  <si>
    <t>ST 88094 51386</t>
  </si>
  <si>
    <t>boosted.range.ascendant</t>
  </si>
  <si>
    <t>ST 88111 51343</t>
  </si>
  <si>
    <t>angle.strength.pods</t>
  </si>
  <si>
    <t>ST 88109 51299</t>
  </si>
  <si>
    <t>twists.geek.surnames</t>
  </si>
  <si>
    <t>ST 88102 51296</t>
  </si>
  <si>
    <t>stag.lifts.scoop</t>
  </si>
  <si>
    <t>ST 88034 51366</t>
  </si>
  <si>
    <t>payback.lamp.highbrow</t>
  </si>
  <si>
    <t>ST 88028 51368</t>
  </si>
  <si>
    <t>golden.victor.cabin</t>
  </si>
  <si>
    <t>ST 88038 51407</t>
  </si>
  <si>
    <t>tomorrow.lost.autumn</t>
  </si>
  <si>
    <t>ST 87998 51456</t>
  </si>
  <si>
    <t>highly.stalemate.rate</t>
  </si>
  <si>
    <t>ST 88016 51490</t>
  </si>
  <si>
    <t>stirs.crisper.obvious</t>
  </si>
  <si>
    <t>ST 87642 51647</t>
  </si>
  <si>
    <t>Bitham Brook Primary School, Kingfisher Drive, Leigh Park, Westbury, Wiltshire, England, BA13 3UA, United Kingdom</t>
  </si>
  <si>
    <t>toolbar.irrigated.medium</t>
  </si>
  <si>
    <t>Bitham Brook Primary School, Kingfisher Drive</t>
  </si>
  <si>
    <t>ST 87286 51577</t>
  </si>
  <si>
    <t>BA13 3AG</t>
  </si>
  <si>
    <t>46, Field Close, Leigh Park, Westbury, Wiltshire, England, BA13 3AG, United Kingdom</t>
  </si>
  <si>
    <t>severe.ideas.fizzy</t>
  </si>
  <si>
    <t>Field Close</t>
  </si>
  <si>
    <t>ST 87248 51630</t>
  </si>
  <si>
    <t>27, Field Close, Leigh Park, Westbury, Wiltshire, England, BA13 3AG, United Kingdom</t>
  </si>
  <si>
    <t>machinery.handfuls.blunders</t>
  </si>
  <si>
    <t>ST 86280 50165</t>
  </si>
  <si>
    <t>BA13 3TR</t>
  </si>
  <si>
    <t>2, Church Lane, Leighton Park, Westbury Leigh, Westbury, Wiltshire, England, BA13 3TR, United Kingdom</t>
  </si>
  <si>
    <t>named.kneeled.struts</t>
  </si>
  <si>
    <t>Church Lane, Leighton Park</t>
  </si>
  <si>
    <t>ST 86386 50262</t>
  </si>
  <si>
    <t>BA13 3SA</t>
  </si>
  <si>
    <t>4, School Lane, Leighton Park, Westbury Leigh, Westbury, Wiltshire, England, BA13 3SA, United Kingdom</t>
  </si>
  <si>
    <t>paper.quaking.incisions</t>
  </si>
  <si>
    <t>School Lane, Leighton Park</t>
  </si>
  <si>
    <t>ST 86704 51407</t>
  </si>
  <si>
    <t>BA13 3LQ</t>
  </si>
  <si>
    <t>52, Oldfield Park, Leigh Park, Westbury, Wiltshire, England, BA13 3LQ, United Kingdom</t>
  </si>
  <si>
    <t>jolt.slogged.estimate</t>
  </si>
  <si>
    <t>Oldfield Park</t>
  </si>
  <si>
    <t>ST 86749 51411</t>
  </si>
  <si>
    <t>34, Oldfield Park, Leigh Park, Westbury, Wiltshire, England, BA13 3LQ, United Kingdom</t>
  </si>
  <si>
    <t>buying.vibrates.yesterday</t>
  </si>
  <si>
    <t>ST 86703 52442</t>
  </si>
  <si>
    <t>fields.iterative.appear</t>
  </si>
  <si>
    <t>ST 86731 52151</t>
  </si>
  <si>
    <t>staring.barrel.bolts</t>
  </si>
  <si>
    <t>Fogmore Lane</t>
  </si>
  <si>
    <t>ST 89912 51340</t>
  </si>
  <si>
    <t>BA13 4TA</t>
  </si>
  <si>
    <t>Port Way, Bratton, Wiltshire, England, BA13 4TA, United Kingdom</t>
  </si>
  <si>
    <t>rice.shapes.reworked</t>
  </si>
  <si>
    <t>ST 89920 51341</t>
  </si>
  <si>
    <t>hotspots.potions.wizards</t>
  </si>
  <si>
    <t>ST 90018 51388</t>
  </si>
  <si>
    <t>crumples.investor.unwound</t>
  </si>
  <si>
    <t>ST 90009 51387</t>
  </si>
  <si>
    <t>stripped.averages.losing</t>
  </si>
  <si>
    <t>ST 89960 51371</t>
  </si>
  <si>
    <t>painter.spring.billiard</t>
  </si>
  <si>
    <t>White horse, Bratton Camp</t>
  </si>
  <si>
    <t>ST 89950 51370</t>
  </si>
  <si>
    <t>presides.measuring.exposing</t>
  </si>
  <si>
    <t>ST 87261 51112</t>
  </si>
  <si>
    <t>BA13 3PD</t>
  </si>
  <si>
    <t>Allen &amp; Harris, Warminster Road, Leigh Park, Westbury, Wiltshire, England, BA13 3PD, United Kingdom</t>
  </si>
  <si>
    <t>dazzling.emails.dignify</t>
  </si>
  <si>
    <t>top haynes road</t>
  </si>
  <si>
    <t>ST 86460 51991</t>
  </si>
  <si>
    <t>BA13 4QZ</t>
  </si>
  <si>
    <t>Primmers Place, Westbury, Wiltshire, England, BA13 4QZ, United Kingdom</t>
  </si>
  <si>
    <t>extremes.delved.pythons</t>
  </si>
  <si>
    <t>Primmers play area</t>
  </si>
  <si>
    <t>notes</t>
  </si>
  <si>
    <t>386936.85,151330.22</t>
  </si>
  <si>
    <t>Grassacres park</t>
  </si>
  <si>
    <t>386853.59,150622.46</t>
  </si>
  <si>
    <t>BA13 3PY</t>
  </si>
  <si>
    <t>4, Green Lane, Chalford, Leigh Park, Westbury, Wiltshire, England, BA13 3PY, United Kingdom</t>
  </si>
  <si>
    <t>Green Lane</t>
  </si>
  <si>
    <t>388018.65,151540.73</t>
  </si>
  <si>
    <t xml:space="preserve">Bratton road around entrance to Cemetery </t>
  </si>
  <si>
    <t>386333.18,150482.32</t>
  </si>
  <si>
    <t>BA13 3GF</t>
  </si>
  <si>
    <t>Leigh Park Way, Leighton Park, Leigh Park, Westbury, Wiltshire, England, BA13 3GF, United Kingdom</t>
  </si>
  <si>
    <t>tickling.revolts.archives</t>
  </si>
  <si>
    <t xml:space="preserve">From Gooseland/fell road roundabout to roundabout at mane way </t>
  </si>
  <si>
    <t>385936.12,150358.94</t>
  </si>
  <si>
    <t>BA13 3FQ</t>
  </si>
  <si>
    <t>Mane Way, Leighton Park, Leigh Park, Westbury, Wiltshire, England, BA13 3FQ, United Kingdom</t>
  </si>
  <si>
    <t>opposites.public.spoiled</t>
  </si>
  <si>
    <t xml:space="preserve">footpaths by shelterbelts on mane way </t>
  </si>
  <si>
    <t>386150.52,150771.27</t>
  </si>
  <si>
    <t>scoping.fits.already</t>
  </si>
  <si>
    <t>387298.36,151362.33</t>
  </si>
  <si>
    <t>outsiders.deprives.toothpick</t>
  </si>
  <si>
    <t xml:space="preserve">Library area </t>
  </si>
  <si>
    <t>386377.34,151989.49</t>
  </si>
  <si>
    <t>BA13 4HP</t>
  </si>
  <si>
    <t>Station Approach, Westbury, Wiltshire, England, BA13 4HP, United Kingdom</t>
  </si>
  <si>
    <t>happening.reform.builds</t>
  </si>
  <si>
    <t xml:space="preserve">footpaths around station road/station aproach </t>
  </si>
  <si>
    <t>386600.35,150627.60</t>
  </si>
  <si>
    <t>BA13 3QP</t>
  </si>
  <si>
    <t>4, Gooselands, Leighton Park, Leigh Park, Westbury, Wiltshire, England, BA13 3QP, United Kingdom</t>
  </si>
  <si>
    <t>furniture.booms.prepares</t>
  </si>
  <si>
    <t>tree line along gooselands leading to roundabout</t>
  </si>
  <si>
    <t>385825.07,149988.06</t>
  </si>
  <si>
    <t>BA13 3FX</t>
  </si>
  <si>
    <t>Clydesdale Road, Westbury Leigh, Westbury, Wiltshire, England, BA13 3FX, United Kingdom</t>
  </si>
  <si>
    <t>herb.gladiator.earlobe</t>
  </si>
  <si>
    <t>clysdesdale road adjacent to the spur tree line</t>
  </si>
  <si>
    <t>386092.44,149981.82</t>
  </si>
  <si>
    <t>axed.weary.giraffes</t>
  </si>
  <si>
    <t xml:space="preserve">Black horse lane from westbury leigh to suffolk road </t>
  </si>
  <si>
    <t>387454.26,151048.25</t>
  </si>
  <si>
    <t>bordering.pulse.tested</t>
  </si>
  <si>
    <t xml:space="preserve">Snappersnipes from the butts to bratton road </t>
  </si>
  <si>
    <t>387192.81,151362.38</t>
  </si>
  <si>
    <t>387397.53,151136.57</t>
  </si>
  <si>
    <t>387186.14,151082.92</t>
  </si>
  <si>
    <t>386219.63,150054.43</t>
  </si>
  <si>
    <t>387232.92,151208.36</t>
  </si>
  <si>
    <t>387336.36,151486.81</t>
  </si>
  <si>
    <t>387388.98,151433.78</t>
  </si>
  <si>
    <t>387251.57,151328.16</t>
  </si>
  <si>
    <t>387194.44,151362.91</t>
  </si>
  <si>
    <t>387308.86,151191.05</t>
  </si>
  <si>
    <t>387298.33,151576.86</t>
  </si>
  <si>
    <t>387390.58,151126.93</t>
  </si>
  <si>
    <t>387190.95,151116.86</t>
  </si>
  <si>
    <t>386035.48,150015.33</t>
  </si>
  <si>
    <t>385979.07,152100.56</t>
  </si>
  <si>
    <t>385288.43,152738.05</t>
  </si>
  <si>
    <t>386534.15,151819.58</t>
  </si>
  <si>
    <t>386549.29,152595.49</t>
  </si>
  <si>
    <t>386546.76,152152.75</t>
  </si>
  <si>
    <t>387047.46,151996.30</t>
  </si>
  <si>
    <t>386817.73,151839.02</t>
  </si>
  <si>
    <t>386833.76,152001.67</t>
  </si>
  <si>
    <t>386910.39,152024.63</t>
  </si>
  <si>
    <t>386920.95,151918.37</t>
  </si>
  <si>
    <t>386900.12,151919.67</t>
  </si>
  <si>
    <t>386962.93,151950.69</t>
  </si>
  <si>
    <t>386778.88,151961.20</t>
  </si>
  <si>
    <t>386817.87,151897.41</t>
  </si>
  <si>
    <t>386837.27,151880.18</t>
  </si>
  <si>
    <t>386911.01,151854.79</t>
  </si>
  <si>
    <t>386749.22,151753.02</t>
  </si>
  <si>
    <t>386835.72,151739.09</t>
  </si>
  <si>
    <t>386850.40,151805.64</t>
  </si>
  <si>
    <t>386767.55,151894.11</t>
  </si>
  <si>
    <t>386707.37,151884.13</t>
  </si>
  <si>
    <t>386723.72,151832.42</t>
  </si>
  <si>
    <t>386680.06,151748.46</t>
  </si>
  <si>
    <t>386722.62,151745.26</t>
  </si>
  <si>
    <t>386736.37,151729.37</t>
  </si>
  <si>
    <t>386854.09,151650.57</t>
  </si>
  <si>
    <t>386837.17,151636.93</t>
  </si>
  <si>
    <t>387042.49,151717.39</t>
  </si>
  <si>
    <t>386957.11,151631.51</t>
  </si>
  <si>
    <t>386439.99,151555.72</t>
  </si>
  <si>
    <t>386467.11,151650.83</t>
  </si>
  <si>
    <t>386568.60,151467.67</t>
  </si>
  <si>
    <t>386461.20,151202.43</t>
  </si>
  <si>
    <t>386457.34,151445.83</t>
  </si>
  <si>
    <t>386298.73,151448.16</t>
  </si>
  <si>
    <t>386285.94,151347.57</t>
  </si>
  <si>
    <t>386753.44,151187.67</t>
  </si>
  <si>
    <t>386628.60,150986.72</t>
  </si>
  <si>
    <t>386529.09,150890.17</t>
  </si>
  <si>
    <t>386828.51,151184.43</t>
  </si>
  <si>
    <t>386893.74,151244.44</t>
  </si>
  <si>
    <t>386893.55,151170.24</t>
  </si>
  <si>
    <t>386923.51,151214.90</t>
  </si>
  <si>
    <t>386867.50,151124.88</t>
  </si>
  <si>
    <t>386779.32,151053.16</t>
  </si>
  <si>
    <t>386758.55,151152.79</t>
  </si>
  <si>
    <t>386599.30,150866.51</t>
  </si>
  <si>
    <t>386849.17,150842.57</t>
  </si>
  <si>
    <t>386872.26,150728.76</t>
  </si>
  <si>
    <t>386865.73,150704.49</t>
  </si>
  <si>
    <t>386978.24,150775.52</t>
  </si>
  <si>
    <t>386964.37,148786.00</t>
  </si>
  <si>
    <t>386890.05,150609.57</t>
  </si>
  <si>
    <t>386965.46,150672.51</t>
  </si>
  <si>
    <t>386704.64,150194.85</t>
  </si>
  <si>
    <t>386215.76,150012.76</t>
  </si>
  <si>
    <t>386286.14,150161.17</t>
  </si>
  <si>
    <t>386503.49,150082.17</t>
  </si>
  <si>
    <t>386447.60,150083.53</t>
  </si>
  <si>
    <t>386393.33,150043.80</t>
  </si>
  <si>
    <t>386812.28,150121.35</t>
  </si>
  <si>
    <t>386668.66,150022.27</t>
  </si>
  <si>
    <t>386797.44,150060.15</t>
  </si>
  <si>
    <t>386649.67,150120.85</t>
  </si>
  <si>
    <t>386638.94,150083.48</t>
  </si>
  <si>
    <t>386556.43,150055.11</t>
  </si>
  <si>
    <t>386461.64,149918.03</t>
  </si>
  <si>
    <t>386619.84,149973.52</t>
  </si>
  <si>
    <t>386333.47,149381.71</t>
  </si>
  <si>
    <t>387251.09,150032.15</t>
  </si>
  <si>
    <t>387232.91,152110.88</t>
  </si>
  <si>
    <t>387165.86,152013.18</t>
  </si>
  <si>
    <t>387283.27,152040.05</t>
  </si>
  <si>
    <t>387307.13,152081.06</t>
  </si>
  <si>
    <t>387347.16,152031.48</t>
  </si>
  <si>
    <t>387138.88,152111.73</t>
  </si>
  <si>
    <t>387530.40,152050.48</t>
  </si>
  <si>
    <t>387930.28,152043.42</t>
  </si>
  <si>
    <t>387383.76,151887.97</t>
  </si>
  <si>
    <t>387035.56,151998.61</t>
  </si>
  <si>
    <t>387354.70,151757.48</t>
  </si>
  <si>
    <t>387414.39,151949.32</t>
  </si>
  <si>
    <t>387291.57,151936.16</t>
  </si>
  <si>
    <t>387416.12,151727.61</t>
  </si>
  <si>
    <t>387842.83,151813.25</t>
  </si>
  <si>
    <t>387914.73,151865.33</t>
  </si>
  <si>
    <t>387784.04,151788.48</t>
  </si>
  <si>
    <t>387837.90,151775.73</t>
  </si>
  <si>
    <t>387833.39,151725.96</t>
  </si>
  <si>
    <t>387897.42,151685.85</t>
  </si>
  <si>
    <t>387684.89,151825.85</t>
  </si>
  <si>
    <t>387518.03,151757.08</t>
  </si>
  <si>
    <t>387528.85,151680.42</t>
  </si>
  <si>
    <t>387507.18,151772.79</t>
  </si>
  <si>
    <t>387523.41,151828.89</t>
  </si>
  <si>
    <t>387640.46,151832.65</t>
  </si>
  <si>
    <t>387861.01,151663.22</t>
  </si>
  <si>
    <t>387700.42,151586.29</t>
  </si>
  <si>
    <t>387709.23,151617.74</t>
  </si>
  <si>
    <t>387617.28,151565.13</t>
  </si>
  <si>
    <t>387364.45,151617.06</t>
  </si>
  <si>
    <t>387373.29,151521.43</t>
  </si>
  <si>
    <t>387209.00,151458.73</t>
  </si>
  <si>
    <t>387291.70,151300.50</t>
  </si>
  <si>
    <t>387320.47,151464.72</t>
  </si>
  <si>
    <t>387212.23,152081.26</t>
  </si>
  <si>
    <t>387046.69,151873.43</t>
  </si>
  <si>
    <t>387053.94,151786.64</t>
  </si>
  <si>
    <t>387223.02,151700.64</t>
  </si>
  <si>
    <t>387213.06,151548.06</t>
  </si>
  <si>
    <t>387297.68,151558.44</t>
  </si>
  <si>
    <t>387095.02,151585.83</t>
  </si>
  <si>
    <t>387134.06,151722.50</t>
  </si>
  <si>
    <t>387082.50,151518.75</t>
  </si>
  <si>
    <t>387015.92,151529.05</t>
  </si>
  <si>
    <t>387006.08,151466.75</t>
  </si>
  <si>
    <t>387018.30,151471.78</t>
  </si>
  <si>
    <t>387181.45,151222.10</t>
  </si>
  <si>
    <t>387101.66,151229.50</t>
  </si>
  <si>
    <t>387150.25,151155.98</t>
  </si>
  <si>
    <t>387149.64,151105.02</t>
  </si>
  <si>
    <t>387118.83,151152.76</t>
  </si>
  <si>
    <t>387258.45,151072.82</t>
  </si>
  <si>
    <t>387308.35,150968.78</t>
  </si>
  <si>
    <t>387651.98,151116.82</t>
  </si>
  <si>
    <t>388471.76,151563.56</t>
  </si>
  <si>
    <t>387802.83,151434.85</t>
  </si>
  <si>
    <t>387926.62,151428.31</t>
  </si>
  <si>
    <t>387749.18,151517.30</t>
  </si>
  <si>
    <t>387959.41,151648.22</t>
  </si>
  <si>
    <t>387901.50,151574.50</t>
  </si>
  <si>
    <t>387966.44,151550.62</t>
  </si>
  <si>
    <t>387550.54,151450.45</t>
  </si>
  <si>
    <t>388299.77,150970.37</t>
  </si>
  <si>
    <t>387819.48,151363.22</t>
  </si>
  <si>
    <t>387819.40,151399.16</t>
  </si>
  <si>
    <t>387633.67,151258.17</t>
  </si>
  <si>
    <t>387711.79,151258.30</t>
  </si>
  <si>
    <t>387877.86,151340.65</t>
  </si>
  <si>
    <t>387399.21,151398.69</t>
  </si>
  <si>
    <t>387226.25,151310.24</t>
  </si>
  <si>
    <t>387370.76,151287.16</t>
  </si>
  <si>
    <t>387450.51,151307.11</t>
  </si>
  <si>
    <t>387455.36,151087.52</t>
  </si>
  <si>
    <t>387454.82,151047.80</t>
  </si>
  <si>
    <t>387433.46,151019.87</t>
  </si>
  <si>
    <t>387646.80,150978.69</t>
  </si>
  <si>
    <t>387751.98,151128.69</t>
  </si>
  <si>
    <t>387710.04,150984.09</t>
  </si>
  <si>
    <t>387755.34,151036.56</t>
  </si>
  <si>
    <t>387640.60,150885.39</t>
  </si>
  <si>
    <t>387170.59,150780.39</t>
  </si>
  <si>
    <t>387173.08,150447.50</t>
  </si>
  <si>
    <t>387165.74,150614.88</t>
  </si>
  <si>
    <t>388868.68,150987.52</t>
  </si>
  <si>
    <t>385828.29,149753.31</t>
  </si>
  <si>
    <t>386337.13,151420.05</t>
  </si>
  <si>
    <t>386471.68,151315.52</t>
  </si>
  <si>
    <t>386343.14,151283.34</t>
  </si>
  <si>
    <t>386403.68,151249.59</t>
  </si>
  <si>
    <t>386387.41,151232.91</t>
  </si>
  <si>
    <t>386430.52,151183.04</t>
  </si>
  <si>
    <t>386475.75,151134.90</t>
  </si>
  <si>
    <t>386532.31,151097.06</t>
  </si>
  <si>
    <t>386521.65,151087.10</t>
  </si>
  <si>
    <t>386570.11,151040.19</t>
  </si>
  <si>
    <t>386771.95,151114.56</t>
  </si>
  <si>
    <t>386731.59,151149.25</t>
  </si>
  <si>
    <t>387020.01,151219.47</t>
  </si>
  <si>
    <t>386597.14,150413.13</t>
  </si>
  <si>
    <t>387300.05,151123.25</t>
  </si>
  <si>
    <t>386174.40,150007.29</t>
  </si>
  <si>
    <t>387192.95,151582.03</t>
  </si>
  <si>
    <t>386810.78,151064.53</t>
  </si>
  <si>
    <t>386236.62,151370.04</t>
  </si>
  <si>
    <t>387942.60,151821.07</t>
  </si>
  <si>
    <t>386522.54,151720.25</t>
  </si>
  <si>
    <t>386402.31,150214.45</t>
  </si>
  <si>
    <t>386865.32,152040.47</t>
  </si>
  <si>
    <t>387473.88,151731.42</t>
  </si>
  <si>
    <t>387398.72,151476.85</t>
  </si>
  <si>
    <t>387740.50,151686.99</t>
  </si>
  <si>
    <t>387637.29,151642.79</t>
  </si>
  <si>
    <t>387069.27,150713.01</t>
  </si>
  <si>
    <t>387537.47,151574.00</t>
  </si>
  <si>
    <t>387331.94,151325.58</t>
  </si>
  <si>
    <t>386882.16,151479.37</t>
  </si>
  <si>
    <t>386523.46,150240.10</t>
  </si>
  <si>
    <t>386461.47,150311.97</t>
  </si>
  <si>
    <t>387005.58,152146.93</t>
  </si>
  <si>
    <t>386520.62,150598.79</t>
  </si>
  <si>
    <t>386128.28,150977.48</t>
  </si>
  <si>
    <t>385959.24,150400.37</t>
  </si>
  <si>
    <t>385827.39,150094.23</t>
  </si>
  <si>
    <t>386219.32,150960.94</t>
  </si>
  <si>
    <t>385825.46,150001.11</t>
  </si>
  <si>
    <t>386411.54,150538.09</t>
  </si>
  <si>
    <t>386458.11,150793.28</t>
  </si>
  <si>
    <t>386257.28,150705.14</t>
  </si>
  <si>
    <t>386436.16,150673.27</t>
  </si>
  <si>
    <t>386387.80,150942.98</t>
  </si>
  <si>
    <t>386557.20,150571.53</t>
  </si>
  <si>
    <t>386479.31,151924.89</t>
  </si>
  <si>
    <t>386386.28,150374.20</t>
  </si>
  <si>
    <t>387421.26,151320.35</t>
  </si>
  <si>
    <t>386471.43,150435.59</t>
  </si>
  <si>
    <t>386303.23,150874.23</t>
  </si>
  <si>
    <t>386222.02,150855.45</t>
  </si>
  <si>
    <t>386629.91,151552.43</t>
  </si>
  <si>
    <t>386393.01,150258.23</t>
  </si>
  <si>
    <t>387780.47,151397.51</t>
  </si>
  <si>
    <t>386692.85,150836.22</t>
  </si>
  <si>
    <t>386657.59,150887.35</t>
  </si>
  <si>
    <t>386725.83,151408.52</t>
  </si>
  <si>
    <t>387324.02,150829.16</t>
  </si>
  <si>
    <t>387454.00,150946.85</t>
  </si>
  <si>
    <t>386643.20,150721.84</t>
  </si>
  <si>
    <t>386497.79,151968.53</t>
  </si>
  <si>
    <t>386225.22,151054.36</t>
  </si>
  <si>
    <t>387587.88,151409.76</t>
  </si>
  <si>
    <t>387562.08,151353.19</t>
  </si>
  <si>
    <t>386081.04,150066.80</t>
  </si>
  <si>
    <t>385872.61,150024.54</t>
  </si>
  <si>
    <t>385984.04,149975.65</t>
  </si>
  <si>
    <t>385962.13,149940.14</t>
  </si>
  <si>
    <t>385883.52,149906.22</t>
  </si>
  <si>
    <t>386193.18,150397.61</t>
  </si>
  <si>
    <t>386316.97,150931.52</t>
  </si>
  <si>
    <t>386500.67,150866.77</t>
  </si>
  <si>
    <t>387258.10,151812.96</t>
  </si>
  <si>
    <t>386035.77,150189.79</t>
  </si>
  <si>
    <t>386165.93,150179.91</t>
  </si>
  <si>
    <t>386738.61,151123.52</t>
  </si>
  <si>
    <t>386200.39,151115.86</t>
  </si>
  <si>
    <t>386124.74,150332.23</t>
  </si>
  <si>
    <t>386278.17,150271.63</t>
  </si>
  <si>
    <t>386418.75,151483.87</t>
  </si>
  <si>
    <t>386361.70,150665.86</t>
  </si>
  <si>
    <t>386223.62,150328.77</t>
  </si>
  <si>
    <t>386419.92,152027.15</t>
  </si>
  <si>
    <t>386712.49,152326.94</t>
  </si>
  <si>
    <t>386733.58,150773.34</t>
  </si>
  <si>
    <t>386766.61,150718.76</t>
  </si>
  <si>
    <t>386177.90,150145.35</t>
  </si>
  <si>
    <t>386052.54,150381.12</t>
  </si>
  <si>
    <t>387720.07,151436.59</t>
  </si>
  <si>
    <t>386002.36,150462.08</t>
  </si>
  <si>
    <t>385842.62,150075.58</t>
  </si>
  <si>
    <t>385916.05,150061.89</t>
  </si>
  <si>
    <t>386297.70,150532.30</t>
  </si>
  <si>
    <t>387674.12,150929.41</t>
  </si>
  <si>
    <t>387306.87,151527.20</t>
  </si>
  <si>
    <t>387168.41,150939.56</t>
  </si>
  <si>
    <t>386162.80,150457.76</t>
  </si>
  <si>
    <t>386735.25,152411.75</t>
  </si>
  <si>
    <t>386646.56,152497.60</t>
  </si>
  <si>
    <t>386048.31,152225.12</t>
  </si>
  <si>
    <t>385669.96,152254.71</t>
  </si>
  <si>
    <t>386581.02,150920.82</t>
  </si>
  <si>
    <t>386558.44,150883.60</t>
  </si>
  <si>
    <t>387653.61,151414.62</t>
  </si>
  <si>
    <t>387623.59,151479.00</t>
  </si>
  <si>
    <t>387601.43,151527.59</t>
  </si>
  <si>
    <t>386571.63,151885.86</t>
  </si>
  <si>
    <t>385673.74,151680.36</t>
  </si>
  <si>
    <t>385858.97,151947.53</t>
  </si>
  <si>
    <t>386922.47,151617.55</t>
  </si>
  <si>
    <t>387223.98,151731.55</t>
  </si>
  <si>
    <t>387202.32,150725.79</t>
  </si>
  <si>
    <t>385829.43,152419.70</t>
  </si>
  <si>
    <t>385984.21,152273.76</t>
  </si>
  <si>
    <t>385700.67,152545.79</t>
  </si>
  <si>
    <t>387777.62,151310.06</t>
  </si>
  <si>
    <t>387985.65,151153.70</t>
  </si>
  <si>
    <t>386867.43,150082.15</t>
  </si>
  <si>
    <t>386908.28,149694.03</t>
  </si>
  <si>
    <t>384960.30,153243.95</t>
  </si>
  <si>
    <t>384996.94,153006.11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</si>
</sst>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1"/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2" fillId="0" borderId="0" xfId="1" applyFill="1"/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6" fillId="0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ridreferencefinder.com/?gr=ST8729052153|387290.1_s__c__s_152152.69|1&amp;t=387290.1%20%2C%20152152.69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gridreferencefinder.com/?gr=ST8637751989|386377.3_s__c__s_151989.5|1&amp;t=386377.3%20%2C%20151989.5" TargetMode="External"/><Relationship Id="rId3" Type="http://schemas.openxmlformats.org/officeDocument/2006/relationships/hyperlink" Target="https://gridreferencefinder.com/?gr=ST8801951541|388018.7_s__c__s_151540.7|1&amp;t=388018.7%20%2C%20151540.7" TargetMode="External"/><Relationship Id="rId7" Type="http://schemas.openxmlformats.org/officeDocument/2006/relationships/hyperlink" Target="https://gridreferencefinder.com/?gr=ST8729851362|387298.4_s__c__s_151362.3|1&amp;t=387298.4%20%2C%20151362.3" TargetMode="External"/><Relationship Id="rId12" Type="http://schemas.openxmlformats.org/officeDocument/2006/relationships/hyperlink" Target="https://gridreferencefinder.com/?gr=ST8745451048|387454.26_s__c__s_151048.25|1&amp;t=387454.26%20%2C%20151048.25" TargetMode="External"/><Relationship Id="rId2" Type="http://schemas.openxmlformats.org/officeDocument/2006/relationships/hyperlink" Target="https://gridreferencefinder.com/?gr=ST8685450623|386853.6_s__c__s_150622.5|1&amp;t=386853.6%20%2C%20150622.5" TargetMode="External"/><Relationship Id="rId1" Type="http://schemas.openxmlformats.org/officeDocument/2006/relationships/hyperlink" Target="https://gridreferencefinder.com/?gr=ST8693751330|386936.9_s__c__s_151330.2|1&amp;t=386936.9%20%2C%20151330.2" TargetMode="External"/><Relationship Id="rId6" Type="http://schemas.openxmlformats.org/officeDocument/2006/relationships/hyperlink" Target="https://gridreferencefinder.com/?gr=ST8615050771|386150.5_s__c__s_150771.3|1&amp;t=386150.5%20%2C%20150771.3" TargetMode="External"/><Relationship Id="rId11" Type="http://schemas.openxmlformats.org/officeDocument/2006/relationships/hyperlink" Target="https://gridreferencefinder.com/?gr=ST8609249982|386092.4_s__c__s_149981.8|1&amp;t=386092.4%20%2C%20149981.8" TargetMode="External"/><Relationship Id="rId5" Type="http://schemas.openxmlformats.org/officeDocument/2006/relationships/hyperlink" Target="https://gridreferencefinder.com/?gr=ST8592050374|Point_s_G|1&amp;t=Point%20G" TargetMode="External"/><Relationship Id="rId10" Type="http://schemas.openxmlformats.org/officeDocument/2006/relationships/hyperlink" Target="https://gridreferencefinder.com/?gr=ST8581950001|Point_s_O|1&amp;t=Point%20O" TargetMode="External"/><Relationship Id="rId4" Type="http://schemas.openxmlformats.org/officeDocument/2006/relationships/hyperlink" Target="https://gridreferencefinder.com/?gr=ST8647050527|Point_s_E|1&amp;t=Point%20E" TargetMode="External"/><Relationship Id="rId9" Type="http://schemas.openxmlformats.org/officeDocument/2006/relationships/hyperlink" Target="https://gridreferencefinder.com/?gr=ST8659350634|Point_s_M|1&amp;t=Point%20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4F8E-4B6F-4D2A-BD32-496AC30E0E26}">
  <sheetPr>
    <tabColor theme="9" tint="0.59999389629810485"/>
  </sheetPr>
  <dimension ref="A1:E407"/>
  <sheetViews>
    <sheetView workbookViewId="0">
      <selection activeCell="A408" sqref="A408"/>
    </sheetView>
  </sheetViews>
  <sheetFormatPr defaultRowHeight="15" customHeight="1"/>
  <cols>
    <col min="1" max="1" width="18" bestFit="1" customWidth="1"/>
    <col min="2" max="2" width="16" bestFit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2">
        <v>341.78</v>
      </c>
      <c r="B2" s="2">
        <v>315.83999999999997</v>
      </c>
      <c r="C2" s="2">
        <v>387222.1</v>
      </c>
      <c r="D2" s="2">
        <v>152196.20000000001</v>
      </c>
      <c r="E2" s="2" t="s">
        <v>5</v>
      </c>
    </row>
    <row r="3" spans="1:5">
      <c r="A3" s="2">
        <v>488.31</v>
      </c>
      <c r="B3" s="2">
        <v>164.45</v>
      </c>
      <c r="C3" s="2">
        <v>387184.7</v>
      </c>
      <c r="D3" s="2">
        <v>152195.29999999999</v>
      </c>
      <c r="E3" s="2" t="s">
        <v>6</v>
      </c>
    </row>
    <row r="4" spans="1:5">
      <c r="A4" s="2">
        <v>368.17</v>
      </c>
      <c r="B4" s="2">
        <v>276.38</v>
      </c>
      <c r="C4" s="2">
        <v>387077.5</v>
      </c>
      <c r="D4" s="2">
        <v>152155.29999999999</v>
      </c>
      <c r="E4" s="2" t="s">
        <v>7</v>
      </c>
    </row>
    <row r="5" spans="1:5">
      <c r="A5" s="2">
        <v>553.74</v>
      </c>
      <c r="B5" s="2">
        <v>452.59</v>
      </c>
      <c r="C5" s="2">
        <v>387077.9</v>
      </c>
      <c r="D5" s="2">
        <v>152098.6</v>
      </c>
      <c r="E5" s="2" t="s">
        <v>8</v>
      </c>
    </row>
    <row r="6" spans="1:5">
      <c r="A6" s="2">
        <v>231.3</v>
      </c>
      <c r="B6" s="2">
        <v>123.13</v>
      </c>
      <c r="C6" s="2">
        <v>387261.2</v>
      </c>
      <c r="D6" s="2">
        <v>152172.1</v>
      </c>
      <c r="E6" s="2" t="s">
        <v>9</v>
      </c>
    </row>
    <row r="7" spans="1:5">
      <c r="A7" s="2">
        <v>407.41</v>
      </c>
      <c r="B7" s="2">
        <v>80.930000000000007</v>
      </c>
      <c r="C7" s="2">
        <v>387236.4</v>
      </c>
      <c r="D7" s="2">
        <v>152165.79999999999</v>
      </c>
      <c r="E7" s="2" t="s">
        <v>10</v>
      </c>
    </row>
    <row r="8" spans="1:5">
      <c r="A8" s="2">
        <v>2.2599999999999998</v>
      </c>
      <c r="B8" s="2">
        <v>7.47</v>
      </c>
      <c r="C8" s="2">
        <v>387246.3</v>
      </c>
      <c r="D8" s="2">
        <v>152144.4</v>
      </c>
      <c r="E8" s="2" t="s">
        <v>11</v>
      </c>
    </row>
    <row r="9" spans="1:5">
      <c r="A9" s="2">
        <v>155.08000000000001</v>
      </c>
      <c r="B9" s="2">
        <v>80.8</v>
      </c>
      <c r="C9" s="2">
        <v>387269.3</v>
      </c>
      <c r="D9" s="2">
        <v>152110.1</v>
      </c>
      <c r="E9" s="2" t="s">
        <v>12</v>
      </c>
    </row>
    <row r="10" spans="1:5">
      <c r="A10" s="2">
        <v>441.85</v>
      </c>
      <c r="B10" s="2">
        <v>282.63</v>
      </c>
      <c r="C10" s="2">
        <v>387256.8</v>
      </c>
      <c r="D10" s="2">
        <v>152070.29999999999</v>
      </c>
      <c r="E10" s="2" t="s">
        <v>13</v>
      </c>
    </row>
    <row r="11" spans="1:5">
      <c r="A11" s="2">
        <v>462.83</v>
      </c>
      <c r="B11" s="2">
        <v>529.16999999999996</v>
      </c>
      <c r="C11" s="2">
        <v>387382.4</v>
      </c>
      <c r="D11" s="2">
        <v>152059.20000000001</v>
      </c>
      <c r="E11" s="2" t="s">
        <v>14</v>
      </c>
    </row>
    <row r="12" spans="1:5">
      <c r="A12" s="2">
        <v>1042.02</v>
      </c>
      <c r="B12" s="2">
        <v>393.56</v>
      </c>
      <c r="C12" s="2">
        <v>387273.2</v>
      </c>
      <c r="D12" s="2">
        <v>152076</v>
      </c>
      <c r="E12" s="2" t="s">
        <v>15</v>
      </c>
    </row>
    <row r="13" spans="1:5">
      <c r="A13" s="2">
        <v>151.19999999999999</v>
      </c>
      <c r="B13" s="2">
        <v>186.26</v>
      </c>
      <c r="C13" s="2">
        <v>387355.2</v>
      </c>
      <c r="D13" s="2">
        <v>152079.79999999999</v>
      </c>
      <c r="E13" s="2" t="s">
        <v>16</v>
      </c>
    </row>
    <row r="14" spans="1:5">
      <c r="A14" s="2">
        <v>231.86</v>
      </c>
      <c r="B14" s="2">
        <v>229.74</v>
      </c>
      <c r="C14" s="2">
        <v>387282.4</v>
      </c>
      <c r="D14" s="2">
        <v>152068.5</v>
      </c>
      <c r="E14" s="2" t="s">
        <v>17</v>
      </c>
    </row>
    <row r="15" spans="1:5">
      <c r="A15" s="2">
        <v>333.55</v>
      </c>
      <c r="B15" s="2">
        <v>83.69</v>
      </c>
      <c r="C15" s="2">
        <v>387281</v>
      </c>
      <c r="D15" s="2">
        <v>152034.4</v>
      </c>
      <c r="E15" s="2" t="s">
        <v>18</v>
      </c>
    </row>
    <row r="16" spans="1:5">
      <c r="A16" s="2">
        <v>51.51</v>
      </c>
      <c r="B16" s="2">
        <v>38.39</v>
      </c>
      <c r="C16" s="2">
        <v>387305.6</v>
      </c>
      <c r="D16" s="2">
        <v>152017.9</v>
      </c>
      <c r="E16" s="2" t="s">
        <v>19</v>
      </c>
    </row>
    <row r="17" spans="1:5">
      <c r="A17" s="2">
        <v>779.75</v>
      </c>
      <c r="B17" s="2">
        <v>172.13</v>
      </c>
      <c r="C17" s="2">
        <v>387297</v>
      </c>
      <c r="D17" s="2">
        <v>152008</v>
      </c>
      <c r="E17" s="2" t="s">
        <v>20</v>
      </c>
    </row>
    <row r="18" spans="1:5">
      <c r="A18" s="2">
        <v>220.27</v>
      </c>
      <c r="B18" s="2">
        <v>163.58000000000001</v>
      </c>
      <c r="C18" s="2">
        <v>387259.7</v>
      </c>
      <c r="D18" s="2">
        <v>151989.20000000001</v>
      </c>
      <c r="E18" s="2" t="s">
        <v>21</v>
      </c>
    </row>
    <row r="19" spans="1:5">
      <c r="A19" s="2">
        <v>419.95</v>
      </c>
      <c r="B19" s="2">
        <v>261.64</v>
      </c>
      <c r="C19" s="2">
        <v>387252</v>
      </c>
      <c r="D19" s="2">
        <v>151993.5</v>
      </c>
      <c r="E19" s="2" t="s">
        <v>22</v>
      </c>
    </row>
    <row r="20" spans="1:5">
      <c r="A20" s="2">
        <v>320.58999999999997</v>
      </c>
      <c r="B20" s="2">
        <v>255.43</v>
      </c>
      <c r="C20" s="2">
        <v>387163.9</v>
      </c>
      <c r="D20" s="2">
        <v>152016.9</v>
      </c>
      <c r="E20" s="2" t="s">
        <v>23</v>
      </c>
    </row>
    <row r="21" spans="1:5">
      <c r="A21" s="2">
        <v>187.71</v>
      </c>
      <c r="B21" s="2">
        <v>117.53</v>
      </c>
      <c r="C21" s="2">
        <v>387153.5</v>
      </c>
      <c r="D21" s="2">
        <v>152014</v>
      </c>
      <c r="E21" s="2" t="s">
        <v>24</v>
      </c>
    </row>
    <row r="22" spans="1:5">
      <c r="A22" s="2">
        <v>347.1</v>
      </c>
      <c r="B22" s="2">
        <v>122.58</v>
      </c>
      <c r="C22" s="2">
        <v>387016.8</v>
      </c>
      <c r="D22" s="2">
        <v>152036.4</v>
      </c>
      <c r="E22" s="2" t="s">
        <v>25</v>
      </c>
    </row>
    <row r="23" spans="1:5">
      <c r="A23" s="2">
        <v>448.08</v>
      </c>
      <c r="B23" s="2">
        <v>166.48</v>
      </c>
      <c r="C23" s="2">
        <v>386979.4</v>
      </c>
      <c r="D23" s="2">
        <v>152027.4</v>
      </c>
      <c r="E23" s="2" t="s">
        <v>26</v>
      </c>
    </row>
    <row r="24" spans="1:5">
      <c r="A24" s="2">
        <v>93.03</v>
      </c>
      <c r="B24" s="2">
        <v>96.63</v>
      </c>
      <c r="C24" s="2">
        <v>387068.9</v>
      </c>
      <c r="D24" s="2">
        <v>152015.5</v>
      </c>
      <c r="E24" s="2" t="s">
        <v>27</v>
      </c>
    </row>
    <row r="25" spans="1:5">
      <c r="A25" s="2">
        <v>202</v>
      </c>
      <c r="B25" s="2">
        <v>224.67</v>
      </c>
      <c r="C25" s="2">
        <v>387161.5</v>
      </c>
      <c r="D25" s="2">
        <v>151982.29999999999</v>
      </c>
      <c r="E25" s="2" t="s">
        <v>28</v>
      </c>
    </row>
    <row r="26" spans="1:5">
      <c r="A26" s="2">
        <v>27.23</v>
      </c>
      <c r="B26" s="2">
        <v>31.72</v>
      </c>
      <c r="C26" s="2">
        <v>387248.4</v>
      </c>
      <c r="D26" s="2">
        <v>151940.29999999999</v>
      </c>
      <c r="E26" s="2" t="s">
        <v>29</v>
      </c>
    </row>
    <row r="27" spans="1:5">
      <c r="A27" s="2">
        <v>970.28</v>
      </c>
      <c r="B27" s="2">
        <v>421.19</v>
      </c>
      <c r="C27" s="2">
        <v>387348.4</v>
      </c>
      <c r="D27" s="2">
        <v>151919.5</v>
      </c>
      <c r="E27" s="2" t="s">
        <v>30</v>
      </c>
    </row>
    <row r="28" spans="1:5">
      <c r="A28" s="2">
        <v>79.62</v>
      </c>
      <c r="B28" s="2">
        <v>97.06</v>
      </c>
      <c r="C28" s="2">
        <v>387162.5</v>
      </c>
      <c r="D28" s="2">
        <v>151996.1</v>
      </c>
      <c r="E28" s="2" t="s">
        <v>31</v>
      </c>
    </row>
    <row r="29" spans="1:5">
      <c r="A29" s="2">
        <v>1821.99</v>
      </c>
      <c r="B29" s="2">
        <v>352.09</v>
      </c>
      <c r="C29" s="2">
        <v>387451.8</v>
      </c>
      <c r="D29" s="2">
        <v>151883.1</v>
      </c>
      <c r="E29" s="2" t="s">
        <v>32</v>
      </c>
    </row>
    <row r="30" spans="1:5">
      <c r="A30" s="2">
        <v>59.08</v>
      </c>
      <c r="B30" s="2">
        <v>45.27</v>
      </c>
      <c r="C30" s="2">
        <v>387475.8</v>
      </c>
      <c r="D30" s="2">
        <v>151947.79999999999</v>
      </c>
      <c r="E30" s="2" t="s">
        <v>33</v>
      </c>
    </row>
    <row r="31" spans="1:5">
      <c r="A31" s="2">
        <v>64.05</v>
      </c>
      <c r="B31" s="2">
        <v>28.58</v>
      </c>
      <c r="C31" s="2">
        <v>387495.6</v>
      </c>
      <c r="D31" s="2">
        <v>151959</v>
      </c>
      <c r="E31" s="2" t="s">
        <v>34</v>
      </c>
    </row>
    <row r="32" spans="1:5">
      <c r="A32" s="2">
        <v>120.32</v>
      </c>
      <c r="B32" s="2">
        <v>116.91</v>
      </c>
      <c r="C32" s="2">
        <v>387490.1</v>
      </c>
      <c r="D32" s="2">
        <v>151919.70000000001</v>
      </c>
      <c r="E32" s="2" t="s">
        <v>35</v>
      </c>
    </row>
    <row r="33" spans="1:5">
      <c r="A33" s="2">
        <v>836.92</v>
      </c>
      <c r="B33" s="2">
        <v>731.7</v>
      </c>
      <c r="C33" s="2">
        <v>387620.5</v>
      </c>
      <c r="D33" s="2">
        <v>151934.5</v>
      </c>
      <c r="E33" s="2" t="s">
        <v>36</v>
      </c>
    </row>
    <row r="34" spans="1:5">
      <c r="A34" s="2">
        <v>163.59</v>
      </c>
      <c r="B34" s="2">
        <v>112.05</v>
      </c>
      <c r="C34" s="2">
        <v>387634.8</v>
      </c>
      <c r="D34" s="2">
        <v>151899.9</v>
      </c>
      <c r="E34" s="2" t="s">
        <v>37</v>
      </c>
    </row>
    <row r="35" spans="1:5">
      <c r="A35" s="2">
        <v>142.44</v>
      </c>
      <c r="B35" s="2">
        <v>94.58</v>
      </c>
      <c r="C35" s="2">
        <v>387587.4</v>
      </c>
      <c r="D35" s="2">
        <v>151914.20000000001</v>
      </c>
      <c r="E35" s="2" t="s">
        <v>38</v>
      </c>
    </row>
    <row r="36" spans="1:5">
      <c r="A36" s="2">
        <v>388.5</v>
      </c>
      <c r="B36" s="2">
        <v>70.010000000000005</v>
      </c>
      <c r="C36" s="2">
        <v>387495.4</v>
      </c>
      <c r="D36" s="2">
        <v>151958.6</v>
      </c>
      <c r="E36" s="2" t="s">
        <v>39</v>
      </c>
    </row>
    <row r="37" spans="1:5">
      <c r="A37" s="2">
        <v>1418.18</v>
      </c>
      <c r="B37" s="2">
        <v>197.22</v>
      </c>
      <c r="C37" s="2">
        <v>387595.1</v>
      </c>
      <c r="D37" s="2">
        <v>151789.9</v>
      </c>
      <c r="E37" s="2" t="s">
        <v>40</v>
      </c>
    </row>
    <row r="38" spans="1:5">
      <c r="A38" s="2">
        <v>189</v>
      </c>
      <c r="B38" s="2">
        <v>98.95</v>
      </c>
      <c r="C38" s="2">
        <v>387426.2</v>
      </c>
      <c r="D38" s="2">
        <v>151756.5</v>
      </c>
      <c r="E38" s="2" t="s">
        <v>41</v>
      </c>
    </row>
    <row r="39" spans="1:5">
      <c r="A39" s="2">
        <v>24.03</v>
      </c>
      <c r="B39" s="2">
        <v>62.26</v>
      </c>
      <c r="C39" s="2">
        <v>387355.3</v>
      </c>
      <c r="D39" s="2">
        <v>151756</v>
      </c>
      <c r="E39" s="2" t="s">
        <v>42</v>
      </c>
    </row>
    <row r="40" spans="1:5">
      <c r="A40" s="2">
        <v>24.23</v>
      </c>
      <c r="B40" s="2">
        <v>53.61</v>
      </c>
      <c r="C40" s="2">
        <v>387355.3</v>
      </c>
      <c r="D40" s="2">
        <v>151759.5</v>
      </c>
      <c r="E40" s="2" t="s">
        <v>43</v>
      </c>
    </row>
    <row r="41" spans="1:5">
      <c r="A41" s="2">
        <v>9.6199999999999992</v>
      </c>
      <c r="B41" s="2">
        <v>13.7</v>
      </c>
      <c r="C41" s="2">
        <v>387323.7</v>
      </c>
      <c r="D41" s="2">
        <v>151786.4</v>
      </c>
      <c r="E41" s="2" t="s">
        <v>44</v>
      </c>
    </row>
    <row r="42" spans="1:5">
      <c r="A42" s="2">
        <v>1299.48</v>
      </c>
      <c r="B42" s="2">
        <v>170.22</v>
      </c>
      <c r="C42" s="2">
        <v>387733.5</v>
      </c>
      <c r="D42" s="2">
        <v>151866.29999999999</v>
      </c>
      <c r="E42" s="2" t="s">
        <v>45</v>
      </c>
    </row>
    <row r="43" spans="1:5">
      <c r="A43" s="2">
        <v>133.97999999999999</v>
      </c>
      <c r="B43" s="2">
        <v>84.66</v>
      </c>
      <c r="C43" s="2">
        <v>387406.8</v>
      </c>
      <c r="D43" s="2">
        <v>151716.29999999999</v>
      </c>
      <c r="E43" s="2" t="s">
        <v>46</v>
      </c>
    </row>
    <row r="44" spans="1:5">
      <c r="A44" s="2">
        <v>159.52000000000001</v>
      </c>
      <c r="B44" s="2">
        <v>109.3</v>
      </c>
      <c r="C44" s="2">
        <v>387773.7</v>
      </c>
      <c r="D44" s="2">
        <v>151873.79999999999</v>
      </c>
      <c r="E44" s="2" t="s">
        <v>47</v>
      </c>
    </row>
    <row r="45" spans="1:5">
      <c r="A45" s="2">
        <v>498.01</v>
      </c>
      <c r="B45" s="2">
        <v>511.11</v>
      </c>
      <c r="C45" s="2">
        <v>387687.1</v>
      </c>
      <c r="D45" s="2">
        <v>151676</v>
      </c>
      <c r="E45" s="2" t="s">
        <v>48</v>
      </c>
    </row>
    <row r="46" spans="1:5">
      <c r="A46" s="2">
        <v>2098.62</v>
      </c>
      <c r="B46" s="2">
        <v>314.91000000000003</v>
      </c>
      <c r="C46" s="2">
        <v>387599.1</v>
      </c>
      <c r="D46" s="2">
        <v>151584.4</v>
      </c>
      <c r="E46" s="2" t="s">
        <v>49</v>
      </c>
    </row>
    <row r="47" spans="1:5">
      <c r="A47" s="2">
        <v>182.54</v>
      </c>
      <c r="B47" s="2">
        <v>57.96</v>
      </c>
      <c r="C47" s="2">
        <v>387628</v>
      </c>
      <c r="D47" s="2">
        <v>151587.9</v>
      </c>
      <c r="E47" s="2" t="s">
        <v>50</v>
      </c>
    </row>
    <row r="48" spans="1:5">
      <c r="A48" s="2">
        <v>652.11</v>
      </c>
      <c r="B48" s="2">
        <v>145.6</v>
      </c>
      <c r="C48" s="2">
        <v>387618.1</v>
      </c>
      <c r="D48" s="2">
        <v>151545.29999999999</v>
      </c>
      <c r="E48" s="2" t="s">
        <v>51</v>
      </c>
    </row>
    <row r="49" spans="1:5">
      <c r="A49" s="2">
        <v>388.03</v>
      </c>
      <c r="B49" s="2">
        <v>146.91999999999999</v>
      </c>
      <c r="C49" s="2">
        <v>387799.4</v>
      </c>
      <c r="D49" s="2">
        <v>151645.4</v>
      </c>
      <c r="E49" s="2" t="s">
        <v>52</v>
      </c>
    </row>
    <row r="50" spans="1:5">
      <c r="A50" s="2">
        <v>38</v>
      </c>
      <c r="B50" s="2">
        <v>28.16</v>
      </c>
      <c r="C50" s="2">
        <v>387575.4</v>
      </c>
      <c r="D50" s="2">
        <v>151409</v>
      </c>
      <c r="E50" s="2" t="s">
        <v>53</v>
      </c>
    </row>
    <row r="51" spans="1:5">
      <c r="A51" s="2">
        <v>32.14</v>
      </c>
      <c r="B51" s="2">
        <v>33.36</v>
      </c>
      <c r="C51" s="2">
        <v>387703.4</v>
      </c>
      <c r="D51" s="2">
        <v>151389.1</v>
      </c>
      <c r="E51" s="2" t="s">
        <v>54</v>
      </c>
    </row>
    <row r="52" spans="1:5">
      <c r="A52" s="2">
        <v>373.64</v>
      </c>
      <c r="B52" s="2">
        <v>137.29</v>
      </c>
      <c r="C52" s="2">
        <v>387729.8</v>
      </c>
      <c r="D52" s="2">
        <v>151415</v>
      </c>
      <c r="E52" s="2" t="s">
        <v>55</v>
      </c>
    </row>
    <row r="53" spans="1:5">
      <c r="A53" s="2">
        <v>95.37</v>
      </c>
      <c r="B53" s="2">
        <v>55.01</v>
      </c>
      <c r="C53" s="2">
        <v>387770.1</v>
      </c>
      <c r="D53" s="2">
        <v>151399.20000000001</v>
      </c>
      <c r="E53" s="2" t="s">
        <v>56</v>
      </c>
    </row>
    <row r="54" spans="1:5">
      <c r="A54" s="2">
        <v>167.89</v>
      </c>
      <c r="B54" s="2">
        <v>55.74</v>
      </c>
      <c r="C54" s="2">
        <v>387735.1</v>
      </c>
      <c r="D54" s="2">
        <v>151356.29999999999</v>
      </c>
      <c r="E54" s="2" t="s">
        <v>57</v>
      </c>
    </row>
    <row r="55" spans="1:5">
      <c r="A55" s="2">
        <v>162.47999999999999</v>
      </c>
      <c r="B55" s="2">
        <v>59.62</v>
      </c>
      <c r="C55" s="2">
        <v>387786.5</v>
      </c>
      <c r="D55" s="2">
        <v>151379.70000000001</v>
      </c>
      <c r="E55" s="2" t="s">
        <v>58</v>
      </c>
    </row>
    <row r="56" spans="1:5">
      <c r="A56" s="2">
        <v>191.17</v>
      </c>
      <c r="B56" s="2">
        <v>72.19</v>
      </c>
      <c r="C56" s="2">
        <v>387806.6</v>
      </c>
      <c r="D56" s="2">
        <v>151393.79999999999</v>
      </c>
      <c r="E56" s="2" t="s">
        <v>59</v>
      </c>
    </row>
    <row r="57" spans="1:5">
      <c r="A57" s="2">
        <v>39.49</v>
      </c>
      <c r="B57" s="2">
        <v>77.790000000000006</v>
      </c>
      <c r="C57" s="2">
        <v>386805</v>
      </c>
      <c r="D57" s="2">
        <v>151358.29999999999</v>
      </c>
      <c r="E57" s="2" t="s">
        <v>60</v>
      </c>
    </row>
    <row r="58" spans="1:5">
      <c r="A58" s="2">
        <v>55.68</v>
      </c>
      <c r="B58" s="2">
        <v>92.14</v>
      </c>
      <c r="C58" s="2">
        <v>386800.3</v>
      </c>
      <c r="D58" s="2">
        <v>151357.70000000001</v>
      </c>
      <c r="E58" s="2" t="s">
        <v>61</v>
      </c>
    </row>
    <row r="59" spans="1:5">
      <c r="A59" s="2">
        <v>176.85</v>
      </c>
      <c r="B59" s="2">
        <v>110.42</v>
      </c>
      <c r="C59" s="2">
        <v>386896.7</v>
      </c>
      <c r="D59" s="2">
        <v>151994.70000000001</v>
      </c>
      <c r="E59" s="2" t="s">
        <v>62</v>
      </c>
    </row>
    <row r="60" spans="1:5">
      <c r="A60" s="2">
        <v>146.01</v>
      </c>
      <c r="B60" s="2">
        <v>84.11</v>
      </c>
      <c r="C60" s="2">
        <v>386900.6</v>
      </c>
      <c r="D60" s="2">
        <v>151977.20000000001</v>
      </c>
      <c r="E60" s="2" t="s">
        <v>63</v>
      </c>
    </row>
    <row r="61" spans="1:5">
      <c r="A61" s="2">
        <v>75.650000000000006</v>
      </c>
      <c r="B61" s="2">
        <v>72.510000000000005</v>
      </c>
      <c r="C61" s="2">
        <v>386867.5</v>
      </c>
      <c r="D61" s="2">
        <v>151946.4</v>
      </c>
      <c r="E61" s="2" t="s">
        <v>64</v>
      </c>
    </row>
    <row r="62" spans="1:5">
      <c r="A62" s="2">
        <v>130.49</v>
      </c>
      <c r="B62" s="2">
        <v>128.78</v>
      </c>
      <c r="C62" s="2">
        <v>386829.3</v>
      </c>
      <c r="D62" s="2">
        <v>151911.6</v>
      </c>
      <c r="E62" s="2" t="s">
        <v>65</v>
      </c>
    </row>
    <row r="63" spans="1:5">
      <c r="A63" s="2">
        <v>128.77000000000001</v>
      </c>
      <c r="B63" s="2">
        <v>61.89</v>
      </c>
      <c r="C63" s="2">
        <v>386815.1</v>
      </c>
      <c r="D63" s="2">
        <v>151891.79999999999</v>
      </c>
      <c r="E63" s="2" t="s">
        <v>66</v>
      </c>
    </row>
    <row r="64" spans="1:5">
      <c r="A64" s="2">
        <v>215.26</v>
      </c>
      <c r="B64" s="2">
        <v>75.89</v>
      </c>
      <c r="C64" s="2">
        <v>386840.7</v>
      </c>
      <c r="D64" s="2">
        <v>151896.70000000001</v>
      </c>
      <c r="E64" s="2" t="s">
        <v>67</v>
      </c>
    </row>
    <row r="65" spans="1:5">
      <c r="A65" s="2">
        <v>199.62</v>
      </c>
      <c r="B65" s="2">
        <v>73.98</v>
      </c>
      <c r="C65" s="2">
        <v>386830.5</v>
      </c>
      <c r="D65" s="2">
        <v>151870.79999999999</v>
      </c>
      <c r="E65" s="2" t="s">
        <v>68</v>
      </c>
    </row>
    <row r="66" spans="1:5">
      <c r="A66" s="2">
        <v>56.11</v>
      </c>
      <c r="B66" s="2">
        <v>43.35</v>
      </c>
      <c r="C66" s="2">
        <v>386809.1</v>
      </c>
      <c r="D66" s="2">
        <v>151854.9</v>
      </c>
      <c r="E66" s="2" t="s">
        <v>69</v>
      </c>
    </row>
    <row r="67" spans="1:5">
      <c r="A67" s="2">
        <v>217.49</v>
      </c>
      <c r="B67" s="2">
        <v>125.69</v>
      </c>
      <c r="C67" s="2">
        <v>386793.3</v>
      </c>
      <c r="D67" s="2">
        <v>151808.6</v>
      </c>
      <c r="E67" s="2" t="s">
        <v>70</v>
      </c>
    </row>
    <row r="68" spans="1:5">
      <c r="A68" s="2">
        <v>46.89</v>
      </c>
      <c r="B68" s="2">
        <v>39.65</v>
      </c>
      <c r="C68" s="2">
        <v>386783.9</v>
      </c>
      <c r="D68" s="2">
        <v>151797.79999999999</v>
      </c>
      <c r="E68" s="2" t="s">
        <v>71</v>
      </c>
    </row>
    <row r="69" spans="1:5">
      <c r="A69" s="2">
        <v>189.24</v>
      </c>
      <c r="B69" s="2">
        <v>98.73</v>
      </c>
      <c r="C69" s="2">
        <v>386803.1</v>
      </c>
      <c r="D69" s="2">
        <v>151800.9</v>
      </c>
      <c r="E69" s="2" t="s">
        <v>72</v>
      </c>
    </row>
    <row r="70" spans="1:5">
      <c r="A70" s="2">
        <v>71.099999999999994</v>
      </c>
      <c r="B70" s="2">
        <v>33.229999999999997</v>
      </c>
      <c r="C70" s="2">
        <v>386809</v>
      </c>
      <c r="D70" s="2">
        <v>151782.39999999999</v>
      </c>
      <c r="E70" s="2" t="s">
        <v>73</v>
      </c>
    </row>
    <row r="71" spans="1:5">
      <c r="A71" s="2">
        <v>52.87</v>
      </c>
      <c r="B71" s="2">
        <v>43.42</v>
      </c>
      <c r="C71" s="2">
        <v>386823.4</v>
      </c>
      <c r="D71" s="2">
        <v>151779</v>
      </c>
      <c r="E71" s="2" t="s">
        <v>74</v>
      </c>
    </row>
    <row r="72" spans="1:5">
      <c r="A72" s="2">
        <v>41.58</v>
      </c>
      <c r="B72" s="2">
        <v>34.43</v>
      </c>
      <c r="C72" s="2">
        <v>386842.3</v>
      </c>
      <c r="D72" s="2">
        <v>151772.29999999999</v>
      </c>
      <c r="E72" s="2" t="s">
        <v>75</v>
      </c>
    </row>
    <row r="73" spans="1:5">
      <c r="A73" s="2">
        <v>45.61</v>
      </c>
      <c r="B73" s="2">
        <v>50.19</v>
      </c>
      <c r="C73" s="2">
        <v>386788.8</v>
      </c>
      <c r="D73" s="2">
        <v>151763.4</v>
      </c>
      <c r="E73" s="2" t="s">
        <v>76</v>
      </c>
    </row>
    <row r="74" spans="1:5">
      <c r="A74" s="2">
        <v>220.16</v>
      </c>
      <c r="B74" s="2">
        <v>62.97</v>
      </c>
      <c r="C74" s="2">
        <v>386759.6</v>
      </c>
      <c r="D74" s="2">
        <v>151753.79999999999</v>
      </c>
      <c r="E74" s="2" t="s">
        <v>77</v>
      </c>
    </row>
    <row r="75" spans="1:5">
      <c r="A75" s="2">
        <v>477.64</v>
      </c>
      <c r="B75" s="2">
        <v>162.13</v>
      </c>
      <c r="C75" s="2">
        <v>386822.6</v>
      </c>
      <c r="D75" s="2">
        <v>151738.9</v>
      </c>
      <c r="E75" s="2" t="s">
        <v>78</v>
      </c>
    </row>
    <row r="76" spans="1:5">
      <c r="A76" s="2">
        <v>413.82</v>
      </c>
      <c r="B76" s="2">
        <v>199.72</v>
      </c>
      <c r="C76" s="2">
        <v>386813.1</v>
      </c>
      <c r="D76" s="2">
        <v>151726.6</v>
      </c>
      <c r="E76" s="2" t="s">
        <v>79</v>
      </c>
    </row>
    <row r="77" spans="1:5">
      <c r="A77" s="2">
        <v>131.80000000000001</v>
      </c>
      <c r="B77" s="2">
        <v>61.28</v>
      </c>
      <c r="C77" s="2">
        <v>386907.1</v>
      </c>
      <c r="D77" s="2">
        <v>151852.29999999999</v>
      </c>
      <c r="E77" s="2" t="s">
        <v>80</v>
      </c>
    </row>
    <row r="78" spans="1:5">
      <c r="A78" s="2">
        <v>442.67</v>
      </c>
      <c r="B78" s="2">
        <v>252.49</v>
      </c>
      <c r="C78" s="2">
        <v>386982.6</v>
      </c>
      <c r="D78" s="2">
        <v>151818.29999999999</v>
      </c>
      <c r="E78" s="2" t="s">
        <v>81</v>
      </c>
    </row>
    <row r="79" spans="1:5">
      <c r="A79" s="2">
        <v>1280.83</v>
      </c>
      <c r="B79" s="2">
        <v>133.29</v>
      </c>
      <c r="C79" s="2">
        <v>386994.8</v>
      </c>
      <c r="D79" s="2">
        <v>151823</v>
      </c>
      <c r="E79" s="2" t="s">
        <v>82</v>
      </c>
    </row>
    <row r="80" spans="1:5">
      <c r="A80" s="2">
        <v>26.15</v>
      </c>
      <c r="B80" s="2">
        <v>34.24</v>
      </c>
      <c r="C80" s="2">
        <v>387023</v>
      </c>
      <c r="D80" s="2">
        <v>151830.1</v>
      </c>
      <c r="E80" s="2" t="s">
        <v>83</v>
      </c>
    </row>
    <row r="81" spans="1:5">
      <c r="A81" s="2">
        <v>47.3</v>
      </c>
      <c r="B81" s="2">
        <v>53.15</v>
      </c>
      <c r="C81" s="2">
        <v>387027.6</v>
      </c>
      <c r="D81" s="2">
        <v>151803.1</v>
      </c>
      <c r="E81" s="2" t="s">
        <v>84</v>
      </c>
    </row>
    <row r="82" spans="1:5">
      <c r="A82" s="2">
        <v>55.75</v>
      </c>
      <c r="B82" s="2">
        <v>35.090000000000003</v>
      </c>
      <c r="C82" s="2">
        <v>387045.8</v>
      </c>
      <c r="D82" s="2">
        <v>151791.1</v>
      </c>
      <c r="E82" s="2" t="s">
        <v>85</v>
      </c>
    </row>
    <row r="83" spans="1:5">
      <c r="A83" s="2">
        <v>73.64</v>
      </c>
      <c r="B83" s="2">
        <v>50.85</v>
      </c>
      <c r="C83" s="2">
        <v>387063.3</v>
      </c>
      <c r="D83" s="2">
        <v>151784.79999999999</v>
      </c>
      <c r="E83" s="2" t="s">
        <v>86</v>
      </c>
    </row>
    <row r="84" spans="1:5">
      <c r="A84" s="2">
        <v>33.42</v>
      </c>
      <c r="B84" s="2">
        <v>34.11</v>
      </c>
      <c r="C84" s="2">
        <v>387022.7</v>
      </c>
      <c r="D84" s="2">
        <v>151918.20000000001</v>
      </c>
      <c r="E84" s="2" t="s">
        <v>87</v>
      </c>
    </row>
    <row r="85" spans="1:5">
      <c r="A85" s="2">
        <v>58.63</v>
      </c>
      <c r="B85" s="2">
        <v>38.96</v>
      </c>
      <c r="C85" s="2">
        <v>387054.3</v>
      </c>
      <c r="D85" s="2">
        <v>151921.5</v>
      </c>
      <c r="E85" s="2" t="s">
        <v>88</v>
      </c>
    </row>
    <row r="86" spans="1:5">
      <c r="A86" s="2">
        <v>922.99</v>
      </c>
      <c r="B86" s="2">
        <v>117.68</v>
      </c>
      <c r="C86" s="2">
        <v>387077.9</v>
      </c>
      <c r="D86" s="2">
        <v>151928.1</v>
      </c>
      <c r="E86" s="2" t="s">
        <v>89</v>
      </c>
    </row>
    <row r="87" spans="1:5">
      <c r="A87" s="2">
        <v>74.77</v>
      </c>
      <c r="B87" s="2">
        <v>80.63</v>
      </c>
      <c r="C87" s="2">
        <v>387097.4</v>
      </c>
      <c r="D87" s="2">
        <v>151927.29999999999</v>
      </c>
      <c r="E87" s="2" t="s">
        <v>90</v>
      </c>
    </row>
    <row r="88" spans="1:5">
      <c r="A88" s="2">
        <v>420.94</v>
      </c>
      <c r="B88" s="2">
        <v>131.19999999999999</v>
      </c>
      <c r="C88" s="2">
        <v>386772.7</v>
      </c>
      <c r="D88" s="2">
        <v>151960.70000000001</v>
      </c>
      <c r="E88" s="2" t="s">
        <v>91</v>
      </c>
    </row>
    <row r="89" spans="1:5">
      <c r="A89" s="2">
        <v>23.75</v>
      </c>
      <c r="B89" s="2">
        <v>32.200000000000003</v>
      </c>
      <c r="C89" s="2">
        <v>386779.8</v>
      </c>
      <c r="D89" s="2">
        <v>151951.9</v>
      </c>
      <c r="E89" s="2" t="s">
        <v>92</v>
      </c>
    </row>
    <row r="90" spans="1:5">
      <c r="A90" s="2">
        <v>83.88</v>
      </c>
      <c r="B90" s="2">
        <v>45.83</v>
      </c>
      <c r="C90" s="2">
        <v>387160.6</v>
      </c>
      <c r="D90" s="2">
        <v>151914.70000000001</v>
      </c>
      <c r="E90" s="2" t="s">
        <v>93</v>
      </c>
    </row>
    <row r="91" spans="1:5">
      <c r="A91" s="2">
        <v>162</v>
      </c>
      <c r="B91" s="2">
        <v>74.22</v>
      </c>
      <c r="C91" s="2">
        <v>387147.3</v>
      </c>
      <c r="D91" s="2">
        <v>151895.29999999999</v>
      </c>
      <c r="E91" s="2" t="s">
        <v>94</v>
      </c>
    </row>
    <row r="92" spans="1:5">
      <c r="A92" s="2">
        <v>37.590000000000003</v>
      </c>
      <c r="B92" s="2">
        <v>30.68</v>
      </c>
      <c r="C92" s="2">
        <v>387153.9</v>
      </c>
      <c r="D92" s="2">
        <v>151876.79999999999</v>
      </c>
      <c r="E92" s="2" t="s">
        <v>95</v>
      </c>
    </row>
    <row r="93" spans="1:5">
      <c r="A93" s="2">
        <v>40.44</v>
      </c>
      <c r="B93" s="2">
        <v>31.07</v>
      </c>
      <c r="C93" s="2">
        <v>387143.6</v>
      </c>
      <c r="D93" s="2">
        <v>151863.6</v>
      </c>
      <c r="E93" s="2" t="s">
        <v>96</v>
      </c>
    </row>
    <row r="94" spans="1:5">
      <c r="A94" s="2">
        <v>40.78</v>
      </c>
      <c r="B94" s="2">
        <v>33.93</v>
      </c>
      <c r="C94" s="2">
        <v>387183.2</v>
      </c>
      <c r="D94" s="2">
        <v>151807.79999999999</v>
      </c>
      <c r="E94" s="2" t="s">
        <v>97</v>
      </c>
    </row>
    <row r="95" spans="1:5">
      <c r="A95" s="2">
        <v>34.049999999999997</v>
      </c>
      <c r="B95" s="2">
        <v>28.52</v>
      </c>
      <c r="C95" s="2">
        <v>387190.4</v>
      </c>
      <c r="D95" s="2">
        <v>151791.9</v>
      </c>
      <c r="E95" s="2" t="s">
        <v>98</v>
      </c>
    </row>
    <row r="96" spans="1:5">
      <c r="A96" s="2">
        <v>185.89</v>
      </c>
      <c r="B96" s="2">
        <v>55.65</v>
      </c>
      <c r="C96" s="2">
        <v>387156.9</v>
      </c>
      <c r="D96" s="2">
        <v>151745.9</v>
      </c>
      <c r="E96" s="2" t="s">
        <v>99</v>
      </c>
    </row>
    <row r="97" spans="1:5">
      <c r="A97" s="2">
        <v>169.2</v>
      </c>
      <c r="B97" s="2">
        <v>70.98</v>
      </c>
      <c r="C97" s="2">
        <v>387137.6</v>
      </c>
      <c r="D97" s="2">
        <v>151723.9</v>
      </c>
      <c r="E97" s="2" t="s">
        <v>100</v>
      </c>
    </row>
    <row r="98" spans="1:5">
      <c r="A98" s="2">
        <v>307.27999999999997</v>
      </c>
      <c r="B98" s="2">
        <v>75.23</v>
      </c>
      <c r="C98" s="2">
        <v>386744.6</v>
      </c>
      <c r="D98" s="2">
        <v>151766.70000000001</v>
      </c>
      <c r="E98" s="2" t="s">
        <v>101</v>
      </c>
    </row>
    <row r="99" spans="1:5">
      <c r="A99" s="2">
        <v>371.99</v>
      </c>
      <c r="B99" s="2">
        <v>160.21</v>
      </c>
      <c r="C99" s="2">
        <v>386650.4</v>
      </c>
      <c r="D99" s="2">
        <v>151836.29999999999</v>
      </c>
      <c r="E99" s="2" t="s">
        <v>102</v>
      </c>
    </row>
    <row r="100" spans="1:5">
      <c r="A100" s="2">
        <v>60.81</v>
      </c>
      <c r="B100" s="2">
        <v>73.86</v>
      </c>
      <c r="C100" s="2">
        <v>386633.1</v>
      </c>
      <c r="D100" s="2">
        <v>151847.79999999999</v>
      </c>
      <c r="E100" s="2" t="s">
        <v>103</v>
      </c>
    </row>
    <row r="101" spans="1:5">
      <c r="A101" s="2">
        <v>196.24</v>
      </c>
      <c r="B101" s="2">
        <v>74.88</v>
      </c>
      <c r="C101" s="2">
        <v>386711.8</v>
      </c>
      <c r="D101" s="2">
        <v>151883.5</v>
      </c>
      <c r="E101" s="2" t="s">
        <v>104</v>
      </c>
    </row>
    <row r="102" spans="1:5">
      <c r="A102" s="2">
        <v>25.75</v>
      </c>
      <c r="B102" s="2">
        <v>61.52</v>
      </c>
      <c r="C102" s="2">
        <v>386713.5</v>
      </c>
      <c r="D102" s="2">
        <v>151894.1</v>
      </c>
      <c r="E102" s="2" t="s">
        <v>105</v>
      </c>
    </row>
    <row r="103" spans="1:5">
      <c r="A103" s="2">
        <v>249.4</v>
      </c>
      <c r="B103" s="2">
        <v>74.36</v>
      </c>
      <c r="C103" s="2">
        <v>386742.6</v>
      </c>
      <c r="D103" s="2">
        <v>151909.70000000001</v>
      </c>
      <c r="E103" s="2" t="s">
        <v>106</v>
      </c>
    </row>
    <row r="104" spans="1:5">
      <c r="A104" s="2">
        <v>35.25</v>
      </c>
      <c r="B104" s="2">
        <v>28.98</v>
      </c>
      <c r="C104" s="2">
        <v>386661.7</v>
      </c>
      <c r="D104" s="2">
        <v>151638.5</v>
      </c>
      <c r="E104" s="2" t="s">
        <v>107</v>
      </c>
    </row>
    <row r="105" spans="1:5">
      <c r="A105" s="2">
        <v>51.5</v>
      </c>
      <c r="B105" s="2">
        <v>33.4</v>
      </c>
      <c r="C105" s="2">
        <v>386673.6</v>
      </c>
      <c r="D105" s="2">
        <v>151627.4</v>
      </c>
      <c r="E105" s="2" t="s">
        <v>108</v>
      </c>
    </row>
    <row r="106" spans="1:5">
      <c r="A106" s="2">
        <v>3.54</v>
      </c>
      <c r="B106" s="2">
        <v>9.11</v>
      </c>
      <c r="C106" s="2">
        <v>386665.1</v>
      </c>
      <c r="D106" s="2">
        <v>151622.1</v>
      </c>
      <c r="E106" s="2" t="s">
        <v>109</v>
      </c>
    </row>
    <row r="107" spans="1:5">
      <c r="A107" s="2">
        <v>80.03</v>
      </c>
      <c r="B107" s="2">
        <v>37.51</v>
      </c>
      <c r="C107" s="2">
        <v>386666.2</v>
      </c>
      <c r="D107" s="2">
        <v>151615.6</v>
      </c>
      <c r="E107" s="2" t="s">
        <v>110</v>
      </c>
    </row>
    <row r="108" spans="1:5">
      <c r="A108" s="2">
        <v>335.48</v>
      </c>
      <c r="B108" s="2">
        <v>108.24</v>
      </c>
      <c r="C108" s="2">
        <v>386915.8</v>
      </c>
      <c r="D108" s="2">
        <v>151637.20000000001</v>
      </c>
      <c r="E108" s="2" t="s">
        <v>111</v>
      </c>
    </row>
    <row r="109" spans="1:5">
      <c r="A109" s="2">
        <v>32.450000000000003</v>
      </c>
      <c r="B109" s="2">
        <v>49.47</v>
      </c>
      <c r="C109" s="2">
        <v>386916.9</v>
      </c>
      <c r="D109" s="2">
        <v>151607.1</v>
      </c>
      <c r="E109" s="2" t="s">
        <v>112</v>
      </c>
    </row>
    <row r="110" spans="1:5">
      <c r="A110" s="2">
        <v>166.23</v>
      </c>
      <c r="B110" s="2">
        <v>62.05</v>
      </c>
      <c r="C110" s="2">
        <v>386915.3</v>
      </c>
      <c r="D110" s="2">
        <v>151601</v>
      </c>
      <c r="E110" s="2" t="s">
        <v>113</v>
      </c>
    </row>
    <row r="111" spans="1:5">
      <c r="A111" s="2">
        <v>31.03</v>
      </c>
      <c r="B111" s="2">
        <v>28.79</v>
      </c>
      <c r="C111" s="2">
        <v>387018.7</v>
      </c>
      <c r="D111" s="2">
        <v>151669.1</v>
      </c>
      <c r="E111" s="2" t="s">
        <v>114</v>
      </c>
    </row>
    <row r="112" spans="1:5">
      <c r="A112" s="2">
        <v>42.77</v>
      </c>
      <c r="B112" s="2">
        <v>32.21</v>
      </c>
      <c r="C112" s="2">
        <v>387010.9</v>
      </c>
      <c r="D112" s="2">
        <v>151654.39999999999</v>
      </c>
      <c r="E112" s="2" t="s">
        <v>115</v>
      </c>
    </row>
    <row r="113" spans="1:5">
      <c r="A113" s="2">
        <v>9.75</v>
      </c>
      <c r="B113" s="2">
        <v>38.29</v>
      </c>
      <c r="C113" s="2">
        <v>387042.8</v>
      </c>
      <c r="D113" s="2">
        <v>151644.6</v>
      </c>
      <c r="E113" s="2" t="s">
        <v>116</v>
      </c>
    </row>
    <row r="114" spans="1:5">
      <c r="A114" s="2">
        <v>247.39</v>
      </c>
      <c r="B114" s="2">
        <v>84.36</v>
      </c>
      <c r="C114" s="2">
        <v>386586.5</v>
      </c>
      <c r="D114" s="2">
        <v>151569.79999999999</v>
      </c>
      <c r="E114" s="2" t="s">
        <v>117</v>
      </c>
    </row>
    <row r="115" spans="1:5">
      <c r="A115" s="2">
        <v>27.14</v>
      </c>
      <c r="B115" s="2">
        <v>22.99</v>
      </c>
      <c r="C115" s="2">
        <v>386582.2</v>
      </c>
      <c r="D115" s="2">
        <v>151548.4</v>
      </c>
      <c r="E115" s="2" t="s">
        <v>118</v>
      </c>
    </row>
    <row r="116" spans="1:5">
      <c r="A116" s="2">
        <v>234.28</v>
      </c>
      <c r="B116" s="2">
        <v>108.37</v>
      </c>
      <c r="C116" s="2">
        <v>386580.1</v>
      </c>
      <c r="D116" s="2">
        <v>151514.79999999999</v>
      </c>
      <c r="E116" s="2" t="s">
        <v>119</v>
      </c>
    </row>
    <row r="117" spans="1:5">
      <c r="A117" s="2">
        <v>153.52000000000001</v>
      </c>
      <c r="B117" s="2">
        <v>50.47</v>
      </c>
      <c r="C117" s="2">
        <v>386564.6</v>
      </c>
      <c r="D117" s="2">
        <v>151488.1</v>
      </c>
      <c r="E117" s="2" t="s">
        <v>120</v>
      </c>
    </row>
    <row r="118" spans="1:5">
      <c r="A118" s="2">
        <v>66.11</v>
      </c>
      <c r="B118" s="2">
        <v>35.909999999999997</v>
      </c>
      <c r="C118" s="2">
        <v>386551</v>
      </c>
      <c r="D118" s="2">
        <v>151478.29999999999</v>
      </c>
      <c r="E118" s="2" t="s">
        <v>121</v>
      </c>
    </row>
    <row r="119" spans="1:5">
      <c r="A119" s="2">
        <v>278.67</v>
      </c>
      <c r="B119" s="2">
        <v>70.099999999999994</v>
      </c>
      <c r="C119" s="2">
        <v>386566.1</v>
      </c>
      <c r="D119" s="2">
        <v>151564.29999999999</v>
      </c>
      <c r="E119" s="2" t="s">
        <v>122</v>
      </c>
    </row>
    <row r="120" spans="1:5">
      <c r="A120" s="2">
        <v>77.31</v>
      </c>
      <c r="B120" s="2">
        <v>47.66</v>
      </c>
      <c r="C120" s="2">
        <v>386559.2</v>
      </c>
      <c r="D120" s="2">
        <v>151558.39999999999</v>
      </c>
      <c r="E120" s="2" t="s">
        <v>123</v>
      </c>
    </row>
    <row r="121" spans="1:5">
      <c r="A121" s="2">
        <v>136.16</v>
      </c>
      <c r="B121" s="2">
        <v>52.86</v>
      </c>
      <c r="C121" s="2">
        <v>386571.1</v>
      </c>
      <c r="D121" s="2">
        <v>151541.9</v>
      </c>
      <c r="E121" s="2" t="s">
        <v>124</v>
      </c>
    </row>
    <row r="122" spans="1:5">
      <c r="A122" s="2">
        <v>91.47</v>
      </c>
      <c r="B122" s="2">
        <v>65.349999999999994</v>
      </c>
      <c r="C122" s="2">
        <v>386568.3</v>
      </c>
      <c r="D122" s="2">
        <v>151521.60000000001</v>
      </c>
      <c r="E122" s="2" t="s">
        <v>125</v>
      </c>
    </row>
    <row r="123" spans="1:5">
      <c r="A123" s="2">
        <v>160.4</v>
      </c>
      <c r="B123" s="2">
        <v>53.78</v>
      </c>
      <c r="C123" s="2">
        <v>386557.9</v>
      </c>
      <c r="D123" s="2">
        <v>151502.9</v>
      </c>
      <c r="E123" s="2" t="s">
        <v>126</v>
      </c>
    </row>
    <row r="124" spans="1:5">
      <c r="A124" s="2">
        <v>142.32</v>
      </c>
      <c r="B124" s="2">
        <v>51.71</v>
      </c>
      <c r="C124" s="2">
        <v>386543.6</v>
      </c>
      <c r="D124" s="2">
        <v>151487.70000000001</v>
      </c>
      <c r="E124" s="2" t="s">
        <v>127</v>
      </c>
    </row>
    <row r="125" spans="1:5">
      <c r="A125" s="2">
        <v>108.32</v>
      </c>
      <c r="B125" s="2">
        <v>66.52</v>
      </c>
      <c r="C125" s="2">
        <v>386525.7</v>
      </c>
      <c r="D125" s="2">
        <v>151480.5</v>
      </c>
      <c r="E125" s="2" t="s">
        <v>128</v>
      </c>
    </row>
    <row r="126" spans="1:5">
      <c r="A126" s="2">
        <v>128.37</v>
      </c>
      <c r="B126" s="2">
        <v>83.7</v>
      </c>
      <c r="C126" s="2">
        <v>386408.9</v>
      </c>
      <c r="D126" s="2">
        <v>152031.20000000001</v>
      </c>
      <c r="E126" s="2" t="s">
        <v>129</v>
      </c>
    </row>
    <row r="127" spans="1:5">
      <c r="A127" s="2">
        <v>51.95</v>
      </c>
      <c r="B127" s="2">
        <v>89.64</v>
      </c>
      <c r="C127" s="2">
        <v>386346.4</v>
      </c>
      <c r="D127" s="2">
        <v>152017.9</v>
      </c>
      <c r="E127" s="2" t="s">
        <v>130</v>
      </c>
    </row>
    <row r="128" spans="1:5">
      <c r="A128" s="2">
        <v>44.25</v>
      </c>
      <c r="B128" s="2">
        <v>80</v>
      </c>
      <c r="C128" s="2">
        <v>386324.1</v>
      </c>
      <c r="D128" s="2">
        <v>152037.4</v>
      </c>
      <c r="E128" s="2" t="s">
        <v>131</v>
      </c>
    </row>
    <row r="129" spans="1:5">
      <c r="A129" s="2">
        <v>105.8</v>
      </c>
      <c r="B129" s="2">
        <v>68.23</v>
      </c>
      <c r="C129" s="2">
        <v>386084.4</v>
      </c>
      <c r="D129" s="2">
        <v>152187</v>
      </c>
      <c r="E129" s="2" t="s">
        <v>132</v>
      </c>
    </row>
    <row r="130" spans="1:5">
      <c r="A130" s="2">
        <v>154.41999999999999</v>
      </c>
      <c r="B130" s="2">
        <v>144.94</v>
      </c>
      <c r="C130" s="2">
        <v>386017.4</v>
      </c>
      <c r="D130" s="2">
        <v>152157.79999999999</v>
      </c>
      <c r="E130" s="2" t="s">
        <v>133</v>
      </c>
    </row>
    <row r="131" spans="1:5">
      <c r="A131" s="2">
        <v>16.77</v>
      </c>
      <c r="B131" s="2">
        <v>18.170000000000002</v>
      </c>
      <c r="C131" s="2">
        <v>385989.6</v>
      </c>
      <c r="D131" s="2">
        <v>152120.29999999999</v>
      </c>
      <c r="E131" s="2" t="s">
        <v>134</v>
      </c>
    </row>
    <row r="132" spans="1:5">
      <c r="A132" s="2">
        <v>4810.63</v>
      </c>
      <c r="B132" s="2">
        <v>466.67</v>
      </c>
      <c r="C132" s="2">
        <v>387877.5</v>
      </c>
      <c r="D132" s="2">
        <v>151628.6</v>
      </c>
      <c r="E132" s="2" t="s">
        <v>135</v>
      </c>
    </row>
    <row r="133" spans="1:5">
      <c r="A133" s="2">
        <v>2726.28</v>
      </c>
      <c r="B133" s="2">
        <v>319.86</v>
      </c>
      <c r="C133" s="2">
        <v>387910.5</v>
      </c>
      <c r="D133" s="2">
        <v>151726.1</v>
      </c>
      <c r="E133" s="2" t="s">
        <v>136</v>
      </c>
    </row>
    <row r="134" spans="1:5">
      <c r="A134" s="2">
        <v>1787.83</v>
      </c>
      <c r="B134" s="2">
        <v>192.97</v>
      </c>
      <c r="C134" s="2">
        <v>387843.4</v>
      </c>
      <c r="D134" s="2">
        <v>151744.29999999999</v>
      </c>
      <c r="E134" s="2" t="s">
        <v>137</v>
      </c>
    </row>
    <row r="135" spans="1:5">
      <c r="A135" s="2">
        <v>193.1</v>
      </c>
      <c r="B135" s="2">
        <v>158.55000000000001</v>
      </c>
      <c r="C135" s="2">
        <v>387981.3</v>
      </c>
      <c r="D135" s="2">
        <v>151535.6</v>
      </c>
      <c r="E135" s="2" t="s">
        <v>138</v>
      </c>
    </row>
    <row r="136" spans="1:5">
      <c r="A136" s="2">
        <v>100</v>
      </c>
      <c r="B136" s="2">
        <v>41.51</v>
      </c>
      <c r="C136" s="2">
        <v>387811.8</v>
      </c>
      <c r="D136" s="2">
        <v>151865.79999999999</v>
      </c>
      <c r="E136" s="2" t="s">
        <v>139</v>
      </c>
    </row>
    <row r="137" spans="1:5">
      <c r="A137" s="2">
        <v>93.25</v>
      </c>
      <c r="B137" s="2">
        <v>65.900000000000006</v>
      </c>
      <c r="C137" s="2">
        <v>387843.5</v>
      </c>
      <c r="D137" s="2">
        <v>151871.79999999999</v>
      </c>
      <c r="E137" s="2" t="s">
        <v>140</v>
      </c>
    </row>
    <row r="138" spans="1:5">
      <c r="A138" s="2">
        <v>92.76</v>
      </c>
      <c r="B138" s="2">
        <v>59.28</v>
      </c>
      <c r="C138" s="2">
        <v>387872.3</v>
      </c>
      <c r="D138" s="2">
        <v>151861.20000000001</v>
      </c>
      <c r="E138" s="2" t="s">
        <v>141</v>
      </c>
    </row>
    <row r="139" spans="1:5">
      <c r="A139" s="2">
        <v>368.04</v>
      </c>
      <c r="B139" s="2">
        <v>142.34</v>
      </c>
      <c r="C139" s="2">
        <v>387848.6</v>
      </c>
      <c r="D139" s="2">
        <v>151856.1</v>
      </c>
      <c r="E139" s="2" t="s">
        <v>142</v>
      </c>
    </row>
    <row r="140" spans="1:5">
      <c r="A140" s="2">
        <v>339.71</v>
      </c>
      <c r="B140" s="2">
        <v>110.57</v>
      </c>
      <c r="C140" s="2">
        <v>387906.7</v>
      </c>
      <c r="D140" s="2">
        <v>151827.70000000001</v>
      </c>
      <c r="E140" s="2" t="s">
        <v>143</v>
      </c>
    </row>
    <row r="141" spans="1:5">
      <c r="A141" s="2">
        <v>37.869999999999997</v>
      </c>
      <c r="B141" s="2">
        <v>25.41</v>
      </c>
      <c r="C141" s="2">
        <v>387938.9</v>
      </c>
      <c r="D141" s="2">
        <v>151803.6</v>
      </c>
      <c r="E141" s="2" t="s">
        <v>144</v>
      </c>
    </row>
    <row r="142" spans="1:5">
      <c r="A142" s="2">
        <v>489.21</v>
      </c>
      <c r="B142" s="2">
        <v>142.22</v>
      </c>
      <c r="C142" s="2">
        <v>387967.2</v>
      </c>
      <c r="D142" s="2">
        <v>151776.9</v>
      </c>
      <c r="E142" s="2" t="s">
        <v>145</v>
      </c>
    </row>
    <row r="143" spans="1:5">
      <c r="A143" s="2">
        <v>613.02</v>
      </c>
      <c r="B143" s="2">
        <v>183.25</v>
      </c>
      <c r="C143" s="2">
        <v>388007.2</v>
      </c>
      <c r="D143" s="2">
        <v>151710.79999999999</v>
      </c>
      <c r="E143" s="2" t="s">
        <v>146</v>
      </c>
    </row>
    <row r="144" spans="1:5">
      <c r="A144" s="2">
        <v>415.58</v>
      </c>
      <c r="B144" s="2">
        <v>498</v>
      </c>
      <c r="C144" s="2">
        <v>388033.4</v>
      </c>
      <c r="D144" s="2">
        <v>151632.9</v>
      </c>
      <c r="E144" s="2" t="s">
        <v>147</v>
      </c>
    </row>
    <row r="145" spans="1:5">
      <c r="A145" s="2">
        <v>104.43</v>
      </c>
      <c r="B145" s="2">
        <v>98.87</v>
      </c>
      <c r="C145" s="2">
        <v>388057.7</v>
      </c>
      <c r="D145" s="2">
        <v>151554.70000000001</v>
      </c>
      <c r="E145" s="2" t="s">
        <v>148</v>
      </c>
    </row>
    <row r="146" spans="1:5">
      <c r="A146" s="2">
        <v>49.55</v>
      </c>
      <c r="B146" s="2">
        <v>29.82</v>
      </c>
      <c r="C146" s="2">
        <v>387843.2</v>
      </c>
      <c r="D146" s="2">
        <v>151426.79999999999</v>
      </c>
      <c r="E146" s="2" t="s">
        <v>149</v>
      </c>
    </row>
    <row r="147" spans="1:5">
      <c r="A147" s="2">
        <v>45.57</v>
      </c>
      <c r="B147" s="2">
        <v>49</v>
      </c>
      <c r="C147" s="2">
        <v>387899.9</v>
      </c>
      <c r="D147" s="2">
        <v>151454.6</v>
      </c>
      <c r="E147" s="2" t="s">
        <v>150</v>
      </c>
    </row>
    <row r="148" spans="1:5">
      <c r="A148" s="2">
        <v>25.77</v>
      </c>
      <c r="B148" s="2">
        <v>20.91</v>
      </c>
      <c r="C148" s="2">
        <v>387915</v>
      </c>
      <c r="D148" s="2">
        <v>151447.29999999999</v>
      </c>
      <c r="E148" s="2" t="s">
        <v>151</v>
      </c>
    </row>
    <row r="149" spans="1:5">
      <c r="A149" s="2">
        <v>31.9</v>
      </c>
      <c r="B149" s="2">
        <v>24.66</v>
      </c>
      <c r="C149" s="2">
        <v>387879.4</v>
      </c>
      <c r="D149" s="2">
        <v>151351.79999999999</v>
      </c>
      <c r="E149" s="2" t="s">
        <v>152</v>
      </c>
    </row>
    <row r="150" spans="1:5">
      <c r="A150" s="2">
        <v>63.97</v>
      </c>
      <c r="B150" s="2">
        <v>36.119999999999997</v>
      </c>
      <c r="C150" s="2">
        <v>387868.4</v>
      </c>
      <c r="D150" s="2">
        <v>151344.70000000001</v>
      </c>
      <c r="E150" s="2" t="s">
        <v>153</v>
      </c>
    </row>
    <row r="151" spans="1:5">
      <c r="A151" s="2">
        <v>47.49</v>
      </c>
      <c r="B151" s="2">
        <v>33.270000000000003</v>
      </c>
      <c r="C151" s="2">
        <v>387785</v>
      </c>
      <c r="D151" s="2">
        <v>151201</v>
      </c>
      <c r="E151" s="2" t="s">
        <v>154</v>
      </c>
    </row>
    <row r="152" spans="1:5">
      <c r="A152" s="2">
        <v>155.22</v>
      </c>
      <c r="B152" s="2">
        <v>65.569999999999993</v>
      </c>
      <c r="C152" s="2">
        <v>387822.1</v>
      </c>
      <c r="D152" s="2">
        <v>151145.9</v>
      </c>
      <c r="E152" s="2" t="s">
        <v>155</v>
      </c>
    </row>
    <row r="153" spans="1:5">
      <c r="A153" s="2">
        <v>138.19</v>
      </c>
      <c r="B153" s="2">
        <v>47.73</v>
      </c>
      <c r="C153" s="2">
        <v>387826.7</v>
      </c>
      <c r="D153" s="2">
        <v>151077.5</v>
      </c>
      <c r="E153" s="2" t="s">
        <v>156</v>
      </c>
    </row>
    <row r="154" spans="1:5">
      <c r="A154" s="2">
        <v>1249.07</v>
      </c>
      <c r="B154" s="2">
        <v>159.80000000000001</v>
      </c>
      <c r="C154" s="2">
        <v>387784.9</v>
      </c>
      <c r="D154" s="2">
        <v>151018.6</v>
      </c>
      <c r="E154" s="2" t="s">
        <v>157</v>
      </c>
    </row>
    <row r="155" spans="1:5">
      <c r="A155" s="2">
        <v>155.35</v>
      </c>
      <c r="B155" s="2">
        <v>70.73</v>
      </c>
      <c r="C155" s="2">
        <v>387655.2</v>
      </c>
      <c r="D155" s="2">
        <v>151021.6</v>
      </c>
      <c r="E155" s="2" t="s">
        <v>158</v>
      </c>
    </row>
    <row r="156" spans="1:5">
      <c r="A156" s="2">
        <v>58.17</v>
      </c>
      <c r="B156" s="2">
        <v>42.66</v>
      </c>
      <c r="C156" s="2">
        <v>387703.8</v>
      </c>
      <c r="D156" s="2">
        <v>150964.6</v>
      </c>
      <c r="E156" s="2" t="s">
        <v>159</v>
      </c>
    </row>
    <row r="157" spans="1:5">
      <c r="A157" s="2">
        <v>137.65</v>
      </c>
      <c r="B157" s="2">
        <v>55.36</v>
      </c>
      <c r="C157" s="2">
        <v>387632.2</v>
      </c>
      <c r="D157" s="2">
        <v>150998.20000000001</v>
      </c>
      <c r="E157" s="2" t="s">
        <v>160</v>
      </c>
    </row>
    <row r="158" spans="1:5">
      <c r="A158" s="2">
        <v>25.67</v>
      </c>
      <c r="B158" s="2">
        <v>24.55</v>
      </c>
      <c r="C158" s="2">
        <v>387619.7</v>
      </c>
      <c r="D158" s="2">
        <v>150983.70000000001</v>
      </c>
      <c r="E158" s="2" t="s">
        <v>161</v>
      </c>
    </row>
    <row r="159" spans="1:5">
      <c r="A159" s="2">
        <v>55.7</v>
      </c>
      <c r="B159" s="2">
        <v>52.96</v>
      </c>
      <c r="C159" s="2">
        <v>387600.9</v>
      </c>
      <c r="D159" s="2">
        <v>150928.5</v>
      </c>
      <c r="E159" s="2" t="s">
        <v>162</v>
      </c>
    </row>
    <row r="160" spans="1:5">
      <c r="A160" s="2">
        <v>65.819999999999993</v>
      </c>
      <c r="B160" s="2">
        <v>48.49</v>
      </c>
      <c r="C160" s="2">
        <v>387587.5</v>
      </c>
      <c r="D160" s="2">
        <v>150909.70000000001</v>
      </c>
      <c r="E160" s="2" t="s">
        <v>163</v>
      </c>
    </row>
    <row r="161" spans="1:5">
      <c r="A161" s="2">
        <v>19.920000000000002</v>
      </c>
      <c r="B161" s="2">
        <v>27.37</v>
      </c>
      <c r="C161" s="2">
        <v>387501.4</v>
      </c>
      <c r="D161" s="2">
        <v>151001.60000000001</v>
      </c>
      <c r="E161" s="2" t="s">
        <v>164</v>
      </c>
    </row>
    <row r="162" spans="1:5">
      <c r="A162" s="2">
        <v>14.65</v>
      </c>
      <c r="B162" s="2">
        <v>17.93</v>
      </c>
      <c r="C162" s="2">
        <v>386486.2</v>
      </c>
      <c r="D162" s="2">
        <v>151712</v>
      </c>
      <c r="E162" s="2" t="s">
        <v>165</v>
      </c>
    </row>
    <row r="163" spans="1:5">
      <c r="A163" s="2">
        <v>352.45</v>
      </c>
      <c r="B163" s="2">
        <v>161.38</v>
      </c>
      <c r="C163" s="2">
        <v>386320.3</v>
      </c>
      <c r="D163" s="2">
        <v>151548.79999999999</v>
      </c>
      <c r="E163" s="2" t="s">
        <v>166</v>
      </c>
    </row>
    <row r="164" spans="1:5">
      <c r="A164" s="2">
        <v>505.21</v>
      </c>
      <c r="B164" s="2">
        <v>98.39</v>
      </c>
      <c r="C164" s="2">
        <v>386341.5</v>
      </c>
      <c r="D164" s="2">
        <v>151533.4</v>
      </c>
      <c r="E164" s="2" t="s">
        <v>167</v>
      </c>
    </row>
    <row r="165" spans="1:5">
      <c r="A165" s="2">
        <v>211.31</v>
      </c>
      <c r="B165" s="2">
        <v>125.69</v>
      </c>
      <c r="C165" s="2">
        <v>386313.7</v>
      </c>
      <c r="D165" s="2">
        <v>151528</v>
      </c>
      <c r="E165" s="2" t="s">
        <v>168</v>
      </c>
    </row>
    <row r="166" spans="1:5">
      <c r="A166" s="2">
        <v>69.13</v>
      </c>
      <c r="B166" s="2">
        <v>87.08</v>
      </c>
      <c r="C166" s="2">
        <v>386280</v>
      </c>
      <c r="D166" s="2">
        <v>151492.9</v>
      </c>
      <c r="E166" s="2" t="s">
        <v>169</v>
      </c>
    </row>
    <row r="167" spans="1:5">
      <c r="A167" s="2">
        <v>3146.64</v>
      </c>
      <c r="B167" s="2">
        <v>1294.3</v>
      </c>
      <c r="C167" s="2">
        <v>386129.9</v>
      </c>
      <c r="D167" s="2">
        <v>151246.1</v>
      </c>
      <c r="E167" s="2" t="s">
        <v>170</v>
      </c>
    </row>
    <row r="168" spans="1:5">
      <c r="A168" s="2">
        <v>1002.31</v>
      </c>
      <c r="B168" s="2">
        <v>468.73</v>
      </c>
      <c r="C168" s="2">
        <v>386146.6</v>
      </c>
      <c r="D168" s="2">
        <v>151255.29999999999</v>
      </c>
      <c r="E168" s="2" t="s">
        <v>171</v>
      </c>
    </row>
    <row r="169" spans="1:5">
      <c r="A169" s="2">
        <v>473.4</v>
      </c>
      <c r="B169" s="2">
        <v>471.78</v>
      </c>
      <c r="C169" s="2">
        <v>386142.4</v>
      </c>
      <c r="D169" s="2">
        <v>151256.4</v>
      </c>
      <c r="E169" s="2" t="s">
        <v>172</v>
      </c>
    </row>
    <row r="170" spans="1:5">
      <c r="A170" s="2">
        <v>35.840000000000003</v>
      </c>
      <c r="B170" s="2">
        <v>30.89</v>
      </c>
      <c r="C170" s="2">
        <v>386466.5</v>
      </c>
      <c r="D170" s="2">
        <v>151355</v>
      </c>
      <c r="E170" s="2" t="s">
        <v>173</v>
      </c>
    </row>
    <row r="171" spans="1:5">
      <c r="A171" s="2">
        <v>59.79</v>
      </c>
      <c r="B171" s="2">
        <v>34.799999999999997</v>
      </c>
      <c r="C171" s="2">
        <v>386460</v>
      </c>
      <c r="D171" s="2">
        <v>151342.20000000001</v>
      </c>
      <c r="E171" s="2" t="s">
        <v>174</v>
      </c>
    </row>
    <row r="172" spans="1:5">
      <c r="A172" s="2">
        <v>63.97</v>
      </c>
      <c r="B172" s="2">
        <v>43.36</v>
      </c>
      <c r="C172" s="2">
        <v>387204.4</v>
      </c>
      <c r="D172" s="2">
        <v>150737.29999999999</v>
      </c>
      <c r="E172" s="2" t="s">
        <v>175</v>
      </c>
    </row>
    <row r="173" spans="1:5">
      <c r="A173" s="2">
        <v>161.38999999999999</v>
      </c>
      <c r="B173" s="2">
        <v>133.58000000000001</v>
      </c>
      <c r="C173" s="2">
        <v>387311.5</v>
      </c>
      <c r="D173" s="2">
        <v>150810.1</v>
      </c>
      <c r="E173" s="2" t="s">
        <v>176</v>
      </c>
    </row>
    <row r="174" spans="1:5">
      <c r="A174" s="2">
        <v>209.73</v>
      </c>
      <c r="B174" s="2">
        <v>68.69</v>
      </c>
      <c r="C174" s="2">
        <v>387318.8</v>
      </c>
      <c r="D174" s="2">
        <v>151150.29999999999</v>
      </c>
      <c r="E174" s="2" t="s">
        <v>177</v>
      </c>
    </row>
    <row r="175" spans="1:5">
      <c r="A175" s="2">
        <v>104.35</v>
      </c>
      <c r="B175" s="2">
        <v>46.02</v>
      </c>
      <c r="C175" s="2">
        <v>387255.4</v>
      </c>
      <c r="D175" s="2">
        <v>151116</v>
      </c>
      <c r="E175" s="2" t="s">
        <v>178</v>
      </c>
    </row>
    <row r="176" spans="1:5">
      <c r="A176" s="2">
        <v>17.149999999999999</v>
      </c>
      <c r="B176" s="2">
        <v>17.010000000000002</v>
      </c>
      <c r="C176" s="2">
        <v>387202.2</v>
      </c>
      <c r="D176" s="2">
        <v>151030.6</v>
      </c>
      <c r="E176" s="2" t="s">
        <v>179</v>
      </c>
    </row>
    <row r="177" spans="1:5">
      <c r="A177" s="2">
        <v>77.66</v>
      </c>
      <c r="B177" s="2">
        <v>52.32</v>
      </c>
      <c r="C177" s="2">
        <v>386723</v>
      </c>
      <c r="D177" s="2">
        <v>151191.70000000001</v>
      </c>
      <c r="E177" s="2" t="s">
        <v>180</v>
      </c>
    </row>
    <row r="178" spans="1:5">
      <c r="A178" s="2">
        <v>303.11</v>
      </c>
      <c r="B178" s="2">
        <v>128.54</v>
      </c>
      <c r="C178" s="2">
        <v>386732.1</v>
      </c>
      <c r="D178" s="2">
        <v>151179.4</v>
      </c>
      <c r="E178" s="2" t="s">
        <v>181</v>
      </c>
    </row>
    <row r="179" spans="1:5">
      <c r="A179" s="2">
        <v>56.1</v>
      </c>
      <c r="B179" s="2">
        <v>63.92</v>
      </c>
      <c r="C179" s="2">
        <v>386700.4</v>
      </c>
      <c r="D179" s="2">
        <v>151138.29999999999</v>
      </c>
      <c r="E179" s="2" t="s">
        <v>182</v>
      </c>
    </row>
    <row r="180" spans="1:5">
      <c r="A180" s="2">
        <v>171.13</v>
      </c>
      <c r="B180" s="2">
        <v>102.09</v>
      </c>
      <c r="C180" s="2">
        <v>386712.2</v>
      </c>
      <c r="D180" s="2">
        <v>151136.6</v>
      </c>
      <c r="E180" s="2" t="s">
        <v>183</v>
      </c>
    </row>
    <row r="181" spans="1:5">
      <c r="A181" s="2">
        <v>641.25</v>
      </c>
      <c r="B181" s="2">
        <v>165.41</v>
      </c>
      <c r="C181" s="2">
        <v>386705.3</v>
      </c>
      <c r="D181" s="2">
        <v>151074.70000000001</v>
      </c>
      <c r="E181" s="2" t="s">
        <v>184</v>
      </c>
    </row>
    <row r="182" spans="1:5">
      <c r="A182" s="2">
        <v>8.2200000000000006</v>
      </c>
      <c r="B182" s="2">
        <v>14.57</v>
      </c>
      <c r="C182" s="2">
        <v>386701.2</v>
      </c>
      <c r="D182" s="2">
        <v>151107.6</v>
      </c>
      <c r="E182" s="2" t="s">
        <v>185</v>
      </c>
    </row>
    <row r="183" spans="1:5">
      <c r="A183" s="2">
        <v>77.59</v>
      </c>
      <c r="B183" s="2">
        <v>49.06</v>
      </c>
      <c r="C183" s="2">
        <v>386749.2</v>
      </c>
      <c r="D183" s="2">
        <v>151072.1</v>
      </c>
      <c r="E183" s="2" t="s">
        <v>186</v>
      </c>
    </row>
    <row r="184" spans="1:5">
      <c r="A184" s="2">
        <v>893.02</v>
      </c>
      <c r="B184" s="2">
        <v>268.76</v>
      </c>
      <c r="C184" s="2">
        <v>386728.9</v>
      </c>
      <c r="D184" s="2">
        <v>151056.20000000001</v>
      </c>
      <c r="E184" s="2" t="s">
        <v>187</v>
      </c>
    </row>
    <row r="185" spans="1:5">
      <c r="A185" s="2">
        <v>15.37</v>
      </c>
      <c r="B185" s="2">
        <v>13.95</v>
      </c>
      <c r="C185" s="2">
        <v>386755.7</v>
      </c>
      <c r="D185" s="2">
        <v>151045.20000000001</v>
      </c>
      <c r="E185" s="2" t="s">
        <v>188</v>
      </c>
    </row>
    <row r="186" spans="1:5">
      <c r="A186" s="2">
        <v>15.98</v>
      </c>
      <c r="B186" s="2">
        <v>20.47</v>
      </c>
      <c r="C186" s="2">
        <v>386663.4</v>
      </c>
      <c r="D186" s="2">
        <v>151015.6</v>
      </c>
      <c r="E186" s="2" t="s">
        <v>189</v>
      </c>
    </row>
    <row r="187" spans="1:5">
      <c r="A187" s="2">
        <v>23.31</v>
      </c>
      <c r="B187" s="2">
        <v>26.4</v>
      </c>
      <c r="C187" s="2">
        <v>386655.7</v>
      </c>
      <c r="D187" s="2">
        <v>151013</v>
      </c>
      <c r="E187" s="2" t="s">
        <v>190</v>
      </c>
    </row>
    <row r="188" spans="1:5">
      <c r="A188" s="2">
        <v>33.47</v>
      </c>
      <c r="B188" s="2">
        <v>43.07</v>
      </c>
      <c r="C188" s="2">
        <v>386856.9</v>
      </c>
      <c r="D188" s="2">
        <v>150975.20000000001</v>
      </c>
      <c r="E188" s="2" t="s">
        <v>191</v>
      </c>
    </row>
    <row r="189" spans="1:5">
      <c r="A189" s="2">
        <v>244.71</v>
      </c>
      <c r="B189" s="2">
        <v>248.44</v>
      </c>
      <c r="C189" s="2">
        <v>386510.6</v>
      </c>
      <c r="D189" s="2">
        <v>150858</v>
      </c>
      <c r="E189" s="2" t="s">
        <v>192</v>
      </c>
    </row>
    <row r="190" spans="1:5">
      <c r="A190" s="2">
        <v>126.6</v>
      </c>
      <c r="B190" s="2">
        <v>169.99</v>
      </c>
      <c r="C190" s="2">
        <v>386507.5</v>
      </c>
      <c r="D190" s="2">
        <v>150867.70000000001</v>
      </c>
      <c r="E190" s="2" t="s">
        <v>193</v>
      </c>
    </row>
    <row r="191" spans="1:5">
      <c r="A191" s="2">
        <v>718.04</v>
      </c>
      <c r="B191" s="2">
        <v>170.86</v>
      </c>
      <c r="C191" s="2">
        <v>386534.8</v>
      </c>
      <c r="D191" s="2">
        <v>150753</v>
      </c>
      <c r="E191" s="2" t="s">
        <v>194</v>
      </c>
    </row>
    <row r="192" spans="1:5">
      <c r="A192" s="2">
        <v>23.3</v>
      </c>
      <c r="B192" s="2">
        <v>26.36</v>
      </c>
      <c r="C192" s="2">
        <v>386567.3</v>
      </c>
      <c r="D192" s="2">
        <v>150667.9</v>
      </c>
      <c r="E192" s="2" t="s">
        <v>195</v>
      </c>
    </row>
    <row r="193" spans="1:5">
      <c r="A193" s="2">
        <v>208.81</v>
      </c>
      <c r="B193" s="2">
        <v>72.209999999999994</v>
      </c>
      <c r="C193" s="2">
        <v>386779.5</v>
      </c>
      <c r="D193" s="2">
        <v>150673.4</v>
      </c>
      <c r="E193" s="2" t="s">
        <v>196</v>
      </c>
    </row>
    <row r="194" spans="1:5">
      <c r="A194" s="2">
        <v>51.26</v>
      </c>
      <c r="B194" s="2">
        <v>62.63</v>
      </c>
      <c r="C194" s="2">
        <v>386800.3</v>
      </c>
      <c r="D194" s="2">
        <v>150693.9</v>
      </c>
      <c r="E194" s="2" t="s">
        <v>197</v>
      </c>
    </row>
    <row r="195" spans="1:5">
      <c r="A195" s="2">
        <v>157.30000000000001</v>
      </c>
      <c r="B195" s="2">
        <v>123.36</v>
      </c>
      <c r="C195" s="2">
        <v>386825.6</v>
      </c>
      <c r="D195" s="2">
        <v>150693.1</v>
      </c>
      <c r="E195" s="2" t="s">
        <v>198</v>
      </c>
    </row>
    <row r="196" spans="1:5">
      <c r="A196" s="2">
        <v>1032.8800000000001</v>
      </c>
      <c r="B196" s="2">
        <v>186.81</v>
      </c>
      <c r="C196" s="2">
        <v>386369.6</v>
      </c>
      <c r="D196" s="2">
        <v>150827.5</v>
      </c>
      <c r="E196" s="2" t="s">
        <v>199</v>
      </c>
    </row>
    <row r="197" spans="1:5">
      <c r="A197" s="2">
        <v>1153.9100000000001</v>
      </c>
      <c r="B197" s="2">
        <v>133.77000000000001</v>
      </c>
      <c r="C197" s="2">
        <v>386365.9</v>
      </c>
      <c r="D197" s="2">
        <v>150790.20000000001</v>
      </c>
      <c r="E197" s="2" t="s">
        <v>200</v>
      </c>
    </row>
    <row r="198" spans="1:5">
      <c r="A198" s="2">
        <v>1398.6</v>
      </c>
      <c r="B198" s="2">
        <v>160.94</v>
      </c>
      <c r="C198" s="2">
        <v>386336.1</v>
      </c>
      <c r="D198" s="2">
        <v>150821.70000000001</v>
      </c>
      <c r="E198" s="2" t="s">
        <v>201</v>
      </c>
    </row>
    <row r="199" spans="1:5">
      <c r="A199" s="2">
        <v>222.41</v>
      </c>
      <c r="B199" s="2">
        <v>197.83</v>
      </c>
      <c r="C199" s="2">
        <v>386247.6</v>
      </c>
      <c r="D199" s="2">
        <v>150771.9</v>
      </c>
      <c r="E199" s="2" t="s">
        <v>202</v>
      </c>
    </row>
    <row r="200" spans="1:5">
      <c r="A200" s="2">
        <v>485.91</v>
      </c>
      <c r="B200" s="2">
        <v>116.68</v>
      </c>
      <c r="C200" s="2">
        <v>386321.1</v>
      </c>
      <c r="D200" s="2">
        <v>150802.6</v>
      </c>
      <c r="E200" s="2" t="s">
        <v>203</v>
      </c>
    </row>
    <row r="201" spans="1:5">
      <c r="A201" s="2">
        <v>315.73</v>
      </c>
      <c r="B201" s="2">
        <v>88.2</v>
      </c>
      <c r="C201" s="2">
        <v>386352.5</v>
      </c>
      <c r="D201" s="2">
        <v>150772.9</v>
      </c>
      <c r="E201" s="2" t="s">
        <v>204</v>
      </c>
    </row>
    <row r="202" spans="1:5">
      <c r="A202" s="2">
        <v>620.19000000000005</v>
      </c>
      <c r="B202" s="2">
        <v>126.61</v>
      </c>
      <c r="C202" s="2">
        <v>386391.8</v>
      </c>
      <c r="D202" s="2">
        <v>150734.5</v>
      </c>
      <c r="E202" s="2" t="s">
        <v>205</v>
      </c>
    </row>
    <row r="203" spans="1:5">
      <c r="A203" s="2">
        <v>503.26</v>
      </c>
      <c r="B203" s="2">
        <v>202.46</v>
      </c>
      <c r="C203" s="2">
        <v>386438.7</v>
      </c>
      <c r="D203" s="2">
        <v>150700.1</v>
      </c>
      <c r="E203" s="2" t="s">
        <v>206</v>
      </c>
    </row>
    <row r="204" spans="1:5">
      <c r="A204" s="2">
        <v>94.67</v>
      </c>
      <c r="B204" s="2">
        <v>95.76</v>
      </c>
      <c r="C204" s="2">
        <v>386485.8</v>
      </c>
      <c r="D204" s="2">
        <v>150833.1</v>
      </c>
      <c r="E204" s="2" t="s">
        <v>207</v>
      </c>
    </row>
    <row r="205" spans="1:5">
      <c r="A205" s="2">
        <v>77.55</v>
      </c>
      <c r="B205" s="2">
        <v>61.48</v>
      </c>
      <c r="C205" s="2">
        <v>386483.3</v>
      </c>
      <c r="D205" s="2">
        <v>150843</v>
      </c>
      <c r="E205" s="2" t="s">
        <v>208</v>
      </c>
    </row>
    <row r="206" spans="1:5">
      <c r="A206" s="2">
        <v>140.4</v>
      </c>
      <c r="B206" s="2">
        <v>261.08</v>
      </c>
      <c r="C206" s="2">
        <v>386493.7</v>
      </c>
      <c r="D206" s="2">
        <v>150759.4</v>
      </c>
      <c r="E206" s="2" t="s">
        <v>209</v>
      </c>
    </row>
    <row r="207" spans="1:5">
      <c r="A207" s="2">
        <v>30.52</v>
      </c>
      <c r="B207" s="2">
        <v>53.53</v>
      </c>
      <c r="C207" s="2">
        <v>386523.3</v>
      </c>
      <c r="D207" s="2">
        <v>150810.20000000001</v>
      </c>
      <c r="E207" s="2" t="s">
        <v>210</v>
      </c>
    </row>
    <row r="208" spans="1:5">
      <c r="A208" s="2">
        <v>31.21</v>
      </c>
      <c r="B208" s="2">
        <v>56.94</v>
      </c>
      <c r="C208" s="2">
        <v>386507.9</v>
      </c>
      <c r="D208" s="2">
        <v>150785.60000000001</v>
      </c>
      <c r="E208" s="2" t="s">
        <v>211</v>
      </c>
    </row>
    <row r="209" spans="1:5">
      <c r="A209" s="2">
        <v>121.61</v>
      </c>
      <c r="B209" s="2">
        <v>140.4</v>
      </c>
      <c r="C209" s="2">
        <v>386487.1</v>
      </c>
      <c r="D209" s="2">
        <v>150732.9</v>
      </c>
      <c r="E209" s="2" t="s">
        <v>212</v>
      </c>
    </row>
    <row r="210" spans="1:5">
      <c r="A210" s="2">
        <v>68.709999999999994</v>
      </c>
      <c r="B210" s="2">
        <v>146.4</v>
      </c>
      <c r="C210" s="2">
        <v>386451.8</v>
      </c>
      <c r="D210" s="2">
        <v>150669</v>
      </c>
      <c r="E210" s="2" t="s">
        <v>213</v>
      </c>
    </row>
    <row r="211" spans="1:5">
      <c r="A211" s="2">
        <v>238.44</v>
      </c>
      <c r="B211" s="2">
        <v>152.56</v>
      </c>
      <c r="C211" s="2">
        <v>386455.1</v>
      </c>
      <c r="D211" s="2">
        <v>150663.9</v>
      </c>
      <c r="E211" s="2" t="s">
        <v>214</v>
      </c>
    </row>
    <row r="212" spans="1:5">
      <c r="A212" s="2">
        <v>38.85</v>
      </c>
      <c r="B212" s="2">
        <v>131.25</v>
      </c>
      <c r="C212" s="2">
        <v>386446.1</v>
      </c>
      <c r="D212" s="2">
        <v>150662</v>
      </c>
      <c r="E212" s="2" t="s">
        <v>215</v>
      </c>
    </row>
    <row r="213" spans="1:5">
      <c r="A213" s="2">
        <v>588.83000000000004</v>
      </c>
      <c r="B213" s="2">
        <v>469.83</v>
      </c>
      <c r="C213" s="2">
        <v>386355.20000000001</v>
      </c>
      <c r="D213" s="2">
        <v>150910.9</v>
      </c>
      <c r="E213" s="2" t="s">
        <v>216</v>
      </c>
    </row>
    <row r="214" spans="1:5">
      <c r="A214" s="2">
        <v>243.06</v>
      </c>
      <c r="B214" s="2">
        <v>462.96</v>
      </c>
      <c r="C214" s="2">
        <v>386355.8</v>
      </c>
      <c r="D214" s="2">
        <v>150917.9</v>
      </c>
      <c r="E214" s="2" t="s">
        <v>217</v>
      </c>
    </row>
    <row r="215" spans="1:5">
      <c r="A215" s="2">
        <v>907.97</v>
      </c>
      <c r="B215" s="2">
        <v>126.99</v>
      </c>
      <c r="C215" s="2">
        <v>386231.7</v>
      </c>
      <c r="D215" s="2">
        <v>150981.4</v>
      </c>
      <c r="E215" s="2" t="s">
        <v>218</v>
      </c>
    </row>
    <row r="216" spans="1:5">
      <c r="A216" s="2">
        <v>865.66</v>
      </c>
      <c r="B216" s="2">
        <v>167.77</v>
      </c>
      <c r="C216" s="2">
        <v>386168.6</v>
      </c>
      <c r="D216" s="2">
        <v>150983.6</v>
      </c>
      <c r="E216" s="2" t="s">
        <v>219</v>
      </c>
    </row>
    <row r="217" spans="1:5">
      <c r="A217" s="2">
        <v>474.49</v>
      </c>
      <c r="B217" s="2">
        <v>174.83</v>
      </c>
      <c r="C217" s="2">
        <v>386181.5</v>
      </c>
      <c r="D217" s="2">
        <v>150994.6</v>
      </c>
      <c r="E217" s="2" t="s">
        <v>220</v>
      </c>
    </row>
    <row r="218" spans="1:5">
      <c r="A218" s="2">
        <v>142.55000000000001</v>
      </c>
      <c r="B218" s="2">
        <v>152.57</v>
      </c>
      <c r="C218" s="2">
        <v>386179.3</v>
      </c>
      <c r="D218" s="2">
        <v>150968.1</v>
      </c>
      <c r="E218" s="2" t="s">
        <v>221</v>
      </c>
    </row>
    <row r="219" spans="1:5">
      <c r="A219" s="2">
        <v>2476.5300000000002</v>
      </c>
      <c r="B219" s="2">
        <v>363.98</v>
      </c>
      <c r="C219" s="2">
        <v>386109</v>
      </c>
      <c r="D219" s="2">
        <v>151074</v>
      </c>
      <c r="E219" s="2" t="s">
        <v>222</v>
      </c>
    </row>
    <row r="220" spans="1:5">
      <c r="A220" s="2">
        <v>29.3</v>
      </c>
      <c r="B220" s="2">
        <v>42.3</v>
      </c>
      <c r="C220" s="2">
        <v>386129</v>
      </c>
      <c r="D220" s="2">
        <v>151034.9</v>
      </c>
      <c r="E220" s="2" t="s">
        <v>223</v>
      </c>
    </row>
    <row r="221" spans="1:5">
      <c r="A221" s="2">
        <v>57.62</v>
      </c>
      <c r="B221" s="2">
        <v>55.62</v>
      </c>
      <c r="C221" s="2">
        <v>386110.8</v>
      </c>
      <c r="D221" s="2">
        <v>151111.70000000001</v>
      </c>
      <c r="E221" s="2" t="s">
        <v>224</v>
      </c>
    </row>
    <row r="222" spans="1:5">
      <c r="A222" s="2">
        <v>40.65</v>
      </c>
      <c r="B222" s="2">
        <v>31.64</v>
      </c>
      <c r="C222" s="2">
        <v>386109.5</v>
      </c>
      <c r="D222" s="2">
        <v>150993.70000000001</v>
      </c>
      <c r="E222" s="2" t="s">
        <v>225</v>
      </c>
    </row>
    <row r="223" spans="1:5">
      <c r="A223" s="2">
        <v>3303.21</v>
      </c>
      <c r="B223" s="2">
        <v>835.23</v>
      </c>
      <c r="C223" s="2">
        <v>386130</v>
      </c>
      <c r="D223" s="2">
        <v>150784.29999999999</v>
      </c>
      <c r="E223" s="2" t="s">
        <v>226</v>
      </c>
    </row>
    <row r="224" spans="1:5">
      <c r="A224" s="2">
        <v>1552.9</v>
      </c>
      <c r="B224" s="2">
        <v>1082.82</v>
      </c>
      <c r="C224" s="2">
        <v>386126.7</v>
      </c>
      <c r="D224" s="2">
        <v>150704.4</v>
      </c>
      <c r="E224" s="2" t="s">
        <v>227</v>
      </c>
    </row>
    <row r="225" spans="1:5">
      <c r="A225" s="2">
        <v>530.94000000000005</v>
      </c>
      <c r="B225" s="2">
        <v>305.99</v>
      </c>
      <c r="C225" s="2">
        <v>386161.2</v>
      </c>
      <c r="D225" s="2">
        <v>150823.79999999999</v>
      </c>
      <c r="E225" s="2" t="s">
        <v>228</v>
      </c>
    </row>
    <row r="226" spans="1:5">
      <c r="A226" s="2">
        <v>56.67</v>
      </c>
      <c r="B226" s="2">
        <v>41.19</v>
      </c>
      <c r="C226" s="2">
        <v>386155</v>
      </c>
      <c r="D226" s="2">
        <v>150714.79999999999</v>
      </c>
      <c r="E226" s="2" t="s">
        <v>229</v>
      </c>
    </row>
    <row r="227" spans="1:5">
      <c r="A227" s="2">
        <v>270.85000000000002</v>
      </c>
      <c r="B227" s="2">
        <v>109.96</v>
      </c>
      <c r="C227" s="2">
        <v>386157.7</v>
      </c>
      <c r="D227" s="2">
        <v>150701.20000000001</v>
      </c>
      <c r="E227" s="2" t="s">
        <v>230</v>
      </c>
    </row>
    <row r="228" spans="1:5">
      <c r="A228" s="2">
        <v>235.85</v>
      </c>
      <c r="B228" s="2">
        <v>163.41999999999999</v>
      </c>
      <c r="C228" s="2">
        <v>386541.2</v>
      </c>
      <c r="D228" s="2">
        <v>150236</v>
      </c>
      <c r="E228" s="2" t="s">
        <v>231</v>
      </c>
    </row>
    <row r="229" spans="1:5">
      <c r="A229" s="2">
        <v>99.67</v>
      </c>
      <c r="B229" s="2">
        <v>87.62</v>
      </c>
      <c r="C229" s="2">
        <v>386638</v>
      </c>
      <c r="D229" s="2">
        <v>150180.9</v>
      </c>
      <c r="E229" s="2" t="s">
        <v>232</v>
      </c>
    </row>
    <row r="230" spans="1:5">
      <c r="A230" s="2">
        <v>200.91</v>
      </c>
      <c r="B230" s="2">
        <v>94.2</v>
      </c>
      <c r="C230" s="2">
        <v>386651.1</v>
      </c>
      <c r="D230" s="2">
        <v>150176.20000000001</v>
      </c>
      <c r="E230" s="2" t="s">
        <v>233</v>
      </c>
    </row>
    <row r="231" spans="1:5">
      <c r="A231" s="2">
        <v>15.6</v>
      </c>
      <c r="B231" s="2">
        <v>23.33</v>
      </c>
      <c r="C231" s="2">
        <v>386606.6</v>
      </c>
      <c r="D231" s="2">
        <v>150098.79999999999</v>
      </c>
      <c r="E231" s="2" t="s">
        <v>234</v>
      </c>
    </row>
    <row r="232" spans="1:5">
      <c r="A232" s="2">
        <v>1242.32</v>
      </c>
      <c r="B232" s="2">
        <v>130.41999999999999</v>
      </c>
      <c r="C232" s="2">
        <v>386638.9</v>
      </c>
      <c r="D232" s="2">
        <v>150085.9</v>
      </c>
      <c r="E232" s="2" t="s">
        <v>235</v>
      </c>
    </row>
    <row r="233" spans="1:5">
      <c r="A233" s="2">
        <v>316.22000000000003</v>
      </c>
      <c r="B233" s="2">
        <v>84.54</v>
      </c>
      <c r="C233" s="2">
        <v>386570</v>
      </c>
      <c r="D233" s="2">
        <v>149996.20000000001</v>
      </c>
      <c r="E233" s="2" t="s">
        <v>236</v>
      </c>
    </row>
    <row r="234" spans="1:5">
      <c r="A234" s="2">
        <v>157.82</v>
      </c>
      <c r="B234" s="2">
        <v>52.26</v>
      </c>
      <c r="C234" s="2">
        <v>386773.7</v>
      </c>
      <c r="D234" s="2">
        <v>150062.9</v>
      </c>
      <c r="E234" s="2" t="s">
        <v>237</v>
      </c>
    </row>
    <row r="235" spans="1:5">
      <c r="A235" s="2">
        <v>224.19</v>
      </c>
      <c r="B235" s="2">
        <v>109.64</v>
      </c>
      <c r="C235" s="2">
        <v>386795.7</v>
      </c>
      <c r="D235" s="2">
        <v>150107</v>
      </c>
      <c r="E235" s="2" t="s">
        <v>238</v>
      </c>
    </row>
    <row r="236" spans="1:5">
      <c r="A236" s="2">
        <v>69.489999999999995</v>
      </c>
      <c r="B236" s="2">
        <v>117.07</v>
      </c>
      <c r="C236" s="2">
        <v>386824.4</v>
      </c>
      <c r="D236" s="2">
        <v>150152.70000000001</v>
      </c>
      <c r="E236" s="2" t="s">
        <v>239</v>
      </c>
    </row>
    <row r="237" spans="1:5">
      <c r="A237" s="2">
        <v>225.99</v>
      </c>
      <c r="B237" s="2">
        <v>128.33000000000001</v>
      </c>
      <c r="C237" s="2">
        <v>386857.3</v>
      </c>
      <c r="D237" s="2">
        <v>150161.60000000001</v>
      </c>
      <c r="E237" s="2" t="s">
        <v>240</v>
      </c>
    </row>
    <row r="238" spans="1:5">
      <c r="A238" s="2">
        <v>58.78</v>
      </c>
      <c r="B238" s="2">
        <v>48.39</v>
      </c>
      <c r="C238" s="2">
        <v>386623.7</v>
      </c>
      <c r="D238" s="2">
        <v>150617.9</v>
      </c>
      <c r="E238" s="2" t="s">
        <v>241</v>
      </c>
    </row>
    <row r="239" spans="1:5">
      <c r="A239" s="2">
        <v>127.69</v>
      </c>
      <c r="B239" s="2">
        <v>94.54</v>
      </c>
      <c r="C239" s="2">
        <v>386588.7</v>
      </c>
      <c r="D239" s="2">
        <v>150634.6</v>
      </c>
      <c r="E239" s="2" t="s">
        <v>242</v>
      </c>
    </row>
    <row r="240" spans="1:5">
      <c r="A240" s="2">
        <v>74.88</v>
      </c>
      <c r="B240" s="2">
        <v>57.61</v>
      </c>
      <c r="C240" s="2">
        <v>386583.2</v>
      </c>
      <c r="D240" s="2">
        <v>150649.60000000001</v>
      </c>
      <c r="E240" s="2" t="s">
        <v>243</v>
      </c>
    </row>
    <row r="241" spans="1:5">
      <c r="A241" s="2">
        <v>202.13</v>
      </c>
      <c r="B241" s="2">
        <v>145.97</v>
      </c>
      <c r="C241" s="2">
        <v>386522</v>
      </c>
      <c r="D241" s="2">
        <v>150598</v>
      </c>
      <c r="E241" s="2" t="s">
        <v>244</v>
      </c>
    </row>
    <row r="242" spans="1:5">
      <c r="A242" s="2">
        <v>41.63</v>
      </c>
      <c r="B242" s="2">
        <v>32.159999999999997</v>
      </c>
      <c r="C242" s="2">
        <v>386949.1</v>
      </c>
      <c r="D242" s="2">
        <v>150571.5</v>
      </c>
      <c r="E242" s="2" t="s">
        <v>245</v>
      </c>
    </row>
    <row r="243" spans="1:5">
      <c r="A243" s="2">
        <v>35.01</v>
      </c>
      <c r="B243" s="2">
        <v>31.14</v>
      </c>
      <c r="C243" s="2">
        <v>386962.8</v>
      </c>
      <c r="D243" s="2">
        <v>150560.70000000001</v>
      </c>
      <c r="E243" s="2" t="s">
        <v>246</v>
      </c>
    </row>
    <row r="244" spans="1:5">
      <c r="A244" s="2">
        <v>71.23</v>
      </c>
      <c r="B244" s="2">
        <v>54.27</v>
      </c>
      <c r="C244" s="2">
        <v>386972.7</v>
      </c>
      <c r="D244" s="2">
        <v>150541.1</v>
      </c>
      <c r="E244" s="2" t="s">
        <v>247</v>
      </c>
    </row>
    <row r="245" spans="1:5">
      <c r="A245" s="2">
        <v>11.96</v>
      </c>
      <c r="B245" s="2">
        <v>18.95</v>
      </c>
      <c r="C245" s="2">
        <v>386980.3</v>
      </c>
      <c r="D245" s="2">
        <v>150541.4</v>
      </c>
      <c r="E245" s="2" t="s">
        <v>248</v>
      </c>
    </row>
    <row r="246" spans="1:5">
      <c r="A246" s="2">
        <v>143.4</v>
      </c>
      <c r="B246" s="2">
        <v>140.63</v>
      </c>
      <c r="C246" s="2">
        <v>386999.5</v>
      </c>
      <c r="D246" s="2">
        <v>150564.9</v>
      </c>
      <c r="E246" s="2" t="s">
        <v>249</v>
      </c>
    </row>
    <row r="247" spans="1:5">
      <c r="A247" s="2">
        <v>34.22</v>
      </c>
      <c r="B247" s="2">
        <v>31.32</v>
      </c>
      <c r="C247" s="2">
        <v>387047.8</v>
      </c>
      <c r="D247" s="2">
        <v>150603.4</v>
      </c>
      <c r="E247" s="2" t="s">
        <v>250</v>
      </c>
    </row>
    <row r="248" spans="1:5">
      <c r="A248" s="2">
        <v>200.17</v>
      </c>
      <c r="B248" s="2">
        <v>58.08</v>
      </c>
      <c r="C248" s="2">
        <v>387043.4</v>
      </c>
      <c r="D248" s="2">
        <v>150583.79999999999</v>
      </c>
      <c r="E248" s="2" t="s">
        <v>251</v>
      </c>
    </row>
    <row r="249" spans="1:5">
      <c r="A249" s="2">
        <v>108.22</v>
      </c>
      <c r="B249" s="2">
        <v>86.32</v>
      </c>
      <c r="C249" s="2">
        <v>387097.3</v>
      </c>
      <c r="D249" s="2">
        <v>150567.29999999999</v>
      </c>
      <c r="E249" s="2" t="s">
        <v>252</v>
      </c>
    </row>
    <row r="250" spans="1:5">
      <c r="A250" s="2">
        <v>40.9</v>
      </c>
      <c r="B250" s="2">
        <v>31.9</v>
      </c>
      <c r="C250" s="2">
        <v>387113.8</v>
      </c>
      <c r="D250" s="2">
        <v>150588.4</v>
      </c>
      <c r="E250" s="2" t="s">
        <v>253</v>
      </c>
    </row>
    <row r="251" spans="1:5">
      <c r="A251" s="2">
        <v>589.6</v>
      </c>
      <c r="B251" s="2">
        <v>108.11</v>
      </c>
      <c r="C251" s="2">
        <v>387180.3</v>
      </c>
      <c r="D251" s="2">
        <v>150618.4</v>
      </c>
      <c r="E251" s="2" t="s">
        <v>254</v>
      </c>
    </row>
    <row r="252" spans="1:5">
      <c r="A252" s="2">
        <v>436.44</v>
      </c>
      <c r="B252" s="2">
        <v>108.57</v>
      </c>
      <c r="C252" s="2">
        <v>387192.2</v>
      </c>
      <c r="D252" s="2">
        <v>150642.20000000001</v>
      </c>
      <c r="E252" s="2" t="s">
        <v>255</v>
      </c>
    </row>
    <row r="253" spans="1:5">
      <c r="A253" s="2">
        <v>296.7</v>
      </c>
      <c r="B253" s="2">
        <v>128.82</v>
      </c>
      <c r="C253" s="2">
        <v>387205.3</v>
      </c>
      <c r="D253" s="2">
        <v>150631.70000000001</v>
      </c>
      <c r="E253" s="2" t="s">
        <v>256</v>
      </c>
    </row>
    <row r="254" spans="1:5">
      <c r="A254" s="2">
        <v>36.58</v>
      </c>
      <c r="B254" s="2">
        <v>59.16</v>
      </c>
      <c r="C254" s="2">
        <v>385878.9</v>
      </c>
      <c r="D254" s="2">
        <v>150069.5</v>
      </c>
      <c r="E254" s="2" t="s">
        <v>257</v>
      </c>
    </row>
    <row r="255" spans="1:5">
      <c r="A255" s="2">
        <v>38.659999999999997</v>
      </c>
      <c r="B255" s="2">
        <v>65.98</v>
      </c>
      <c r="C255" s="2">
        <v>385861.9</v>
      </c>
      <c r="D255" s="2">
        <v>150057</v>
      </c>
      <c r="E255" s="2" t="s">
        <v>258</v>
      </c>
    </row>
    <row r="256" spans="1:5">
      <c r="A256" s="2">
        <v>33.880000000000003</v>
      </c>
      <c r="B256" s="2">
        <v>67.739999999999995</v>
      </c>
      <c r="C256" s="2">
        <v>385855.5</v>
      </c>
      <c r="D256" s="2">
        <v>150018.79999999999</v>
      </c>
      <c r="E256" s="2" t="s">
        <v>259</v>
      </c>
    </row>
    <row r="257" spans="1:5">
      <c r="A257" s="2">
        <v>4277.4399999999996</v>
      </c>
      <c r="B257" s="2">
        <v>299.48</v>
      </c>
      <c r="C257" s="2">
        <v>385928.2</v>
      </c>
      <c r="D257" s="2">
        <v>149992.6</v>
      </c>
      <c r="E257" s="2" t="s">
        <v>260</v>
      </c>
    </row>
    <row r="258" spans="1:5">
      <c r="A258" s="2">
        <v>67.739999999999995</v>
      </c>
      <c r="B258" s="2">
        <v>76.069999999999993</v>
      </c>
      <c r="C258" s="2">
        <v>385829.8</v>
      </c>
      <c r="D258" s="2">
        <v>149997.79999999999</v>
      </c>
      <c r="E258" s="2" t="s">
        <v>261</v>
      </c>
    </row>
    <row r="259" spans="1:5">
      <c r="A259" s="2">
        <v>27.62</v>
      </c>
      <c r="B259" s="2">
        <v>34.07</v>
      </c>
      <c r="C259" s="2">
        <v>385859.8</v>
      </c>
      <c r="D259" s="2">
        <v>149996.70000000001</v>
      </c>
      <c r="E259" s="2" t="s">
        <v>262</v>
      </c>
    </row>
    <row r="260" spans="1:5">
      <c r="A260" s="2">
        <v>74</v>
      </c>
      <c r="B260" s="2">
        <v>84.94</v>
      </c>
      <c r="C260" s="2">
        <v>385831.9</v>
      </c>
      <c r="D260" s="2">
        <v>150005.5</v>
      </c>
      <c r="E260" s="2" t="s">
        <v>263</v>
      </c>
    </row>
    <row r="261" spans="1:5">
      <c r="A261" s="2">
        <v>3672.28</v>
      </c>
      <c r="B261" s="2">
        <v>281.20999999999998</v>
      </c>
      <c r="C261" s="2">
        <v>385933.7</v>
      </c>
      <c r="D261" s="2">
        <v>150202.6</v>
      </c>
      <c r="E261" s="2" t="s">
        <v>264</v>
      </c>
    </row>
    <row r="262" spans="1:5">
      <c r="A262" s="2">
        <v>357.33</v>
      </c>
      <c r="B262" s="2">
        <v>253.33</v>
      </c>
      <c r="C262" s="2">
        <v>385807.5</v>
      </c>
      <c r="D262" s="2">
        <v>150227.79999999999</v>
      </c>
      <c r="E262" s="2" t="s">
        <v>265</v>
      </c>
    </row>
    <row r="263" spans="1:5">
      <c r="A263" s="2">
        <v>237.32</v>
      </c>
      <c r="B263" s="2">
        <v>302.82</v>
      </c>
      <c r="C263" s="2">
        <v>385822.7</v>
      </c>
      <c r="D263" s="2">
        <v>150235.70000000001</v>
      </c>
      <c r="E263" s="2" t="s">
        <v>266</v>
      </c>
    </row>
    <row r="264" spans="1:5">
      <c r="A264" s="2">
        <v>449.19</v>
      </c>
      <c r="B264" s="2">
        <v>333.9</v>
      </c>
      <c r="C264" s="2">
        <v>385906.8</v>
      </c>
      <c r="D264" s="2">
        <v>150328.20000000001</v>
      </c>
      <c r="E264" s="2" t="s">
        <v>267</v>
      </c>
    </row>
    <row r="265" spans="1:5">
      <c r="A265" s="2">
        <v>163.12</v>
      </c>
      <c r="B265" s="2">
        <v>94.06</v>
      </c>
      <c r="C265" s="2">
        <v>385958.1</v>
      </c>
      <c r="D265" s="2">
        <v>150379.9</v>
      </c>
      <c r="E265" s="2" t="s">
        <v>268</v>
      </c>
    </row>
    <row r="266" spans="1:5">
      <c r="A266" s="2">
        <v>369.42</v>
      </c>
      <c r="B266" s="2">
        <v>177.85</v>
      </c>
      <c r="C266" s="2">
        <v>386013.6</v>
      </c>
      <c r="D266" s="2">
        <v>150430.6</v>
      </c>
      <c r="E266" s="2" t="s">
        <v>269</v>
      </c>
    </row>
    <row r="267" spans="1:5">
      <c r="A267" s="2">
        <v>334.99</v>
      </c>
      <c r="B267" s="2">
        <v>318.08</v>
      </c>
      <c r="C267" s="2">
        <v>386073.8</v>
      </c>
      <c r="D267" s="2">
        <v>150533.9</v>
      </c>
      <c r="E267" s="2" t="s">
        <v>270</v>
      </c>
    </row>
    <row r="268" spans="1:5">
      <c r="A268" s="2">
        <v>151.5</v>
      </c>
      <c r="B268" s="2">
        <v>123.06</v>
      </c>
      <c r="C268" s="2">
        <v>386083.9</v>
      </c>
      <c r="D268" s="2">
        <v>150426.5</v>
      </c>
      <c r="E268" s="2" t="s">
        <v>271</v>
      </c>
    </row>
    <row r="269" spans="1:5">
      <c r="A269" s="2">
        <v>170.24</v>
      </c>
      <c r="B269" s="2">
        <v>122.52</v>
      </c>
      <c r="C269" s="2">
        <v>386075.4</v>
      </c>
      <c r="D269" s="2">
        <v>150418.29999999999</v>
      </c>
      <c r="E269" s="2" t="s">
        <v>272</v>
      </c>
    </row>
    <row r="270" spans="1:5">
      <c r="A270" s="2">
        <v>51.01</v>
      </c>
      <c r="B270" s="2">
        <v>46.84</v>
      </c>
      <c r="C270" s="2">
        <v>386128.7</v>
      </c>
      <c r="D270" s="2">
        <v>150399</v>
      </c>
      <c r="E270" s="2" t="s">
        <v>273</v>
      </c>
    </row>
    <row r="271" spans="1:5">
      <c r="A271" s="2">
        <v>49</v>
      </c>
      <c r="B271" s="2">
        <v>38.81</v>
      </c>
      <c r="C271" s="2">
        <v>386147.4</v>
      </c>
      <c r="D271" s="2">
        <v>150403.1</v>
      </c>
      <c r="E271" s="2" t="s">
        <v>274</v>
      </c>
    </row>
    <row r="272" spans="1:5">
      <c r="A272" s="2">
        <v>44.42</v>
      </c>
      <c r="B272" s="2">
        <v>35.58</v>
      </c>
      <c r="C272" s="2">
        <v>386152.6</v>
      </c>
      <c r="D272" s="2">
        <v>150419.5</v>
      </c>
      <c r="E272" s="2" t="s">
        <v>275</v>
      </c>
    </row>
    <row r="273" spans="1:5">
      <c r="A273" s="2">
        <v>37.31</v>
      </c>
      <c r="B273" s="2">
        <v>31.67</v>
      </c>
      <c r="C273" s="2">
        <v>386165.8</v>
      </c>
      <c r="D273" s="2">
        <v>150421.1</v>
      </c>
      <c r="E273" s="2" t="s">
        <v>276</v>
      </c>
    </row>
    <row r="274" spans="1:5">
      <c r="A274" s="2">
        <v>68.12</v>
      </c>
      <c r="B274" s="2">
        <v>49.61</v>
      </c>
      <c r="C274" s="2">
        <v>386177.1</v>
      </c>
      <c r="D274" s="2">
        <v>150406.6</v>
      </c>
      <c r="E274" s="2" t="s">
        <v>277</v>
      </c>
    </row>
    <row r="275" spans="1:5">
      <c r="A275" s="2">
        <v>231.92</v>
      </c>
      <c r="B275" s="2">
        <v>214.4</v>
      </c>
      <c r="C275" s="2">
        <v>386237.5</v>
      </c>
      <c r="D275" s="2">
        <v>150411.79999999999</v>
      </c>
      <c r="E275" s="2" t="s">
        <v>278</v>
      </c>
    </row>
    <row r="276" spans="1:5">
      <c r="A276" s="2">
        <v>315.20999999999998</v>
      </c>
      <c r="B276" s="2">
        <v>220.72</v>
      </c>
      <c r="C276" s="2">
        <v>386240.6</v>
      </c>
      <c r="D276" s="2">
        <v>150401.29999999999</v>
      </c>
      <c r="E276" s="2" t="s">
        <v>279</v>
      </c>
    </row>
    <row r="277" spans="1:5">
      <c r="A277" s="2">
        <v>71.55</v>
      </c>
      <c r="B277" s="2">
        <v>52.3</v>
      </c>
      <c r="C277" s="2">
        <v>386182.2</v>
      </c>
      <c r="D277" s="2">
        <v>150375.6</v>
      </c>
      <c r="E277" s="2" t="s">
        <v>280</v>
      </c>
    </row>
    <row r="278" spans="1:5">
      <c r="A278" s="2">
        <v>108.75</v>
      </c>
      <c r="B278" s="2">
        <v>77.739999999999995</v>
      </c>
      <c r="C278" s="2">
        <v>386175.9</v>
      </c>
      <c r="D278" s="2">
        <v>150344.70000000001</v>
      </c>
      <c r="E278" s="2" t="s">
        <v>281</v>
      </c>
    </row>
    <row r="279" spans="1:5">
      <c r="A279" s="2">
        <v>60.36</v>
      </c>
      <c r="B279" s="2">
        <v>54.17</v>
      </c>
      <c r="C279" s="2">
        <v>386124</v>
      </c>
      <c r="D279" s="2">
        <v>150386.70000000001</v>
      </c>
      <c r="E279" s="2" t="s">
        <v>282</v>
      </c>
    </row>
    <row r="280" spans="1:5">
      <c r="A280" s="2">
        <v>79.680000000000007</v>
      </c>
      <c r="B280" s="2">
        <v>61.88</v>
      </c>
      <c r="C280" s="2">
        <v>386148.9</v>
      </c>
      <c r="D280" s="2">
        <v>150371.5</v>
      </c>
      <c r="E280" s="2" t="s">
        <v>283</v>
      </c>
    </row>
    <row r="281" spans="1:5">
      <c r="A281" s="2">
        <v>228.87</v>
      </c>
      <c r="B281" s="2">
        <v>169.89</v>
      </c>
      <c r="C281" s="2">
        <v>386163.8</v>
      </c>
      <c r="D281" s="2">
        <v>150319.1</v>
      </c>
      <c r="E281" s="2" t="s">
        <v>284</v>
      </c>
    </row>
    <row r="282" spans="1:5">
      <c r="A282" s="2">
        <v>30.77</v>
      </c>
      <c r="B282" s="2">
        <v>33.72</v>
      </c>
      <c r="C282" s="2">
        <v>386152.4</v>
      </c>
      <c r="D282" s="2">
        <v>150271.1</v>
      </c>
      <c r="E282" s="2" t="s">
        <v>285</v>
      </c>
    </row>
    <row r="283" spans="1:5">
      <c r="A283" s="2">
        <v>816.97</v>
      </c>
      <c r="B283" s="2">
        <v>388.38</v>
      </c>
      <c r="C283" s="2">
        <v>386235.9</v>
      </c>
      <c r="D283" s="2">
        <v>150318.70000000001</v>
      </c>
      <c r="E283" s="2" t="s">
        <v>286</v>
      </c>
    </row>
    <row r="284" spans="1:5">
      <c r="A284" s="2">
        <v>104.29</v>
      </c>
      <c r="B284" s="2">
        <v>82.06</v>
      </c>
      <c r="C284" s="2">
        <v>386171.5</v>
      </c>
      <c r="D284" s="2">
        <v>150294</v>
      </c>
      <c r="E284" s="2" t="s">
        <v>287</v>
      </c>
    </row>
    <row r="285" spans="1:5">
      <c r="A285" s="2">
        <v>34.04</v>
      </c>
      <c r="B285" s="2">
        <v>35.08</v>
      </c>
      <c r="C285" s="2">
        <v>386161.5</v>
      </c>
      <c r="D285" s="2">
        <v>150266</v>
      </c>
      <c r="E285" s="2" t="s">
        <v>288</v>
      </c>
    </row>
    <row r="286" spans="1:5">
      <c r="A286" s="2">
        <v>1746</v>
      </c>
      <c r="B286" s="2">
        <v>495.35</v>
      </c>
      <c r="C286" s="2">
        <v>386222.1</v>
      </c>
      <c r="D286" s="2">
        <v>150516.4</v>
      </c>
      <c r="E286" s="2" t="s">
        <v>289</v>
      </c>
    </row>
    <row r="287" spans="1:5">
      <c r="A287" s="2">
        <v>598.30999999999995</v>
      </c>
      <c r="B287" s="2">
        <v>391.83</v>
      </c>
      <c r="C287" s="2">
        <v>386234.6</v>
      </c>
      <c r="D287" s="2">
        <v>150512.4</v>
      </c>
      <c r="E287" s="2" t="s">
        <v>290</v>
      </c>
    </row>
    <row r="288" spans="1:5">
      <c r="A288" s="2">
        <v>619.29</v>
      </c>
      <c r="B288" s="2">
        <v>198.64</v>
      </c>
      <c r="C288" s="2">
        <v>386275.1</v>
      </c>
      <c r="D288" s="2">
        <v>150399.20000000001</v>
      </c>
      <c r="E288" s="2" t="s">
        <v>291</v>
      </c>
    </row>
    <row r="289" spans="1:5">
      <c r="A289" s="2">
        <v>250.57</v>
      </c>
      <c r="B289" s="2">
        <v>106.49</v>
      </c>
      <c r="C289" s="2">
        <v>386290.8</v>
      </c>
      <c r="D289" s="2">
        <v>150391.79999999999</v>
      </c>
      <c r="E289" s="2" t="s">
        <v>292</v>
      </c>
    </row>
    <row r="290" spans="1:5">
      <c r="A290" s="2">
        <v>129.79</v>
      </c>
      <c r="B290" s="2">
        <v>51.59</v>
      </c>
      <c r="C290" s="2">
        <v>386294.2</v>
      </c>
      <c r="D290" s="2">
        <v>150367.4</v>
      </c>
      <c r="E290" s="2" t="s">
        <v>293</v>
      </c>
    </row>
    <row r="291" spans="1:5">
      <c r="A291" s="2">
        <v>313.52</v>
      </c>
      <c r="B291" s="2">
        <v>145.72</v>
      </c>
      <c r="C291" s="2">
        <v>386321.9</v>
      </c>
      <c r="D291" s="2">
        <v>150361.60000000001</v>
      </c>
      <c r="E291" s="2" t="s">
        <v>294</v>
      </c>
    </row>
    <row r="292" spans="1:5">
      <c r="A292" s="2">
        <v>487.19</v>
      </c>
      <c r="B292" s="2">
        <v>188.92</v>
      </c>
      <c r="C292" s="2">
        <v>386345.5</v>
      </c>
      <c r="D292" s="2">
        <v>150312.6</v>
      </c>
      <c r="E292" s="2" t="s">
        <v>295</v>
      </c>
    </row>
    <row r="293" spans="1:5">
      <c r="A293" s="2">
        <v>176.01</v>
      </c>
      <c r="B293" s="2">
        <v>136.82</v>
      </c>
      <c r="C293" s="2">
        <v>386327.6</v>
      </c>
      <c r="D293" s="2">
        <v>150429.9</v>
      </c>
      <c r="E293" s="2" t="s">
        <v>296</v>
      </c>
    </row>
    <row r="294" spans="1:5">
      <c r="A294" s="2">
        <v>896.21</v>
      </c>
      <c r="B294" s="2">
        <v>187.53</v>
      </c>
      <c r="C294" s="2">
        <v>386322.5</v>
      </c>
      <c r="D294" s="2">
        <v>150413.6</v>
      </c>
      <c r="E294" s="2" t="s">
        <v>297</v>
      </c>
    </row>
    <row r="295" spans="1:5">
      <c r="A295" s="2">
        <v>1110.8699999999999</v>
      </c>
      <c r="B295" s="2">
        <v>187.47</v>
      </c>
      <c r="C295" s="2">
        <v>386348</v>
      </c>
      <c r="D295" s="2">
        <v>150409.70000000001</v>
      </c>
      <c r="E295" s="2" t="s">
        <v>298</v>
      </c>
    </row>
    <row r="296" spans="1:5">
      <c r="A296" s="2">
        <v>173.84</v>
      </c>
      <c r="B296" s="2">
        <v>136.83000000000001</v>
      </c>
      <c r="C296" s="2">
        <v>386324.1</v>
      </c>
      <c r="D296" s="2">
        <v>150440.6</v>
      </c>
      <c r="E296" s="2" t="s">
        <v>299</v>
      </c>
    </row>
    <row r="297" spans="1:5">
      <c r="A297" s="2">
        <v>29.51</v>
      </c>
      <c r="B297" s="2">
        <v>59.76</v>
      </c>
      <c r="C297" s="2">
        <v>386202.7</v>
      </c>
      <c r="D297" s="2">
        <v>150281.60000000001</v>
      </c>
      <c r="E297" s="2" t="s">
        <v>300</v>
      </c>
    </row>
    <row r="298" spans="1:5">
      <c r="A298" s="2">
        <v>97.26</v>
      </c>
      <c r="B298" s="2">
        <v>103.54</v>
      </c>
      <c r="C298" s="2">
        <v>386241.5</v>
      </c>
      <c r="D298" s="2">
        <v>150295.4</v>
      </c>
      <c r="E298" s="2" t="s">
        <v>301</v>
      </c>
    </row>
    <row r="299" spans="1:5">
      <c r="A299" s="2">
        <v>54.24</v>
      </c>
      <c r="B299" s="2">
        <v>45.74</v>
      </c>
      <c r="C299" s="2">
        <v>386069.9</v>
      </c>
      <c r="D299" s="2">
        <v>150227.20000000001</v>
      </c>
      <c r="E299" s="2" t="s">
        <v>302</v>
      </c>
    </row>
    <row r="300" spans="1:5">
      <c r="A300" s="2">
        <v>1405.9</v>
      </c>
      <c r="B300" s="2">
        <v>156.86000000000001</v>
      </c>
      <c r="C300" s="2">
        <v>386202.4</v>
      </c>
      <c r="D300" s="2">
        <v>150208.1</v>
      </c>
      <c r="E300" s="2" t="s">
        <v>303</v>
      </c>
    </row>
    <row r="301" spans="1:5">
      <c r="A301" s="2">
        <v>246.48</v>
      </c>
      <c r="B301" s="2">
        <v>88.41</v>
      </c>
      <c r="C301" s="2">
        <v>386221.1</v>
      </c>
      <c r="D301" s="2">
        <v>150190</v>
      </c>
      <c r="E301" s="2" t="s">
        <v>304</v>
      </c>
    </row>
    <row r="302" spans="1:5">
      <c r="A302" s="2">
        <v>60.19</v>
      </c>
      <c r="B302" s="2">
        <v>53.66</v>
      </c>
      <c r="C302" s="2">
        <v>386203.6</v>
      </c>
      <c r="D302" s="2">
        <v>150170.20000000001</v>
      </c>
      <c r="E302" s="2" t="s">
        <v>305</v>
      </c>
    </row>
    <row r="303" spans="1:5">
      <c r="A303" s="2">
        <v>25.41</v>
      </c>
      <c r="B303" s="2">
        <v>31.47</v>
      </c>
      <c r="C303" s="2">
        <v>386192.2</v>
      </c>
      <c r="D303" s="2">
        <v>150157</v>
      </c>
      <c r="E303" s="2" t="s">
        <v>306</v>
      </c>
    </row>
    <row r="304" spans="1:5">
      <c r="A304" s="2">
        <v>8.3699999999999992</v>
      </c>
      <c r="B304" s="2">
        <v>12.5</v>
      </c>
      <c r="C304" s="2">
        <v>386180</v>
      </c>
      <c r="D304" s="2">
        <v>150150.5</v>
      </c>
      <c r="E304" s="2" t="s">
        <v>307</v>
      </c>
    </row>
    <row r="305" spans="1:5">
      <c r="A305" s="2">
        <v>6.03</v>
      </c>
      <c r="B305" s="2">
        <v>10.71</v>
      </c>
      <c r="C305" s="2">
        <v>386173.7</v>
      </c>
      <c r="D305" s="2">
        <v>150147</v>
      </c>
      <c r="E305" s="2" t="s">
        <v>308</v>
      </c>
    </row>
    <row r="306" spans="1:5">
      <c r="A306" s="2">
        <v>62.65</v>
      </c>
      <c r="B306" s="2">
        <v>60.92</v>
      </c>
      <c r="C306" s="2">
        <v>386188</v>
      </c>
      <c r="D306" s="2">
        <v>150146.1</v>
      </c>
      <c r="E306" s="2" t="s">
        <v>309</v>
      </c>
    </row>
    <row r="307" spans="1:5">
      <c r="A307" s="2">
        <v>388.56</v>
      </c>
      <c r="B307" s="2">
        <v>181.55</v>
      </c>
      <c r="C307" s="2">
        <v>386227.9</v>
      </c>
      <c r="D307" s="2">
        <v>150157.79999999999</v>
      </c>
      <c r="E307" s="2" t="s">
        <v>310</v>
      </c>
    </row>
    <row r="308" spans="1:5">
      <c r="A308" s="2">
        <v>1640.1</v>
      </c>
      <c r="B308" s="2">
        <v>164.36</v>
      </c>
      <c r="C308" s="2">
        <v>386287.3</v>
      </c>
      <c r="D308" s="2">
        <v>150198</v>
      </c>
      <c r="E308" s="2" t="s">
        <v>311</v>
      </c>
    </row>
    <row r="309" spans="1:5">
      <c r="A309" s="2">
        <v>1534.72</v>
      </c>
      <c r="B309" s="2">
        <v>214.83</v>
      </c>
      <c r="C309" s="2">
        <v>386321</v>
      </c>
      <c r="D309" s="2">
        <v>150211.1</v>
      </c>
      <c r="E309" s="2" t="s">
        <v>312</v>
      </c>
    </row>
    <row r="310" spans="1:5">
      <c r="A310" s="2">
        <v>803.29</v>
      </c>
      <c r="B310" s="2">
        <v>123.09</v>
      </c>
      <c r="C310" s="2">
        <v>386146</v>
      </c>
      <c r="D310" s="2">
        <v>150619.79999999999</v>
      </c>
      <c r="E310" s="2" t="s">
        <v>313</v>
      </c>
    </row>
    <row r="311" spans="1:5">
      <c r="A311" s="2">
        <v>675.91</v>
      </c>
      <c r="B311" s="2">
        <v>159.63</v>
      </c>
      <c r="C311" s="2">
        <v>386160.8</v>
      </c>
      <c r="D311" s="2">
        <v>150594.79999999999</v>
      </c>
      <c r="E311" s="2" t="s">
        <v>314</v>
      </c>
    </row>
    <row r="312" spans="1:5">
      <c r="A312" s="2">
        <v>6051.31</v>
      </c>
      <c r="B312" s="2">
        <v>403</v>
      </c>
      <c r="C312" s="2">
        <v>386133.8</v>
      </c>
      <c r="D312" s="2">
        <v>150531.4</v>
      </c>
      <c r="E312" s="2" t="s">
        <v>315</v>
      </c>
    </row>
    <row r="313" spans="1:5">
      <c r="A313" s="2">
        <v>127.81</v>
      </c>
      <c r="B313" s="2">
        <v>43.22</v>
      </c>
      <c r="C313" s="2">
        <v>386199.8</v>
      </c>
      <c r="D313" s="2">
        <v>150587.1</v>
      </c>
      <c r="E313" s="2" t="s">
        <v>316</v>
      </c>
    </row>
    <row r="314" spans="1:5">
      <c r="A314" s="2">
        <v>197.27</v>
      </c>
      <c r="B314" s="2">
        <v>74.19</v>
      </c>
      <c r="C314" s="2">
        <v>386230.2</v>
      </c>
      <c r="D314" s="2">
        <v>150581.29999999999</v>
      </c>
      <c r="E314" s="2" t="s">
        <v>317</v>
      </c>
    </row>
    <row r="315" spans="1:5">
      <c r="A315" s="2">
        <v>838.19</v>
      </c>
      <c r="B315" s="2">
        <v>119.76</v>
      </c>
      <c r="C315" s="2">
        <v>386299.3</v>
      </c>
      <c r="D315" s="2">
        <v>150499.29999999999</v>
      </c>
      <c r="E315" s="2" t="s">
        <v>318</v>
      </c>
    </row>
    <row r="316" spans="1:5">
      <c r="A316" s="2">
        <v>67.3</v>
      </c>
      <c r="B316" s="2">
        <v>39.44</v>
      </c>
      <c r="C316" s="2">
        <v>386331.9</v>
      </c>
      <c r="D316" s="2">
        <v>150509.29999999999</v>
      </c>
      <c r="E316" s="2" t="s">
        <v>319</v>
      </c>
    </row>
    <row r="317" spans="1:5">
      <c r="A317" s="2">
        <v>33.9</v>
      </c>
      <c r="B317" s="2">
        <v>28.63</v>
      </c>
      <c r="C317" s="2">
        <v>386343.8</v>
      </c>
      <c r="D317" s="2">
        <v>150505</v>
      </c>
      <c r="E317" s="2" t="s">
        <v>320</v>
      </c>
    </row>
    <row r="318" spans="1:5">
      <c r="A318" s="2">
        <v>60.77</v>
      </c>
      <c r="B318" s="2">
        <v>49.86</v>
      </c>
      <c r="C318" s="2">
        <v>386357.7</v>
      </c>
      <c r="D318" s="2">
        <v>150484.4</v>
      </c>
      <c r="E318" s="2" t="s">
        <v>321</v>
      </c>
    </row>
    <row r="319" spans="1:5">
      <c r="A319" s="2">
        <v>54.18</v>
      </c>
      <c r="B319" s="2">
        <v>44.24</v>
      </c>
      <c r="C319" s="2">
        <v>386360.2</v>
      </c>
      <c r="D319" s="2">
        <v>150462.29999999999</v>
      </c>
      <c r="E319" s="2" t="s">
        <v>322</v>
      </c>
    </row>
    <row r="320" spans="1:5">
      <c r="A320" s="2">
        <v>51.16</v>
      </c>
      <c r="B320" s="2">
        <v>117.76</v>
      </c>
      <c r="C320" s="2">
        <v>386396.9</v>
      </c>
      <c r="D320" s="2">
        <v>150650</v>
      </c>
      <c r="E320" s="2" t="s">
        <v>323</v>
      </c>
    </row>
    <row r="321" spans="1:5">
      <c r="A321" s="2">
        <v>143.6</v>
      </c>
      <c r="B321" s="2">
        <v>137.03</v>
      </c>
      <c r="C321" s="2">
        <v>386353.7</v>
      </c>
      <c r="D321" s="2">
        <v>150658.1</v>
      </c>
      <c r="E321" s="2" t="s">
        <v>324</v>
      </c>
    </row>
    <row r="322" spans="1:5">
      <c r="A322" s="2">
        <v>276.88</v>
      </c>
      <c r="B322" s="2">
        <v>231.15</v>
      </c>
      <c r="C322" s="2">
        <v>386269</v>
      </c>
      <c r="D322" s="2">
        <v>150620</v>
      </c>
      <c r="E322" s="2" t="s">
        <v>325</v>
      </c>
    </row>
    <row r="323" spans="1:5">
      <c r="A323" s="2">
        <v>126.05</v>
      </c>
      <c r="B323" s="2">
        <v>203.71</v>
      </c>
      <c r="C323" s="2">
        <v>386269</v>
      </c>
      <c r="D323" s="2">
        <v>150614.1</v>
      </c>
      <c r="E323" s="2" t="s">
        <v>326</v>
      </c>
    </row>
    <row r="324" spans="1:5">
      <c r="A324" s="2">
        <v>286.92</v>
      </c>
      <c r="B324" s="2">
        <v>208.15</v>
      </c>
      <c r="C324" s="2">
        <v>386503</v>
      </c>
      <c r="D324" s="2">
        <v>150588.6</v>
      </c>
      <c r="E324" s="2" t="s">
        <v>327</v>
      </c>
    </row>
    <row r="325" spans="1:5">
      <c r="A325" s="2">
        <v>250.28</v>
      </c>
      <c r="B325" s="2">
        <v>207.35</v>
      </c>
      <c r="C325" s="2">
        <v>386441.4</v>
      </c>
      <c r="D325" s="2">
        <v>150506.4</v>
      </c>
      <c r="E325" s="2" t="s">
        <v>328</v>
      </c>
    </row>
    <row r="326" spans="1:5">
      <c r="A326" s="2">
        <v>356.23</v>
      </c>
      <c r="B326" s="2">
        <v>263.97000000000003</v>
      </c>
      <c r="C326" s="2">
        <v>386454.4</v>
      </c>
      <c r="D326" s="2">
        <v>150505.79999999999</v>
      </c>
      <c r="E326" s="2" t="s">
        <v>329</v>
      </c>
    </row>
    <row r="327" spans="1:5">
      <c r="A327" s="2">
        <v>57.87</v>
      </c>
      <c r="B327" s="2">
        <v>48.69</v>
      </c>
      <c r="C327" s="2">
        <v>386386.5</v>
      </c>
      <c r="D327" s="2">
        <v>150476.1</v>
      </c>
      <c r="E327" s="2" t="s">
        <v>330</v>
      </c>
    </row>
    <row r="328" spans="1:5">
      <c r="A328" s="2">
        <v>54.78</v>
      </c>
      <c r="B328" s="2">
        <v>49.65</v>
      </c>
      <c r="C328" s="2">
        <v>386368.5</v>
      </c>
      <c r="D328" s="2">
        <v>150490.29999999999</v>
      </c>
      <c r="E328" s="2" t="s">
        <v>331</v>
      </c>
    </row>
    <row r="329" spans="1:5">
      <c r="A329" s="2">
        <v>18.57</v>
      </c>
      <c r="B329" s="2">
        <v>19.059999999999999</v>
      </c>
      <c r="C329" s="2">
        <v>386404.5</v>
      </c>
      <c r="D329" s="2">
        <v>150457.9</v>
      </c>
      <c r="E329" s="2" t="s">
        <v>332</v>
      </c>
    </row>
    <row r="330" spans="1:5">
      <c r="A330" s="2">
        <v>44.36</v>
      </c>
      <c r="B330" s="2">
        <v>38.200000000000003</v>
      </c>
      <c r="C330" s="2">
        <v>386402.4</v>
      </c>
      <c r="D330" s="2">
        <v>150445.6</v>
      </c>
      <c r="E330" s="2" t="s">
        <v>333</v>
      </c>
    </row>
    <row r="331" spans="1:5">
      <c r="A331" s="2">
        <v>99.18</v>
      </c>
      <c r="B331" s="2">
        <v>101.06</v>
      </c>
      <c r="C331" s="2">
        <v>386412.6</v>
      </c>
      <c r="D331" s="2">
        <v>150412.6</v>
      </c>
      <c r="E331" s="2" t="s">
        <v>334</v>
      </c>
    </row>
    <row r="332" spans="1:5">
      <c r="A332" s="2">
        <v>23.53</v>
      </c>
      <c r="B332" s="2">
        <v>28.13</v>
      </c>
      <c r="C332" s="2">
        <v>386428.3</v>
      </c>
      <c r="D332" s="2">
        <v>150384.6</v>
      </c>
      <c r="E332" s="2" t="s">
        <v>335</v>
      </c>
    </row>
    <row r="333" spans="1:5">
      <c r="A333" s="2">
        <v>24.06</v>
      </c>
      <c r="B333" s="2">
        <v>25.69</v>
      </c>
      <c r="C333" s="2">
        <v>386392.5</v>
      </c>
      <c r="D333" s="2">
        <v>150423.1</v>
      </c>
      <c r="E333" s="2" t="s">
        <v>336</v>
      </c>
    </row>
    <row r="334" spans="1:5">
      <c r="A334" s="2">
        <v>37.409999999999997</v>
      </c>
      <c r="B334" s="2">
        <v>42.52</v>
      </c>
      <c r="C334" s="2">
        <v>386467.8</v>
      </c>
      <c r="D334" s="2">
        <v>150426.6</v>
      </c>
      <c r="E334" s="2" t="s">
        <v>337</v>
      </c>
    </row>
    <row r="335" spans="1:5">
      <c r="A335" s="2">
        <v>20.78</v>
      </c>
      <c r="B335" s="2">
        <v>30.93</v>
      </c>
      <c r="C335" s="2">
        <v>386441.3</v>
      </c>
      <c r="D335" s="2">
        <v>150360.70000000001</v>
      </c>
      <c r="E335" s="2" t="s">
        <v>338</v>
      </c>
    </row>
    <row r="336" spans="1:5">
      <c r="A336" s="2">
        <v>22.45</v>
      </c>
      <c r="B336" s="2">
        <v>32.68</v>
      </c>
      <c r="C336" s="2">
        <v>386469.4</v>
      </c>
      <c r="D336" s="2">
        <v>150312.6</v>
      </c>
      <c r="E336" s="2" t="s">
        <v>339</v>
      </c>
    </row>
    <row r="337" spans="1:5">
      <c r="A337" s="2">
        <v>151.35</v>
      </c>
      <c r="B337" s="2">
        <v>93.33</v>
      </c>
      <c r="C337" s="2">
        <v>386490.7</v>
      </c>
      <c r="D337" s="2">
        <v>150281.9</v>
      </c>
      <c r="E337" s="2" t="s">
        <v>340</v>
      </c>
    </row>
    <row r="338" spans="1:5">
      <c r="A338" s="2">
        <v>106.27</v>
      </c>
      <c r="B338" s="2">
        <v>43.76</v>
      </c>
      <c r="C338" s="2">
        <v>386519.6</v>
      </c>
      <c r="D338" s="2">
        <v>150010.9</v>
      </c>
      <c r="E338" s="2" t="s">
        <v>341</v>
      </c>
    </row>
    <row r="339" spans="1:5">
      <c r="A339" s="2">
        <v>57.34</v>
      </c>
      <c r="B339" s="2">
        <v>63.16</v>
      </c>
      <c r="C339" s="2">
        <v>385877.5</v>
      </c>
      <c r="D339" s="2">
        <v>149909.6</v>
      </c>
      <c r="E339" s="2" t="s">
        <v>342</v>
      </c>
    </row>
    <row r="340" spans="1:5">
      <c r="A340" s="2">
        <v>136.47999999999999</v>
      </c>
      <c r="B340" s="2">
        <v>98.28</v>
      </c>
      <c r="C340" s="2">
        <v>385892.6</v>
      </c>
      <c r="D340" s="2">
        <v>149861.5</v>
      </c>
      <c r="E340" s="2" t="s">
        <v>343</v>
      </c>
    </row>
    <row r="341" spans="1:5">
      <c r="A341" s="2">
        <v>509.38</v>
      </c>
      <c r="B341" s="2">
        <v>91.36</v>
      </c>
      <c r="C341" s="2">
        <v>385928.4</v>
      </c>
      <c r="D341" s="2">
        <v>149895.79999999999</v>
      </c>
      <c r="E341" s="2" t="s">
        <v>344</v>
      </c>
    </row>
    <row r="342" spans="1:5">
      <c r="A342" s="2">
        <v>49.29</v>
      </c>
      <c r="B342" s="2">
        <v>75.95</v>
      </c>
      <c r="C342" s="2">
        <v>385993.7</v>
      </c>
      <c r="D342" s="2">
        <v>149936.4</v>
      </c>
      <c r="E342" s="2" t="s">
        <v>345</v>
      </c>
    </row>
    <row r="343" spans="1:5">
      <c r="A343" s="2">
        <v>34.549999999999997</v>
      </c>
      <c r="B343" s="2">
        <v>23.6</v>
      </c>
      <c r="C343" s="2">
        <v>386004.5</v>
      </c>
      <c r="D343" s="2">
        <v>149944.9</v>
      </c>
      <c r="E343" s="2" t="s">
        <v>346</v>
      </c>
    </row>
    <row r="344" spans="1:5">
      <c r="A344" s="2">
        <v>10.58</v>
      </c>
      <c r="B344" s="2">
        <v>14.48</v>
      </c>
      <c r="C344" s="2">
        <v>385995.4</v>
      </c>
      <c r="D344" s="2">
        <v>149955.6</v>
      </c>
      <c r="E344" s="2" t="s">
        <v>347</v>
      </c>
    </row>
    <row r="345" spans="1:5">
      <c r="A345" s="2">
        <v>17.739999999999998</v>
      </c>
      <c r="B345" s="2">
        <v>21.28</v>
      </c>
      <c r="C345" s="2">
        <v>385997.8</v>
      </c>
      <c r="D345" s="2">
        <v>149949.1</v>
      </c>
      <c r="E345" s="2" t="s">
        <v>348</v>
      </c>
    </row>
    <row r="346" spans="1:5">
      <c r="A346" s="2">
        <v>38.659999999999997</v>
      </c>
      <c r="B346" s="2">
        <v>25.66</v>
      </c>
      <c r="C346" s="2">
        <v>386630.40000000002</v>
      </c>
      <c r="D346" s="2">
        <v>149952.20000000001</v>
      </c>
      <c r="E346" s="2" t="s">
        <v>349</v>
      </c>
    </row>
    <row r="347" spans="1:5">
      <c r="A347" s="2">
        <v>61.68</v>
      </c>
      <c r="B347" s="2">
        <v>145.4</v>
      </c>
      <c r="C347" s="2">
        <v>387028.9</v>
      </c>
      <c r="D347" s="2">
        <v>151287.6</v>
      </c>
      <c r="E347" s="2" t="s">
        <v>350</v>
      </c>
    </row>
    <row r="348" spans="1:5">
      <c r="A348" s="2">
        <v>20.85</v>
      </c>
      <c r="B348" s="2">
        <v>43.96</v>
      </c>
      <c r="C348" s="2">
        <v>387009.2</v>
      </c>
      <c r="D348" s="2">
        <v>151269.5</v>
      </c>
      <c r="E348" s="2" t="s">
        <v>351</v>
      </c>
    </row>
    <row r="349" spans="1:5">
      <c r="A349" s="2">
        <v>34.76</v>
      </c>
      <c r="B349" s="2">
        <v>41.41</v>
      </c>
      <c r="C349" s="2">
        <v>386982.5</v>
      </c>
      <c r="D349" s="2">
        <v>151248</v>
      </c>
      <c r="E349" s="2" t="s">
        <v>352</v>
      </c>
    </row>
    <row r="350" spans="1:5">
      <c r="A350" s="2">
        <v>12.06</v>
      </c>
      <c r="B350" s="2">
        <v>20.65</v>
      </c>
      <c r="C350" s="2">
        <v>386968</v>
      </c>
      <c r="D350" s="2">
        <v>151235.6</v>
      </c>
      <c r="E350" s="2" t="s">
        <v>353</v>
      </c>
    </row>
    <row r="351" spans="1:5">
      <c r="A351" s="2">
        <v>10.58</v>
      </c>
      <c r="B351" s="2">
        <v>17.45</v>
      </c>
      <c r="C351" s="2">
        <v>386958.5</v>
      </c>
      <c r="D351" s="2">
        <v>151226.79999999999</v>
      </c>
      <c r="E351" s="2" t="s">
        <v>354</v>
      </c>
    </row>
    <row r="352" spans="1:5">
      <c r="A352" s="2">
        <v>8.2200000000000006</v>
      </c>
      <c r="B352" s="2">
        <v>16.07</v>
      </c>
      <c r="C352" s="2">
        <v>386953.2</v>
      </c>
      <c r="D352" s="2">
        <v>151221.79999999999</v>
      </c>
      <c r="E352" s="2" t="s">
        <v>355</v>
      </c>
    </row>
    <row r="353" spans="1:5">
      <c r="A353" s="2">
        <v>67.33</v>
      </c>
      <c r="B353" s="2">
        <v>86.76</v>
      </c>
      <c r="C353" s="2">
        <v>386934.4</v>
      </c>
      <c r="D353" s="2">
        <v>151205</v>
      </c>
      <c r="E353" s="2" t="s">
        <v>356</v>
      </c>
    </row>
    <row r="354" spans="1:5">
      <c r="A354" s="2">
        <v>9.7100000000000009</v>
      </c>
      <c r="B354" s="2">
        <v>39.14</v>
      </c>
      <c r="C354" s="2">
        <v>387290.2</v>
      </c>
      <c r="D354" s="2">
        <v>150999</v>
      </c>
      <c r="E354" s="2" t="s">
        <v>357</v>
      </c>
    </row>
    <row r="355" spans="1:5">
      <c r="A355" s="2">
        <v>32.17</v>
      </c>
      <c r="B355" s="2">
        <v>43.18</v>
      </c>
      <c r="C355" s="2">
        <v>387471</v>
      </c>
      <c r="D355" s="2">
        <v>151661.4</v>
      </c>
      <c r="E355" s="2" t="s">
        <v>358</v>
      </c>
    </row>
    <row r="356" spans="1:5">
      <c r="A356" s="2">
        <v>18.190000000000001</v>
      </c>
      <c r="B356" s="2">
        <v>48.3</v>
      </c>
      <c r="C356" s="2">
        <v>387471.3</v>
      </c>
      <c r="D356" s="2">
        <v>151613.29999999999</v>
      </c>
      <c r="E356" s="2" t="s">
        <v>359</v>
      </c>
    </row>
    <row r="357" spans="1:5">
      <c r="A357" s="2">
        <v>23.97</v>
      </c>
      <c r="B357" s="2">
        <v>38.97</v>
      </c>
      <c r="C357" s="2">
        <v>387767.2</v>
      </c>
      <c r="D357" s="2">
        <v>151325.70000000001</v>
      </c>
      <c r="E357" s="2" t="s">
        <v>360</v>
      </c>
    </row>
    <row r="358" spans="1:5">
      <c r="A358" s="2">
        <v>7.14</v>
      </c>
      <c r="B358" s="2">
        <v>27.48</v>
      </c>
      <c r="C358" s="2">
        <v>386490.4</v>
      </c>
      <c r="D358" s="2">
        <v>151702.79999999999</v>
      </c>
      <c r="E358" s="2" t="s">
        <v>361</v>
      </c>
    </row>
    <row r="359" spans="1:5">
      <c r="A359" s="2">
        <v>42.5</v>
      </c>
      <c r="B359" s="2">
        <v>74.81</v>
      </c>
      <c r="C359" s="2">
        <v>386205.9</v>
      </c>
      <c r="D359" s="2">
        <v>150051</v>
      </c>
      <c r="E359" s="2" t="s">
        <v>362</v>
      </c>
    </row>
    <row r="360" spans="1:5">
      <c r="A360" s="2">
        <v>11.21</v>
      </c>
      <c r="B360" s="2">
        <v>27.38</v>
      </c>
      <c r="C360" s="2">
        <v>386282.6</v>
      </c>
      <c r="D360" s="2">
        <v>150357.70000000001</v>
      </c>
      <c r="E360" s="2" t="s">
        <v>363</v>
      </c>
    </row>
    <row r="361" spans="1:5">
      <c r="A361" s="2">
        <v>275.58999999999997</v>
      </c>
      <c r="B361" s="2">
        <v>182.27</v>
      </c>
      <c r="C361" s="2">
        <v>385803.4</v>
      </c>
      <c r="D361" s="2">
        <v>149791.1</v>
      </c>
      <c r="E361" s="2" t="s">
        <v>364</v>
      </c>
    </row>
    <row r="362" spans="1:5">
      <c r="A362" s="2">
        <v>807.85</v>
      </c>
      <c r="B362" s="2">
        <v>289.52</v>
      </c>
      <c r="C362" s="2">
        <v>385797.8</v>
      </c>
      <c r="D362" s="2">
        <v>149889.60000000001</v>
      </c>
      <c r="E362" s="2" t="s">
        <v>365</v>
      </c>
    </row>
    <row r="363" spans="1:5">
      <c r="A363" s="2">
        <v>63.99</v>
      </c>
      <c r="B363" s="2">
        <v>47.01</v>
      </c>
      <c r="C363" s="2">
        <v>385787.3</v>
      </c>
      <c r="D363" s="2">
        <v>149986.9</v>
      </c>
      <c r="E363" s="2" t="s">
        <v>366</v>
      </c>
    </row>
    <row r="364" spans="1:5">
      <c r="A364" s="2">
        <v>41.06</v>
      </c>
      <c r="B364" s="2">
        <v>37.909999999999997</v>
      </c>
      <c r="C364" s="2">
        <v>385803.8</v>
      </c>
      <c r="D364" s="2">
        <v>149997.6</v>
      </c>
      <c r="E364" s="2" t="s">
        <v>367</v>
      </c>
    </row>
    <row r="365" spans="1:5">
      <c r="A365" s="2">
        <v>41.52</v>
      </c>
      <c r="B365" s="2">
        <v>37.25</v>
      </c>
      <c r="C365" s="2">
        <v>385803.8</v>
      </c>
      <c r="D365" s="2">
        <v>150010.29999999999</v>
      </c>
      <c r="E365" s="2" t="s">
        <v>368</v>
      </c>
    </row>
    <row r="366" spans="1:5">
      <c r="A366" s="2">
        <v>1120.6600000000001</v>
      </c>
      <c r="B366" s="2">
        <v>594.66</v>
      </c>
      <c r="C366" s="2">
        <v>386017.5</v>
      </c>
      <c r="D366" s="2">
        <v>150410.6</v>
      </c>
      <c r="E366" s="2" t="s">
        <v>369</v>
      </c>
    </row>
    <row r="367" spans="1:5">
      <c r="A367" s="2">
        <v>513.76</v>
      </c>
      <c r="B367" s="2">
        <v>80.569999999999993</v>
      </c>
      <c r="C367" s="2">
        <v>386163.9</v>
      </c>
      <c r="D367" s="2">
        <v>150388.20000000001</v>
      </c>
      <c r="E367" s="2" t="s">
        <v>370</v>
      </c>
    </row>
    <row r="368" spans="1:5">
      <c r="A368" s="2">
        <v>504.37</v>
      </c>
      <c r="B368" s="2">
        <v>79.959999999999994</v>
      </c>
      <c r="C368" s="2">
        <v>386381.4</v>
      </c>
      <c r="D368" s="2">
        <v>150454.20000000001</v>
      </c>
      <c r="E368" s="2" t="s">
        <v>371</v>
      </c>
    </row>
    <row r="369" spans="1:5">
      <c r="A369" s="2">
        <v>511.47</v>
      </c>
      <c r="B369" s="2">
        <v>80.5</v>
      </c>
      <c r="C369" s="2">
        <v>386543.8</v>
      </c>
      <c r="D369" s="2">
        <v>150654.9</v>
      </c>
      <c r="E369" s="2" t="s">
        <v>372</v>
      </c>
    </row>
    <row r="370" spans="1:5">
      <c r="A370" s="2">
        <v>190.87</v>
      </c>
      <c r="B370" s="2">
        <v>148.91</v>
      </c>
      <c r="C370" s="2">
        <v>386039.4</v>
      </c>
      <c r="D370" s="2">
        <v>150459.9</v>
      </c>
      <c r="E370" s="2" t="s">
        <v>373</v>
      </c>
    </row>
    <row r="371" spans="1:5">
      <c r="A371" s="2">
        <v>455.52</v>
      </c>
      <c r="B371" s="2">
        <v>135.57</v>
      </c>
      <c r="C371" s="2">
        <v>385998.4</v>
      </c>
      <c r="D371" s="2">
        <v>150387.29999999999</v>
      </c>
      <c r="E371" s="2" t="s">
        <v>374</v>
      </c>
    </row>
    <row r="372" spans="1:5">
      <c r="A372" s="2">
        <v>91.83</v>
      </c>
      <c r="B372" s="2">
        <v>55.97</v>
      </c>
      <c r="C372" s="2">
        <v>386009.8</v>
      </c>
      <c r="D372" s="2">
        <v>150454.9</v>
      </c>
      <c r="E372" s="2" t="s">
        <v>375</v>
      </c>
    </row>
    <row r="373" spans="1:5">
      <c r="A373" s="2">
        <v>936.62</v>
      </c>
      <c r="B373" s="2">
        <v>351.47</v>
      </c>
      <c r="C373" s="2">
        <v>385888.1</v>
      </c>
      <c r="D373" s="2">
        <v>150348.4</v>
      </c>
      <c r="E373" s="2" t="s">
        <v>376</v>
      </c>
    </row>
    <row r="374" spans="1:5">
      <c r="A374" s="2">
        <v>28.08</v>
      </c>
      <c r="B374" s="2">
        <v>25.4</v>
      </c>
      <c r="C374" s="2">
        <v>385967.9</v>
      </c>
      <c r="D374" s="2">
        <v>150409.1</v>
      </c>
      <c r="E374" s="2" t="s">
        <v>377</v>
      </c>
    </row>
    <row r="375" spans="1:5">
      <c r="A375" s="2">
        <v>748.22</v>
      </c>
      <c r="B375" s="2">
        <v>328.25</v>
      </c>
      <c r="C375" s="2">
        <v>385905.2</v>
      </c>
      <c r="D375" s="2">
        <v>150349.29999999999</v>
      </c>
      <c r="E375" s="2" t="s">
        <v>378</v>
      </c>
    </row>
    <row r="376" spans="1:5">
      <c r="A376" s="2">
        <v>446.75</v>
      </c>
      <c r="B376" s="2">
        <v>245.46</v>
      </c>
      <c r="C376" s="2">
        <v>385769.2</v>
      </c>
      <c r="D376" s="2">
        <v>150118.29999999999</v>
      </c>
      <c r="E376" s="2" t="s">
        <v>379</v>
      </c>
    </row>
    <row r="377" spans="1:5">
      <c r="A377" s="2">
        <v>171.6</v>
      </c>
      <c r="B377" s="2">
        <v>155.78</v>
      </c>
      <c r="C377" s="2">
        <v>385728.4</v>
      </c>
      <c r="D377" s="2">
        <v>150003.29999999999</v>
      </c>
      <c r="E377" s="2" t="s">
        <v>380</v>
      </c>
    </row>
    <row r="378" spans="1:5">
      <c r="A378" s="2">
        <v>81.06</v>
      </c>
      <c r="B378" s="2">
        <v>58.02</v>
      </c>
      <c r="C378" s="2">
        <v>385783</v>
      </c>
      <c r="D378" s="2">
        <v>150018</v>
      </c>
      <c r="E378" s="2" t="s">
        <v>381</v>
      </c>
    </row>
    <row r="379" spans="1:5">
      <c r="A379" s="2">
        <v>512</v>
      </c>
      <c r="B379" s="2">
        <v>80.83</v>
      </c>
      <c r="C379" s="2">
        <v>385769.4</v>
      </c>
      <c r="D379" s="2">
        <v>150000.70000000001</v>
      </c>
      <c r="E379" s="2" t="s">
        <v>382</v>
      </c>
    </row>
    <row r="380" spans="1:5">
      <c r="A380" s="2">
        <v>153.27000000000001</v>
      </c>
      <c r="B380" s="2">
        <v>154.02000000000001</v>
      </c>
      <c r="C380" s="2">
        <v>385736.8</v>
      </c>
      <c r="D380" s="2">
        <v>149986.5</v>
      </c>
      <c r="E380" s="2" t="s">
        <v>383</v>
      </c>
    </row>
    <row r="381" spans="1:5">
      <c r="A381" s="2">
        <v>12.04</v>
      </c>
      <c r="B381" s="2">
        <v>16.059999999999999</v>
      </c>
      <c r="C381" s="2">
        <v>385694.1</v>
      </c>
      <c r="D381" s="2">
        <v>149981.29999999999</v>
      </c>
      <c r="E381" s="2" t="s">
        <v>384</v>
      </c>
    </row>
    <row r="382" spans="1:5">
      <c r="A382" s="2">
        <v>2.71</v>
      </c>
      <c r="B382" s="2">
        <v>7.97</v>
      </c>
      <c r="C382" s="2">
        <v>385691.5</v>
      </c>
      <c r="D382" s="2">
        <v>149991.20000000001</v>
      </c>
      <c r="E382" s="2" t="s">
        <v>385</v>
      </c>
    </row>
    <row r="383" spans="1:5">
      <c r="A383" s="2">
        <v>289.02</v>
      </c>
      <c r="B383" s="2">
        <v>277.99</v>
      </c>
      <c r="C383" s="2">
        <v>385775.1</v>
      </c>
      <c r="D383" s="2">
        <v>150093.1</v>
      </c>
      <c r="E383" s="2" t="s">
        <v>386</v>
      </c>
    </row>
    <row r="384" spans="1:5">
      <c r="A384" s="2">
        <v>322.33999999999997</v>
      </c>
      <c r="B384" s="2">
        <v>575.04999999999995</v>
      </c>
      <c r="C384" s="2">
        <v>385796.5</v>
      </c>
      <c r="D384" s="2">
        <v>150134.9</v>
      </c>
      <c r="E384" s="2" t="s">
        <v>387</v>
      </c>
    </row>
    <row r="385" spans="1:5">
      <c r="A385" s="2">
        <v>39.79</v>
      </c>
      <c r="B385" s="2">
        <v>64.459999999999994</v>
      </c>
      <c r="C385" s="2">
        <v>385757.5</v>
      </c>
      <c r="D385" s="2">
        <v>150041</v>
      </c>
      <c r="E385" s="2" t="s">
        <v>388</v>
      </c>
    </row>
    <row r="386" spans="1:5">
      <c r="A386" s="2">
        <v>278.2</v>
      </c>
      <c r="B386" s="2">
        <v>214.49</v>
      </c>
      <c r="C386" s="2">
        <v>385825.8</v>
      </c>
      <c r="D386" s="2">
        <v>150238.5</v>
      </c>
      <c r="E386" s="2" t="s">
        <v>389</v>
      </c>
    </row>
    <row r="387" spans="1:5">
      <c r="A387" s="2">
        <v>1391.55</v>
      </c>
      <c r="B387" s="2">
        <v>532.89</v>
      </c>
      <c r="C387" s="2">
        <v>385781.3</v>
      </c>
      <c r="D387" s="2">
        <v>149872.70000000001</v>
      </c>
      <c r="E387" s="2" t="s">
        <v>390</v>
      </c>
    </row>
    <row r="388" spans="1:5">
      <c r="A388" s="2">
        <v>245.21</v>
      </c>
      <c r="B388" s="2">
        <v>273.41000000000003</v>
      </c>
      <c r="C388" s="2">
        <v>385907</v>
      </c>
      <c r="D388" s="2">
        <v>150333.4</v>
      </c>
      <c r="E388" s="2" t="s">
        <v>391</v>
      </c>
    </row>
    <row r="389" spans="1:5">
      <c r="A389" s="2">
        <v>293.25</v>
      </c>
      <c r="B389" s="2">
        <v>127</v>
      </c>
      <c r="C389" s="2">
        <v>386145.8</v>
      </c>
      <c r="D389" s="2">
        <v>151376.79999999999</v>
      </c>
      <c r="E389" s="2" t="s">
        <v>392</v>
      </c>
    </row>
    <row r="390" spans="1:5">
      <c r="A390" s="2">
        <v>65.37</v>
      </c>
      <c r="B390" s="2">
        <v>28.79</v>
      </c>
      <c r="C390" s="2">
        <v>387043.3</v>
      </c>
      <c r="D390" s="2">
        <v>152034.9</v>
      </c>
      <c r="E390" s="2" t="s">
        <v>393</v>
      </c>
    </row>
    <row r="391" spans="1:5">
      <c r="A391" s="2">
        <v>154.03</v>
      </c>
      <c r="B391" s="2">
        <v>91.75</v>
      </c>
      <c r="C391" s="2">
        <v>387035.3</v>
      </c>
      <c r="D391" s="2">
        <v>152066.6</v>
      </c>
      <c r="E391" s="2" t="s">
        <v>394</v>
      </c>
    </row>
    <row r="392" spans="1:5">
      <c r="A392" s="2">
        <v>524.58000000000004</v>
      </c>
      <c r="B392" s="2">
        <v>212.91</v>
      </c>
      <c r="C392" s="2">
        <v>386417.3</v>
      </c>
      <c r="D392" s="2">
        <v>152021.1</v>
      </c>
      <c r="E392" s="2" t="s">
        <v>395</v>
      </c>
    </row>
    <row r="393" spans="1:5">
      <c r="A393" s="2">
        <v>293.83</v>
      </c>
      <c r="B393" s="2">
        <v>127.07</v>
      </c>
      <c r="C393" s="2">
        <v>386364.7</v>
      </c>
      <c r="D393" s="2">
        <v>152021.5</v>
      </c>
      <c r="E393" s="2" t="s">
        <v>396</v>
      </c>
    </row>
    <row r="394" spans="1:5">
      <c r="A394" s="2">
        <v>115.38</v>
      </c>
      <c r="B394" s="2">
        <v>87.05</v>
      </c>
      <c r="C394" s="2">
        <v>386345</v>
      </c>
      <c r="D394" s="2">
        <v>152015.29999999999</v>
      </c>
      <c r="E394" s="2" t="s">
        <v>397</v>
      </c>
    </row>
    <row r="395" spans="1:5">
      <c r="A395" s="2">
        <v>112.11</v>
      </c>
      <c r="B395" s="2">
        <v>80.3</v>
      </c>
      <c r="C395" s="2">
        <v>386321.2</v>
      </c>
      <c r="D395" s="2">
        <v>152036.5</v>
      </c>
      <c r="E395" s="2" t="s">
        <v>398</v>
      </c>
    </row>
    <row r="396" spans="1:5">
      <c r="A396" s="2">
        <v>154.69</v>
      </c>
      <c r="B396" s="2">
        <v>192.95</v>
      </c>
      <c r="C396" s="2">
        <v>386422.8</v>
      </c>
      <c r="D396" s="2">
        <v>151952.70000000001</v>
      </c>
      <c r="E396" s="2" t="s">
        <v>399</v>
      </c>
    </row>
    <row r="397" spans="1:5">
      <c r="A397" s="2">
        <v>23.69</v>
      </c>
      <c r="B397" s="2">
        <v>30.95</v>
      </c>
      <c r="C397" s="2">
        <v>386469.4</v>
      </c>
      <c r="D397" s="2">
        <v>151904.70000000001</v>
      </c>
      <c r="E397" s="2" t="s">
        <v>400</v>
      </c>
    </row>
    <row r="398" spans="1:5">
      <c r="A398" s="2">
        <v>29971.48</v>
      </c>
      <c r="B398" s="2">
        <v>1003.31</v>
      </c>
      <c r="C398" s="2">
        <v>389910.9</v>
      </c>
      <c r="D398" s="2">
        <v>151280.5</v>
      </c>
      <c r="E398" s="2" t="s">
        <v>401</v>
      </c>
    </row>
    <row r="399" spans="1:5">
      <c r="A399" s="2">
        <v>1625.05</v>
      </c>
      <c r="B399" s="2">
        <v>257.95999999999998</v>
      </c>
      <c r="C399" s="2">
        <v>389956.2</v>
      </c>
      <c r="D399" s="2">
        <v>151389.79999999999</v>
      </c>
      <c r="E399" s="2" t="s">
        <v>402</v>
      </c>
    </row>
    <row r="400" spans="1:5">
      <c r="A400" s="2">
        <v>154.75</v>
      </c>
      <c r="B400" s="2">
        <v>211.35</v>
      </c>
      <c r="C400" s="2">
        <v>386835.7</v>
      </c>
      <c r="D400" s="2">
        <v>150900.4</v>
      </c>
      <c r="E400" s="2" t="s">
        <v>403</v>
      </c>
    </row>
    <row r="401" spans="1:5">
      <c r="A401" s="2">
        <v>48.92</v>
      </c>
      <c r="B401" s="2">
        <v>48.52</v>
      </c>
      <c r="C401" s="2">
        <v>386854.1</v>
      </c>
      <c r="D401" s="2">
        <v>150981.79999999999</v>
      </c>
      <c r="E401" s="2" t="s">
        <v>404</v>
      </c>
    </row>
    <row r="402" spans="1:5">
      <c r="A402" s="2">
        <v>532.01</v>
      </c>
      <c r="B402" s="2">
        <v>157.26</v>
      </c>
      <c r="C402" s="2">
        <v>386555.2</v>
      </c>
      <c r="D402" s="2">
        <v>150768.20000000001</v>
      </c>
      <c r="E402" s="2" t="s">
        <v>405</v>
      </c>
    </row>
    <row r="403" spans="1:5">
      <c r="A403" s="2">
        <v>656.79</v>
      </c>
      <c r="B403" s="2">
        <v>126.68</v>
      </c>
      <c r="C403" s="2">
        <v>386529.9</v>
      </c>
      <c r="D403" s="2">
        <v>150778.1</v>
      </c>
      <c r="E403" s="2" t="s">
        <v>406</v>
      </c>
    </row>
    <row r="404" spans="1:5">
      <c r="A404" s="2">
        <v>281.32</v>
      </c>
      <c r="B404" s="2">
        <v>100.59</v>
      </c>
      <c r="C404" s="2">
        <v>386195.4</v>
      </c>
      <c r="D404" s="2">
        <v>150508.9</v>
      </c>
      <c r="E404" s="2" t="s">
        <v>407</v>
      </c>
    </row>
    <row r="405" spans="1:5">
      <c r="A405" s="2">
        <v>189.17</v>
      </c>
      <c r="B405" s="2">
        <v>136.63999999999999</v>
      </c>
      <c r="C405" s="2">
        <v>386997.7</v>
      </c>
      <c r="D405" s="2">
        <v>151662.70000000001</v>
      </c>
      <c r="E405" s="2" t="s">
        <v>408</v>
      </c>
    </row>
    <row r="406" spans="1:5">
      <c r="A406" s="2">
        <v>126.17</v>
      </c>
      <c r="B406" s="2">
        <v>191.02</v>
      </c>
      <c r="C406" s="2">
        <v>386896.3</v>
      </c>
      <c r="D406" s="2">
        <v>151673.70000000001</v>
      </c>
      <c r="E406" s="2" t="s">
        <v>409</v>
      </c>
    </row>
    <row r="407" spans="1: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0DE1-D682-44F3-94EA-4315BFF8F293}">
  <sheetPr>
    <tabColor theme="9" tint="0.59999389629810485"/>
  </sheetPr>
  <dimension ref="A1:E5"/>
  <sheetViews>
    <sheetView workbookViewId="0">
      <selection activeCell="A8" sqref="A8"/>
    </sheetView>
  </sheetViews>
  <sheetFormatPr defaultRowHeight="14.45"/>
  <cols>
    <col min="1" max="1" width="17.7109375" bestFit="1" customWidth="1"/>
    <col min="2" max="2" width="15.5703125" bestFit="1" customWidth="1"/>
    <col min="3" max="4" width="10" bestFit="1" customWidth="1"/>
    <col min="5" max="5" width="18.85546875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4870.57</v>
      </c>
      <c r="B2">
        <v>402.82</v>
      </c>
      <c r="C2">
        <v>387192.81</v>
      </c>
      <c r="D2">
        <v>151362.38</v>
      </c>
      <c r="E2" t="s">
        <v>1183</v>
      </c>
    </row>
    <row r="3" spans="1:5">
      <c r="A3">
        <v>989.06</v>
      </c>
      <c r="B3">
        <v>184.74</v>
      </c>
      <c r="C3">
        <v>387397.53</v>
      </c>
      <c r="D3">
        <v>151136.57</v>
      </c>
      <c r="E3" t="s">
        <v>1184</v>
      </c>
    </row>
    <row r="4" spans="1:5">
      <c r="A4">
        <v>2419.87</v>
      </c>
      <c r="B4">
        <v>288.08999999999997</v>
      </c>
      <c r="C4">
        <v>387186.14</v>
      </c>
      <c r="D4">
        <v>151082.92000000001</v>
      </c>
      <c r="E4" t="s">
        <v>1185</v>
      </c>
    </row>
    <row r="5" spans="1:5">
      <c r="A5">
        <v>1260.72</v>
      </c>
      <c r="B5">
        <v>146.15</v>
      </c>
      <c r="C5">
        <v>386219.63</v>
      </c>
      <c r="D5">
        <v>150054.43</v>
      </c>
      <c r="E5" t="s">
        <v>1186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E197-58F0-45FD-A1E5-188A1F753CAD}">
  <sheetPr>
    <tabColor theme="9" tint="0.39997558519241921"/>
  </sheetPr>
  <dimension ref="A1:E7"/>
  <sheetViews>
    <sheetView workbookViewId="0">
      <selection activeCell="A10" sqref="A10"/>
    </sheetView>
  </sheetViews>
  <sheetFormatPr defaultRowHeight="14.45"/>
  <cols>
    <col min="1" max="1" width="17.7109375" bestFit="1" customWidth="1"/>
    <col min="4" max="4" width="10" bestFit="1" customWidth="1"/>
    <col min="5" max="5" width="18.85546875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250.56</v>
      </c>
      <c r="B2">
        <v>102.22</v>
      </c>
      <c r="C2">
        <v>387232.92</v>
      </c>
      <c r="D2">
        <v>151208.35999999999</v>
      </c>
      <c r="E2" t="s">
        <v>1187</v>
      </c>
    </row>
    <row r="3" spans="1:5">
      <c r="A3">
        <v>3828.59</v>
      </c>
      <c r="B3">
        <v>707.95</v>
      </c>
      <c r="C3">
        <v>387336.36</v>
      </c>
      <c r="D3">
        <v>151486.81</v>
      </c>
      <c r="E3" t="s">
        <v>1188</v>
      </c>
    </row>
    <row r="4" spans="1:5">
      <c r="A4">
        <v>2361.33</v>
      </c>
      <c r="B4">
        <v>489.71</v>
      </c>
      <c r="C4">
        <v>387388.98</v>
      </c>
      <c r="D4">
        <v>151433.78</v>
      </c>
      <c r="E4" t="s">
        <v>1189</v>
      </c>
    </row>
    <row r="5" spans="1:5">
      <c r="A5">
        <v>6599.24</v>
      </c>
      <c r="B5">
        <v>1037.6400000000001</v>
      </c>
      <c r="C5">
        <v>387251.57</v>
      </c>
      <c r="D5">
        <v>151328.16</v>
      </c>
      <c r="E5" t="s">
        <v>1190</v>
      </c>
    </row>
    <row r="6" spans="1:5">
      <c r="A6">
        <v>5362.17</v>
      </c>
      <c r="B6">
        <v>466.88</v>
      </c>
      <c r="C6">
        <v>387194.44</v>
      </c>
      <c r="D6">
        <v>151362.91</v>
      </c>
      <c r="E6" t="s">
        <v>1191</v>
      </c>
    </row>
    <row r="7" spans="1:5">
      <c r="A7">
        <v>3146.73</v>
      </c>
      <c r="B7">
        <v>524.67999999999995</v>
      </c>
      <c r="C7">
        <v>387308.86</v>
      </c>
      <c r="D7">
        <v>151191.04999999999</v>
      </c>
      <c r="E7" t="s">
        <v>1192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E244-7BC5-4C04-A819-907D836E920B}">
  <sheetPr>
    <tabColor theme="9" tint="0.59999389629810485"/>
  </sheetPr>
  <dimension ref="A1:L4"/>
  <sheetViews>
    <sheetView workbookViewId="0">
      <selection activeCell="A7" sqref="A7"/>
    </sheetView>
  </sheetViews>
  <sheetFormatPr defaultRowHeight="14.45"/>
  <cols>
    <col min="1" max="1" width="17.7109375" bestFit="1" customWidth="1"/>
    <col min="2" max="2" width="15.5703125" bestFit="1" customWidth="1"/>
    <col min="3" max="4" width="10" bestFit="1" customWidth="1"/>
    <col min="5" max="5" width="18.85546875" bestFit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G1" s="2"/>
      <c r="H1" s="2"/>
      <c r="I1" s="2"/>
      <c r="J1" s="2"/>
      <c r="K1" s="2"/>
      <c r="L1" s="2"/>
    </row>
    <row r="2" spans="1:12">
      <c r="A2">
        <v>7520.43</v>
      </c>
      <c r="B2">
        <v>1383.77</v>
      </c>
      <c r="C2">
        <v>387298.33</v>
      </c>
      <c r="D2">
        <v>151576.85999999999</v>
      </c>
      <c r="E2" t="s">
        <v>1193</v>
      </c>
      <c r="G2" s="2"/>
      <c r="H2" s="2"/>
      <c r="I2" s="2"/>
      <c r="J2" s="2"/>
      <c r="K2" s="2"/>
      <c r="L2" s="2"/>
    </row>
    <row r="3" spans="1:12">
      <c r="A3">
        <v>2311.64</v>
      </c>
      <c r="B3">
        <v>515.4</v>
      </c>
      <c r="C3">
        <v>387390.58</v>
      </c>
      <c r="D3">
        <v>151126.93</v>
      </c>
      <c r="E3" t="s">
        <v>1194</v>
      </c>
      <c r="G3" s="2"/>
      <c r="H3" s="2"/>
      <c r="I3" s="2"/>
      <c r="J3" s="2"/>
      <c r="K3" s="2"/>
      <c r="L3" s="2"/>
    </row>
    <row r="4" spans="1:12">
      <c r="A4">
        <v>9292.17</v>
      </c>
      <c r="B4">
        <v>1459.91</v>
      </c>
      <c r="C4">
        <v>387190.95</v>
      </c>
      <c r="D4">
        <v>151116.85999999999</v>
      </c>
      <c r="E4" t="s">
        <v>1195</v>
      </c>
      <c r="G4" s="2"/>
      <c r="H4" s="2"/>
      <c r="I4" s="2"/>
      <c r="J4" s="2"/>
      <c r="K4" s="2"/>
      <c r="L4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5C00-E17D-4735-9E1E-40CF117D84D1}">
  <sheetPr>
    <tabColor theme="9" tint="0.59999389629810485"/>
  </sheetPr>
  <dimension ref="A1:E281"/>
  <sheetViews>
    <sheetView workbookViewId="0">
      <selection activeCell="A283" sqref="A283"/>
    </sheetView>
  </sheetViews>
  <sheetFormatPr defaultRowHeight="14.45"/>
  <cols>
    <col min="1" max="1" width="17.7109375" bestFit="1" customWidth="1"/>
    <col min="2" max="2" width="15.5703125" bestFit="1" customWidth="1"/>
    <col min="4" max="4" width="10" bestFit="1" customWidth="1"/>
    <col min="5" max="5" width="18.85546875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1153.98</v>
      </c>
      <c r="B2">
        <v>502.96</v>
      </c>
      <c r="C2">
        <v>386035.48</v>
      </c>
      <c r="D2">
        <v>150015.32999999999</v>
      </c>
      <c r="E2" t="s">
        <v>1196</v>
      </c>
    </row>
    <row r="3" spans="1:5">
      <c r="A3">
        <v>2701.9</v>
      </c>
      <c r="B3">
        <v>615.64</v>
      </c>
      <c r="C3">
        <v>385979.07</v>
      </c>
      <c r="D3">
        <v>152100.56</v>
      </c>
      <c r="E3" t="s">
        <v>1197</v>
      </c>
    </row>
    <row r="4" spans="1:5">
      <c r="A4">
        <v>14432.75</v>
      </c>
      <c r="B4">
        <v>1755.15</v>
      </c>
      <c r="C4">
        <v>385288.43</v>
      </c>
      <c r="D4">
        <v>152738.04999999999</v>
      </c>
      <c r="E4" t="s">
        <v>1198</v>
      </c>
    </row>
    <row r="5" spans="1:5">
      <c r="A5">
        <v>21707</v>
      </c>
      <c r="B5">
        <v>2932</v>
      </c>
      <c r="C5">
        <v>386534.15</v>
      </c>
      <c r="D5">
        <v>151819.57999999999</v>
      </c>
      <c r="E5" t="s">
        <v>1199</v>
      </c>
    </row>
    <row r="6" spans="1:5">
      <c r="A6">
        <v>988.95</v>
      </c>
      <c r="B6">
        <v>304.51</v>
      </c>
      <c r="C6">
        <v>386549.29</v>
      </c>
      <c r="D6">
        <v>152595.49</v>
      </c>
      <c r="E6" t="s">
        <v>1200</v>
      </c>
    </row>
    <row r="7" spans="1:5">
      <c r="A7">
        <v>2437.54</v>
      </c>
      <c r="B7">
        <v>592.29999999999995</v>
      </c>
      <c r="C7">
        <v>386546.76</v>
      </c>
      <c r="D7">
        <v>152152.75</v>
      </c>
      <c r="E7" t="s">
        <v>1201</v>
      </c>
    </row>
    <row r="8" spans="1:5">
      <c r="A8">
        <v>10617.68</v>
      </c>
      <c r="B8">
        <v>2096.9699999999998</v>
      </c>
      <c r="C8">
        <v>387047.46</v>
      </c>
      <c r="D8">
        <v>151996.29999999999</v>
      </c>
      <c r="E8" t="s">
        <v>1202</v>
      </c>
    </row>
    <row r="9" spans="1:5">
      <c r="A9">
        <v>7291.04</v>
      </c>
      <c r="B9">
        <v>1089.55</v>
      </c>
      <c r="C9">
        <v>386817.73</v>
      </c>
      <c r="D9">
        <v>151839.01999999999</v>
      </c>
      <c r="E9" t="s">
        <v>1203</v>
      </c>
    </row>
    <row r="10" spans="1:5">
      <c r="A10">
        <v>2116.0500000000002</v>
      </c>
      <c r="B10">
        <v>508.24</v>
      </c>
      <c r="C10">
        <v>386833.76</v>
      </c>
      <c r="D10">
        <v>152001.67000000001</v>
      </c>
      <c r="E10" t="s">
        <v>1204</v>
      </c>
    </row>
    <row r="11" spans="1:5">
      <c r="A11">
        <v>1056.5899999999999</v>
      </c>
      <c r="B11">
        <v>265.83</v>
      </c>
      <c r="C11">
        <v>386910.39</v>
      </c>
      <c r="D11">
        <v>152024.63</v>
      </c>
      <c r="E11" t="s">
        <v>1205</v>
      </c>
    </row>
    <row r="12" spans="1:5">
      <c r="A12">
        <v>1087.8499999999999</v>
      </c>
      <c r="B12">
        <v>258.19</v>
      </c>
      <c r="C12">
        <v>386920.95</v>
      </c>
      <c r="D12">
        <v>151918.37</v>
      </c>
      <c r="E12" t="s">
        <v>1206</v>
      </c>
    </row>
    <row r="13" spans="1:5">
      <c r="A13">
        <v>385.96</v>
      </c>
      <c r="B13">
        <v>114.47</v>
      </c>
      <c r="C13">
        <v>386900.12</v>
      </c>
      <c r="D13">
        <v>151919.67000000001</v>
      </c>
      <c r="E13" t="s">
        <v>1207</v>
      </c>
    </row>
    <row r="14" spans="1:5">
      <c r="A14">
        <v>1085.08</v>
      </c>
      <c r="B14">
        <v>279.52999999999997</v>
      </c>
      <c r="C14">
        <v>386962.93</v>
      </c>
      <c r="D14">
        <v>151950.69</v>
      </c>
      <c r="E14" t="s">
        <v>1208</v>
      </c>
    </row>
    <row r="15" spans="1:5">
      <c r="A15">
        <v>141.07</v>
      </c>
      <c r="B15">
        <v>145.34</v>
      </c>
      <c r="C15">
        <v>386778.88</v>
      </c>
      <c r="D15">
        <v>151961.20000000001</v>
      </c>
      <c r="E15" t="s">
        <v>1209</v>
      </c>
    </row>
    <row r="16" spans="1:5">
      <c r="A16">
        <v>30.31</v>
      </c>
      <c r="B16">
        <v>40.17</v>
      </c>
      <c r="C16">
        <v>386817.87</v>
      </c>
      <c r="D16">
        <v>151897.41</v>
      </c>
      <c r="E16" t="s">
        <v>1210</v>
      </c>
    </row>
    <row r="17" spans="1:5">
      <c r="A17">
        <v>42.31</v>
      </c>
      <c r="B17">
        <v>45.82</v>
      </c>
      <c r="C17">
        <v>386837.27</v>
      </c>
      <c r="D17">
        <v>151880.18</v>
      </c>
      <c r="E17" t="s">
        <v>1211</v>
      </c>
    </row>
    <row r="18" spans="1:5">
      <c r="A18">
        <v>123.37</v>
      </c>
      <c r="B18">
        <v>121.98</v>
      </c>
      <c r="C18">
        <v>386911.01</v>
      </c>
      <c r="D18">
        <v>151854.79</v>
      </c>
      <c r="E18" t="s">
        <v>1212</v>
      </c>
    </row>
    <row r="19" spans="1:5">
      <c r="A19">
        <v>114.23</v>
      </c>
      <c r="B19">
        <v>105.58</v>
      </c>
      <c r="C19">
        <v>386749.22</v>
      </c>
      <c r="D19">
        <v>151753.01999999999</v>
      </c>
      <c r="E19" t="s">
        <v>1213</v>
      </c>
    </row>
    <row r="20" spans="1:5">
      <c r="A20">
        <v>75.709999999999994</v>
      </c>
      <c r="B20">
        <v>84.69</v>
      </c>
      <c r="C20">
        <v>386835.72</v>
      </c>
      <c r="D20">
        <v>151739.09</v>
      </c>
      <c r="E20" t="s">
        <v>1214</v>
      </c>
    </row>
    <row r="21" spans="1:5">
      <c r="A21">
        <v>2352.12</v>
      </c>
      <c r="B21">
        <v>488.08</v>
      </c>
      <c r="C21">
        <v>386850.4</v>
      </c>
      <c r="D21">
        <v>151805.64000000001</v>
      </c>
      <c r="E21" t="s">
        <v>1215</v>
      </c>
    </row>
    <row r="22" spans="1:5">
      <c r="A22">
        <v>2016.37</v>
      </c>
      <c r="B22">
        <v>432.56</v>
      </c>
      <c r="C22">
        <v>386767.55</v>
      </c>
      <c r="D22">
        <v>151894.10999999999</v>
      </c>
      <c r="E22" t="s">
        <v>1216</v>
      </c>
    </row>
    <row r="23" spans="1:5">
      <c r="A23">
        <v>102.5</v>
      </c>
      <c r="B23">
        <v>110.67</v>
      </c>
      <c r="C23">
        <v>386707.37</v>
      </c>
      <c r="D23">
        <v>151884.13</v>
      </c>
      <c r="E23" t="s">
        <v>1217</v>
      </c>
    </row>
    <row r="24" spans="1:5">
      <c r="A24">
        <v>1667.97</v>
      </c>
      <c r="B24">
        <v>358.06</v>
      </c>
      <c r="C24">
        <v>386723.72</v>
      </c>
      <c r="D24">
        <v>151832.42000000001</v>
      </c>
      <c r="E24" t="s">
        <v>1218</v>
      </c>
    </row>
    <row r="25" spans="1:5">
      <c r="A25">
        <v>1620.55</v>
      </c>
      <c r="B25">
        <v>336.55</v>
      </c>
      <c r="C25">
        <v>386680.06</v>
      </c>
      <c r="D25">
        <v>151748.46</v>
      </c>
      <c r="E25" t="s">
        <v>1219</v>
      </c>
    </row>
    <row r="26" spans="1:5">
      <c r="A26">
        <v>534.15</v>
      </c>
      <c r="B26">
        <v>130.69</v>
      </c>
      <c r="C26">
        <v>386722.62</v>
      </c>
      <c r="D26">
        <v>151745.26</v>
      </c>
      <c r="E26" t="s">
        <v>1220</v>
      </c>
    </row>
    <row r="27" spans="1:5">
      <c r="A27">
        <v>57.42</v>
      </c>
      <c r="B27">
        <v>66.59</v>
      </c>
      <c r="C27">
        <v>386736.37</v>
      </c>
      <c r="D27">
        <v>151729.37</v>
      </c>
      <c r="E27" t="s">
        <v>1221</v>
      </c>
    </row>
    <row r="28" spans="1:5">
      <c r="A28">
        <v>2691.85</v>
      </c>
      <c r="B28">
        <v>553.09</v>
      </c>
      <c r="C28">
        <v>386854.09</v>
      </c>
      <c r="D28">
        <v>151650.57</v>
      </c>
      <c r="E28" t="s">
        <v>1222</v>
      </c>
    </row>
    <row r="29" spans="1:5">
      <c r="A29">
        <v>668.71</v>
      </c>
      <c r="B29">
        <v>152.31</v>
      </c>
      <c r="C29">
        <v>386837.17</v>
      </c>
      <c r="D29">
        <v>151636.93</v>
      </c>
      <c r="E29" t="s">
        <v>1223</v>
      </c>
    </row>
    <row r="30" spans="1:5">
      <c r="A30">
        <v>5992.84</v>
      </c>
      <c r="B30">
        <v>1191.6600000000001</v>
      </c>
      <c r="C30">
        <v>387042.49</v>
      </c>
      <c r="D30">
        <v>151717.39000000001</v>
      </c>
      <c r="E30" t="s">
        <v>1224</v>
      </c>
    </row>
    <row r="31" spans="1:5">
      <c r="A31">
        <v>204.64</v>
      </c>
      <c r="B31">
        <v>90.65</v>
      </c>
      <c r="C31">
        <v>386957.11</v>
      </c>
      <c r="D31">
        <v>151631.51</v>
      </c>
      <c r="E31" t="s">
        <v>1225</v>
      </c>
    </row>
    <row r="32" spans="1:5">
      <c r="A32">
        <v>6053.96</v>
      </c>
      <c r="B32">
        <v>1086.6500000000001</v>
      </c>
      <c r="C32">
        <v>386439.99</v>
      </c>
      <c r="D32">
        <v>151555.72</v>
      </c>
      <c r="E32" t="s">
        <v>1226</v>
      </c>
    </row>
    <row r="33" spans="1:5">
      <c r="A33">
        <v>3256.57</v>
      </c>
      <c r="B33">
        <v>682.1</v>
      </c>
      <c r="C33">
        <v>386467.11</v>
      </c>
      <c r="D33">
        <v>151650.82999999999</v>
      </c>
      <c r="E33" t="s">
        <v>1227</v>
      </c>
    </row>
    <row r="34" spans="1:5">
      <c r="A34">
        <v>7320.27</v>
      </c>
      <c r="B34">
        <v>2415.31</v>
      </c>
      <c r="C34">
        <v>386568.6</v>
      </c>
      <c r="D34">
        <v>151467.67000000001</v>
      </c>
      <c r="E34" t="s">
        <v>1228</v>
      </c>
    </row>
    <row r="35" spans="1:5">
      <c r="A35">
        <v>6426.05</v>
      </c>
      <c r="B35">
        <v>2769.58</v>
      </c>
      <c r="C35">
        <v>386461.2</v>
      </c>
      <c r="D35">
        <v>151202.43</v>
      </c>
      <c r="E35" t="s">
        <v>1229</v>
      </c>
    </row>
    <row r="36" spans="1:5">
      <c r="A36">
        <v>494.62</v>
      </c>
      <c r="B36">
        <v>218.87</v>
      </c>
      <c r="C36">
        <v>386457.34</v>
      </c>
      <c r="D36">
        <v>151445.82999999999</v>
      </c>
      <c r="E36" t="s">
        <v>1230</v>
      </c>
    </row>
    <row r="37" spans="1:5">
      <c r="A37">
        <v>1653.82</v>
      </c>
      <c r="B37">
        <v>373.1</v>
      </c>
      <c r="C37">
        <v>386298.73</v>
      </c>
      <c r="D37">
        <v>151448.16</v>
      </c>
      <c r="E37" t="s">
        <v>1231</v>
      </c>
    </row>
    <row r="38" spans="1:5">
      <c r="A38">
        <v>941.53</v>
      </c>
      <c r="B38">
        <v>232.33</v>
      </c>
      <c r="C38">
        <v>386285.94</v>
      </c>
      <c r="D38">
        <v>151347.57</v>
      </c>
      <c r="E38" t="s">
        <v>1232</v>
      </c>
    </row>
    <row r="39" spans="1:5">
      <c r="A39">
        <v>8003.33</v>
      </c>
      <c r="B39">
        <v>1328.29</v>
      </c>
      <c r="C39">
        <v>386753.44</v>
      </c>
      <c r="D39">
        <v>151187.67000000001</v>
      </c>
      <c r="E39" t="s">
        <v>1233</v>
      </c>
    </row>
    <row r="40" spans="1:5">
      <c r="A40">
        <v>863.73</v>
      </c>
      <c r="B40">
        <v>258.06</v>
      </c>
      <c r="C40">
        <v>386628.6</v>
      </c>
      <c r="D40">
        <v>150986.72</v>
      </c>
      <c r="E40" t="s">
        <v>1234</v>
      </c>
    </row>
    <row r="41" spans="1:5">
      <c r="A41">
        <v>447.87</v>
      </c>
      <c r="B41">
        <v>123.28</v>
      </c>
      <c r="C41">
        <v>386529.09</v>
      </c>
      <c r="D41">
        <v>150890.17000000001</v>
      </c>
      <c r="E41" t="s">
        <v>1235</v>
      </c>
    </row>
    <row r="42" spans="1:5">
      <c r="A42">
        <v>3272.21</v>
      </c>
      <c r="B42">
        <v>723.37</v>
      </c>
      <c r="C42">
        <v>386828.51</v>
      </c>
      <c r="D42">
        <v>151184.43</v>
      </c>
      <c r="E42" t="s">
        <v>1236</v>
      </c>
    </row>
    <row r="43" spans="1:5">
      <c r="A43">
        <v>574.34</v>
      </c>
      <c r="B43">
        <v>163.96</v>
      </c>
      <c r="C43">
        <v>386893.74</v>
      </c>
      <c r="D43">
        <v>151244.44</v>
      </c>
      <c r="E43" t="s">
        <v>1237</v>
      </c>
    </row>
    <row r="44" spans="1:5">
      <c r="A44">
        <v>1261.18</v>
      </c>
      <c r="B44">
        <v>290.77</v>
      </c>
      <c r="C44">
        <v>386893.55</v>
      </c>
      <c r="D44">
        <v>151170.23999999999</v>
      </c>
      <c r="E44" t="s">
        <v>1238</v>
      </c>
    </row>
    <row r="45" spans="1:5">
      <c r="A45">
        <v>51.13</v>
      </c>
      <c r="B45">
        <v>52.84</v>
      </c>
      <c r="C45">
        <v>386923.51</v>
      </c>
      <c r="D45">
        <v>151214.9</v>
      </c>
      <c r="E45" t="s">
        <v>1239</v>
      </c>
    </row>
    <row r="46" spans="1:5">
      <c r="A46">
        <v>75.13</v>
      </c>
      <c r="B46">
        <v>74.89</v>
      </c>
      <c r="C46">
        <v>386867.5</v>
      </c>
      <c r="D46">
        <v>151124.88</v>
      </c>
      <c r="E46" t="s">
        <v>1240</v>
      </c>
    </row>
    <row r="47" spans="1:5">
      <c r="A47">
        <v>1724.67</v>
      </c>
      <c r="B47">
        <v>394.57</v>
      </c>
      <c r="C47">
        <v>386779.32</v>
      </c>
      <c r="D47">
        <v>151053.16</v>
      </c>
      <c r="E47" t="s">
        <v>1241</v>
      </c>
    </row>
    <row r="48" spans="1:5">
      <c r="A48">
        <v>390.82</v>
      </c>
      <c r="B48">
        <v>88.77</v>
      </c>
      <c r="C48">
        <v>386758.55</v>
      </c>
      <c r="D48">
        <v>151152.79</v>
      </c>
      <c r="E48" t="s">
        <v>1242</v>
      </c>
    </row>
    <row r="49" spans="1:5">
      <c r="A49">
        <v>645.47</v>
      </c>
      <c r="B49">
        <v>259.33</v>
      </c>
      <c r="C49">
        <v>386599.3</v>
      </c>
      <c r="D49">
        <v>150866.51</v>
      </c>
      <c r="E49" t="s">
        <v>1243</v>
      </c>
    </row>
    <row r="50" spans="1:5">
      <c r="A50">
        <v>2018.2</v>
      </c>
      <c r="B50">
        <v>544.80999999999995</v>
      </c>
      <c r="C50">
        <v>386849.17</v>
      </c>
      <c r="D50">
        <v>150842.57</v>
      </c>
      <c r="E50" t="s">
        <v>1244</v>
      </c>
    </row>
    <row r="51" spans="1:5">
      <c r="A51">
        <v>6103.48</v>
      </c>
      <c r="B51">
        <v>1098.3900000000001</v>
      </c>
      <c r="C51">
        <v>386872.26</v>
      </c>
      <c r="D51">
        <v>150728.76</v>
      </c>
      <c r="E51" t="s">
        <v>1245</v>
      </c>
    </row>
    <row r="52" spans="1:5">
      <c r="A52">
        <v>85.48</v>
      </c>
      <c r="B52">
        <v>93.75</v>
      </c>
      <c r="C52">
        <v>386865.73</v>
      </c>
      <c r="D52">
        <v>150704.49</v>
      </c>
      <c r="E52" t="s">
        <v>1246</v>
      </c>
    </row>
    <row r="53" spans="1:5">
      <c r="A53">
        <v>151.22999999999999</v>
      </c>
      <c r="B53">
        <v>138.6</v>
      </c>
      <c r="C53">
        <v>386978.24</v>
      </c>
      <c r="D53">
        <v>150775.51999999999</v>
      </c>
      <c r="E53" t="s">
        <v>1247</v>
      </c>
    </row>
    <row r="54" spans="1:5">
      <c r="A54">
        <v>28650.49</v>
      </c>
      <c r="B54">
        <v>2251.36</v>
      </c>
      <c r="C54">
        <v>386964.37</v>
      </c>
      <c r="D54">
        <v>148786</v>
      </c>
      <c r="E54" t="s">
        <v>1248</v>
      </c>
    </row>
    <row r="55" spans="1:5">
      <c r="A55">
        <v>1364.3</v>
      </c>
      <c r="B55">
        <v>485.5</v>
      </c>
      <c r="C55">
        <v>386890.05</v>
      </c>
      <c r="D55">
        <v>150609.57</v>
      </c>
      <c r="E55" t="s">
        <v>1249</v>
      </c>
    </row>
    <row r="56" spans="1:5">
      <c r="A56">
        <v>3594.37</v>
      </c>
      <c r="B56">
        <v>818.27</v>
      </c>
      <c r="C56">
        <v>386965.46</v>
      </c>
      <c r="D56">
        <v>150672.51</v>
      </c>
      <c r="E56" t="s">
        <v>1250</v>
      </c>
    </row>
    <row r="57" spans="1:5">
      <c r="A57">
        <v>2286.73</v>
      </c>
      <c r="B57">
        <v>550.20000000000005</v>
      </c>
      <c r="C57">
        <v>386704.64000000001</v>
      </c>
      <c r="D57">
        <v>150194.85</v>
      </c>
      <c r="E57" t="s">
        <v>1251</v>
      </c>
    </row>
    <row r="58" spans="1:5">
      <c r="A58">
        <v>7993.33</v>
      </c>
      <c r="B58">
        <v>1768.96</v>
      </c>
      <c r="C58">
        <v>386215.76</v>
      </c>
      <c r="D58">
        <v>150012.76</v>
      </c>
      <c r="E58" t="s">
        <v>1252</v>
      </c>
    </row>
    <row r="59" spans="1:5">
      <c r="A59">
        <v>749.23</v>
      </c>
      <c r="B59">
        <v>323.94</v>
      </c>
      <c r="C59">
        <v>386286.14</v>
      </c>
      <c r="D59">
        <v>150161.17000000001</v>
      </c>
      <c r="E59" t="s">
        <v>1253</v>
      </c>
    </row>
    <row r="60" spans="1:5">
      <c r="A60">
        <v>702.76</v>
      </c>
      <c r="B60">
        <v>372.19</v>
      </c>
      <c r="C60">
        <v>386503.49</v>
      </c>
      <c r="D60">
        <v>150082.17000000001</v>
      </c>
      <c r="E60" t="s">
        <v>1254</v>
      </c>
    </row>
    <row r="61" spans="1:5">
      <c r="A61">
        <v>1517.96</v>
      </c>
      <c r="B61">
        <v>420.29</v>
      </c>
      <c r="C61">
        <v>386447.6</v>
      </c>
      <c r="D61">
        <v>150083.53</v>
      </c>
      <c r="E61" t="s">
        <v>1255</v>
      </c>
    </row>
    <row r="62" spans="1:5">
      <c r="A62">
        <v>645</v>
      </c>
      <c r="B62">
        <v>327.77</v>
      </c>
      <c r="C62">
        <v>386393.33</v>
      </c>
      <c r="D62">
        <v>150043.79999999999</v>
      </c>
      <c r="E62" t="s">
        <v>1256</v>
      </c>
    </row>
    <row r="63" spans="1:5">
      <c r="A63">
        <v>1097.8499999999999</v>
      </c>
      <c r="B63">
        <v>272.89999999999998</v>
      </c>
      <c r="C63">
        <v>386812.28</v>
      </c>
      <c r="D63">
        <v>150121.35</v>
      </c>
      <c r="E63" t="s">
        <v>1257</v>
      </c>
    </row>
    <row r="64" spans="1:5">
      <c r="A64">
        <v>2258.37</v>
      </c>
      <c r="B64">
        <v>519.70000000000005</v>
      </c>
      <c r="C64">
        <v>386668.66</v>
      </c>
      <c r="D64">
        <v>150022.26999999999</v>
      </c>
      <c r="E64" t="s">
        <v>1258</v>
      </c>
    </row>
    <row r="65" spans="1:5">
      <c r="A65">
        <v>865.23</v>
      </c>
      <c r="B65">
        <v>216.96</v>
      </c>
      <c r="C65">
        <v>386797.44</v>
      </c>
      <c r="D65">
        <v>150060.15</v>
      </c>
      <c r="E65" t="s">
        <v>1259</v>
      </c>
    </row>
    <row r="66" spans="1:5">
      <c r="A66">
        <v>3171.31</v>
      </c>
      <c r="B66">
        <v>745.31</v>
      </c>
      <c r="C66">
        <v>386649.67</v>
      </c>
      <c r="D66">
        <v>150120.85</v>
      </c>
      <c r="E66" t="s">
        <v>1260</v>
      </c>
    </row>
    <row r="67" spans="1:5">
      <c r="A67">
        <v>1981.34</v>
      </c>
      <c r="B67">
        <v>193.53</v>
      </c>
      <c r="C67">
        <v>386638.94</v>
      </c>
      <c r="D67">
        <v>150083.48000000001</v>
      </c>
      <c r="E67" t="s">
        <v>1261</v>
      </c>
    </row>
    <row r="68" spans="1:5">
      <c r="A68">
        <v>825.07</v>
      </c>
      <c r="B68">
        <v>236.15</v>
      </c>
      <c r="C68">
        <v>386556.43</v>
      </c>
      <c r="D68">
        <v>150055.10999999999</v>
      </c>
      <c r="E68" t="s">
        <v>1262</v>
      </c>
    </row>
    <row r="69" spans="1:5">
      <c r="A69">
        <v>5099.6899999999996</v>
      </c>
      <c r="B69">
        <v>1678.83</v>
      </c>
      <c r="C69">
        <v>386461.64</v>
      </c>
      <c r="D69">
        <v>149918.03</v>
      </c>
      <c r="E69" t="s">
        <v>1263</v>
      </c>
    </row>
    <row r="70" spans="1:5">
      <c r="A70">
        <v>526.45000000000005</v>
      </c>
      <c r="B70">
        <v>144.88</v>
      </c>
      <c r="C70">
        <v>386619.84</v>
      </c>
      <c r="D70">
        <v>149973.51999999999</v>
      </c>
      <c r="E70" t="s">
        <v>1264</v>
      </c>
    </row>
    <row r="71" spans="1:5">
      <c r="A71">
        <v>13213.72</v>
      </c>
      <c r="B71">
        <v>2938.52</v>
      </c>
      <c r="C71">
        <v>386333.47</v>
      </c>
      <c r="D71">
        <v>149381.71</v>
      </c>
      <c r="E71" t="s">
        <v>1265</v>
      </c>
    </row>
    <row r="72" spans="1:5">
      <c r="A72">
        <v>5539.8</v>
      </c>
      <c r="B72">
        <v>1649.24</v>
      </c>
      <c r="C72">
        <v>387251.09</v>
      </c>
      <c r="D72">
        <v>150032.15</v>
      </c>
      <c r="E72" t="s">
        <v>1266</v>
      </c>
    </row>
    <row r="73" spans="1:5">
      <c r="A73">
        <v>9722.7900000000009</v>
      </c>
      <c r="B73">
        <v>1410.18</v>
      </c>
      <c r="C73">
        <v>387232.91</v>
      </c>
      <c r="D73">
        <v>152110.88</v>
      </c>
      <c r="E73" t="s">
        <v>1267</v>
      </c>
    </row>
    <row r="74" spans="1:5">
      <c r="A74">
        <v>173.82</v>
      </c>
      <c r="B74">
        <v>175.88</v>
      </c>
      <c r="C74">
        <v>387165.86</v>
      </c>
      <c r="D74">
        <v>152013.18</v>
      </c>
      <c r="E74" t="s">
        <v>1268</v>
      </c>
    </row>
    <row r="75" spans="1:5">
      <c r="A75">
        <v>671.13</v>
      </c>
      <c r="B75">
        <v>637.77</v>
      </c>
      <c r="C75">
        <v>387283.27</v>
      </c>
      <c r="D75">
        <v>152040.04999999999</v>
      </c>
      <c r="E75" t="s">
        <v>1269</v>
      </c>
    </row>
    <row r="76" spans="1:5">
      <c r="A76">
        <v>788.69</v>
      </c>
      <c r="B76">
        <v>192.69</v>
      </c>
      <c r="C76">
        <v>387307.13</v>
      </c>
      <c r="D76">
        <v>152081.06</v>
      </c>
      <c r="E76" t="s">
        <v>1270</v>
      </c>
    </row>
    <row r="77" spans="1:5">
      <c r="A77">
        <v>642.61</v>
      </c>
      <c r="B77">
        <v>164.42</v>
      </c>
      <c r="C77">
        <v>387347.16</v>
      </c>
      <c r="D77">
        <v>152031.48000000001</v>
      </c>
      <c r="E77" t="s">
        <v>1271</v>
      </c>
    </row>
    <row r="78" spans="1:5">
      <c r="A78">
        <v>2759.78</v>
      </c>
      <c r="B78">
        <v>621.77</v>
      </c>
      <c r="C78">
        <v>387138.88</v>
      </c>
      <c r="D78">
        <v>152111.73000000001</v>
      </c>
      <c r="E78" t="s">
        <v>1272</v>
      </c>
    </row>
    <row r="79" spans="1:5">
      <c r="A79">
        <v>11248.86</v>
      </c>
      <c r="B79">
        <v>1711.37</v>
      </c>
      <c r="C79">
        <v>387530.4</v>
      </c>
      <c r="D79">
        <v>152050.48000000001</v>
      </c>
      <c r="E79" t="s">
        <v>1273</v>
      </c>
    </row>
    <row r="80" spans="1:5">
      <c r="A80">
        <v>8298.33</v>
      </c>
      <c r="B80">
        <v>2070.31</v>
      </c>
      <c r="C80">
        <v>387930.28</v>
      </c>
      <c r="D80">
        <v>152043.42000000001</v>
      </c>
      <c r="E80" t="s">
        <v>1274</v>
      </c>
    </row>
    <row r="81" spans="1:5">
      <c r="A81">
        <v>3036.94</v>
      </c>
      <c r="B81">
        <v>628.5</v>
      </c>
      <c r="C81">
        <v>387383.76</v>
      </c>
      <c r="D81">
        <v>151887.97</v>
      </c>
      <c r="E81" t="s">
        <v>1275</v>
      </c>
    </row>
    <row r="82" spans="1:5">
      <c r="A82">
        <v>401.89</v>
      </c>
      <c r="B82">
        <v>109.8</v>
      </c>
      <c r="C82">
        <v>387035.56</v>
      </c>
      <c r="D82">
        <v>151998.60999999999</v>
      </c>
      <c r="E82" t="s">
        <v>1276</v>
      </c>
    </row>
    <row r="83" spans="1:5">
      <c r="A83">
        <v>208.89</v>
      </c>
      <c r="B83">
        <v>78.349999999999994</v>
      </c>
      <c r="C83">
        <v>387354.7</v>
      </c>
      <c r="D83">
        <v>151757.48000000001</v>
      </c>
      <c r="E83" t="s">
        <v>1277</v>
      </c>
    </row>
    <row r="84" spans="1:5">
      <c r="A84">
        <v>826.41</v>
      </c>
      <c r="B84">
        <v>205.61</v>
      </c>
      <c r="C84">
        <v>387414.39</v>
      </c>
      <c r="D84">
        <v>151949.32</v>
      </c>
      <c r="E84" t="s">
        <v>1278</v>
      </c>
    </row>
    <row r="85" spans="1:5">
      <c r="A85">
        <v>747.13</v>
      </c>
      <c r="B85">
        <v>183.38</v>
      </c>
      <c r="C85">
        <v>387291.57</v>
      </c>
      <c r="D85">
        <v>151936.16</v>
      </c>
      <c r="E85" t="s">
        <v>1279</v>
      </c>
    </row>
    <row r="86" spans="1:5">
      <c r="A86">
        <v>32.82</v>
      </c>
      <c r="B86">
        <v>25.81</v>
      </c>
      <c r="C86">
        <v>387416.12</v>
      </c>
      <c r="D86">
        <v>151727.60999999999</v>
      </c>
      <c r="E86" t="s">
        <v>1280</v>
      </c>
    </row>
    <row r="87" spans="1:5">
      <c r="A87">
        <v>11968.86</v>
      </c>
      <c r="B87">
        <v>1548.28</v>
      </c>
      <c r="C87">
        <v>387842.83</v>
      </c>
      <c r="D87">
        <v>151813.25</v>
      </c>
      <c r="E87" t="s">
        <v>1281</v>
      </c>
    </row>
    <row r="88" spans="1:5">
      <c r="A88">
        <v>1307.1500000000001</v>
      </c>
      <c r="B88">
        <v>286.10000000000002</v>
      </c>
      <c r="C88">
        <v>387914.73</v>
      </c>
      <c r="D88">
        <v>151865.32999999999</v>
      </c>
      <c r="E88" t="s">
        <v>1282</v>
      </c>
    </row>
    <row r="89" spans="1:5">
      <c r="A89">
        <v>3764.92</v>
      </c>
      <c r="B89">
        <v>740</v>
      </c>
      <c r="C89">
        <v>387784.04</v>
      </c>
      <c r="D89">
        <v>151788.48000000001</v>
      </c>
      <c r="E89" t="s">
        <v>1283</v>
      </c>
    </row>
    <row r="90" spans="1:5">
      <c r="A90">
        <v>103.97</v>
      </c>
      <c r="B90">
        <v>121.93</v>
      </c>
      <c r="C90">
        <v>387837.9</v>
      </c>
      <c r="D90">
        <v>151775.73000000001</v>
      </c>
      <c r="E90" t="s">
        <v>1284</v>
      </c>
    </row>
    <row r="91" spans="1:5">
      <c r="A91">
        <v>103.11</v>
      </c>
      <c r="B91">
        <v>112.48</v>
      </c>
      <c r="C91">
        <v>387833.39</v>
      </c>
      <c r="D91">
        <v>151725.96</v>
      </c>
      <c r="E91" t="s">
        <v>1285</v>
      </c>
    </row>
    <row r="92" spans="1:5">
      <c r="A92">
        <v>162.52000000000001</v>
      </c>
      <c r="B92">
        <v>157.66999999999999</v>
      </c>
      <c r="C92">
        <v>387897.42</v>
      </c>
      <c r="D92">
        <v>151685.85</v>
      </c>
      <c r="E92" t="s">
        <v>1286</v>
      </c>
    </row>
    <row r="93" spans="1:5">
      <c r="A93">
        <v>50.11</v>
      </c>
      <c r="B93">
        <v>52.01</v>
      </c>
      <c r="C93">
        <v>387684.89</v>
      </c>
      <c r="D93">
        <v>151825.85</v>
      </c>
      <c r="E93" t="s">
        <v>1287</v>
      </c>
    </row>
    <row r="94" spans="1:5">
      <c r="A94">
        <v>4799.8</v>
      </c>
      <c r="B94">
        <v>964.18</v>
      </c>
      <c r="C94">
        <v>387518.03</v>
      </c>
      <c r="D94">
        <v>151757.07999999999</v>
      </c>
      <c r="E94" t="s">
        <v>1288</v>
      </c>
    </row>
    <row r="95" spans="1:5">
      <c r="A95">
        <v>1216.79</v>
      </c>
      <c r="B95">
        <v>326.62</v>
      </c>
      <c r="C95">
        <v>387528.85</v>
      </c>
      <c r="D95">
        <v>151680.42000000001</v>
      </c>
      <c r="E95" t="s">
        <v>1289</v>
      </c>
    </row>
    <row r="96" spans="1:5">
      <c r="A96">
        <v>499.33</v>
      </c>
      <c r="B96">
        <v>128.79</v>
      </c>
      <c r="C96">
        <v>387507.18</v>
      </c>
      <c r="D96">
        <v>151772.79</v>
      </c>
      <c r="E96" t="s">
        <v>1290</v>
      </c>
    </row>
    <row r="97" spans="1:5">
      <c r="A97">
        <v>802.51</v>
      </c>
      <c r="B97">
        <v>195.64</v>
      </c>
      <c r="C97">
        <v>387523.41</v>
      </c>
      <c r="D97">
        <v>151828.89000000001</v>
      </c>
      <c r="E97" t="s">
        <v>1291</v>
      </c>
    </row>
    <row r="98" spans="1:5">
      <c r="A98">
        <v>1887.99</v>
      </c>
      <c r="B98">
        <v>417.75</v>
      </c>
      <c r="C98">
        <v>387640.46</v>
      </c>
      <c r="D98">
        <v>151832.65</v>
      </c>
      <c r="E98" t="s">
        <v>1292</v>
      </c>
    </row>
    <row r="99" spans="1:5">
      <c r="A99">
        <v>3391.39</v>
      </c>
      <c r="B99">
        <v>727.5</v>
      </c>
      <c r="C99">
        <v>387861.01</v>
      </c>
      <c r="D99">
        <v>151663.22</v>
      </c>
      <c r="E99" t="s">
        <v>1293</v>
      </c>
    </row>
    <row r="100" spans="1:5">
      <c r="A100">
        <v>102.53</v>
      </c>
      <c r="B100">
        <v>77.400000000000006</v>
      </c>
      <c r="C100">
        <v>387700.42</v>
      </c>
      <c r="D100">
        <v>151586.29</v>
      </c>
      <c r="E100" t="s">
        <v>1294</v>
      </c>
    </row>
    <row r="101" spans="1:5">
      <c r="A101">
        <v>4406.8900000000003</v>
      </c>
      <c r="B101">
        <v>943.46</v>
      </c>
      <c r="C101">
        <v>387709.23</v>
      </c>
      <c r="D101">
        <v>151617.74</v>
      </c>
      <c r="E101" t="s">
        <v>1295</v>
      </c>
    </row>
    <row r="102" spans="1:5">
      <c r="A102">
        <v>214.93</v>
      </c>
      <c r="B102">
        <v>214.25</v>
      </c>
      <c r="C102">
        <v>387617.28000000003</v>
      </c>
      <c r="D102">
        <v>151565.13</v>
      </c>
      <c r="E102" t="s">
        <v>1296</v>
      </c>
    </row>
    <row r="103" spans="1:5">
      <c r="A103">
        <v>1535.16</v>
      </c>
      <c r="B103">
        <v>286.22000000000003</v>
      </c>
      <c r="C103">
        <v>387364.45</v>
      </c>
      <c r="D103">
        <v>151617.06</v>
      </c>
      <c r="E103" t="s">
        <v>1297</v>
      </c>
    </row>
    <row r="104" spans="1:5">
      <c r="A104">
        <v>2062.8200000000002</v>
      </c>
      <c r="B104">
        <v>233.9</v>
      </c>
      <c r="C104">
        <v>387373.29</v>
      </c>
      <c r="D104">
        <v>151521.43</v>
      </c>
      <c r="E104" t="s">
        <v>1298</v>
      </c>
    </row>
    <row r="105" spans="1:5">
      <c r="A105">
        <v>3705.93</v>
      </c>
      <c r="B105">
        <v>744.7</v>
      </c>
      <c r="C105">
        <v>387209</v>
      </c>
      <c r="D105">
        <v>151458.73000000001</v>
      </c>
      <c r="E105" t="s">
        <v>1299</v>
      </c>
    </row>
    <row r="106" spans="1:5">
      <c r="A106">
        <v>4142.21</v>
      </c>
      <c r="B106">
        <v>828.65</v>
      </c>
      <c r="C106">
        <v>387291.7</v>
      </c>
      <c r="D106">
        <v>151300.5</v>
      </c>
      <c r="E106" t="s">
        <v>1300</v>
      </c>
    </row>
    <row r="107" spans="1:5">
      <c r="A107">
        <v>901.86</v>
      </c>
      <c r="B107">
        <v>255.86</v>
      </c>
      <c r="C107">
        <v>387320.47</v>
      </c>
      <c r="D107">
        <v>151464.72</v>
      </c>
      <c r="E107" t="s">
        <v>1301</v>
      </c>
    </row>
    <row r="108" spans="1:5">
      <c r="A108">
        <v>250.44</v>
      </c>
      <c r="B108">
        <v>102.21</v>
      </c>
      <c r="C108">
        <v>387232.92</v>
      </c>
      <c r="D108">
        <v>151208.35999999999</v>
      </c>
      <c r="E108" t="s">
        <v>1187</v>
      </c>
    </row>
    <row r="109" spans="1:5">
      <c r="A109">
        <v>3247.11</v>
      </c>
      <c r="B109">
        <v>676.4</v>
      </c>
      <c r="C109">
        <v>387212.23</v>
      </c>
      <c r="D109">
        <v>152081.26</v>
      </c>
      <c r="E109" t="s">
        <v>1302</v>
      </c>
    </row>
    <row r="110" spans="1:5">
      <c r="A110">
        <v>7877.45</v>
      </c>
      <c r="B110">
        <v>882.32</v>
      </c>
      <c r="C110">
        <v>387046.69</v>
      </c>
      <c r="D110">
        <v>151873.43</v>
      </c>
      <c r="E110" t="s">
        <v>1303</v>
      </c>
    </row>
    <row r="111" spans="1:5">
      <c r="A111">
        <v>87.52</v>
      </c>
      <c r="B111">
        <v>97.96</v>
      </c>
      <c r="C111">
        <v>387053.94</v>
      </c>
      <c r="D111">
        <v>151786.64000000001</v>
      </c>
      <c r="E111" t="s">
        <v>1304</v>
      </c>
    </row>
    <row r="112" spans="1:5">
      <c r="A112">
        <v>3798.79</v>
      </c>
      <c r="B112">
        <v>901.81</v>
      </c>
      <c r="C112">
        <v>387223.02</v>
      </c>
      <c r="D112">
        <v>151700.64000000001</v>
      </c>
      <c r="E112" t="s">
        <v>1305</v>
      </c>
    </row>
    <row r="113" spans="1:5">
      <c r="A113">
        <v>257.49</v>
      </c>
      <c r="B113">
        <v>92.62</v>
      </c>
      <c r="C113">
        <v>387213.06</v>
      </c>
      <c r="D113">
        <v>151548.06</v>
      </c>
      <c r="E113" t="s">
        <v>1306</v>
      </c>
    </row>
    <row r="114" spans="1:5">
      <c r="A114">
        <v>307.99</v>
      </c>
      <c r="B114">
        <v>166.01</v>
      </c>
      <c r="C114">
        <v>387297.68</v>
      </c>
      <c r="D114">
        <v>151558.44</v>
      </c>
      <c r="E114" t="s">
        <v>1307</v>
      </c>
    </row>
    <row r="115" spans="1:5">
      <c r="A115">
        <v>2222.48</v>
      </c>
      <c r="B115">
        <v>547.25</v>
      </c>
      <c r="C115">
        <v>387095.02</v>
      </c>
      <c r="D115">
        <v>151585.82999999999</v>
      </c>
      <c r="E115" t="s">
        <v>1308</v>
      </c>
    </row>
    <row r="116" spans="1:5">
      <c r="A116">
        <v>2743.16</v>
      </c>
      <c r="B116">
        <v>606.89</v>
      </c>
      <c r="C116">
        <v>387134.06</v>
      </c>
      <c r="D116">
        <v>151722.5</v>
      </c>
      <c r="E116" t="s">
        <v>1309</v>
      </c>
    </row>
    <row r="117" spans="1:5">
      <c r="A117">
        <v>1704.4</v>
      </c>
      <c r="B117">
        <v>493.56</v>
      </c>
      <c r="C117">
        <v>387082.5</v>
      </c>
      <c r="D117">
        <v>151518.75</v>
      </c>
      <c r="E117" t="s">
        <v>1310</v>
      </c>
    </row>
    <row r="118" spans="1:5">
      <c r="A118">
        <v>1072.43</v>
      </c>
      <c r="B118">
        <v>262.51</v>
      </c>
      <c r="C118">
        <v>387015.92</v>
      </c>
      <c r="D118">
        <v>151529.04999999999</v>
      </c>
      <c r="E118" t="s">
        <v>1311</v>
      </c>
    </row>
    <row r="119" spans="1:5">
      <c r="A119">
        <v>463.95</v>
      </c>
      <c r="B119">
        <v>159.31</v>
      </c>
      <c r="C119">
        <v>387006.08</v>
      </c>
      <c r="D119">
        <v>151466.75</v>
      </c>
      <c r="E119" t="s">
        <v>1312</v>
      </c>
    </row>
    <row r="120" spans="1:5">
      <c r="A120">
        <v>77.89</v>
      </c>
      <c r="B120">
        <v>84.98</v>
      </c>
      <c r="C120">
        <v>387018.3</v>
      </c>
      <c r="D120">
        <v>151471.78</v>
      </c>
      <c r="E120" t="s">
        <v>1313</v>
      </c>
    </row>
    <row r="121" spans="1:5">
      <c r="A121">
        <v>3384.46</v>
      </c>
      <c r="B121">
        <v>613.53</v>
      </c>
      <c r="C121">
        <v>387181.45</v>
      </c>
      <c r="D121">
        <v>151222.1</v>
      </c>
      <c r="E121" t="s">
        <v>1314</v>
      </c>
    </row>
    <row r="122" spans="1:5">
      <c r="A122">
        <v>1588.48</v>
      </c>
      <c r="B122">
        <v>471.3</v>
      </c>
      <c r="C122">
        <v>387101.66</v>
      </c>
      <c r="D122">
        <v>151229.5</v>
      </c>
      <c r="E122" t="s">
        <v>1315</v>
      </c>
    </row>
    <row r="123" spans="1:5">
      <c r="A123">
        <v>454.98</v>
      </c>
      <c r="B123">
        <v>202.91</v>
      </c>
      <c r="C123">
        <v>387150.25</v>
      </c>
      <c r="D123">
        <v>151155.98000000001</v>
      </c>
      <c r="E123" t="s">
        <v>1316</v>
      </c>
    </row>
    <row r="124" spans="1:5">
      <c r="A124">
        <v>590.54</v>
      </c>
      <c r="B124">
        <v>668.65</v>
      </c>
      <c r="C124">
        <v>387149.64</v>
      </c>
      <c r="D124">
        <v>151105.01999999999</v>
      </c>
      <c r="E124" t="s">
        <v>1317</v>
      </c>
    </row>
    <row r="125" spans="1:5">
      <c r="A125">
        <v>62.84</v>
      </c>
      <c r="B125">
        <v>57.61</v>
      </c>
      <c r="C125">
        <v>387118.83</v>
      </c>
      <c r="D125">
        <v>151152.76</v>
      </c>
      <c r="E125" t="s">
        <v>1318</v>
      </c>
    </row>
    <row r="126" spans="1:5">
      <c r="A126">
        <v>332.07</v>
      </c>
      <c r="B126">
        <v>131.19999999999999</v>
      </c>
      <c r="C126">
        <v>387258.45</v>
      </c>
      <c r="D126">
        <v>151072.82</v>
      </c>
      <c r="E126" t="s">
        <v>1319</v>
      </c>
    </row>
    <row r="127" spans="1:5">
      <c r="A127">
        <v>3046.49</v>
      </c>
      <c r="B127">
        <v>688.08</v>
      </c>
      <c r="C127">
        <v>387308.35</v>
      </c>
      <c r="D127">
        <v>150968.78</v>
      </c>
      <c r="E127" t="s">
        <v>1320</v>
      </c>
    </row>
    <row r="128" spans="1:5">
      <c r="A128">
        <v>4289.5</v>
      </c>
      <c r="B128">
        <v>1005.64</v>
      </c>
      <c r="C128">
        <v>387651.98</v>
      </c>
      <c r="D128">
        <v>151116.82</v>
      </c>
      <c r="E128" t="s">
        <v>1321</v>
      </c>
    </row>
    <row r="129" spans="1:5">
      <c r="A129">
        <v>26796.38</v>
      </c>
      <c r="B129">
        <v>5333.91</v>
      </c>
      <c r="C129">
        <v>388471.76</v>
      </c>
      <c r="D129">
        <v>151563.56</v>
      </c>
      <c r="E129" t="s">
        <v>1322</v>
      </c>
    </row>
    <row r="130" spans="1:5">
      <c r="A130">
        <v>1338.8</v>
      </c>
      <c r="B130">
        <v>1230.17</v>
      </c>
      <c r="C130">
        <v>387802.83</v>
      </c>
      <c r="D130">
        <v>151434.85</v>
      </c>
      <c r="E130" t="s">
        <v>1323</v>
      </c>
    </row>
    <row r="131" spans="1:5">
      <c r="A131">
        <v>239.17</v>
      </c>
      <c r="B131">
        <v>177.27</v>
      </c>
      <c r="C131">
        <v>387926.62</v>
      </c>
      <c r="D131">
        <v>151428.31</v>
      </c>
      <c r="E131" t="s">
        <v>1324</v>
      </c>
    </row>
    <row r="132" spans="1:5">
      <c r="A132">
        <v>3492.79</v>
      </c>
      <c r="B132">
        <v>729.14</v>
      </c>
      <c r="C132">
        <v>387749.18</v>
      </c>
      <c r="D132">
        <v>151517.29999999999</v>
      </c>
      <c r="E132" t="s">
        <v>1325</v>
      </c>
    </row>
    <row r="133" spans="1:5">
      <c r="A133">
        <v>3627.93</v>
      </c>
      <c r="B133">
        <v>836.24</v>
      </c>
      <c r="C133">
        <v>387959.41</v>
      </c>
      <c r="D133">
        <v>151648.22</v>
      </c>
      <c r="E133" t="s">
        <v>1326</v>
      </c>
    </row>
    <row r="134" spans="1:5">
      <c r="A134">
        <v>196.08</v>
      </c>
      <c r="B134">
        <v>202.47</v>
      </c>
      <c r="C134">
        <v>387901.5</v>
      </c>
      <c r="D134">
        <v>151574.5</v>
      </c>
      <c r="E134" t="s">
        <v>1327</v>
      </c>
    </row>
    <row r="135" spans="1:5">
      <c r="A135">
        <v>71.48</v>
      </c>
      <c r="B135">
        <v>68.13</v>
      </c>
      <c r="C135">
        <v>387966.44</v>
      </c>
      <c r="D135">
        <v>151550.62</v>
      </c>
      <c r="E135" t="s">
        <v>1328</v>
      </c>
    </row>
    <row r="136" spans="1:5">
      <c r="A136">
        <v>3098.89</v>
      </c>
      <c r="B136">
        <v>777.76</v>
      </c>
      <c r="C136">
        <v>387550.54</v>
      </c>
      <c r="D136">
        <v>151450.45000000001</v>
      </c>
      <c r="E136" t="s">
        <v>1329</v>
      </c>
    </row>
    <row r="137" spans="1:5">
      <c r="A137">
        <v>3505.26</v>
      </c>
      <c r="B137">
        <v>825.2</v>
      </c>
      <c r="C137">
        <v>388299.77</v>
      </c>
      <c r="D137">
        <v>150970.37</v>
      </c>
      <c r="E137" t="s">
        <v>1330</v>
      </c>
    </row>
    <row r="138" spans="1:5">
      <c r="A138">
        <v>196.28</v>
      </c>
      <c r="B138">
        <v>135.59</v>
      </c>
      <c r="C138">
        <v>387819.48</v>
      </c>
      <c r="D138">
        <v>151363.22</v>
      </c>
      <c r="E138" t="s">
        <v>1331</v>
      </c>
    </row>
    <row r="139" spans="1:5">
      <c r="A139">
        <v>2397.11</v>
      </c>
      <c r="B139">
        <v>452.38</v>
      </c>
      <c r="C139">
        <v>387819.4</v>
      </c>
      <c r="D139">
        <v>151399.16</v>
      </c>
      <c r="E139" t="s">
        <v>1332</v>
      </c>
    </row>
    <row r="140" spans="1:5">
      <c r="A140">
        <v>165.24</v>
      </c>
      <c r="B140">
        <v>142.38</v>
      </c>
      <c r="C140">
        <v>387633.67</v>
      </c>
      <c r="D140">
        <v>151258.17000000001</v>
      </c>
      <c r="E140" t="s">
        <v>1333</v>
      </c>
    </row>
    <row r="141" spans="1:5">
      <c r="A141">
        <v>1655.41</v>
      </c>
      <c r="B141">
        <v>393.31</v>
      </c>
      <c r="C141">
        <v>387711.79</v>
      </c>
      <c r="D141">
        <v>151258.29999999999</v>
      </c>
      <c r="E141" t="s">
        <v>1334</v>
      </c>
    </row>
    <row r="142" spans="1:5">
      <c r="A142">
        <v>3077.47</v>
      </c>
      <c r="B142">
        <v>611.91999999999996</v>
      </c>
      <c r="C142">
        <v>387877.86</v>
      </c>
      <c r="D142">
        <v>151340.65</v>
      </c>
      <c r="E142" t="s">
        <v>1335</v>
      </c>
    </row>
    <row r="143" spans="1:5">
      <c r="A143">
        <v>86</v>
      </c>
      <c r="B143">
        <v>57.33</v>
      </c>
      <c r="C143">
        <v>387399.21</v>
      </c>
      <c r="D143">
        <v>151398.69</v>
      </c>
      <c r="E143" t="s">
        <v>1336</v>
      </c>
    </row>
    <row r="144" spans="1:5">
      <c r="A144">
        <v>3893.01</v>
      </c>
      <c r="B144">
        <v>717.46</v>
      </c>
      <c r="C144">
        <v>387226.25</v>
      </c>
      <c r="D144">
        <v>151310.24</v>
      </c>
      <c r="E144" t="s">
        <v>1337</v>
      </c>
    </row>
    <row r="145" spans="1:5">
      <c r="A145">
        <v>1733.38</v>
      </c>
      <c r="B145">
        <v>487.44</v>
      </c>
      <c r="C145">
        <v>387370.76</v>
      </c>
      <c r="D145">
        <v>151287.16</v>
      </c>
      <c r="E145" t="s">
        <v>1338</v>
      </c>
    </row>
    <row r="146" spans="1:5">
      <c r="A146">
        <v>1145.33</v>
      </c>
      <c r="B146">
        <v>322.19</v>
      </c>
      <c r="C146">
        <v>387450.51</v>
      </c>
      <c r="D146">
        <v>151307.10999999999</v>
      </c>
      <c r="E146" t="s">
        <v>1339</v>
      </c>
    </row>
    <row r="147" spans="1:5">
      <c r="A147">
        <v>702.43</v>
      </c>
      <c r="B147">
        <v>223.33</v>
      </c>
      <c r="C147">
        <v>387455.36</v>
      </c>
      <c r="D147">
        <v>151087.51999999999</v>
      </c>
      <c r="E147" t="s">
        <v>1340</v>
      </c>
    </row>
    <row r="148" spans="1:5">
      <c r="A148">
        <v>582.66</v>
      </c>
      <c r="B148">
        <v>302.49</v>
      </c>
      <c r="C148">
        <v>387454.82</v>
      </c>
      <c r="D148">
        <v>151047.79999999999</v>
      </c>
      <c r="E148" t="s">
        <v>1341</v>
      </c>
    </row>
    <row r="149" spans="1:5">
      <c r="A149">
        <v>1636.29</v>
      </c>
      <c r="B149">
        <v>377.73</v>
      </c>
      <c r="C149">
        <v>387433.46</v>
      </c>
      <c r="D149">
        <v>151019.87</v>
      </c>
      <c r="E149" t="s">
        <v>1342</v>
      </c>
    </row>
    <row r="150" spans="1:5">
      <c r="A150">
        <v>8971.6299999999992</v>
      </c>
      <c r="B150">
        <v>1645.99</v>
      </c>
      <c r="C150">
        <v>387646.8</v>
      </c>
      <c r="D150">
        <v>150978.69</v>
      </c>
      <c r="E150" t="s">
        <v>1343</v>
      </c>
    </row>
    <row r="151" spans="1:5">
      <c r="A151">
        <v>946.58</v>
      </c>
      <c r="B151">
        <v>296.61</v>
      </c>
      <c r="C151">
        <v>387751.98</v>
      </c>
      <c r="D151">
        <v>151128.69</v>
      </c>
      <c r="E151" t="s">
        <v>1344</v>
      </c>
    </row>
    <row r="152" spans="1:5">
      <c r="A152">
        <v>1730.72</v>
      </c>
      <c r="B152">
        <v>360.1</v>
      </c>
      <c r="C152">
        <v>387710.04</v>
      </c>
      <c r="D152">
        <v>150984.09</v>
      </c>
      <c r="E152" t="s">
        <v>1345</v>
      </c>
    </row>
    <row r="153" spans="1:5">
      <c r="A153">
        <v>45.19</v>
      </c>
      <c r="B153">
        <v>55.68</v>
      </c>
      <c r="C153">
        <v>387755.34</v>
      </c>
      <c r="D153">
        <v>151036.56</v>
      </c>
      <c r="E153" t="s">
        <v>1346</v>
      </c>
    </row>
    <row r="154" spans="1:5">
      <c r="A154">
        <v>1706.4</v>
      </c>
      <c r="B154">
        <v>371.33</v>
      </c>
      <c r="C154">
        <v>387640.6</v>
      </c>
      <c r="D154">
        <v>150885.39000000001</v>
      </c>
      <c r="E154" t="s">
        <v>1347</v>
      </c>
    </row>
    <row r="155" spans="1:5">
      <c r="A155">
        <v>859.48</v>
      </c>
      <c r="B155">
        <v>277.98</v>
      </c>
      <c r="C155">
        <v>387170.59</v>
      </c>
      <c r="D155">
        <v>150780.39000000001</v>
      </c>
      <c r="E155" t="s">
        <v>1348</v>
      </c>
    </row>
    <row r="156" spans="1:5">
      <c r="A156">
        <v>3433.66</v>
      </c>
      <c r="B156">
        <v>1018.69</v>
      </c>
      <c r="C156">
        <v>387173.08</v>
      </c>
      <c r="D156">
        <v>150447.5</v>
      </c>
      <c r="E156" t="s">
        <v>1349</v>
      </c>
    </row>
    <row r="157" spans="1:5">
      <c r="A157">
        <v>3107.18</v>
      </c>
      <c r="B157">
        <v>420.24</v>
      </c>
      <c r="C157">
        <v>387165.74</v>
      </c>
      <c r="D157">
        <v>150614.88</v>
      </c>
      <c r="E157" t="s">
        <v>1350</v>
      </c>
    </row>
    <row r="158" spans="1:5">
      <c r="A158">
        <v>7419.83</v>
      </c>
      <c r="B158">
        <v>1778.09</v>
      </c>
      <c r="C158">
        <v>388868.68</v>
      </c>
      <c r="D158">
        <v>150987.51999999999</v>
      </c>
      <c r="E158" t="s">
        <v>1351</v>
      </c>
    </row>
    <row r="159" spans="1:5">
      <c r="A159">
        <v>632.46</v>
      </c>
      <c r="B159">
        <v>186.93</v>
      </c>
      <c r="C159">
        <v>385828.29</v>
      </c>
      <c r="D159">
        <v>149753.31</v>
      </c>
      <c r="E159" t="s">
        <v>1352</v>
      </c>
    </row>
    <row r="160" spans="1:5">
      <c r="A160">
        <v>604.01</v>
      </c>
      <c r="B160">
        <v>151.34</v>
      </c>
      <c r="C160">
        <v>386337.13</v>
      </c>
      <c r="D160">
        <v>151420.04999999999</v>
      </c>
      <c r="E160" t="s">
        <v>1353</v>
      </c>
    </row>
    <row r="161" spans="1:5">
      <c r="A161">
        <v>330.93</v>
      </c>
      <c r="B161">
        <v>119.01</v>
      </c>
      <c r="C161">
        <v>386471.67999999999</v>
      </c>
      <c r="D161">
        <v>151315.51999999999</v>
      </c>
      <c r="E161" t="s">
        <v>1354</v>
      </c>
    </row>
    <row r="162" spans="1:5">
      <c r="A162">
        <v>101.64</v>
      </c>
      <c r="B162">
        <v>60.51</v>
      </c>
      <c r="C162">
        <v>386343.14</v>
      </c>
      <c r="D162">
        <v>151283.34</v>
      </c>
      <c r="E162" t="s">
        <v>1355</v>
      </c>
    </row>
    <row r="163" spans="1:5">
      <c r="A163">
        <v>48.65</v>
      </c>
      <c r="B163">
        <v>30.21</v>
      </c>
      <c r="C163">
        <v>386403.68</v>
      </c>
      <c r="D163">
        <v>151249.59</v>
      </c>
      <c r="E163" t="s">
        <v>1356</v>
      </c>
    </row>
    <row r="164" spans="1:5">
      <c r="A164">
        <v>26</v>
      </c>
      <c r="B164">
        <v>23.04</v>
      </c>
      <c r="C164">
        <v>386387.41</v>
      </c>
      <c r="D164">
        <v>151232.91</v>
      </c>
      <c r="E164" t="s">
        <v>1357</v>
      </c>
    </row>
    <row r="165" spans="1:5">
      <c r="A165">
        <v>32.25</v>
      </c>
      <c r="B165">
        <v>24</v>
      </c>
      <c r="C165">
        <v>386430.52</v>
      </c>
      <c r="D165">
        <v>151183.04000000001</v>
      </c>
      <c r="E165" t="s">
        <v>1358</v>
      </c>
    </row>
    <row r="166" spans="1:5">
      <c r="A166">
        <v>92.89</v>
      </c>
      <c r="B166">
        <v>39.43</v>
      </c>
      <c r="C166">
        <v>386475.75</v>
      </c>
      <c r="D166">
        <v>151134.9</v>
      </c>
      <c r="E166" t="s">
        <v>1359</v>
      </c>
    </row>
    <row r="167" spans="1:5">
      <c r="A167">
        <v>55.42</v>
      </c>
      <c r="B167">
        <v>35.99</v>
      </c>
      <c r="C167">
        <v>386532.31</v>
      </c>
      <c r="D167">
        <v>151097.06</v>
      </c>
      <c r="E167" t="s">
        <v>1360</v>
      </c>
    </row>
    <row r="168" spans="1:5">
      <c r="A168">
        <v>54.57</v>
      </c>
      <c r="B168">
        <v>39.75</v>
      </c>
      <c r="C168">
        <v>386521.65</v>
      </c>
      <c r="D168">
        <v>151087.1</v>
      </c>
      <c r="E168" t="s">
        <v>1361</v>
      </c>
    </row>
    <row r="169" spans="1:5">
      <c r="A169">
        <v>100.29</v>
      </c>
      <c r="B169">
        <v>51.92</v>
      </c>
      <c r="C169">
        <v>386570.11</v>
      </c>
      <c r="D169">
        <v>151040.19</v>
      </c>
      <c r="E169" t="s">
        <v>1362</v>
      </c>
    </row>
    <row r="170" spans="1:5">
      <c r="A170">
        <v>256.16000000000003</v>
      </c>
      <c r="B170">
        <v>119.14</v>
      </c>
      <c r="C170">
        <v>386771.95</v>
      </c>
      <c r="D170">
        <v>151114.56</v>
      </c>
      <c r="E170" t="s">
        <v>1363</v>
      </c>
    </row>
    <row r="171" spans="1:5">
      <c r="A171">
        <v>138.83000000000001</v>
      </c>
      <c r="B171">
        <v>75.38</v>
      </c>
      <c r="C171">
        <v>386731.59</v>
      </c>
      <c r="D171">
        <v>151149.25</v>
      </c>
      <c r="E171" t="s">
        <v>1364</v>
      </c>
    </row>
    <row r="172" spans="1:5">
      <c r="A172">
        <v>786.79</v>
      </c>
      <c r="B172">
        <v>382.82</v>
      </c>
      <c r="C172">
        <v>387020.01</v>
      </c>
      <c r="D172">
        <v>151219.47</v>
      </c>
      <c r="E172" t="s">
        <v>1365</v>
      </c>
    </row>
    <row r="173" spans="1:5">
      <c r="A173">
        <v>3694.8</v>
      </c>
      <c r="B173">
        <v>878.63</v>
      </c>
      <c r="C173">
        <v>386597.14</v>
      </c>
      <c r="D173">
        <v>150413.13</v>
      </c>
      <c r="E173" t="s">
        <v>1366</v>
      </c>
    </row>
    <row r="174" spans="1:5">
      <c r="A174">
        <v>727.42</v>
      </c>
      <c r="B174">
        <v>157.22999999999999</v>
      </c>
      <c r="C174">
        <v>387300.05</v>
      </c>
      <c r="D174">
        <v>151123.25</v>
      </c>
      <c r="E174" t="s">
        <v>1367</v>
      </c>
    </row>
    <row r="175" spans="1:5">
      <c r="A175">
        <v>471.17</v>
      </c>
      <c r="B175">
        <v>167.34</v>
      </c>
      <c r="C175">
        <v>386174.4</v>
      </c>
      <c r="D175">
        <v>150007.29</v>
      </c>
      <c r="E175" t="s">
        <v>1368</v>
      </c>
    </row>
    <row r="176" spans="1:5">
      <c r="A176">
        <v>329.19</v>
      </c>
      <c r="B176">
        <v>105.07</v>
      </c>
      <c r="C176">
        <v>387192.95</v>
      </c>
      <c r="D176">
        <v>151582.03</v>
      </c>
      <c r="E176" t="s">
        <v>1369</v>
      </c>
    </row>
    <row r="177" spans="1:5">
      <c r="A177">
        <v>223.07</v>
      </c>
      <c r="B177">
        <v>116.73</v>
      </c>
      <c r="C177">
        <v>386810.78</v>
      </c>
      <c r="D177">
        <v>151064.53</v>
      </c>
      <c r="E177" t="s">
        <v>1370</v>
      </c>
    </row>
    <row r="178" spans="1:5">
      <c r="A178">
        <v>1523.69</v>
      </c>
      <c r="B178">
        <v>336.56</v>
      </c>
      <c r="C178">
        <v>386236.62</v>
      </c>
      <c r="D178">
        <v>151370.04</v>
      </c>
      <c r="E178" t="s">
        <v>1371</v>
      </c>
    </row>
    <row r="179" spans="1:5">
      <c r="A179">
        <v>5.29</v>
      </c>
      <c r="B179">
        <v>10.46</v>
      </c>
      <c r="C179">
        <v>387942.6</v>
      </c>
      <c r="D179">
        <v>151821.07</v>
      </c>
      <c r="E179" t="s">
        <v>1372</v>
      </c>
    </row>
    <row r="180" spans="1:5">
      <c r="A180">
        <v>300.04000000000002</v>
      </c>
      <c r="B180">
        <v>187.03</v>
      </c>
      <c r="C180">
        <v>386522.54</v>
      </c>
      <c r="D180">
        <v>151720.25</v>
      </c>
      <c r="E180" t="s">
        <v>1373</v>
      </c>
    </row>
    <row r="181" spans="1:5">
      <c r="A181">
        <v>662.5</v>
      </c>
      <c r="B181">
        <v>218.7</v>
      </c>
      <c r="C181">
        <v>386402.31</v>
      </c>
      <c r="D181">
        <v>150214.45000000001</v>
      </c>
      <c r="E181" t="s">
        <v>1374</v>
      </c>
    </row>
    <row r="182" spans="1:5">
      <c r="A182">
        <v>150.9</v>
      </c>
      <c r="B182">
        <v>141.87</v>
      </c>
      <c r="C182">
        <v>386865.32</v>
      </c>
      <c r="D182">
        <v>152040.47</v>
      </c>
      <c r="E182" t="s">
        <v>1375</v>
      </c>
    </row>
    <row r="183" spans="1:5">
      <c r="A183">
        <v>17.89</v>
      </c>
      <c r="B183">
        <v>32.82</v>
      </c>
      <c r="C183">
        <v>387473.88</v>
      </c>
      <c r="D183">
        <v>151731.42000000001</v>
      </c>
      <c r="E183" t="s">
        <v>1376</v>
      </c>
    </row>
    <row r="184" spans="1:5">
      <c r="A184">
        <v>63.59</v>
      </c>
      <c r="B184">
        <v>35.71</v>
      </c>
      <c r="C184">
        <v>387398.72</v>
      </c>
      <c r="D184">
        <v>151476.85</v>
      </c>
      <c r="E184" t="s">
        <v>1377</v>
      </c>
    </row>
    <row r="185" spans="1:5">
      <c r="A185">
        <v>5.39</v>
      </c>
      <c r="B185">
        <v>9.61</v>
      </c>
      <c r="C185">
        <v>387740.5</v>
      </c>
      <c r="D185">
        <v>151686.99</v>
      </c>
      <c r="E185" t="s">
        <v>1378</v>
      </c>
    </row>
    <row r="186" spans="1:5">
      <c r="A186">
        <v>5.6</v>
      </c>
      <c r="B186">
        <v>9.59</v>
      </c>
      <c r="C186">
        <v>387637.29</v>
      </c>
      <c r="D186">
        <v>151642.79</v>
      </c>
      <c r="E186" t="s">
        <v>1379</v>
      </c>
    </row>
    <row r="187" spans="1:5">
      <c r="A187">
        <v>10527</v>
      </c>
      <c r="B187">
        <v>1919.29</v>
      </c>
      <c r="C187">
        <v>387069.27</v>
      </c>
      <c r="D187">
        <v>150713.01</v>
      </c>
      <c r="E187" t="s">
        <v>1380</v>
      </c>
    </row>
    <row r="188" spans="1:5">
      <c r="A188">
        <v>773.75</v>
      </c>
      <c r="B188">
        <v>324.93</v>
      </c>
      <c r="C188">
        <v>387537.47</v>
      </c>
      <c r="D188">
        <v>151574</v>
      </c>
      <c r="E188" t="s">
        <v>1381</v>
      </c>
    </row>
    <row r="189" spans="1:5">
      <c r="A189">
        <v>935.41</v>
      </c>
      <c r="B189">
        <v>305.18</v>
      </c>
      <c r="C189">
        <v>387331.94</v>
      </c>
      <c r="D189">
        <v>151325.57999999999</v>
      </c>
      <c r="E189" t="s">
        <v>1382</v>
      </c>
    </row>
    <row r="190" spans="1:5">
      <c r="A190">
        <v>71.66</v>
      </c>
      <c r="B190">
        <v>57.75</v>
      </c>
      <c r="C190">
        <v>386882.16</v>
      </c>
      <c r="D190">
        <v>151479.37</v>
      </c>
      <c r="E190" t="s">
        <v>1383</v>
      </c>
    </row>
    <row r="191" spans="1:5">
      <c r="A191">
        <v>1491.98</v>
      </c>
      <c r="B191">
        <v>228.07</v>
      </c>
      <c r="C191">
        <v>386523.46</v>
      </c>
      <c r="D191">
        <v>150240.1</v>
      </c>
      <c r="E191" t="s">
        <v>1384</v>
      </c>
    </row>
    <row r="192" spans="1:5">
      <c r="A192">
        <v>3280.47</v>
      </c>
      <c r="B192">
        <v>680.97</v>
      </c>
      <c r="C192">
        <v>386461.47</v>
      </c>
      <c r="D192">
        <v>150311.97</v>
      </c>
      <c r="E192" t="s">
        <v>1385</v>
      </c>
    </row>
    <row r="193" spans="1:5">
      <c r="A193">
        <v>5949.09</v>
      </c>
      <c r="B193">
        <v>1337.52</v>
      </c>
      <c r="C193">
        <v>387005.58</v>
      </c>
      <c r="D193">
        <v>152146.93</v>
      </c>
      <c r="E193" t="s">
        <v>1386</v>
      </c>
    </row>
    <row r="194" spans="1:5">
      <c r="A194">
        <v>8524.1</v>
      </c>
      <c r="B194">
        <v>965.81</v>
      </c>
      <c r="C194">
        <v>386520.62</v>
      </c>
      <c r="D194">
        <v>150598.79</v>
      </c>
      <c r="E194" t="s">
        <v>1387</v>
      </c>
    </row>
    <row r="195" spans="1:5">
      <c r="A195">
        <v>21221.37</v>
      </c>
      <c r="B195">
        <v>2929.73</v>
      </c>
      <c r="C195">
        <v>386128.28</v>
      </c>
      <c r="D195">
        <v>150977.48000000001</v>
      </c>
      <c r="E195" t="s">
        <v>1388</v>
      </c>
    </row>
    <row r="196" spans="1:5">
      <c r="A196">
        <v>0.08</v>
      </c>
      <c r="B196">
        <v>7.04</v>
      </c>
      <c r="C196">
        <v>385959.24</v>
      </c>
      <c r="D196">
        <v>150400.37</v>
      </c>
      <c r="E196" t="s">
        <v>1389</v>
      </c>
    </row>
    <row r="197" spans="1:5">
      <c r="A197">
        <v>19369.82</v>
      </c>
      <c r="B197">
        <v>2139.19</v>
      </c>
      <c r="C197">
        <v>385827.39</v>
      </c>
      <c r="D197">
        <v>150094.23000000001</v>
      </c>
      <c r="E197" t="s">
        <v>1390</v>
      </c>
    </row>
    <row r="198" spans="1:5">
      <c r="A198">
        <v>2386.6999999999998</v>
      </c>
      <c r="B198">
        <v>358</v>
      </c>
      <c r="C198">
        <v>386219.32</v>
      </c>
      <c r="D198">
        <v>150960.94</v>
      </c>
      <c r="E198" t="s">
        <v>1391</v>
      </c>
    </row>
    <row r="199" spans="1:5">
      <c r="A199">
        <v>1296.81</v>
      </c>
      <c r="B199">
        <v>229.32</v>
      </c>
      <c r="C199">
        <v>385825.46</v>
      </c>
      <c r="D199">
        <v>150001.10999999999</v>
      </c>
      <c r="E199" t="s">
        <v>1392</v>
      </c>
    </row>
    <row r="200" spans="1:5">
      <c r="A200">
        <v>1370.16</v>
      </c>
      <c r="B200">
        <v>414.44</v>
      </c>
      <c r="C200">
        <v>386411.54</v>
      </c>
      <c r="D200">
        <v>150538.09</v>
      </c>
      <c r="E200" t="s">
        <v>1393</v>
      </c>
    </row>
    <row r="201" spans="1:5">
      <c r="A201">
        <v>4655.62</v>
      </c>
      <c r="B201">
        <v>1093.6300000000001</v>
      </c>
      <c r="C201">
        <v>386458.11</v>
      </c>
      <c r="D201">
        <v>150793.28</v>
      </c>
      <c r="E201" t="s">
        <v>1394</v>
      </c>
    </row>
    <row r="202" spans="1:5">
      <c r="A202">
        <v>5508.35</v>
      </c>
      <c r="B202">
        <v>1185.18</v>
      </c>
      <c r="C202">
        <v>386257.28</v>
      </c>
      <c r="D202">
        <v>150705.14000000001</v>
      </c>
      <c r="E202" t="s">
        <v>1395</v>
      </c>
    </row>
    <row r="203" spans="1:5">
      <c r="A203">
        <v>5891.17</v>
      </c>
      <c r="B203">
        <v>1260.1300000000001</v>
      </c>
      <c r="C203">
        <v>386436.16</v>
      </c>
      <c r="D203">
        <v>150673.26999999999</v>
      </c>
      <c r="E203" t="s">
        <v>1396</v>
      </c>
    </row>
    <row r="204" spans="1:5">
      <c r="A204">
        <v>3127.88</v>
      </c>
      <c r="B204">
        <v>639.14</v>
      </c>
      <c r="C204">
        <v>386387.8</v>
      </c>
      <c r="D204">
        <v>150942.98000000001</v>
      </c>
      <c r="E204" t="s">
        <v>1397</v>
      </c>
    </row>
    <row r="205" spans="1:5">
      <c r="A205">
        <v>1618.47</v>
      </c>
      <c r="B205">
        <v>357.84</v>
      </c>
      <c r="C205">
        <v>386557.2</v>
      </c>
      <c r="D205">
        <v>150571.53</v>
      </c>
      <c r="E205" t="s">
        <v>1398</v>
      </c>
    </row>
    <row r="206" spans="1:5">
      <c r="A206">
        <v>278.39</v>
      </c>
      <c r="B206">
        <v>142.22</v>
      </c>
      <c r="C206">
        <v>386479.31</v>
      </c>
      <c r="D206">
        <v>151924.89000000001</v>
      </c>
      <c r="E206" t="s">
        <v>1399</v>
      </c>
    </row>
    <row r="207" spans="1:5">
      <c r="A207">
        <v>3275.4</v>
      </c>
      <c r="B207">
        <v>1019.7</v>
      </c>
      <c r="C207">
        <v>386386.28</v>
      </c>
      <c r="D207">
        <v>150374.20000000001</v>
      </c>
      <c r="E207" t="s">
        <v>1400</v>
      </c>
    </row>
    <row r="208" spans="1:5">
      <c r="A208">
        <v>57.31</v>
      </c>
      <c r="B208">
        <v>42.45</v>
      </c>
      <c r="C208">
        <v>387421.26</v>
      </c>
      <c r="D208">
        <v>151320.35</v>
      </c>
      <c r="E208" t="s">
        <v>1401</v>
      </c>
    </row>
    <row r="209" spans="1:5">
      <c r="A209">
        <v>2788.43</v>
      </c>
      <c r="B209">
        <v>654.02</v>
      </c>
      <c r="C209">
        <v>386471.43</v>
      </c>
      <c r="D209">
        <v>150435.59</v>
      </c>
      <c r="E209" t="s">
        <v>1402</v>
      </c>
    </row>
    <row r="210" spans="1:5">
      <c r="A210">
        <v>2773.99</v>
      </c>
      <c r="B210">
        <v>623.38</v>
      </c>
      <c r="C210">
        <v>386303.23</v>
      </c>
      <c r="D210">
        <v>150874.23000000001</v>
      </c>
      <c r="E210" t="s">
        <v>1403</v>
      </c>
    </row>
    <row r="211" spans="1:5">
      <c r="A211">
        <v>3757.94</v>
      </c>
      <c r="B211">
        <v>995.42</v>
      </c>
      <c r="C211">
        <v>386222.02</v>
      </c>
      <c r="D211">
        <v>150855.45000000001</v>
      </c>
      <c r="E211" t="s">
        <v>1404</v>
      </c>
    </row>
    <row r="212" spans="1:5">
      <c r="A212">
        <v>778.74</v>
      </c>
      <c r="B212">
        <v>207.85</v>
      </c>
      <c r="C212">
        <v>386629.91</v>
      </c>
      <c r="D212">
        <v>151552.43</v>
      </c>
      <c r="E212" t="s">
        <v>1405</v>
      </c>
    </row>
    <row r="213" spans="1:5">
      <c r="A213">
        <v>10.61</v>
      </c>
      <c r="B213">
        <v>25.62</v>
      </c>
      <c r="C213">
        <v>386393.01</v>
      </c>
      <c r="D213">
        <v>150258.23000000001</v>
      </c>
      <c r="E213" t="s">
        <v>1406</v>
      </c>
    </row>
    <row r="214" spans="1:5">
      <c r="A214">
        <v>9.2100000000000009</v>
      </c>
      <c r="B214">
        <v>13.83</v>
      </c>
      <c r="C214">
        <v>387780.47</v>
      </c>
      <c r="D214">
        <v>151397.51</v>
      </c>
      <c r="E214" t="s">
        <v>1407</v>
      </c>
    </row>
    <row r="215" spans="1:5">
      <c r="A215">
        <v>1287.8399999999999</v>
      </c>
      <c r="B215">
        <v>260.06</v>
      </c>
      <c r="C215">
        <v>386692.85</v>
      </c>
      <c r="D215">
        <v>150836.22</v>
      </c>
      <c r="E215" t="s">
        <v>1408</v>
      </c>
    </row>
    <row r="216" spans="1:5">
      <c r="A216">
        <v>175.48</v>
      </c>
      <c r="B216">
        <v>54.37</v>
      </c>
      <c r="C216">
        <v>386657.59</v>
      </c>
      <c r="D216">
        <v>150887.35</v>
      </c>
      <c r="E216" t="s">
        <v>1409</v>
      </c>
    </row>
    <row r="217" spans="1:5">
      <c r="A217">
        <v>241.11</v>
      </c>
      <c r="B217">
        <v>106.3</v>
      </c>
      <c r="C217">
        <v>386725.83</v>
      </c>
      <c r="D217">
        <v>151408.51999999999</v>
      </c>
      <c r="E217" t="s">
        <v>1410</v>
      </c>
    </row>
    <row r="218" spans="1:5">
      <c r="A218">
        <v>2927.56</v>
      </c>
      <c r="B218">
        <v>669.84</v>
      </c>
      <c r="C218">
        <v>387324.02</v>
      </c>
      <c r="D218">
        <v>150829.16</v>
      </c>
      <c r="E218" t="s">
        <v>1411</v>
      </c>
    </row>
    <row r="219" spans="1:5">
      <c r="A219">
        <v>198.46</v>
      </c>
      <c r="B219">
        <v>65.42</v>
      </c>
      <c r="C219">
        <v>387454</v>
      </c>
      <c r="D219">
        <v>150946.85</v>
      </c>
      <c r="E219" t="s">
        <v>1412</v>
      </c>
    </row>
    <row r="220" spans="1:5">
      <c r="A220">
        <v>2528.34</v>
      </c>
      <c r="B220">
        <v>596.47</v>
      </c>
      <c r="C220">
        <v>386643.20000000001</v>
      </c>
      <c r="D220">
        <v>150721.84</v>
      </c>
      <c r="E220" t="s">
        <v>1413</v>
      </c>
    </row>
    <row r="221" spans="1:5">
      <c r="A221">
        <v>2525.7199999999998</v>
      </c>
      <c r="B221">
        <v>579.39</v>
      </c>
      <c r="C221">
        <v>386497.79</v>
      </c>
      <c r="D221">
        <v>151968.53</v>
      </c>
      <c r="E221" t="s">
        <v>1414</v>
      </c>
    </row>
    <row r="222" spans="1:5">
      <c r="A222">
        <v>5241.29</v>
      </c>
      <c r="B222">
        <v>1193.3800000000001</v>
      </c>
      <c r="C222">
        <v>386225.22</v>
      </c>
      <c r="D222">
        <v>151054.35999999999</v>
      </c>
      <c r="E222" t="s">
        <v>1415</v>
      </c>
    </row>
    <row r="223" spans="1:5">
      <c r="A223">
        <v>156.96</v>
      </c>
      <c r="B223">
        <v>146.56</v>
      </c>
      <c r="C223">
        <v>387587.88</v>
      </c>
      <c r="D223">
        <v>151409.76</v>
      </c>
      <c r="E223" t="s">
        <v>1416</v>
      </c>
    </row>
    <row r="224" spans="1:5">
      <c r="A224">
        <v>2851.24</v>
      </c>
      <c r="B224">
        <v>883.25</v>
      </c>
      <c r="C224">
        <v>387562.08</v>
      </c>
      <c r="D224">
        <v>151353.19</v>
      </c>
      <c r="E224" t="s">
        <v>1417</v>
      </c>
    </row>
    <row r="225" spans="1:5">
      <c r="A225">
        <v>3695.56</v>
      </c>
      <c r="B225">
        <v>773.01</v>
      </c>
      <c r="C225">
        <v>386081.04</v>
      </c>
      <c r="D225">
        <v>150066.79999999999</v>
      </c>
      <c r="E225" t="s">
        <v>1418</v>
      </c>
    </row>
    <row r="226" spans="1:5">
      <c r="A226">
        <v>938.09</v>
      </c>
      <c r="B226">
        <v>294.60000000000002</v>
      </c>
      <c r="C226">
        <v>385872.61</v>
      </c>
      <c r="D226">
        <v>150024.54</v>
      </c>
      <c r="E226" t="s">
        <v>1419</v>
      </c>
    </row>
    <row r="227" spans="1:5">
      <c r="A227">
        <v>1829.55</v>
      </c>
      <c r="B227">
        <v>436.17</v>
      </c>
      <c r="C227">
        <v>385984.04</v>
      </c>
      <c r="D227">
        <v>149975.65</v>
      </c>
      <c r="E227" t="s">
        <v>1420</v>
      </c>
    </row>
    <row r="228" spans="1:5">
      <c r="A228">
        <v>1845.87</v>
      </c>
      <c r="B228">
        <v>572.6</v>
      </c>
      <c r="C228">
        <v>385962.13</v>
      </c>
      <c r="D228">
        <v>149940.14000000001</v>
      </c>
      <c r="E228" t="s">
        <v>1421</v>
      </c>
    </row>
    <row r="229" spans="1:5">
      <c r="A229">
        <v>2940.07</v>
      </c>
      <c r="B229">
        <v>500.47</v>
      </c>
      <c r="C229">
        <v>385883.52</v>
      </c>
      <c r="D229">
        <v>149906.22</v>
      </c>
      <c r="E229" t="s">
        <v>1422</v>
      </c>
    </row>
    <row r="230" spans="1:5">
      <c r="A230">
        <v>15535.43</v>
      </c>
      <c r="B230">
        <v>1470.34</v>
      </c>
      <c r="C230">
        <v>386193.18</v>
      </c>
      <c r="D230">
        <v>150397.60999999999</v>
      </c>
      <c r="E230" t="s">
        <v>1423</v>
      </c>
    </row>
    <row r="231" spans="1:5">
      <c r="A231">
        <v>1599.73</v>
      </c>
      <c r="B231">
        <v>671.3</v>
      </c>
      <c r="C231">
        <v>386316.97</v>
      </c>
      <c r="D231">
        <v>150931.51999999999</v>
      </c>
      <c r="E231" t="s">
        <v>1424</v>
      </c>
    </row>
    <row r="232" spans="1:5">
      <c r="A232">
        <v>312.14</v>
      </c>
      <c r="B232">
        <v>171.13</v>
      </c>
      <c r="C232">
        <v>386500.67</v>
      </c>
      <c r="D232">
        <v>150866.76999999999</v>
      </c>
      <c r="E232" t="s">
        <v>1425</v>
      </c>
    </row>
    <row r="233" spans="1:5">
      <c r="A233">
        <v>1602.35</v>
      </c>
      <c r="B233">
        <v>447.96</v>
      </c>
      <c r="C233">
        <v>387258.1</v>
      </c>
      <c r="D233">
        <v>151812.96</v>
      </c>
      <c r="E233" t="s">
        <v>1426</v>
      </c>
    </row>
    <row r="234" spans="1:5">
      <c r="A234">
        <v>6778.88</v>
      </c>
      <c r="B234">
        <v>1789.7</v>
      </c>
      <c r="C234">
        <v>386035.77</v>
      </c>
      <c r="D234">
        <v>150189.79</v>
      </c>
      <c r="E234" t="s">
        <v>1427</v>
      </c>
    </row>
    <row r="235" spans="1:5">
      <c r="A235">
        <v>892.07</v>
      </c>
      <c r="B235">
        <v>228.58</v>
      </c>
      <c r="C235">
        <v>386165.93</v>
      </c>
      <c r="D235">
        <v>150179.91</v>
      </c>
      <c r="E235" t="s">
        <v>1428</v>
      </c>
    </row>
    <row r="236" spans="1:5">
      <c r="A236">
        <v>367.4</v>
      </c>
      <c r="B236">
        <v>122.14</v>
      </c>
      <c r="C236">
        <v>386738.61</v>
      </c>
      <c r="D236">
        <v>151123.51999999999</v>
      </c>
      <c r="E236" t="s">
        <v>1429</v>
      </c>
    </row>
    <row r="237" spans="1:5">
      <c r="A237">
        <v>1999.78</v>
      </c>
      <c r="B237">
        <v>474.78</v>
      </c>
      <c r="C237">
        <v>386200.39</v>
      </c>
      <c r="D237">
        <v>151115.85999999999</v>
      </c>
      <c r="E237" t="s">
        <v>1430</v>
      </c>
    </row>
    <row r="238" spans="1:5">
      <c r="A238">
        <v>1367.87</v>
      </c>
      <c r="B238">
        <v>373.1</v>
      </c>
      <c r="C238">
        <v>386124.74</v>
      </c>
      <c r="D238">
        <v>150332.23000000001</v>
      </c>
      <c r="E238" t="s">
        <v>1431</v>
      </c>
    </row>
    <row r="239" spans="1:5">
      <c r="A239">
        <v>4561.71</v>
      </c>
      <c r="B239">
        <v>1285.0999999999999</v>
      </c>
      <c r="C239">
        <v>386278.17</v>
      </c>
      <c r="D239">
        <v>150271.63</v>
      </c>
      <c r="E239" t="s">
        <v>1432</v>
      </c>
    </row>
    <row r="240" spans="1:5">
      <c r="A240">
        <v>467.18</v>
      </c>
      <c r="B240">
        <v>168.09</v>
      </c>
      <c r="C240">
        <v>386418.75</v>
      </c>
      <c r="D240">
        <v>151483.87</v>
      </c>
      <c r="E240" t="s">
        <v>1433</v>
      </c>
    </row>
    <row r="241" spans="1:5">
      <c r="A241">
        <v>2247.41</v>
      </c>
      <c r="B241">
        <v>1105.08</v>
      </c>
      <c r="C241">
        <v>386361.7</v>
      </c>
      <c r="D241">
        <v>150665.85999999999</v>
      </c>
      <c r="E241" t="s">
        <v>1434</v>
      </c>
    </row>
    <row r="242" spans="1:5">
      <c r="A242">
        <v>1686.57</v>
      </c>
      <c r="B242">
        <v>367.5</v>
      </c>
      <c r="C242">
        <v>386223.62</v>
      </c>
      <c r="D242">
        <v>150328.76999999999</v>
      </c>
      <c r="E242" t="s">
        <v>1435</v>
      </c>
    </row>
    <row r="243" spans="1:5">
      <c r="A243">
        <v>1191.4000000000001</v>
      </c>
      <c r="B243">
        <v>184.26</v>
      </c>
      <c r="C243">
        <v>386419.92</v>
      </c>
      <c r="D243">
        <v>152027.15</v>
      </c>
      <c r="E243" t="s">
        <v>1436</v>
      </c>
    </row>
    <row r="244" spans="1:5">
      <c r="A244">
        <v>1647.63</v>
      </c>
      <c r="B244">
        <v>380.79</v>
      </c>
      <c r="C244">
        <v>386712.49</v>
      </c>
      <c r="D244">
        <v>152326.94</v>
      </c>
      <c r="E244" t="s">
        <v>1437</v>
      </c>
    </row>
    <row r="245" spans="1:5">
      <c r="A245">
        <v>434.76</v>
      </c>
      <c r="B245">
        <v>97.03</v>
      </c>
      <c r="C245">
        <v>386733.58</v>
      </c>
      <c r="D245">
        <v>150773.34</v>
      </c>
      <c r="E245" t="s">
        <v>1438</v>
      </c>
    </row>
    <row r="246" spans="1:5">
      <c r="A246">
        <v>855.48</v>
      </c>
      <c r="B246">
        <v>204.46</v>
      </c>
      <c r="C246">
        <v>386766.61</v>
      </c>
      <c r="D246">
        <v>150718.76</v>
      </c>
      <c r="E246" t="s">
        <v>1439</v>
      </c>
    </row>
    <row r="247" spans="1:5">
      <c r="A247">
        <v>1188.71</v>
      </c>
      <c r="B247">
        <v>285.25</v>
      </c>
      <c r="C247">
        <v>386177.9</v>
      </c>
      <c r="D247">
        <v>150145.35</v>
      </c>
      <c r="E247" t="s">
        <v>1440</v>
      </c>
    </row>
    <row r="248" spans="1:5">
      <c r="A248">
        <v>848.69</v>
      </c>
      <c r="B248">
        <v>321.48</v>
      </c>
      <c r="C248">
        <v>386052.54</v>
      </c>
      <c r="D248">
        <v>150381.12</v>
      </c>
      <c r="E248" t="s">
        <v>1441</v>
      </c>
    </row>
    <row r="249" spans="1:5">
      <c r="A249">
        <v>41.77</v>
      </c>
      <c r="B249">
        <v>47.65</v>
      </c>
      <c r="C249">
        <v>387720.07</v>
      </c>
      <c r="D249">
        <v>151436.59</v>
      </c>
      <c r="E249" t="s">
        <v>1442</v>
      </c>
    </row>
    <row r="250" spans="1:5">
      <c r="A250">
        <v>356.36</v>
      </c>
      <c r="B250">
        <v>187.45</v>
      </c>
      <c r="C250">
        <v>386002.36</v>
      </c>
      <c r="D250">
        <v>150462.07999999999</v>
      </c>
      <c r="E250" t="s">
        <v>1443</v>
      </c>
    </row>
    <row r="251" spans="1:5">
      <c r="A251">
        <v>505.56</v>
      </c>
      <c r="B251">
        <v>199.53</v>
      </c>
      <c r="C251">
        <v>385842.62</v>
      </c>
      <c r="D251">
        <v>150075.57999999999</v>
      </c>
      <c r="E251" t="s">
        <v>1444</v>
      </c>
    </row>
    <row r="252" spans="1:5">
      <c r="A252">
        <v>345.23</v>
      </c>
      <c r="B252">
        <v>129.21</v>
      </c>
      <c r="C252">
        <v>385916.05</v>
      </c>
      <c r="D252">
        <v>150061.89000000001</v>
      </c>
      <c r="E252" t="s">
        <v>1445</v>
      </c>
    </row>
    <row r="253" spans="1:5">
      <c r="A253">
        <v>3963.45</v>
      </c>
      <c r="B253">
        <v>1046.26</v>
      </c>
      <c r="C253">
        <v>386297.7</v>
      </c>
      <c r="D253">
        <v>150532.29999999999</v>
      </c>
      <c r="E253" t="s">
        <v>1446</v>
      </c>
    </row>
    <row r="254" spans="1:5">
      <c r="A254">
        <v>20.73</v>
      </c>
      <c r="B254">
        <v>25.67</v>
      </c>
      <c r="C254">
        <v>387674.12</v>
      </c>
      <c r="D254">
        <v>150929.41</v>
      </c>
      <c r="E254" t="s">
        <v>1447</v>
      </c>
    </row>
    <row r="255" spans="1:5">
      <c r="A255">
        <v>12.46</v>
      </c>
      <c r="B255">
        <v>29.61</v>
      </c>
      <c r="C255">
        <v>387306.87</v>
      </c>
      <c r="D255">
        <v>151527.20000000001</v>
      </c>
      <c r="E255" t="s">
        <v>1448</v>
      </c>
    </row>
    <row r="256" spans="1:5">
      <c r="A256">
        <v>320.16000000000003</v>
      </c>
      <c r="B256">
        <v>233.55</v>
      </c>
      <c r="C256">
        <v>387168.41</v>
      </c>
      <c r="D256">
        <v>150939.56</v>
      </c>
      <c r="E256" t="s">
        <v>1449</v>
      </c>
    </row>
    <row r="257" spans="1:5">
      <c r="A257">
        <v>1095.3399999999999</v>
      </c>
      <c r="B257">
        <v>221.72</v>
      </c>
      <c r="C257">
        <v>386162.8</v>
      </c>
      <c r="D257">
        <v>150457.76</v>
      </c>
      <c r="E257" t="s">
        <v>1450</v>
      </c>
    </row>
    <row r="258" spans="1:5">
      <c r="A258">
        <v>634.47</v>
      </c>
      <c r="B258">
        <v>198.96</v>
      </c>
      <c r="C258">
        <v>386735.25</v>
      </c>
      <c r="D258">
        <v>152411.75</v>
      </c>
      <c r="E258" t="s">
        <v>1451</v>
      </c>
    </row>
    <row r="259" spans="1:5">
      <c r="A259">
        <v>910.86</v>
      </c>
      <c r="B259">
        <v>387.72</v>
      </c>
      <c r="C259">
        <v>386646.56</v>
      </c>
      <c r="D259">
        <v>152497.60000000001</v>
      </c>
      <c r="E259" t="s">
        <v>1452</v>
      </c>
    </row>
    <row r="260" spans="1:5">
      <c r="A260">
        <v>98.57</v>
      </c>
      <c r="B260">
        <v>104.28</v>
      </c>
      <c r="C260">
        <v>386048.31</v>
      </c>
      <c r="D260">
        <v>152225.12</v>
      </c>
      <c r="E260" t="s">
        <v>1453</v>
      </c>
    </row>
    <row r="261" spans="1:5">
      <c r="A261">
        <v>21894.23</v>
      </c>
      <c r="B261">
        <v>3139.32</v>
      </c>
      <c r="C261">
        <v>385669.96</v>
      </c>
      <c r="D261">
        <v>152254.71</v>
      </c>
      <c r="E261" t="s">
        <v>1454</v>
      </c>
    </row>
    <row r="262" spans="1:5">
      <c r="A262">
        <v>316.87</v>
      </c>
      <c r="B262">
        <v>95.58</v>
      </c>
      <c r="C262">
        <v>386581.02</v>
      </c>
      <c r="D262">
        <v>150920.82</v>
      </c>
      <c r="E262" t="s">
        <v>1455</v>
      </c>
    </row>
    <row r="263" spans="1:5">
      <c r="A263">
        <v>465.54</v>
      </c>
      <c r="B263">
        <v>122.05</v>
      </c>
      <c r="C263">
        <v>386558.44</v>
      </c>
      <c r="D263">
        <v>150883.6</v>
      </c>
      <c r="E263" t="s">
        <v>1456</v>
      </c>
    </row>
    <row r="264" spans="1:5">
      <c r="A264">
        <v>200.95</v>
      </c>
      <c r="B264">
        <v>83.82</v>
      </c>
      <c r="C264">
        <v>387653.61</v>
      </c>
      <c r="D264">
        <v>151414.62</v>
      </c>
      <c r="E264" t="s">
        <v>1457</v>
      </c>
    </row>
    <row r="265" spans="1:5">
      <c r="A265">
        <v>559.21</v>
      </c>
      <c r="B265">
        <v>226.5</v>
      </c>
      <c r="C265">
        <v>387623.59</v>
      </c>
      <c r="D265">
        <v>151479</v>
      </c>
      <c r="E265" t="s">
        <v>1458</v>
      </c>
    </row>
    <row r="266" spans="1:5">
      <c r="A266">
        <v>48.27</v>
      </c>
      <c r="B266">
        <v>27.9</v>
      </c>
      <c r="C266">
        <v>387601.43</v>
      </c>
      <c r="D266">
        <v>151527.59</v>
      </c>
      <c r="E266" t="s">
        <v>1459</v>
      </c>
    </row>
    <row r="267" spans="1:5">
      <c r="A267">
        <v>817.78</v>
      </c>
      <c r="B267">
        <v>225.48</v>
      </c>
      <c r="C267">
        <v>386571.63</v>
      </c>
      <c r="D267">
        <v>151885.85999999999</v>
      </c>
      <c r="E267" t="s">
        <v>1460</v>
      </c>
    </row>
    <row r="268" spans="1:5">
      <c r="A268">
        <v>3329.25</v>
      </c>
      <c r="B268">
        <v>725.81</v>
      </c>
      <c r="C268">
        <v>385673.74</v>
      </c>
      <c r="D268">
        <v>151680.35999999999</v>
      </c>
      <c r="E268" t="s">
        <v>1461</v>
      </c>
    </row>
    <row r="269" spans="1:5">
      <c r="A269">
        <v>332.91</v>
      </c>
      <c r="B269">
        <v>123.86</v>
      </c>
      <c r="C269">
        <v>385858.97</v>
      </c>
      <c r="D269">
        <v>151947.53</v>
      </c>
      <c r="E269" t="s">
        <v>1462</v>
      </c>
    </row>
    <row r="270" spans="1:5">
      <c r="A270">
        <v>131.75</v>
      </c>
      <c r="B270">
        <v>159.59</v>
      </c>
      <c r="C270">
        <v>386922.47</v>
      </c>
      <c r="D270">
        <v>151617.54999999999</v>
      </c>
      <c r="E270" t="s">
        <v>1463</v>
      </c>
    </row>
    <row r="271" spans="1:5">
      <c r="A271">
        <v>23.94</v>
      </c>
      <c r="B271">
        <v>24.25</v>
      </c>
      <c r="C271">
        <v>387223.98</v>
      </c>
      <c r="D271">
        <v>151731.54999999999</v>
      </c>
      <c r="E271" t="s">
        <v>1464</v>
      </c>
    </row>
    <row r="272" spans="1:5">
      <c r="A272">
        <v>49.82</v>
      </c>
      <c r="B272">
        <v>33.9</v>
      </c>
      <c r="C272">
        <v>387202.32</v>
      </c>
      <c r="D272">
        <v>150725.79</v>
      </c>
      <c r="E272" t="s">
        <v>1465</v>
      </c>
    </row>
    <row r="273" spans="1:5">
      <c r="A273">
        <v>2436.0700000000002</v>
      </c>
      <c r="B273">
        <v>470.69</v>
      </c>
      <c r="C273">
        <v>385829.43</v>
      </c>
      <c r="D273">
        <v>152419.70000000001</v>
      </c>
      <c r="E273" t="s">
        <v>1466</v>
      </c>
    </row>
    <row r="274" spans="1:5">
      <c r="A274">
        <v>2538.66</v>
      </c>
      <c r="B274">
        <v>453.54</v>
      </c>
      <c r="C274">
        <v>385984.21</v>
      </c>
      <c r="D274">
        <v>152273.76</v>
      </c>
      <c r="E274" t="s">
        <v>1467</v>
      </c>
    </row>
    <row r="275" spans="1:5">
      <c r="A275">
        <v>1720.11</v>
      </c>
      <c r="B275">
        <v>474.35</v>
      </c>
      <c r="C275">
        <v>385700.67</v>
      </c>
      <c r="D275">
        <v>152545.79</v>
      </c>
      <c r="E275" t="s">
        <v>1468</v>
      </c>
    </row>
    <row r="276" spans="1:5">
      <c r="A276">
        <v>2235.1999999999998</v>
      </c>
      <c r="B276">
        <v>494.63</v>
      </c>
      <c r="C276">
        <v>387777.62</v>
      </c>
      <c r="D276">
        <v>151310.06</v>
      </c>
      <c r="E276" t="s">
        <v>1469</v>
      </c>
    </row>
    <row r="277" spans="1:5">
      <c r="A277">
        <v>2602.21</v>
      </c>
      <c r="B277">
        <v>638.09</v>
      </c>
      <c r="C277">
        <v>387985.65</v>
      </c>
      <c r="D277">
        <v>151153.70000000001</v>
      </c>
      <c r="E277" t="s">
        <v>1470</v>
      </c>
    </row>
    <row r="278" spans="1:5">
      <c r="A278">
        <v>6961.42</v>
      </c>
      <c r="B278">
        <v>884.99</v>
      </c>
      <c r="C278">
        <v>386867.43</v>
      </c>
      <c r="D278">
        <v>150082.15</v>
      </c>
      <c r="E278" t="s">
        <v>1471</v>
      </c>
    </row>
    <row r="279" spans="1:5">
      <c r="A279">
        <v>7489.59</v>
      </c>
      <c r="B279">
        <v>960.93</v>
      </c>
      <c r="C279">
        <v>386908.28</v>
      </c>
      <c r="D279">
        <v>149694.03</v>
      </c>
      <c r="E279" t="s">
        <v>1472</v>
      </c>
    </row>
    <row r="280" spans="1:5">
      <c r="A280">
        <v>1976.96</v>
      </c>
      <c r="B280">
        <v>1001.82</v>
      </c>
      <c r="C280">
        <v>384960.3</v>
      </c>
      <c r="D280">
        <v>153243.95000000001</v>
      </c>
      <c r="E280" t="s">
        <v>1473</v>
      </c>
    </row>
    <row r="281" spans="1:5">
      <c r="A281">
        <v>51.62</v>
      </c>
      <c r="B281">
        <v>49.53</v>
      </c>
      <c r="C281">
        <v>384996.94</v>
      </c>
      <c r="D281">
        <v>153006.10999999999</v>
      </c>
      <c r="E281" t="s">
        <v>1474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0699-87E3-4489-9480-E5A352D23DAE}">
  <sheetPr>
    <tabColor theme="9" tint="0.59999389629810485"/>
  </sheetPr>
  <dimension ref="A1:E9"/>
  <sheetViews>
    <sheetView workbookViewId="0">
      <selection activeCell="A9" sqref="A9"/>
    </sheetView>
  </sheetViews>
  <sheetFormatPr defaultRowHeight="15" customHeight="1"/>
  <cols>
    <col min="1" max="1" width="18" bestFit="1" customWidth="1"/>
    <col min="2" max="2" width="16" bestFit="1" customWidth="1"/>
    <col min="4" max="4" width="9.28515625" bestFit="1" customWidth="1"/>
    <col min="5" max="5" width="20.42578125" bestFit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2">
        <v>1745.82</v>
      </c>
      <c r="B2" s="2">
        <v>313.99</v>
      </c>
      <c r="C2" s="2">
        <v>385879.4</v>
      </c>
      <c r="D2" s="2">
        <v>149847.5</v>
      </c>
      <c r="E2" s="2" t="s">
        <v>410</v>
      </c>
    </row>
    <row r="3" spans="1:5">
      <c r="A3" s="2">
        <v>118.61</v>
      </c>
      <c r="B3" s="2">
        <v>204.43</v>
      </c>
      <c r="C3" s="2">
        <v>386868.5</v>
      </c>
      <c r="D3" s="2">
        <v>150304.4</v>
      </c>
      <c r="E3" s="2" t="s">
        <v>411</v>
      </c>
    </row>
    <row r="4" spans="1:5">
      <c r="A4" s="2">
        <v>61.41</v>
      </c>
      <c r="B4" s="2">
        <v>126.07</v>
      </c>
      <c r="C4" s="2">
        <v>386072.3</v>
      </c>
      <c r="D4" s="2">
        <v>149989.4</v>
      </c>
      <c r="E4" s="2" t="s">
        <v>412</v>
      </c>
    </row>
    <row r="5" spans="1:5">
      <c r="A5" s="2">
        <v>94.75</v>
      </c>
      <c r="B5" s="2">
        <v>147.44</v>
      </c>
      <c r="C5" s="2">
        <v>386076.8</v>
      </c>
      <c r="D5" s="2">
        <v>149982.9</v>
      </c>
      <c r="E5" s="2" t="s">
        <v>413</v>
      </c>
    </row>
    <row r="6" spans="1:5">
      <c r="A6" s="2">
        <v>2004.13</v>
      </c>
      <c r="B6" s="2">
        <v>292.04000000000002</v>
      </c>
      <c r="C6" s="2">
        <v>385824.3</v>
      </c>
      <c r="D6" s="2">
        <v>149864.5</v>
      </c>
      <c r="E6" s="2" t="s">
        <v>414</v>
      </c>
    </row>
    <row r="7" spans="1:5">
      <c r="A7" s="2">
        <v>938.37</v>
      </c>
      <c r="B7" s="2">
        <v>254.45</v>
      </c>
      <c r="C7" s="2">
        <v>386215.3</v>
      </c>
      <c r="D7" s="2">
        <v>150481.70000000001</v>
      </c>
      <c r="E7" s="2" t="s">
        <v>415</v>
      </c>
    </row>
    <row r="8" spans="1:5"/>
    <row r="9" spans="1: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5CA1-5992-4F0C-A558-EB34B3D06A9A}">
  <sheetPr>
    <tabColor theme="9" tint="0.59999389629810485"/>
  </sheetPr>
  <dimension ref="A1:E4"/>
  <sheetViews>
    <sheetView workbookViewId="0">
      <selection activeCell="I20" sqref="I20"/>
    </sheetView>
  </sheetViews>
  <sheetFormatPr defaultRowHeight="14.45"/>
  <cols>
    <col min="1" max="1" width="17.7109375" bestFit="1" customWidth="1"/>
    <col min="2" max="2" width="15.5703125" bestFit="1" customWidth="1"/>
    <col min="3" max="4" width="10" bestFit="1" customWidth="1"/>
    <col min="5" max="5" width="18.85546875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15810.8</v>
      </c>
      <c r="B2">
        <v>1070.24</v>
      </c>
      <c r="C2">
        <v>386538.25</v>
      </c>
      <c r="D2">
        <v>152403.60999999999</v>
      </c>
      <c r="E2" t="s">
        <v>416</v>
      </c>
    </row>
    <row r="3" spans="1:5">
      <c r="A3">
        <v>410.95</v>
      </c>
      <c r="B3">
        <v>120.4</v>
      </c>
      <c r="C3">
        <v>386599.56</v>
      </c>
      <c r="D3">
        <v>152513.16</v>
      </c>
      <c r="E3" t="s">
        <v>417</v>
      </c>
    </row>
    <row r="4" spans="1:5">
      <c r="A4">
        <v>91090.76</v>
      </c>
      <c r="B4">
        <v>2034.95</v>
      </c>
      <c r="C4">
        <v>389874.24</v>
      </c>
      <c r="D4">
        <v>151194.21</v>
      </c>
      <c r="E4" t="s">
        <v>418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53F8D-CDA0-414D-87B3-882B20BA3FF3}">
  <sheetPr>
    <tabColor theme="9" tint="0.59999389629810485"/>
  </sheetPr>
  <dimension ref="A1:D6"/>
  <sheetViews>
    <sheetView tabSelected="1" workbookViewId="0">
      <selection activeCell="A8" sqref="A8"/>
    </sheetView>
  </sheetViews>
  <sheetFormatPr defaultRowHeight="14.45"/>
  <cols>
    <col min="1" max="1" width="17.5703125" bestFit="1" customWidth="1"/>
    <col min="2" max="2" width="10.42578125" bestFit="1" customWidth="1"/>
    <col min="4" max="4" width="20.42578125" bestFit="1" customWidth="1"/>
  </cols>
  <sheetData>
    <row r="1" spans="1:4">
      <c r="A1" s="2" t="s">
        <v>419</v>
      </c>
      <c r="B1" s="2" t="s">
        <v>2</v>
      </c>
      <c r="C1" s="2" t="s">
        <v>3</v>
      </c>
      <c r="D1" s="2" t="s">
        <v>4</v>
      </c>
    </row>
    <row r="2" spans="1:4">
      <c r="A2" s="2">
        <v>1128.8399999999999</v>
      </c>
      <c r="B2" s="2">
        <v>389869.17</v>
      </c>
      <c r="C2" s="2">
        <v>151203.92000000001</v>
      </c>
      <c r="D2" s="2" t="s">
        <v>420</v>
      </c>
    </row>
    <row r="3" spans="1:4">
      <c r="A3" s="2">
        <v>186.57</v>
      </c>
      <c r="B3" s="2">
        <v>389699.94</v>
      </c>
      <c r="C3" s="2">
        <v>151174.07</v>
      </c>
      <c r="D3" s="2" t="s">
        <v>421</v>
      </c>
    </row>
    <row r="4" spans="1:4">
      <c r="A4" s="2">
        <v>348.52</v>
      </c>
      <c r="B4" s="2">
        <v>389922.94</v>
      </c>
      <c r="C4" s="2">
        <v>151160.92000000001</v>
      </c>
      <c r="D4" s="2" t="s">
        <v>422</v>
      </c>
    </row>
    <row r="5" spans="1:4">
      <c r="A5" s="2">
        <v>137.76</v>
      </c>
      <c r="B5" s="2">
        <v>390032.28</v>
      </c>
      <c r="C5" s="2">
        <v>151233.4</v>
      </c>
      <c r="D5" s="2" t="s">
        <v>423</v>
      </c>
    </row>
    <row r="6" spans="1:4">
      <c r="A6" s="2">
        <v>59.61</v>
      </c>
      <c r="B6" s="2">
        <v>389989.78</v>
      </c>
      <c r="C6" s="2">
        <v>151236.67000000001</v>
      </c>
      <c r="D6" s="2" t="s">
        <v>424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19C5-91F7-4CC9-8375-9F902C520D10}">
  <sheetPr>
    <tabColor theme="9" tint="0.59999389629810485"/>
  </sheetPr>
  <dimension ref="A1:E44"/>
  <sheetViews>
    <sheetView topLeftCell="A22" workbookViewId="0">
      <selection activeCell="G50" sqref="G50"/>
    </sheetView>
  </sheetViews>
  <sheetFormatPr defaultRowHeight="15" customHeight="1"/>
  <cols>
    <col min="1" max="1" width="18" bestFit="1" customWidth="1"/>
    <col min="2" max="2" width="16" bestFit="1" customWidth="1"/>
    <col min="3" max="4" width="9.28515625" bestFit="1" customWidth="1"/>
    <col min="5" max="5" width="20.42578125" bestFit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2">
        <v>130.38999999999999</v>
      </c>
      <c r="B2" s="2">
        <v>66.08</v>
      </c>
      <c r="C2" s="2">
        <v>386227.9</v>
      </c>
      <c r="D2" s="2">
        <v>150198.9</v>
      </c>
      <c r="E2" s="2" t="s">
        <v>425</v>
      </c>
    </row>
    <row r="3" spans="1:5">
      <c r="A3" s="2">
        <v>26.75</v>
      </c>
      <c r="B3" s="2">
        <v>24.28</v>
      </c>
      <c r="C3" s="2">
        <v>386176.4</v>
      </c>
      <c r="D3" s="2">
        <v>150616.29999999999</v>
      </c>
      <c r="E3" s="2" t="s">
        <v>426</v>
      </c>
    </row>
    <row r="4" spans="1:5">
      <c r="A4" s="2">
        <v>92.71</v>
      </c>
      <c r="B4" s="2">
        <v>140.29</v>
      </c>
      <c r="C4" s="2">
        <v>386159</v>
      </c>
      <c r="D4" s="2">
        <v>150605.6</v>
      </c>
      <c r="E4" s="2" t="s">
        <v>427</v>
      </c>
    </row>
    <row r="5" spans="1:5">
      <c r="A5" s="2">
        <v>585.17999999999995</v>
      </c>
      <c r="B5" s="2">
        <v>809.81</v>
      </c>
      <c r="C5" s="2">
        <v>386124.79999999999</v>
      </c>
      <c r="D5" s="2">
        <v>150784.4</v>
      </c>
      <c r="E5" s="2" t="s">
        <v>428</v>
      </c>
    </row>
    <row r="6" spans="1:5">
      <c r="A6" s="2">
        <v>116.66</v>
      </c>
      <c r="B6" s="2">
        <v>147.59</v>
      </c>
      <c r="C6" s="2">
        <v>386155.8</v>
      </c>
      <c r="D6" s="2">
        <v>150601.60000000001</v>
      </c>
      <c r="E6" s="2" t="s">
        <v>429</v>
      </c>
    </row>
    <row r="7" spans="1:5">
      <c r="A7" s="2">
        <v>43.74</v>
      </c>
      <c r="B7" s="2">
        <v>40.67</v>
      </c>
      <c r="C7" s="2">
        <v>386188</v>
      </c>
      <c r="D7" s="2">
        <v>150574.29999999999</v>
      </c>
      <c r="E7" s="2" t="s">
        <v>430</v>
      </c>
    </row>
    <row r="8" spans="1:5">
      <c r="A8" s="2">
        <v>178.81</v>
      </c>
      <c r="B8" s="2">
        <v>108.65</v>
      </c>
      <c r="C8" s="2">
        <v>386184</v>
      </c>
      <c r="D8" s="2">
        <v>150556.4</v>
      </c>
      <c r="E8" s="2" t="s">
        <v>431</v>
      </c>
    </row>
    <row r="9" spans="1:5">
      <c r="A9" s="2">
        <v>17.57</v>
      </c>
      <c r="B9" s="2">
        <v>24.74</v>
      </c>
      <c r="C9" s="2">
        <v>386157.8</v>
      </c>
      <c r="D9" s="2">
        <v>151000.4</v>
      </c>
      <c r="E9" s="2" t="s">
        <v>432</v>
      </c>
    </row>
    <row r="10" spans="1:5">
      <c r="A10" s="2">
        <v>38.770000000000003</v>
      </c>
      <c r="B10" s="2">
        <v>80.11</v>
      </c>
      <c r="C10" s="2">
        <v>386189.8</v>
      </c>
      <c r="D10" s="2">
        <v>150998.5</v>
      </c>
      <c r="E10" s="2" t="s">
        <v>433</v>
      </c>
    </row>
    <row r="11" spans="1:5">
      <c r="A11" s="2">
        <v>57.44</v>
      </c>
      <c r="B11" s="2">
        <v>98.32</v>
      </c>
      <c r="C11" s="2">
        <v>386235</v>
      </c>
      <c r="D11" s="2">
        <v>150992.70000000001</v>
      </c>
      <c r="E11" s="2" t="s">
        <v>434</v>
      </c>
    </row>
    <row r="12" spans="1:5">
      <c r="A12" s="2">
        <v>327</v>
      </c>
      <c r="B12" s="2">
        <v>335.65</v>
      </c>
      <c r="C12" s="2">
        <v>386372.2</v>
      </c>
      <c r="D12" s="2">
        <v>150854.20000000001</v>
      </c>
      <c r="E12" s="2" t="s">
        <v>435</v>
      </c>
    </row>
    <row r="13" spans="1:5">
      <c r="A13" s="2">
        <v>8.5</v>
      </c>
      <c r="B13" s="2">
        <v>18.760000000000002</v>
      </c>
      <c r="C13" s="2">
        <v>386195.3</v>
      </c>
      <c r="D13" s="2">
        <v>150965.4</v>
      </c>
      <c r="E13" s="2" t="s">
        <v>436</v>
      </c>
    </row>
    <row r="14" spans="1:5">
      <c r="A14" s="2">
        <v>8.0299999999999994</v>
      </c>
      <c r="B14" s="2">
        <v>17.03</v>
      </c>
      <c r="C14" s="2">
        <v>386208.1</v>
      </c>
      <c r="D14" s="2">
        <v>150959.79999999999</v>
      </c>
      <c r="E14" s="2" t="s">
        <v>437</v>
      </c>
    </row>
    <row r="15" spans="1:5">
      <c r="A15" s="2">
        <v>167.54</v>
      </c>
      <c r="B15" s="2">
        <v>320.94</v>
      </c>
      <c r="C15" s="2">
        <v>386329.8</v>
      </c>
      <c r="D15" s="2">
        <v>150928</v>
      </c>
      <c r="E15" s="2" t="s">
        <v>438</v>
      </c>
    </row>
    <row r="16" spans="1:5">
      <c r="A16" s="2">
        <v>177.7</v>
      </c>
      <c r="B16" s="2">
        <v>459.83</v>
      </c>
      <c r="C16" s="2">
        <v>386353.1</v>
      </c>
      <c r="D16" s="2">
        <v>150921.60000000001</v>
      </c>
      <c r="E16" s="2" t="s">
        <v>439</v>
      </c>
    </row>
    <row r="17" spans="1:5">
      <c r="A17" s="2">
        <v>157.75</v>
      </c>
      <c r="B17" s="2">
        <v>171.02</v>
      </c>
      <c r="C17" s="2">
        <v>387460</v>
      </c>
      <c r="D17" s="2">
        <v>151296.6</v>
      </c>
      <c r="E17" s="2" t="s">
        <v>440</v>
      </c>
    </row>
    <row r="18" spans="1:5">
      <c r="A18" s="2">
        <v>33.5</v>
      </c>
      <c r="B18" s="2">
        <v>39.32</v>
      </c>
      <c r="C18" s="2">
        <v>387731.4</v>
      </c>
      <c r="D18" s="2">
        <v>151362.6</v>
      </c>
      <c r="E18" s="2" t="s">
        <v>441</v>
      </c>
    </row>
    <row r="19" spans="1:5">
      <c r="A19" s="2">
        <v>58.84</v>
      </c>
      <c r="B19" s="2">
        <v>51.66</v>
      </c>
      <c r="C19" s="2">
        <v>387784.1</v>
      </c>
      <c r="D19" s="2">
        <v>151312.4</v>
      </c>
      <c r="E19" s="2" t="s">
        <v>442</v>
      </c>
    </row>
    <row r="20" spans="1:5">
      <c r="A20" s="2">
        <v>43.56</v>
      </c>
      <c r="B20" s="2">
        <v>35.14</v>
      </c>
      <c r="C20" s="2">
        <v>387768.3</v>
      </c>
      <c r="D20" s="2">
        <v>151031.79999999999</v>
      </c>
      <c r="E20" s="2" t="s">
        <v>443</v>
      </c>
    </row>
    <row r="21" spans="1:5">
      <c r="A21" s="2">
        <v>19.760000000000002</v>
      </c>
      <c r="B21" s="2">
        <v>29.06</v>
      </c>
      <c r="C21" s="2">
        <v>387185.4</v>
      </c>
      <c r="D21" s="2">
        <v>151043.79999999999</v>
      </c>
      <c r="E21" s="2" t="s">
        <v>444</v>
      </c>
    </row>
    <row r="22" spans="1:5">
      <c r="A22" s="2">
        <v>93.15</v>
      </c>
      <c r="B22" s="2">
        <v>140.85</v>
      </c>
      <c r="C22" s="2">
        <v>386872.4</v>
      </c>
      <c r="D22" s="2">
        <v>151344.6</v>
      </c>
      <c r="E22" s="2" t="s">
        <v>445</v>
      </c>
    </row>
    <row r="23" spans="1:5">
      <c r="A23" s="2">
        <v>188.37</v>
      </c>
      <c r="B23" s="2">
        <v>222.61</v>
      </c>
      <c r="C23" s="2">
        <v>386861.5</v>
      </c>
      <c r="D23" s="2">
        <v>151085.29999999999</v>
      </c>
      <c r="E23" s="2" t="s">
        <v>446</v>
      </c>
    </row>
    <row r="24" spans="1:5">
      <c r="A24" s="2">
        <v>171.42</v>
      </c>
      <c r="B24" s="2">
        <v>181.19</v>
      </c>
      <c r="C24" s="2">
        <v>386838.8</v>
      </c>
      <c r="D24" s="2">
        <v>150897.79999999999</v>
      </c>
      <c r="E24" s="2" t="s">
        <v>447</v>
      </c>
    </row>
    <row r="25" spans="1:5">
      <c r="A25" s="2">
        <v>117.7</v>
      </c>
      <c r="B25" s="2">
        <v>171.1</v>
      </c>
      <c r="C25" s="2">
        <v>387791.3</v>
      </c>
      <c r="D25" s="2">
        <v>151010.6</v>
      </c>
      <c r="E25" s="2" t="s">
        <v>448</v>
      </c>
    </row>
    <row r="26" spans="1:5">
      <c r="A26" s="2">
        <v>122.87</v>
      </c>
      <c r="B26" s="2">
        <v>82.45</v>
      </c>
      <c r="C26" s="2">
        <v>386320.5</v>
      </c>
      <c r="D26" s="2">
        <v>152037.4</v>
      </c>
      <c r="E26" s="2" t="s">
        <v>449</v>
      </c>
    </row>
    <row r="27" spans="1:5">
      <c r="A27" s="2">
        <v>114.33</v>
      </c>
      <c r="B27" s="2">
        <v>91.15</v>
      </c>
      <c r="C27" s="2">
        <v>386345.5</v>
      </c>
      <c r="D27" s="2">
        <v>152015.5</v>
      </c>
      <c r="E27" s="2" t="s">
        <v>450</v>
      </c>
    </row>
    <row r="28" spans="1:5">
      <c r="A28" s="2">
        <v>54.6</v>
      </c>
      <c r="B28" s="2">
        <v>47.73</v>
      </c>
      <c r="C28" s="2">
        <v>387586.3</v>
      </c>
      <c r="D28" s="2">
        <v>151623.5</v>
      </c>
      <c r="E28" s="2" t="s">
        <v>451</v>
      </c>
    </row>
    <row r="29" spans="1:5">
      <c r="A29" s="2">
        <v>55.21</v>
      </c>
      <c r="B29" s="2">
        <v>97.17</v>
      </c>
      <c r="C29" s="2">
        <v>387598.5</v>
      </c>
      <c r="D29" s="2">
        <v>151610.9</v>
      </c>
      <c r="E29" s="2" t="s">
        <v>452</v>
      </c>
    </row>
    <row r="30" spans="1:5">
      <c r="A30" s="2">
        <v>17.850000000000001</v>
      </c>
      <c r="B30" s="2">
        <v>35.11</v>
      </c>
      <c r="C30" s="2">
        <v>387616.1</v>
      </c>
      <c r="D30" s="2">
        <v>151576.6</v>
      </c>
      <c r="E30" s="2" t="s">
        <v>453</v>
      </c>
    </row>
    <row r="31" spans="1:5">
      <c r="A31" s="2">
        <v>53.92</v>
      </c>
      <c r="B31" s="2">
        <v>91.23</v>
      </c>
      <c r="C31" s="2">
        <v>387624</v>
      </c>
      <c r="D31" s="2">
        <v>151566.5</v>
      </c>
      <c r="E31" s="2" t="s">
        <v>454</v>
      </c>
    </row>
    <row r="32" spans="1:5">
      <c r="A32" s="2">
        <v>55.48</v>
      </c>
      <c r="B32" s="2">
        <v>66.28</v>
      </c>
      <c r="C32" s="2">
        <v>386910.8</v>
      </c>
      <c r="D32" s="2">
        <v>151599.70000000001</v>
      </c>
      <c r="E32" s="2" t="s">
        <v>455</v>
      </c>
    </row>
    <row r="33" spans="1:5">
      <c r="A33" s="2">
        <v>28.2</v>
      </c>
      <c r="B33" s="2">
        <v>62.3</v>
      </c>
      <c r="C33" s="2">
        <v>386826</v>
      </c>
      <c r="D33" s="2">
        <v>151746.1</v>
      </c>
      <c r="E33" s="2" t="s">
        <v>456</v>
      </c>
    </row>
    <row r="34" spans="1:5">
      <c r="A34" s="2">
        <v>85.78</v>
      </c>
      <c r="B34" s="2">
        <v>116.72</v>
      </c>
      <c r="C34" s="2">
        <v>387278.1</v>
      </c>
      <c r="D34" s="2">
        <v>152124.79999999999</v>
      </c>
      <c r="E34" s="2" t="s">
        <v>457</v>
      </c>
    </row>
    <row r="35" spans="1:5">
      <c r="A35" s="2">
        <v>16.63</v>
      </c>
      <c r="B35" s="2">
        <v>18.41</v>
      </c>
      <c r="C35" s="2">
        <v>385993.5</v>
      </c>
      <c r="D35" s="2">
        <v>152125.70000000001</v>
      </c>
      <c r="E35" s="2" t="s">
        <v>458</v>
      </c>
    </row>
    <row r="36" spans="1:5">
      <c r="A36" s="2">
        <v>200.01</v>
      </c>
      <c r="B36" s="2">
        <v>227.11</v>
      </c>
      <c r="C36" s="2">
        <v>385986.7</v>
      </c>
      <c r="D36" s="2">
        <v>150041.4</v>
      </c>
      <c r="E36" s="2" t="s">
        <v>459</v>
      </c>
    </row>
    <row r="37" spans="1:5">
      <c r="A37" s="2">
        <v>114.92</v>
      </c>
      <c r="B37" s="2">
        <v>151.58000000000001</v>
      </c>
      <c r="C37" s="2">
        <v>385906.4</v>
      </c>
      <c r="D37" s="2">
        <v>150065.9</v>
      </c>
      <c r="E37" s="2" t="s">
        <v>460</v>
      </c>
    </row>
    <row r="38" spans="1:5">
      <c r="A38" s="2">
        <v>18.12</v>
      </c>
      <c r="B38" s="2">
        <v>34.32</v>
      </c>
      <c r="C38" s="2">
        <v>386994.5</v>
      </c>
      <c r="D38" s="2">
        <v>151258.5</v>
      </c>
      <c r="E38" s="2" t="s">
        <v>461</v>
      </c>
    </row>
    <row r="39" spans="1:5">
      <c r="A39" s="2">
        <v>6.86</v>
      </c>
      <c r="B39" s="2">
        <v>12.29</v>
      </c>
      <c r="C39" s="2">
        <v>386973</v>
      </c>
      <c r="D39" s="2">
        <v>151239.79999999999</v>
      </c>
      <c r="E39" s="2" t="s">
        <v>462</v>
      </c>
    </row>
    <row r="40" spans="1:5">
      <c r="A40" s="2">
        <v>8.0500000000000007</v>
      </c>
      <c r="B40" s="2">
        <v>13.07</v>
      </c>
      <c r="C40" s="2">
        <v>386962.7</v>
      </c>
      <c r="D40" s="2">
        <v>151230.70000000001</v>
      </c>
      <c r="E40" s="2" t="s">
        <v>463</v>
      </c>
    </row>
    <row r="41" spans="1:5">
      <c r="A41" s="2">
        <v>102.69</v>
      </c>
      <c r="B41" s="2">
        <v>183.5</v>
      </c>
      <c r="C41" s="2">
        <v>386402.4</v>
      </c>
      <c r="D41" s="2">
        <v>151971.29999999999</v>
      </c>
      <c r="E41" s="2" t="s">
        <v>464</v>
      </c>
    </row>
    <row r="42" spans="1:5">
      <c r="A42" s="2">
        <v>577.05999999999995</v>
      </c>
      <c r="B42" s="2">
        <v>207.68</v>
      </c>
      <c r="C42" s="2">
        <v>387005.9</v>
      </c>
      <c r="D42" s="2">
        <v>151681.4</v>
      </c>
      <c r="E42" s="2" t="s">
        <v>465</v>
      </c>
    </row>
    <row r="43" spans="1:5">
      <c r="A43" s="2">
        <v>98.36</v>
      </c>
      <c r="B43" s="2">
        <v>105.01</v>
      </c>
      <c r="C43" s="2">
        <v>387202.2</v>
      </c>
      <c r="D43" s="2">
        <v>151964.9</v>
      </c>
      <c r="E43" s="2" t="s">
        <v>466</v>
      </c>
    </row>
    <row r="44" spans="1:5">
      <c r="A44" s="2">
        <v>32.049999999999997</v>
      </c>
      <c r="B44" s="2">
        <v>43.33</v>
      </c>
      <c r="C44" s="2">
        <v>387137</v>
      </c>
      <c r="D44" s="2">
        <v>152013.70000000001</v>
      </c>
      <c r="E44" s="2" t="s">
        <v>467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D9FE-2C0B-4D4F-9939-964F3F612954}">
  <sheetPr>
    <tabColor theme="9" tint="0.59999389629810485"/>
  </sheetPr>
  <dimension ref="A1:E128"/>
  <sheetViews>
    <sheetView workbookViewId="0">
      <selection activeCell="A123" sqref="A123"/>
    </sheetView>
  </sheetViews>
  <sheetFormatPr defaultRowHeight="15" customHeight="1"/>
  <cols>
    <col min="1" max="1" width="18" bestFit="1" customWidth="1"/>
    <col min="2" max="2" width="16" bestFit="1" customWidth="1"/>
    <col min="5" max="5" width="20.5703125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2">
        <v>63.2</v>
      </c>
      <c r="B2" s="2">
        <v>50.25</v>
      </c>
      <c r="C2" s="2">
        <v>386232.1</v>
      </c>
      <c r="D2" s="2">
        <v>150033.5</v>
      </c>
      <c r="E2" s="2" t="s">
        <v>468</v>
      </c>
    </row>
    <row r="3" spans="1:5">
      <c r="A3" s="2">
        <v>26.27</v>
      </c>
      <c r="B3" s="2">
        <v>25.06</v>
      </c>
      <c r="C3" s="2">
        <v>386527.4</v>
      </c>
      <c r="D3" s="2">
        <v>150012</v>
      </c>
      <c r="E3" s="2" t="s">
        <v>469</v>
      </c>
    </row>
    <row r="4" spans="1:5">
      <c r="A4" s="2">
        <v>69.39</v>
      </c>
      <c r="B4" s="2">
        <v>44.84</v>
      </c>
      <c r="C4" s="2">
        <v>386570.1</v>
      </c>
      <c r="D4" s="2">
        <v>150003.1</v>
      </c>
      <c r="E4" s="2" t="s">
        <v>470</v>
      </c>
    </row>
    <row r="5" spans="1:5">
      <c r="A5" s="2">
        <v>68.06</v>
      </c>
      <c r="B5" s="2">
        <v>64.92</v>
      </c>
      <c r="C5" s="2">
        <v>386500.6</v>
      </c>
      <c r="D5" s="2">
        <v>150671.20000000001</v>
      </c>
      <c r="E5" s="2" t="s">
        <v>471</v>
      </c>
    </row>
    <row r="6" spans="1:5">
      <c r="A6" s="2">
        <v>23.88</v>
      </c>
      <c r="B6" s="2">
        <v>32.9</v>
      </c>
      <c r="C6" s="2">
        <v>386518.7</v>
      </c>
      <c r="D6" s="2">
        <v>150645.79999999999</v>
      </c>
      <c r="E6" s="2" t="s">
        <v>472</v>
      </c>
    </row>
    <row r="7" spans="1:5">
      <c r="A7" s="2">
        <v>72.25</v>
      </c>
      <c r="B7" s="2">
        <v>57.8</v>
      </c>
      <c r="C7" s="2">
        <v>386523.3</v>
      </c>
      <c r="D7" s="2">
        <v>150647.20000000001</v>
      </c>
      <c r="E7" s="2" t="s">
        <v>473</v>
      </c>
    </row>
    <row r="8" spans="1:5">
      <c r="A8" s="2">
        <v>63.55</v>
      </c>
      <c r="B8" s="2">
        <v>47.8</v>
      </c>
      <c r="C8" s="2">
        <v>386535.7</v>
      </c>
      <c r="D8" s="2">
        <v>150675.6</v>
      </c>
      <c r="E8" s="2" t="s">
        <v>474</v>
      </c>
    </row>
    <row r="9" spans="1:5">
      <c r="A9" s="2">
        <v>63.63</v>
      </c>
      <c r="B9" s="2">
        <v>50.17</v>
      </c>
      <c r="C9" s="2">
        <v>386563.6</v>
      </c>
      <c r="D9" s="2">
        <v>150665.70000000001</v>
      </c>
      <c r="E9" s="2" t="s">
        <v>475</v>
      </c>
    </row>
    <row r="10" spans="1:5">
      <c r="A10" s="2">
        <v>69.86</v>
      </c>
      <c r="B10" s="2">
        <v>56.67</v>
      </c>
      <c r="C10" s="2">
        <v>386553.9</v>
      </c>
      <c r="D10" s="2">
        <v>150635.29999999999</v>
      </c>
      <c r="E10" s="2" t="s">
        <v>476</v>
      </c>
    </row>
    <row r="11" spans="1:5">
      <c r="A11" s="2">
        <v>53.41</v>
      </c>
      <c r="B11" s="2">
        <v>43.8</v>
      </c>
      <c r="C11" s="2">
        <v>386556.1</v>
      </c>
      <c r="D11" s="2">
        <v>150631.4</v>
      </c>
      <c r="E11" s="2" t="s">
        <v>477</v>
      </c>
    </row>
    <row r="12" spans="1:5">
      <c r="A12" s="2">
        <v>20.29</v>
      </c>
      <c r="B12" s="2">
        <v>33.4</v>
      </c>
      <c r="C12" s="2">
        <v>386567.9</v>
      </c>
      <c r="D12" s="2">
        <v>150669.6</v>
      </c>
      <c r="E12" s="2" t="s">
        <v>478</v>
      </c>
    </row>
    <row r="13" spans="1:5">
      <c r="A13" s="2">
        <v>93.76</v>
      </c>
      <c r="B13" s="2">
        <v>89.56</v>
      </c>
      <c r="C13" s="2">
        <v>386566.3</v>
      </c>
      <c r="D13" s="2">
        <v>150694.5</v>
      </c>
      <c r="E13" s="2" t="s">
        <v>479</v>
      </c>
    </row>
    <row r="14" spans="1:5">
      <c r="A14" s="2">
        <v>44.38</v>
      </c>
      <c r="B14" s="2">
        <v>33.82</v>
      </c>
      <c r="C14" s="2">
        <v>386653.9</v>
      </c>
      <c r="D14" s="2">
        <v>150600.4</v>
      </c>
      <c r="E14" s="2" t="s">
        <v>480</v>
      </c>
    </row>
    <row r="15" spans="1:5">
      <c r="A15" s="2">
        <v>199.18</v>
      </c>
      <c r="B15" s="2">
        <v>181.91</v>
      </c>
      <c r="C15" s="2">
        <v>386413.6</v>
      </c>
      <c r="D15" s="2">
        <v>150591.79999999999</v>
      </c>
      <c r="E15" s="2" t="s">
        <v>481</v>
      </c>
    </row>
    <row r="16" spans="1:5">
      <c r="A16" s="2">
        <v>100.63</v>
      </c>
      <c r="B16" s="2">
        <v>58.25</v>
      </c>
      <c r="C16" s="2">
        <v>386370.4</v>
      </c>
      <c r="D16" s="2">
        <v>150570.20000000001</v>
      </c>
      <c r="E16" s="2" t="s">
        <v>482</v>
      </c>
    </row>
    <row r="17" spans="1:5">
      <c r="A17" s="2">
        <v>13.9</v>
      </c>
      <c r="B17" s="2">
        <v>21.53</v>
      </c>
      <c r="C17" s="2">
        <v>386359.9</v>
      </c>
      <c r="D17" s="2">
        <v>150576.79999999999</v>
      </c>
      <c r="E17" s="2" t="s">
        <v>483</v>
      </c>
    </row>
    <row r="18" spans="1:5">
      <c r="A18" s="2">
        <v>330</v>
      </c>
      <c r="B18" s="2">
        <v>99.92</v>
      </c>
      <c r="C18" s="2">
        <v>386121</v>
      </c>
      <c r="D18" s="2">
        <v>150578</v>
      </c>
      <c r="E18" s="2" t="s">
        <v>484</v>
      </c>
    </row>
    <row r="19" spans="1:5">
      <c r="A19" s="2">
        <v>288.52999999999997</v>
      </c>
      <c r="B19" s="2">
        <v>84.76</v>
      </c>
      <c r="C19" s="2">
        <v>386117.6</v>
      </c>
      <c r="D19" s="2">
        <v>150558.9</v>
      </c>
      <c r="E19" s="2" t="s">
        <v>485</v>
      </c>
    </row>
    <row r="20" spans="1:5">
      <c r="A20" s="2">
        <v>111.79</v>
      </c>
      <c r="B20" s="2">
        <v>101.27</v>
      </c>
      <c r="C20" s="2">
        <v>386138.7</v>
      </c>
      <c r="D20" s="2">
        <v>150503.6</v>
      </c>
      <c r="E20" s="2" t="s">
        <v>486</v>
      </c>
    </row>
    <row r="21" spans="1:5">
      <c r="A21" s="2">
        <v>174.15</v>
      </c>
      <c r="B21" s="2">
        <v>124.28</v>
      </c>
      <c r="C21" s="2">
        <v>386096.2</v>
      </c>
      <c r="D21" s="2">
        <v>150487.70000000001</v>
      </c>
      <c r="E21" s="2" t="s">
        <v>487</v>
      </c>
    </row>
    <row r="22" spans="1:5">
      <c r="A22" s="2">
        <v>235.31</v>
      </c>
      <c r="B22" s="2">
        <v>192.5</v>
      </c>
      <c r="C22" s="2">
        <v>386177</v>
      </c>
      <c r="D22" s="2">
        <v>150614.39999999999</v>
      </c>
      <c r="E22" s="2" t="s">
        <v>488</v>
      </c>
    </row>
    <row r="23" spans="1:5">
      <c r="A23" s="2">
        <v>102.09</v>
      </c>
      <c r="B23" s="2">
        <v>100.71</v>
      </c>
      <c r="C23" s="2">
        <v>386211.2</v>
      </c>
      <c r="D23" s="2">
        <v>150589.20000000001</v>
      </c>
      <c r="E23" s="2" t="s">
        <v>489</v>
      </c>
    </row>
    <row r="24" spans="1:5">
      <c r="A24" s="2">
        <v>20.63</v>
      </c>
      <c r="B24" s="2">
        <v>27.08</v>
      </c>
      <c r="C24" s="2">
        <v>386235.3</v>
      </c>
      <c r="D24" s="2">
        <v>150588.70000000001</v>
      </c>
      <c r="E24" s="2" t="s">
        <v>490</v>
      </c>
    </row>
    <row r="25" spans="1:5">
      <c r="A25" s="2">
        <v>7.2</v>
      </c>
      <c r="B25" s="2">
        <v>12.41</v>
      </c>
      <c r="C25" s="2">
        <v>386230.7</v>
      </c>
      <c r="D25" s="2">
        <v>150593.60000000001</v>
      </c>
      <c r="E25" s="2" t="s">
        <v>491</v>
      </c>
    </row>
    <row r="26" spans="1:5">
      <c r="A26" s="2">
        <v>20.76</v>
      </c>
      <c r="B26" s="2">
        <v>28.76</v>
      </c>
      <c r="C26" s="2">
        <v>386223.6</v>
      </c>
      <c r="D26" s="2">
        <v>150575</v>
      </c>
      <c r="E26" s="2" t="s">
        <v>492</v>
      </c>
    </row>
    <row r="27" spans="1:5">
      <c r="A27" s="2">
        <v>4.72</v>
      </c>
      <c r="B27" s="2">
        <v>8.85</v>
      </c>
      <c r="C27" s="2">
        <v>386224.8</v>
      </c>
      <c r="D27" s="2">
        <v>150587.9</v>
      </c>
      <c r="E27" s="2" t="s">
        <v>493</v>
      </c>
    </row>
    <row r="28" spans="1:5">
      <c r="A28" s="2">
        <v>3.42</v>
      </c>
      <c r="B28" s="2">
        <v>7.44</v>
      </c>
      <c r="C28" s="2">
        <v>386220.1</v>
      </c>
      <c r="D28" s="2">
        <v>150583.20000000001</v>
      </c>
      <c r="E28" s="2" t="s">
        <v>494</v>
      </c>
    </row>
    <row r="29" spans="1:5">
      <c r="A29" s="2">
        <v>5.09</v>
      </c>
      <c r="B29" s="2">
        <v>9.1300000000000008</v>
      </c>
      <c r="C29" s="2">
        <v>386215.7</v>
      </c>
      <c r="D29" s="2">
        <v>150577.20000000001</v>
      </c>
      <c r="E29" s="2" t="s">
        <v>495</v>
      </c>
    </row>
    <row r="30" spans="1:5">
      <c r="A30" s="2">
        <v>93.62</v>
      </c>
      <c r="B30" s="2">
        <v>69.09</v>
      </c>
      <c r="C30" s="2">
        <v>386271.9</v>
      </c>
      <c r="D30" s="2">
        <v>150404.70000000001</v>
      </c>
      <c r="E30" s="2" t="s">
        <v>496</v>
      </c>
    </row>
    <row r="31" spans="1:5">
      <c r="A31" s="2">
        <v>160.88</v>
      </c>
      <c r="B31" s="2">
        <v>157.16999999999999</v>
      </c>
      <c r="C31" s="2">
        <v>386323.8</v>
      </c>
      <c r="D31" s="2">
        <v>150423.29999999999</v>
      </c>
      <c r="E31" s="2" t="s">
        <v>497</v>
      </c>
    </row>
    <row r="32" spans="1:5">
      <c r="A32" s="2">
        <v>85.82</v>
      </c>
      <c r="B32" s="2">
        <v>62.83</v>
      </c>
      <c r="C32" s="2">
        <v>386374.7</v>
      </c>
      <c r="D32" s="2">
        <v>150433.4</v>
      </c>
      <c r="E32" s="2" t="s">
        <v>498</v>
      </c>
    </row>
    <row r="33" spans="1:5">
      <c r="A33" s="2">
        <v>12.36</v>
      </c>
      <c r="B33" s="2">
        <v>17.72</v>
      </c>
      <c r="C33" s="2">
        <v>386285.4</v>
      </c>
      <c r="D33" s="2">
        <v>150359</v>
      </c>
      <c r="E33" s="2" t="s">
        <v>499</v>
      </c>
    </row>
    <row r="34" spans="1:5">
      <c r="A34" s="2">
        <v>7.49</v>
      </c>
      <c r="B34" s="2">
        <v>11.17</v>
      </c>
      <c r="C34" s="2">
        <v>386276.1</v>
      </c>
      <c r="D34" s="2">
        <v>150346.4</v>
      </c>
      <c r="E34" s="2" t="s">
        <v>500</v>
      </c>
    </row>
    <row r="35" spans="1:5">
      <c r="A35" s="2">
        <v>36.409999999999997</v>
      </c>
      <c r="B35" s="2">
        <v>24.5</v>
      </c>
      <c r="C35" s="2">
        <v>386325.9</v>
      </c>
      <c r="D35" s="2">
        <v>150327.70000000001</v>
      </c>
      <c r="E35" s="2" t="s">
        <v>501</v>
      </c>
    </row>
    <row r="36" spans="1:5">
      <c r="A36" s="2">
        <v>34.409999999999997</v>
      </c>
      <c r="B36" s="2">
        <v>51.04</v>
      </c>
      <c r="C36" s="2">
        <v>386244.3</v>
      </c>
      <c r="D36" s="2">
        <v>150293.79999999999</v>
      </c>
      <c r="E36" s="2" t="s">
        <v>502</v>
      </c>
    </row>
    <row r="37" spans="1:5">
      <c r="A37" s="2">
        <v>38.229999999999997</v>
      </c>
      <c r="B37" s="2">
        <v>28.09</v>
      </c>
      <c r="C37" s="2">
        <v>386307.7</v>
      </c>
      <c r="D37" s="2">
        <v>150229.9</v>
      </c>
      <c r="E37" s="2" t="s">
        <v>503</v>
      </c>
    </row>
    <row r="38" spans="1:5">
      <c r="A38" s="2">
        <v>35.03</v>
      </c>
      <c r="B38" s="2">
        <v>26.13</v>
      </c>
      <c r="C38" s="2">
        <v>386299.9</v>
      </c>
      <c r="D38" s="2">
        <v>150225.9</v>
      </c>
      <c r="E38" s="2" t="s">
        <v>504</v>
      </c>
    </row>
    <row r="39" spans="1:5">
      <c r="A39" s="2">
        <v>443.23</v>
      </c>
      <c r="B39" s="2">
        <v>272.25</v>
      </c>
      <c r="C39" s="2">
        <v>386326.6</v>
      </c>
      <c r="D39" s="2">
        <v>150199.70000000001</v>
      </c>
      <c r="E39" s="2" t="s">
        <v>505</v>
      </c>
    </row>
    <row r="40" spans="1:5">
      <c r="A40" s="2">
        <v>281.83999999999997</v>
      </c>
      <c r="B40" s="2">
        <v>100.61</v>
      </c>
      <c r="C40" s="2">
        <v>386266.1</v>
      </c>
      <c r="D40" s="2">
        <v>150183.29999999999</v>
      </c>
      <c r="E40" s="2" t="s">
        <v>506</v>
      </c>
    </row>
    <row r="41" spans="1:5">
      <c r="A41" s="2">
        <v>42.19</v>
      </c>
      <c r="B41" s="2">
        <v>68.8</v>
      </c>
      <c r="C41" s="2">
        <v>386231.4</v>
      </c>
      <c r="D41" s="2">
        <v>150061.4</v>
      </c>
      <c r="E41" s="2" t="s">
        <v>507</v>
      </c>
    </row>
    <row r="42" spans="1:5">
      <c r="A42" s="2">
        <v>63.2</v>
      </c>
      <c r="B42" s="2">
        <v>50.25</v>
      </c>
      <c r="C42" s="2">
        <v>386232.1</v>
      </c>
      <c r="D42" s="2">
        <v>150033.5</v>
      </c>
      <c r="E42" s="2" t="s">
        <v>468</v>
      </c>
    </row>
    <row r="43" spans="1:5">
      <c r="A43" s="2">
        <v>307.37</v>
      </c>
      <c r="B43" s="2">
        <v>183.62</v>
      </c>
      <c r="C43" s="2">
        <v>385937.6</v>
      </c>
      <c r="D43" s="2">
        <v>150234.79999999999</v>
      </c>
      <c r="E43" s="2" t="s">
        <v>508</v>
      </c>
    </row>
    <row r="44" spans="1:5">
      <c r="A44" s="2">
        <v>130.93</v>
      </c>
      <c r="B44" s="2">
        <v>52.37</v>
      </c>
      <c r="C44" s="2">
        <v>385922.5</v>
      </c>
      <c r="D44" s="2">
        <v>150155.5</v>
      </c>
      <c r="E44" s="2" t="s">
        <v>509</v>
      </c>
    </row>
    <row r="45" spans="1:5">
      <c r="A45" s="2">
        <v>314.39</v>
      </c>
      <c r="B45" s="2">
        <v>328.73</v>
      </c>
      <c r="C45" s="2">
        <v>385917.1</v>
      </c>
      <c r="D45" s="2">
        <v>150336.70000000001</v>
      </c>
      <c r="E45" s="2" t="s">
        <v>510</v>
      </c>
    </row>
    <row r="46" spans="1:5">
      <c r="A46" s="2">
        <v>133.69</v>
      </c>
      <c r="B46" s="2">
        <v>67.459999999999994</v>
      </c>
      <c r="C46" s="2">
        <v>385959.9</v>
      </c>
      <c r="D46" s="2">
        <v>150388.1</v>
      </c>
      <c r="E46" s="2" t="s">
        <v>511</v>
      </c>
    </row>
    <row r="47" spans="1:5">
      <c r="A47" s="2">
        <v>272.23</v>
      </c>
      <c r="B47" s="2">
        <v>109.46</v>
      </c>
      <c r="C47" s="2">
        <v>386463.3</v>
      </c>
      <c r="D47" s="2">
        <v>150372.1</v>
      </c>
      <c r="E47" s="2" t="s">
        <v>512</v>
      </c>
    </row>
    <row r="48" spans="1:5">
      <c r="A48" s="2">
        <v>100.22</v>
      </c>
      <c r="B48" s="2">
        <v>72.19</v>
      </c>
      <c r="C48" s="2">
        <v>386497.1</v>
      </c>
      <c r="D48" s="2">
        <v>150282.79999999999</v>
      </c>
      <c r="E48" s="2" t="s">
        <v>513</v>
      </c>
    </row>
    <row r="49" spans="1:5">
      <c r="A49" s="2">
        <v>34.15</v>
      </c>
      <c r="B49" s="2">
        <v>46.98</v>
      </c>
      <c r="C49" s="2">
        <v>386852.7</v>
      </c>
      <c r="D49" s="2">
        <v>150164</v>
      </c>
      <c r="E49" s="2" t="s">
        <v>514</v>
      </c>
    </row>
    <row r="50" spans="1:5">
      <c r="A50" s="2">
        <v>25.78</v>
      </c>
      <c r="B50" s="2">
        <v>37.229999999999997</v>
      </c>
      <c r="C50" s="2">
        <v>386744.8</v>
      </c>
      <c r="D50" s="2">
        <v>151072.4</v>
      </c>
      <c r="E50" s="2" t="s">
        <v>515</v>
      </c>
    </row>
    <row r="51" spans="1:5">
      <c r="A51" s="2">
        <v>25.81</v>
      </c>
      <c r="B51" s="2">
        <v>43.97</v>
      </c>
      <c r="C51" s="2">
        <v>386755.4</v>
      </c>
      <c r="D51" s="2">
        <v>151064.1</v>
      </c>
      <c r="E51" s="2" t="s">
        <v>516</v>
      </c>
    </row>
    <row r="52" spans="1:5">
      <c r="A52" s="2">
        <v>22.51</v>
      </c>
      <c r="B52" s="2">
        <v>21.05</v>
      </c>
      <c r="C52" s="2">
        <v>386732</v>
      </c>
      <c r="D52" s="2">
        <v>151203.1</v>
      </c>
      <c r="E52" s="2" t="s">
        <v>517</v>
      </c>
    </row>
    <row r="53" spans="1:5">
      <c r="A53" s="2">
        <v>139.74</v>
      </c>
      <c r="B53" s="2">
        <v>98.85</v>
      </c>
      <c r="C53" s="2">
        <v>386529.5</v>
      </c>
      <c r="D53" s="2">
        <v>150796.1</v>
      </c>
      <c r="E53" s="2" t="s">
        <v>518</v>
      </c>
    </row>
    <row r="54" spans="1:5">
      <c r="A54" s="2">
        <v>57.49</v>
      </c>
      <c r="B54" s="2">
        <v>43.97</v>
      </c>
      <c r="C54" s="2">
        <v>386370.7</v>
      </c>
      <c r="D54" s="2">
        <v>150846.6</v>
      </c>
      <c r="E54" s="2" t="s">
        <v>519</v>
      </c>
    </row>
    <row r="55" spans="1:5">
      <c r="A55" s="2">
        <v>28.51</v>
      </c>
      <c r="B55" s="2">
        <v>34.49</v>
      </c>
      <c r="C55" s="2">
        <v>386286.4</v>
      </c>
      <c r="D55" s="2">
        <v>150804.4</v>
      </c>
      <c r="E55" s="2" t="s">
        <v>520</v>
      </c>
    </row>
    <row r="56" spans="1:5">
      <c r="A56" s="2">
        <v>5.98</v>
      </c>
      <c r="B56" s="2">
        <v>10.54</v>
      </c>
      <c r="C56" s="2">
        <v>386267.1</v>
      </c>
      <c r="D56" s="2">
        <v>150786.9</v>
      </c>
      <c r="E56" s="2" t="s">
        <v>521</v>
      </c>
    </row>
    <row r="57" spans="1:5">
      <c r="A57" s="2">
        <v>27.77</v>
      </c>
      <c r="B57" s="2">
        <v>35.04</v>
      </c>
      <c r="C57" s="2">
        <v>386207.8</v>
      </c>
      <c r="D57" s="2">
        <v>150745.1</v>
      </c>
      <c r="E57" s="2" t="s">
        <v>522</v>
      </c>
    </row>
    <row r="58" spans="1:5">
      <c r="A58" s="2">
        <v>21.58</v>
      </c>
      <c r="B58" s="2">
        <v>25.44</v>
      </c>
      <c r="C58" s="2">
        <v>386169.7</v>
      </c>
      <c r="D58" s="2">
        <v>150751.6</v>
      </c>
      <c r="E58" s="2" t="s">
        <v>523</v>
      </c>
    </row>
    <row r="59" spans="1:5">
      <c r="A59" s="2">
        <v>12.23</v>
      </c>
      <c r="B59" s="2">
        <v>24.18</v>
      </c>
      <c r="C59" s="2">
        <v>386170.4</v>
      </c>
      <c r="D59" s="2">
        <v>150737.9</v>
      </c>
      <c r="E59" s="2" t="s">
        <v>524</v>
      </c>
    </row>
    <row r="60" spans="1:5">
      <c r="A60" s="2">
        <v>145.35</v>
      </c>
      <c r="B60" s="2">
        <v>110.83</v>
      </c>
      <c r="C60" s="2">
        <v>386163.4</v>
      </c>
      <c r="D60" s="2">
        <v>150744.4</v>
      </c>
      <c r="E60" s="2" t="s">
        <v>525</v>
      </c>
    </row>
    <row r="61" spans="1:5">
      <c r="A61" s="2">
        <v>179.96</v>
      </c>
      <c r="B61" s="2">
        <v>197.09</v>
      </c>
      <c r="C61" s="2">
        <v>386154.5</v>
      </c>
      <c r="D61" s="2">
        <v>150913.1</v>
      </c>
      <c r="E61" s="2" t="s">
        <v>526</v>
      </c>
    </row>
    <row r="62" spans="1:5">
      <c r="A62" s="2">
        <v>210.96</v>
      </c>
      <c r="B62" s="2">
        <v>57.84</v>
      </c>
      <c r="C62" s="2">
        <v>386132.8</v>
      </c>
      <c r="D62" s="2">
        <v>150982.1</v>
      </c>
      <c r="E62" s="2" t="s">
        <v>527</v>
      </c>
    </row>
    <row r="63" spans="1:5">
      <c r="A63" s="2">
        <v>25.14</v>
      </c>
      <c r="B63" s="2">
        <v>27.86</v>
      </c>
      <c r="C63" s="2">
        <v>386181</v>
      </c>
      <c r="D63" s="2">
        <v>150989.5</v>
      </c>
      <c r="E63" s="2" t="s">
        <v>528</v>
      </c>
    </row>
    <row r="64" spans="1:5">
      <c r="A64" s="2">
        <v>15.85</v>
      </c>
      <c r="B64" s="2">
        <v>27.52</v>
      </c>
      <c r="C64" s="2">
        <v>386131.9</v>
      </c>
      <c r="D64" s="2">
        <v>151015.29999999999</v>
      </c>
      <c r="E64" s="2" t="s">
        <v>529</v>
      </c>
    </row>
    <row r="65" spans="1:5">
      <c r="A65" s="2">
        <v>13.58</v>
      </c>
      <c r="B65" s="2">
        <v>25.94</v>
      </c>
      <c r="C65" s="2">
        <v>386209.7</v>
      </c>
      <c r="D65" s="2">
        <v>151004.20000000001</v>
      </c>
      <c r="E65" s="2" t="s">
        <v>530</v>
      </c>
    </row>
    <row r="66" spans="1:5">
      <c r="A66" s="2">
        <v>19.41</v>
      </c>
      <c r="B66" s="2">
        <v>42.96</v>
      </c>
      <c r="C66" s="2">
        <v>386654.7</v>
      </c>
      <c r="D66" s="2">
        <v>151224.79999999999</v>
      </c>
      <c r="E66" s="2" t="s">
        <v>531</v>
      </c>
    </row>
    <row r="67" spans="1:5">
      <c r="A67" s="2">
        <v>18.16</v>
      </c>
      <c r="B67" s="2">
        <v>18.07</v>
      </c>
      <c r="C67" s="2">
        <v>387221.2</v>
      </c>
      <c r="D67" s="2">
        <v>151138.79999999999</v>
      </c>
      <c r="E67" s="2" t="s">
        <v>532</v>
      </c>
    </row>
    <row r="68" spans="1:5">
      <c r="A68" s="2">
        <v>47.73</v>
      </c>
      <c r="B68" s="2">
        <v>30.85</v>
      </c>
      <c r="C68" s="2">
        <v>387205</v>
      </c>
      <c r="D68" s="2">
        <v>151136.4</v>
      </c>
      <c r="E68" s="2" t="s">
        <v>533</v>
      </c>
    </row>
    <row r="69" spans="1:5">
      <c r="A69" s="2">
        <v>257.94</v>
      </c>
      <c r="B69" s="2">
        <v>103.55</v>
      </c>
      <c r="C69" s="2">
        <v>386641.2</v>
      </c>
      <c r="D69" s="2">
        <v>151833.1</v>
      </c>
      <c r="E69" s="2" t="s">
        <v>534</v>
      </c>
    </row>
    <row r="70" spans="1:5">
      <c r="A70" s="2">
        <v>26.44</v>
      </c>
      <c r="B70" s="2">
        <v>30.35</v>
      </c>
      <c r="C70" s="2">
        <v>386538.6</v>
      </c>
      <c r="D70" s="2">
        <v>151662.1</v>
      </c>
      <c r="E70" s="2" t="s">
        <v>535</v>
      </c>
    </row>
    <row r="71" spans="1:5">
      <c r="A71" s="2">
        <v>29.19</v>
      </c>
      <c r="B71" s="2">
        <v>47.35</v>
      </c>
      <c r="C71" s="2">
        <v>386821.6</v>
      </c>
      <c r="D71" s="2">
        <v>151720.70000000001</v>
      </c>
      <c r="E71" s="2" t="s">
        <v>536</v>
      </c>
    </row>
    <row r="72" spans="1:5">
      <c r="A72" s="2">
        <v>13.4</v>
      </c>
      <c r="B72" s="2">
        <v>14.67</v>
      </c>
      <c r="C72" s="2">
        <v>387352.2</v>
      </c>
      <c r="D72" s="2">
        <v>151539.70000000001</v>
      </c>
      <c r="E72" s="2" t="s">
        <v>537</v>
      </c>
    </row>
    <row r="73" spans="1:5">
      <c r="A73" s="2">
        <v>8.86</v>
      </c>
      <c r="B73" s="2">
        <v>12.66</v>
      </c>
      <c r="C73" s="2">
        <v>387369.7</v>
      </c>
      <c r="D73" s="2">
        <v>151533.6</v>
      </c>
      <c r="E73" s="2" t="s">
        <v>538</v>
      </c>
    </row>
    <row r="74" spans="1:5">
      <c r="A74" s="2">
        <v>22.91</v>
      </c>
      <c r="B74" s="2">
        <v>27.55</v>
      </c>
      <c r="C74" s="2">
        <v>387574.8</v>
      </c>
      <c r="D74" s="2">
        <v>151405.4</v>
      </c>
      <c r="E74" s="2" t="s">
        <v>539</v>
      </c>
    </row>
    <row r="75" spans="1:5">
      <c r="A75" s="2">
        <v>331.64</v>
      </c>
      <c r="B75" s="2">
        <v>211.29</v>
      </c>
      <c r="C75" s="2">
        <v>387588</v>
      </c>
      <c r="D75" s="2">
        <v>151570.70000000001</v>
      </c>
      <c r="E75" s="2" t="s">
        <v>540</v>
      </c>
    </row>
    <row r="76" spans="1:5">
      <c r="A76" s="2">
        <v>13.02</v>
      </c>
      <c r="B76" s="2">
        <v>14.58</v>
      </c>
      <c r="C76" s="2">
        <v>387608.5</v>
      </c>
      <c r="D76" s="2">
        <v>151517.9</v>
      </c>
      <c r="E76" s="2" t="s">
        <v>541</v>
      </c>
    </row>
    <row r="77" spans="1:5">
      <c r="A77" s="2">
        <v>122.44</v>
      </c>
      <c r="B77" s="2">
        <v>76.599999999999994</v>
      </c>
      <c r="C77" s="2">
        <v>387626.9</v>
      </c>
      <c r="D77" s="2">
        <v>151531</v>
      </c>
      <c r="E77" s="2" t="s">
        <v>542</v>
      </c>
    </row>
    <row r="78" spans="1:5">
      <c r="A78" s="2">
        <v>9.35</v>
      </c>
      <c r="B78" s="2">
        <v>13.07</v>
      </c>
      <c r="C78" s="2">
        <v>387634.3</v>
      </c>
      <c r="D78" s="2">
        <v>151598.29999999999</v>
      </c>
      <c r="E78" s="2" t="s">
        <v>543</v>
      </c>
    </row>
    <row r="79" spans="1:5">
      <c r="A79" s="2">
        <v>5.83</v>
      </c>
      <c r="B79" s="2">
        <v>11.79</v>
      </c>
      <c r="C79" s="2">
        <v>387633.8</v>
      </c>
      <c r="D79" s="2">
        <v>151602.6</v>
      </c>
      <c r="E79" s="2" t="s">
        <v>544</v>
      </c>
    </row>
    <row r="80" spans="1:5">
      <c r="A80" s="2">
        <v>131.22</v>
      </c>
      <c r="B80" s="2">
        <v>65.83</v>
      </c>
      <c r="C80" s="2">
        <v>387694.9</v>
      </c>
      <c r="D80" s="2">
        <v>151590.6</v>
      </c>
      <c r="E80" s="2" t="s">
        <v>545</v>
      </c>
    </row>
    <row r="81" spans="1:5">
      <c r="A81" s="2">
        <v>107.3</v>
      </c>
      <c r="B81" s="2">
        <v>73.11</v>
      </c>
      <c r="C81" s="2">
        <v>387700.3</v>
      </c>
      <c r="D81" s="2">
        <v>151582.79999999999</v>
      </c>
      <c r="E81" s="2" t="s">
        <v>546</v>
      </c>
    </row>
    <row r="82" spans="1:5">
      <c r="A82" s="2">
        <v>47.08</v>
      </c>
      <c r="B82" s="2">
        <v>33.520000000000003</v>
      </c>
      <c r="C82" s="2">
        <v>387748.5</v>
      </c>
      <c r="D82" s="2">
        <v>151428.1</v>
      </c>
      <c r="E82" s="2" t="s">
        <v>547</v>
      </c>
    </row>
    <row r="83" spans="1:5">
      <c r="A83" s="2">
        <v>73.62</v>
      </c>
      <c r="B83" s="2">
        <v>94.66</v>
      </c>
      <c r="C83" s="2">
        <v>387428.4</v>
      </c>
      <c r="D83" s="2">
        <v>151753.70000000001</v>
      </c>
      <c r="E83" s="2" t="s">
        <v>548</v>
      </c>
    </row>
    <row r="84" spans="1:5">
      <c r="A84" s="2">
        <v>37.06</v>
      </c>
      <c r="B84" s="2">
        <v>37.85</v>
      </c>
      <c r="C84" s="2">
        <v>387414.9</v>
      </c>
      <c r="D84" s="2">
        <v>151725</v>
      </c>
      <c r="E84" s="2" t="s">
        <v>549</v>
      </c>
    </row>
    <row r="85" spans="1:5">
      <c r="A85" s="2">
        <v>53.85</v>
      </c>
      <c r="B85" s="2">
        <v>65.260000000000005</v>
      </c>
      <c r="C85" s="2">
        <v>387354.3</v>
      </c>
      <c r="D85" s="2">
        <v>151754</v>
      </c>
      <c r="E85" s="2" t="s">
        <v>550</v>
      </c>
    </row>
    <row r="86" spans="1:5">
      <c r="A86" s="2">
        <v>42.76</v>
      </c>
      <c r="B86" s="2">
        <v>44.47</v>
      </c>
      <c r="C86" s="2">
        <v>387350.8</v>
      </c>
      <c r="D86" s="2">
        <v>151758.9</v>
      </c>
      <c r="E86" s="2" t="s">
        <v>551</v>
      </c>
    </row>
    <row r="87" spans="1:5">
      <c r="A87" s="2">
        <v>48</v>
      </c>
      <c r="B87" s="2">
        <v>59.58</v>
      </c>
      <c r="C87" s="2">
        <v>387328.6</v>
      </c>
      <c r="D87" s="2">
        <v>151781.4</v>
      </c>
      <c r="E87" s="2" t="s">
        <v>552</v>
      </c>
    </row>
    <row r="88" spans="1:5">
      <c r="A88" s="2">
        <v>7.1</v>
      </c>
      <c r="B88" s="2">
        <v>13.08</v>
      </c>
      <c r="C88" s="2">
        <v>387383.9</v>
      </c>
      <c r="D88" s="2">
        <v>151828.4</v>
      </c>
      <c r="E88" s="2" t="s">
        <v>553</v>
      </c>
    </row>
    <row r="89" spans="1:5">
      <c r="A89" s="2">
        <v>7.59</v>
      </c>
      <c r="B89" s="2">
        <v>14</v>
      </c>
      <c r="C89" s="2">
        <v>387051.2</v>
      </c>
      <c r="D89" s="2">
        <v>151790.70000000001</v>
      </c>
      <c r="E89" s="2" t="s">
        <v>554</v>
      </c>
    </row>
    <row r="90" spans="1:5">
      <c r="A90" s="2">
        <v>19.760000000000002</v>
      </c>
      <c r="B90" s="2">
        <v>33.5</v>
      </c>
      <c r="C90" s="2">
        <v>387020.7</v>
      </c>
      <c r="D90" s="2">
        <v>151669.70000000001</v>
      </c>
      <c r="E90" s="2" t="s">
        <v>555</v>
      </c>
    </row>
    <row r="91" spans="1:5">
      <c r="A91" s="2">
        <v>6.3</v>
      </c>
      <c r="B91" s="2">
        <v>14.37</v>
      </c>
      <c r="C91" s="2">
        <v>387032.3</v>
      </c>
      <c r="D91" s="2">
        <v>151797.1</v>
      </c>
      <c r="E91" s="2" t="s">
        <v>556</v>
      </c>
    </row>
    <row r="92" spans="1:5">
      <c r="A92" s="2">
        <v>66.16</v>
      </c>
      <c r="B92" s="2">
        <v>40.18</v>
      </c>
      <c r="C92" s="2">
        <v>386893.9</v>
      </c>
      <c r="D92" s="2">
        <v>151996.4</v>
      </c>
      <c r="E92" s="2" t="s">
        <v>557</v>
      </c>
    </row>
    <row r="93" spans="1:5">
      <c r="A93" s="2">
        <v>97.85</v>
      </c>
      <c r="B93" s="2">
        <v>79.23</v>
      </c>
      <c r="C93" s="2">
        <v>387013.3</v>
      </c>
      <c r="D93" s="2">
        <v>152041.5</v>
      </c>
      <c r="E93" s="2" t="s">
        <v>558</v>
      </c>
    </row>
    <row r="94" spans="1:5">
      <c r="A94" s="2">
        <v>5.43</v>
      </c>
      <c r="B94" s="2">
        <v>10.050000000000001</v>
      </c>
      <c r="C94" s="2">
        <v>387116.2</v>
      </c>
      <c r="D94" s="2">
        <v>152029.4</v>
      </c>
      <c r="E94" s="2" t="s">
        <v>559</v>
      </c>
    </row>
    <row r="95" spans="1:5">
      <c r="A95" s="2">
        <v>4.71</v>
      </c>
      <c r="B95" s="2">
        <v>10.16</v>
      </c>
      <c r="C95" s="2">
        <v>387119.9</v>
      </c>
      <c r="D95" s="2">
        <v>152021.6</v>
      </c>
      <c r="E95" s="2" t="s">
        <v>560</v>
      </c>
    </row>
    <row r="96" spans="1:5">
      <c r="A96" s="2">
        <v>26.52</v>
      </c>
      <c r="B96" s="2">
        <v>43.51</v>
      </c>
      <c r="C96" s="2">
        <v>387137.6</v>
      </c>
      <c r="D96" s="2">
        <v>152015.29999999999</v>
      </c>
      <c r="E96" s="2" t="s">
        <v>561</v>
      </c>
    </row>
    <row r="97" spans="1:5">
      <c r="A97" s="2">
        <v>3.46</v>
      </c>
      <c r="B97" s="2">
        <v>9</v>
      </c>
      <c r="C97" s="2">
        <v>387168.9</v>
      </c>
      <c r="D97" s="2">
        <v>152015.4</v>
      </c>
      <c r="E97" s="2" t="s">
        <v>562</v>
      </c>
    </row>
    <row r="98" spans="1:5">
      <c r="A98" s="2">
        <v>19.45</v>
      </c>
      <c r="B98" s="2">
        <v>19.010000000000002</v>
      </c>
      <c r="C98" s="2">
        <v>387245.9</v>
      </c>
      <c r="D98" s="2">
        <v>151945.79999999999</v>
      </c>
      <c r="E98" s="2" t="s">
        <v>563</v>
      </c>
    </row>
    <row r="99" spans="1:5">
      <c r="A99" s="2">
        <v>129.13</v>
      </c>
      <c r="B99" s="2">
        <v>89.75</v>
      </c>
      <c r="C99" s="2">
        <v>387311.6</v>
      </c>
      <c r="D99" s="2">
        <v>152015.29999999999</v>
      </c>
      <c r="E99" s="2" t="s">
        <v>564</v>
      </c>
    </row>
    <row r="100" spans="1:5">
      <c r="A100" s="2">
        <v>177.53</v>
      </c>
      <c r="B100" s="2">
        <v>99.14</v>
      </c>
      <c r="C100" s="2">
        <v>387328.4</v>
      </c>
      <c r="D100" s="2">
        <v>152019.29999999999</v>
      </c>
      <c r="E100" s="2" t="s">
        <v>565</v>
      </c>
    </row>
    <row r="101" spans="1:5">
      <c r="A101" s="2">
        <v>12.55</v>
      </c>
      <c r="B101" s="2">
        <v>15.8</v>
      </c>
      <c r="C101" s="2">
        <v>387368</v>
      </c>
      <c r="D101" s="2">
        <v>152017.9</v>
      </c>
      <c r="E101" s="2" t="s">
        <v>566</v>
      </c>
    </row>
    <row r="102" spans="1:5">
      <c r="A102" s="2">
        <v>103.77</v>
      </c>
      <c r="B102" s="2">
        <v>187.44</v>
      </c>
      <c r="C102" s="2">
        <v>387430.7</v>
      </c>
      <c r="D102" s="2">
        <v>151980.5</v>
      </c>
      <c r="E102" s="2" t="s">
        <v>567</v>
      </c>
    </row>
    <row r="103" spans="1:5">
      <c r="A103" s="2">
        <v>11.57</v>
      </c>
      <c r="B103" s="2">
        <v>29.84</v>
      </c>
      <c r="C103" s="2">
        <v>387522</v>
      </c>
      <c r="D103" s="2">
        <v>151716.6</v>
      </c>
      <c r="E103" s="2" t="s">
        <v>568</v>
      </c>
    </row>
    <row r="104" spans="1:5">
      <c r="A104" s="2">
        <v>165.41</v>
      </c>
      <c r="B104" s="2">
        <v>165.11</v>
      </c>
      <c r="C104" s="2">
        <v>387238.2</v>
      </c>
      <c r="D104" s="2">
        <v>152167.5</v>
      </c>
      <c r="E104" s="2" t="s">
        <v>569</v>
      </c>
    </row>
    <row r="105" spans="1:5">
      <c r="A105" s="2">
        <v>17.55</v>
      </c>
      <c r="B105" s="2">
        <v>26.36</v>
      </c>
      <c r="C105" s="2">
        <v>387090.4</v>
      </c>
      <c r="D105" s="2">
        <v>152155</v>
      </c>
      <c r="E105" s="2" t="s">
        <v>570</v>
      </c>
    </row>
    <row r="106" spans="1:5">
      <c r="A106" s="2">
        <v>27.58</v>
      </c>
      <c r="B106" s="2">
        <v>43.26</v>
      </c>
      <c r="C106" s="2">
        <v>387253.7</v>
      </c>
      <c r="D106" s="2">
        <v>152133.4</v>
      </c>
      <c r="E106" s="2" t="s">
        <v>571</v>
      </c>
    </row>
    <row r="107" spans="1:5">
      <c r="A107" s="2">
        <v>152.33000000000001</v>
      </c>
      <c r="B107" s="2">
        <v>149.09</v>
      </c>
      <c r="C107" s="2">
        <v>387297.7</v>
      </c>
      <c r="D107" s="2">
        <v>152134</v>
      </c>
      <c r="E107" s="2" t="s">
        <v>572</v>
      </c>
    </row>
    <row r="108" spans="1:5">
      <c r="A108" s="2">
        <v>111.35</v>
      </c>
      <c r="B108" s="2">
        <v>188</v>
      </c>
      <c r="C108" s="2">
        <v>387355</v>
      </c>
      <c r="D108" s="2">
        <v>152076.70000000001</v>
      </c>
      <c r="E108" s="2" t="s">
        <v>573</v>
      </c>
    </row>
    <row r="109" spans="1:5">
      <c r="A109" s="2">
        <v>34.15</v>
      </c>
      <c r="B109" s="2">
        <v>46.98</v>
      </c>
      <c r="C109" s="2">
        <v>386852.7</v>
      </c>
      <c r="D109" s="2">
        <v>150164</v>
      </c>
      <c r="E109" s="2" t="s">
        <v>514</v>
      </c>
    </row>
    <row r="110" spans="1:5">
      <c r="A110" s="2">
        <v>210.96</v>
      </c>
      <c r="B110" s="2">
        <v>57.84</v>
      </c>
      <c r="C110" s="2">
        <v>386132.8</v>
      </c>
      <c r="D110" s="2">
        <v>150982.1</v>
      </c>
      <c r="E110" s="2" t="s">
        <v>527</v>
      </c>
    </row>
    <row r="111" spans="1:5">
      <c r="A111" s="2">
        <v>48.44</v>
      </c>
      <c r="B111" s="2">
        <v>57.95</v>
      </c>
      <c r="C111" s="2">
        <v>386848.1</v>
      </c>
      <c r="D111" s="2">
        <v>150954.1</v>
      </c>
      <c r="E111" s="2" t="s">
        <v>574</v>
      </c>
    </row>
    <row r="112" spans="1:5">
      <c r="A112" s="2">
        <v>32.89</v>
      </c>
      <c r="B112" s="2">
        <v>58.94</v>
      </c>
      <c r="C112" s="2">
        <v>386238.6</v>
      </c>
      <c r="D112" s="2">
        <v>150202.4</v>
      </c>
      <c r="E112" s="2" t="s">
        <v>575</v>
      </c>
    </row>
    <row r="113" spans="1:5">
      <c r="A113" s="2">
        <v>71.33</v>
      </c>
      <c r="B113" s="2">
        <v>62.48</v>
      </c>
      <c r="C113" s="2">
        <v>386204</v>
      </c>
      <c r="D113" s="2">
        <v>150280</v>
      </c>
      <c r="E113" s="2" t="s">
        <v>576</v>
      </c>
    </row>
    <row r="114" spans="1:5">
      <c r="A114" s="2">
        <v>222.74</v>
      </c>
      <c r="B114" s="2">
        <v>226.63</v>
      </c>
      <c r="C114" s="2">
        <v>386013.9</v>
      </c>
      <c r="D114" s="2">
        <v>150420.6</v>
      </c>
      <c r="E114" s="2" t="s">
        <v>577</v>
      </c>
    </row>
    <row r="115" spans="1:5">
      <c r="A115" s="2">
        <v>319.75</v>
      </c>
      <c r="B115" s="2">
        <v>64</v>
      </c>
      <c r="C115" s="2">
        <v>386039.5</v>
      </c>
      <c r="D115" s="2">
        <v>150459.79999999999</v>
      </c>
      <c r="E115" s="2" t="s">
        <v>578</v>
      </c>
    </row>
    <row r="116" spans="1:5">
      <c r="A116" s="2">
        <v>120.53</v>
      </c>
      <c r="B116" s="2">
        <v>64.42</v>
      </c>
      <c r="C116" s="2">
        <v>385994.5</v>
      </c>
      <c r="D116" s="2">
        <v>150444.70000000001</v>
      </c>
      <c r="E116" s="2" t="s">
        <v>579</v>
      </c>
    </row>
    <row r="117" spans="1:5">
      <c r="A117" s="2">
        <v>698.08</v>
      </c>
      <c r="B117" s="2">
        <v>480.39</v>
      </c>
      <c r="C117" s="2">
        <v>385904.6</v>
      </c>
      <c r="D117" s="2">
        <v>150338.70000000001</v>
      </c>
      <c r="E117" s="2" t="s">
        <v>580</v>
      </c>
    </row>
    <row r="118" spans="1:5">
      <c r="A118" s="2">
        <v>567.66999999999996</v>
      </c>
      <c r="B118" s="2">
        <v>297.58</v>
      </c>
      <c r="C118" s="2">
        <v>387078.7</v>
      </c>
      <c r="D118" s="2">
        <v>152166.29999999999</v>
      </c>
      <c r="E118" s="2" t="s">
        <v>581</v>
      </c>
    </row>
    <row r="119" spans="1:5">
      <c r="A119" s="2">
        <v>115.8</v>
      </c>
      <c r="B119" s="2">
        <v>89.67</v>
      </c>
      <c r="C119" s="2">
        <v>387032.8</v>
      </c>
      <c r="D119" s="2">
        <v>152069.9</v>
      </c>
      <c r="E119" s="2" t="s">
        <v>582</v>
      </c>
    </row>
    <row r="120" spans="1:5">
      <c r="A120" s="2">
        <v>1472.84</v>
      </c>
      <c r="B120" s="2">
        <v>267.42</v>
      </c>
      <c r="C120" s="2">
        <v>386334.6</v>
      </c>
      <c r="D120" s="2">
        <v>152051.20000000001</v>
      </c>
      <c r="E120" s="2" t="s">
        <v>583</v>
      </c>
    </row>
    <row r="121" spans="1:5">
      <c r="A121" s="2">
        <v>622.61</v>
      </c>
      <c r="B121" s="2">
        <v>434.19</v>
      </c>
      <c r="C121" s="2">
        <v>388038.7</v>
      </c>
      <c r="D121" s="2">
        <v>151610.79999999999</v>
      </c>
      <c r="E121" s="2" t="s">
        <v>584</v>
      </c>
    </row>
    <row r="122" spans="1:5"/>
    <row r="123" spans="1:5"/>
    <row r="124" spans="1:5"/>
    <row r="125" spans="1:5"/>
    <row r="126" spans="1:5"/>
    <row r="127" spans="1:5"/>
    <row r="128" spans="1: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4ED6-2C05-4555-A251-9D8DA20AC97F}">
  <sheetPr>
    <tabColor theme="9" tint="0.59999389629810485"/>
  </sheetPr>
  <dimension ref="A1:E25"/>
  <sheetViews>
    <sheetView workbookViewId="0">
      <selection activeCell="I18" sqref="I18"/>
    </sheetView>
  </sheetViews>
  <sheetFormatPr defaultRowHeight="15" customHeight="1"/>
  <cols>
    <col min="1" max="1" width="18" bestFit="1" customWidth="1"/>
    <col min="2" max="2" width="16" bestFit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2">
        <v>1387.23</v>
      </c>
      <c r="B2" s="2">
        <v>233.25</v>
      </c>
      <c r="C2" s="2">
        <v>386158</v>
      </c>
      <c r="D2" s="2">
        <v>150666.29999999999</v>
      </c>
      <c r="E2" s="2" t="s">
        <v>585</v>
      </c>
    </row>
    <row r="3" spans="1:5">
      <c r="A3" s="2">
        <v>120.7</v>
      </c>
      <c r="B3" s="2">
        <v>82.3</v>
      </c>
      <c r="C3" s="2">
        <v>386081</v>
      </c>
      <c r="D3" s="2">
        <v>150510.20000000001</v>
      </c>
      <c r="E3" s="2" t="s">
        <v>586</v>
      </c>
    </row>
    <row r="4" spans="1:5">
      <c r="A4" s="2">
        <v>1305.57</v>
      </c>
      <c r="B4" s="2">
        <v>330.32</v>
      </c>
      <c r="C4" s="2">
        <v>386218.5</v>
      </c>
      <c r="D4" s="2">
        <v>150499.9</v>
      </c>
      <c r="E4" s="2" t="s">
        <v>587</v>
      </c>
    </row>
    <row r="5" spans="1:5">
      <c r="A5" s="2">
        <v>972.52</v>
      </c>
      <c r="B5" s="2">
        <v>392.56</v>
      </c>
      <c r="C5" s="2">
        <v>386260.2</v>
      </c>
      <c r="D5" s="2">
        <v>150378.70000000001</v>
      </c>
      <c r="E5" s="2" t="s">
        <v>588</v>
      </c>
    </row>
    <row r="6" spans="1:5">
      <c r="A6" s="2">
        <v>446.02</v>
      </c>
      <c r="B6" s="2">
        <v>250.08</v>
      </c>
      <c r="C6" s="2">
        <v>386339.9</v>
      </c>
      <c r="D6" s="2">
        <v>150336</v>
      </c>
      <c r="E6" s="2" t="s">
        <v>589</v>
      </c>
    </row>
    <row r="7" spans="1:5">
      <c r="A7" s="2">
        <v>635.42999999999995</v>
      </c>
      <c r="B7" s="2">
        <v>234.22</v>
      </c>
      <c r="C7" s="2">
        <v>386328.6</v>
      </c>
      <c r="D7" s="2">
        <v>150336.9</v>
      </c>
      <c r="E7" s="2" t="s">
        <v>590</v>
      </c>
    </row>
    <row r="8" spans="1:5">
      <c r="A8" s="2">
        <v>867.59</v>
      </c>
      <c r="B8" s="2">
        <v>154.61000000000001</v>
      </c>
      <c r="C8" s="2">
        <v>386243</v>
      </c>
      <c r="D8" s="2">
        <v>150158.39999999999</v>
      </c>
      <c r="E8" s="2" t="s">
        <v>591</v>
      </c>
    </row>
    <row r="9" spans="1:5">
      <c r="A9" s="2">
        <v>796.25</v>
      </c>
      <c r="B9" s="2">
        <v>318.37</v>
      </c>
      <c r="C9" s="2">
        <v>386107</v>
      </c>
      <c r="D9" s="2">
        <v>151073</v>
      </c>
      <c r="E9" s="2" t="s">
        <v>592</v>
      </c>
    </row>
    <row r="10" spans="1:5">
      <c r="A10" s="2">
        <v>813.69</v>
      </c>
      <c r="B10" s="2">
        <v>179.46</v>
      </c>
      <c r="C10" s="2">
        <v>386149</v>
      </c>
      <c r="D10" s="2">
        <v>150915.79999999999</v>
      </c>
      <c r="E10" s="2" t="s">
        <v>593</v>
      </c>
    </row>
    <row r="11" spans="1:5">
      <c r="A11" s="2">
        <v>1154.79</v>
      </c>
      <c r="B11" s="2">
        <v>287.67</v>
      </c>
      <c r="C11" s="2">
        <v>386167.7</v>
      </c>
      <c r="D11" s="2">
        <v>150817.79999999999</v>
      </c>
      <c r="E11" s="2" t="s">
        <v>594</v>
      </c>
    </row>
    <row r="12" spans="1:5">
      <c r="A12" s="2">
        <v>284.41000000000003</v>
      </c>
      <c r="B12" s="2">
        <v>101.41</v>
      </c>
      <c r="C12" s="2">
        <v>386158.9</v>
      </c>
      <c r="D12" s="2">
        <v>150739.20000000001</v>
      </c>
      <c r="E12" s="2" t="s">
        <v>595</v>
      </c>
    </row>
    <row r="13" spans="1:5">
      <c r="A13" s="2">
        <v>404.1</v>
      </c>
      <c r="B13" s="2">
        <v>133.51</v>
      </c>
      <c r="C13" s="2">
        <v>387298</v>
      </c>
      <c r="D13" s="2">
        <v>151998.5</v>
      </c>
      <c r="E13" s="2" t="s">
        <v>596</v>
      </c>
    </row>
    <row r="14" spans="1:5">
      <c r="A14" s="2">
        <v>796.25</v>
      </c>
      <c r="B14" s="2">
        <v>318.37</v>
      </c>
      <c r="C14" s="2">
        <v>386107</v>
      </c>
      <c r="D14" s="2">
        <v>151073</v>
      </c>
      <c r="E14" s="2" t="s">
        <v>592</v>
      </c>
    </row>
    <row r="15" spans="1:5">
      <c r="A15" s="2">
        <v>555.5</v>
      </c>
      <c r="B15" s="2">
        <v>215.5</v>
      </c>
      <c r="C15" s="2">
        <v>386011.8</v>
      </c>
      <c r="D15" s="2">
        <v>150416.1</v>
      </c>
      <c r="E15" s="2" t="s">
        <v>597</v>
      </c>
    </row>
    <row r="16" spans="1:5">
      <c r="A16" s="2">
        <v>193.65</v>
      </c>
      <c r="B16" s="2">
        <v>87.25</v>
      </c>
      <c r="C16" s="2">
        <v>385993.4</v>
      </c>
      <c r="D16" s="2">
        <v>150379</v>
      </c>
      <c r="E16" s="2" t="s">
        <v>598</v>
      </c>
    </row>
    <row r="17" spans="1:5">
      <c r="A17" s="2">
        <v>966.02</v>
      </c>
      <c r="B17" s="2">
        <v>347.98</v>
      </c>
      <c r="C17" s="2">
        <v>385884.5</v>
      </c>
      <c r="D17" s="2">
        <v>150352.79999999999</v>
      </c>
      <c r="E17" s="2" t="s">
        <v>599</v>
      </c>
    </row>
    <row r="18" spans="1:5">
      <c r="A18" s="2">
        <v>956.34</v>
      </c>
      <c r="B18" s="2">
        <v>495.04</v>
      </c>
      <c r="C18" s="2">
        <v>385778</v>
      </c>
      <c r="D18" s="2">
        <v>149874.29999999999</v>
      </c>
      <c r="E18" s="2" t="s">
        <v>600</v>
      </c>
    </row>
    <row r="19" spans="1:5">
      <c r="A19" s="2">
        <v>436.29</v>
      </c>
      <c r="B19" s="2">
        <v>238.28</v>
      </c>
      <c r="C19" s="2">
        <v>385903.9</v>
      </c>
      <c r="D19" s="2">
        <v>150337.60000000001</v>
      </c>
      <c r="E19" s="2" t="s">
        <v>601</v>
      </c>
    </row>
    <row r="20" spans="1:5">
      <c r="A20" s="2">
        <v>2824.06</v>
      </c>
      <c r="B20" s="2">
        <v>331.05</v>
      </c>
      <c r="C20" s="2">
        <v>388050.2</v>
      </c>
      <c r="D20" s="2">
        <v>151604.4</v>
      </c>
      <c r="E20" s="2" t="s">
        <v>602</v>
      </c>
    </row>
    <row r="21" spans="1:5">
      <c r="A21" s="2">
        <v>2794.48</v>
      </c>
      <c r="B21" s="2">
        <v>394.19</v>
      </c>
      <c r="C21" s="2">
        <v>385812.3</v>
      </c>
      <c r="D21" s="2">
        <v>149932.79999999999</v>
      </c>
      <c r="E21" s="2" t="s">
        <v>603</v>
      </c>
    </row>
    <row r="22" spans="1:5">
      <c r="A22" s="2">
        <v>4920.4399999999996</v>
      </c>
      <c r="B22" s="2">
        <v>520.41999999999996</v>
      </c>
      <c r="C22" s="2">
        <v>385846.7</v>
      </c>
      <c r="D22" s="2">
        <v>149920.1</v>
      </c>
      <c r="E22" s="2" t="s">
        <v>604</v>
      </c>
    </row>
    <row r="23" spans="1:5">
      <c r="A23" s="2">
        <v>796.63</v>
      </c>
      <c r="B23" s="2">
        <v>165.86</v>
      </c>
      <c r="C23" s="2">
        <v>386854.8</v>
      </c>
      <c r="D23" s="2">
        <v>150280.4</v>
      </c>
      <c r="E23" s="2" t="s">
        <v>605</v>
      </c>
    </row>
    <row r="24" spans="1:5"/>
    <row r="25" spans="1: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C3FE-0B1C-410E-99FF-320F09BE50D2}">
  <sheetPr>
    <tabColor theme="9" tint="0.59999389629810485"/>
  </sheetPr>
  <dimension ref="A1:M132"/>
  <sheetViews>
    <sheetView topLeftCell="C1" zoomScaleNormal="100" workbookViewId="0">
      <selection activeCell="J1" sqref="J1"/>
    </sheetView>
  </sheetViews>
  <sheetFormatPr defaultRowHeight="14.45"/>
  <cols>
    <col min="1" max="1" width="15.7109375" bestFit="1" customWidth="1"/>
    <col min="2" max="2" width="7" bestFit="1" customWidth="1"/>
    <col min="4" max="4" width="10" customWidth="1"/>
    <col min="5" max="5" width="10.7109375" bestFit="1" customWidth="1"/>
    <col min="6" max="6" width="9.42578125" style="3" bestFit="1" customWidth="1"/>
    <col min="7" max="7" width="126.85546875" bestFit="1" customWidth="1"/>
    <col min="8" max="8" width="27.140625" bestFit="1" customWidth="1"/>
    <col min="10" max="10" width="62.140625" style="6" bestFit="1" customWidth="1"/>
    <col min="11" max="11" width="33.28515625" style="5" bestFit="1" customWidth="1"/>
    <col min="12" max="12" width="20.7109375" style="3" bestFit="1" customWidth="1"/>
    <col min="13" max="13" width="15.42578125" bestFit="1" customWidth="1"/>
  </cols>
  <sheetData>
    <row r="1" spans="1:13">
      <c r="A1" t="s">
        <v>606</v>
      </c>
      <c r="B1" t="s">
        <v>607</v>
      </c>
      <c r="C1" t="s">
        <v>608</v>
      </c>
      <c r="D1" t="s">
        <v>609</v>
      </c>
      <c r="E1" t="s">
        <v>610</v>
      </c>
      <c r="F1" t="s">
        <v>611</v>
      </c>
      <c r="G1" t="s">
        <v>612</v>
      </c>
      <c r="H1" t="s">
        <v>613</v>
      </c>
      <c r="I1" t="s">
        <v>614</v>
      </c>
      <c r="J1" s="6" t="s">
        <v>615</v>
      </c>
      <c r="K1" s="5" t="s">
        <v>616</v>
      </c>
      <c r="L1" s="3" t="s">
        <v>617</v>
      </c>
    </row>
    <row r="2" spans="1:13">
      <c r="A2" t="s">
        <v>618</v>
      </c>
      <c r="B2">
        <v>386297</v>
      </c>
      <c r="C2">
        <v>151233</v>
      </c>
      <c r="D2">
        <v>51.260086000000001</v>
      </c>
      <c r="E2">
        <v>-2.1977639999999998</v>
      </c>
      <c r="F2" t="s">
        <v>619</v>
      </c>
      <c r="G2" t="s">
        <v>620</v>
      </c>
      <c r="H2" t="s">
        <v>621</v>
      </c>
      <c r="I2" s="8" t="str">
        <f>HYPERLINK("https://gridreferencefinder.com?gr=ST8629751233|386296.84_s__c__s_151232.59|1&amp;t=386296.84%20%2C%20151232.59","Link")</f>
        <v>Link</v>
      </c>
      <c r="J2" s="6" t="s">
        <v>622</v>
      </c>
      <c r="K2" s="9" t="s">
        <v>623</v>
      </c>
      <c r="L2" s="3">
        <v>2</v>
      </c>
      <c r="M2" t="s">
        <v>624</v>
      </c>
    </row>
    <row r="3" spans="1:13">
      <c r="A3" t="s">
        <v>625</v>
      </c>
      <c r="B3">
        <v>387458</v>
      </c>
      <c r="C3">
        <v>151741</v>
      </c>
      <c r="D3">
        <v>51.264688</v>
      </c>
      <c r="E3">
        <v>-2.1811357</v>
      </c>
      <c r="F3" t="s">
        <v>626</v>
      </c>
      <c r="G3" t="s">
        <v>627</v>
      </c>
      <c r="H3" t="s">
        <v>628</v>
      </c>
      <c r="I3" t="str">
        <f>HYPERLINK("https://gridreferencefinder.com?gr=ST8745851741|387458.4_s__c__s_151741.38|1&amp;t=387458.4%20%2C%20151741.38","Link")</f>
        <v>Link</v>
      </c>
      <c r="J3" s="6" t="s">
        <v>629</v>
      </c>
      <c r="K3" s="9" t="s">
        <v>623</v>
      </c>
      <c r="L3" s="3">
        <v>2</v>
      </c>
    </row>
    <row r="4" spans="1:13">
      <c r="A4" t="s">
        <v>630</v>
      </c>
      <c r="B4">
        <v>387368</v>
      </c>
      <c r="C4">
        <v>151021</v>
      </c>
      <c r="D4">
        <v>51.258208000000003</v>
      </c>
      <c r="E4">
        <v>-2.1823996999999999</v>
      </c>
      <c r="F4" t="s">
        <v>631</v>
      </c>
      <c r="G4" t="s">
        <v>632</v>
      </c>
      <c r="H4" t="s">
        <v>633</v>
      </c>
      <c r="I4" t="str">
        <f>HYPERLINK("https://gridreferencefinder.com?gr=ST8736851021|387368.42_s__c__s_151020.86|1&amp;t=387368.42%20%2C%20151020.86","Link")</f>
        <v>Link</v>
      </c>
      <c r="J4" s="6" t="s">
        <v>634</v>
      </c>
      <c r="K4" s="9" t="s">
        <v>623</v>
      </c>
      <c r="L4" s="3">
        <v>2</v>
      </c>
    </row>
    <row r="5" spans="1:13">
      <c r="A5" t="s">
        <v>635</v>
      </c>
      <c r="B5">
        <v>386332</v>
      </c>
      <c r="C5">
        <v>151281</v>
      </c>
      <c r="D5">
        <v>51.260522999999999</v>
      </c>
      <c r="E5">
        <v>-2.1972684</v>
      </c>
      <c r="F5" t="s">
        <v>619</v>
      </c>
      <c r="G5" t="s">
        <v>636</v>
      </c>
      <c r="H5" t="s">
        <v>637</v>
      </c>
      <c r="I5" t="str">
        <f>HYPERLINK("https://gridreferencefinder.com?gr=ST8633251281|386331.55_s__c__s_151281.06|1&amp;t=386331.55%20%2C%20151281.06","Link")</f>
        <v>Link</v>
      </c>
      <c r="J5" s="6" t="s">
        <v>638</v>
      </c>
      <c r="K5" s="9" t="s">
        <v>623</v>
      </c>
      <c r="L5" s="3">
        <v>2</v>
      </c>
      <c r="M5" t="s">
        <v>624</v>
      </c>
    </row>
    <row r="6" spans="1:13">
      <c r="A6" t="s">
        <v>639</v>
      </c>
      <c r="B6">
        <v>386564</v>
      </c>
      <c r="C6">
        <v>152444</v>
      </c>
      <c r="D6">
        <v>51.270985000000003</v>
      </c>
      <c r="E6">
        <v>-2.1939869999999999</v>
      </c>
      <c r="F6" t="s">
        <v>640</v>
      </c>
      <c r="G6" t="s">
        <v>641</v>
      </c>
      <c r="H6" t="s">
        <v>642</v>
      </c>
      <c r="I6" t="str">
        <f>HYPERLINK("https://gridreferencefinder.com?gr=ST8656452444|386563.6_s__c__s_152443.93|1&amp;t=386563.6%20%2C%20152443.93","Link")</f>
        <v>Link</v>
      </c>
      <c r="J6" s="6" t="s">
        <v>643</v>
      </c>
      <c r="K6" s="9" t="s">
        <v>623</v>
      </c>
      <c r="L6" s="3">
        <v>2</v>
      </c>
      <c r="M6" t="s">
        <v>624</v>
      </c>
    </row>
    <row r="7" spans="1:13">
      <c r="A7" t="s">
        <v>644</v>
      </c>
      <c r="B7">
        <v>386568</v>
      </c>
      <c r="C7">
        <v>152534</v>
      </c>
      <c r="D7">
        <v>51.271791</v>
      </c>
      <c r="E7">
        <v>-2.1939247000000002</v>
      </c>
      <c r="F7" t="s">
        <v>640</v>
      </c>
      <c r="G7" t="s">
        <v>645</v>
      </c>
      <c r="H7" t="s">
        <v>646</v>
      </c>
      <c r="I7" t="str">
        <f>HYPERLINK("https://gridreferencefinder.com?gr=ST8656852534|386568.18_s__c__s_152533.56|1&amp;t=386568.18%20%2C%20152533.56","Link")</f>
        <v>Link</v>
      </c>
      <c r="J7" s="6" t="s">
        <v>643</v>
      </c>
      <c r="K7" s="9" t="s">
        <v>623</v>
      </c>
      <c r="L7" s="3">
        <v>2</v>
      </c>
      <c r="M7" t="s">
        <v>624</v>
      </c>
    </row>
    <row r="8" spans="1:13">
      <c r="A8" t="s">
        <v>647</v>
      </c>
      <c r="B8">
        <v>386571</v>
      </c>
      <c r="C8">
        <v>152542</v>
      </c>
      <c r="D8">
        <v>51.271866000000003</v>
      </c>
      <c r="E8">
        <v>-2.1938813000000001</v>
      </c>
      <c r="F8" t="s">
        <v>640</v>
      </c>
      <c r="G8" t="s">
        <v>645</v>
      </c>
      <c r="H8" t="s">
        <v>648</v>
      </c>
      <c r="I8" t="str">
        <f>HYPERLINK("https://gridreferencefinder.com?gr=ST8657152542|386571.23_s__c__s_152541.95|1&amp;t=386571.23%20%2C%20152541.95","Link")</f>
        <v>Link</v>
      </c>
      <c r="J8" s="6" t="s">
        <v>643</v>
      </c>
      <c r="K8" s="9" t="s">
        <v>623</v>
      </c>
      <c r="L8" s="3">
        <v>2</v>
      </c>
      <c r="M8" t="s">
        <v>624</v>
      </c>
    </row>
    <row r="9" spans="1:13">
      <c r="A9" t="s">
        <v>649</v>
      </c>
      <c r="B9">
        <v>386498</v>
      </c>
      <c r="C9">
        <v>152367</v>
      </c>
      <c r="D9">
        <v>51.270291</v>
      </c>
      <c r="E9">
        <v>-2.1949188999999998</v>
      </c>
      <c r="F9" t="s">
        <v>650</v>
      </c>
      <c r="G9" t="s">
        <v>651</v>
      </c>
      <c r="H9" t="s">
        <v>652</v>
      </c>
      <c r="I9" t="str">
        <f>HYPERLINK("https://gridreferencefinder.com?gr=ST8649852367|386498.38_s__c__s_152366.89|1&amp;t=386498.38%20%2C%20152366.89","Link")</f>
        <v>Link</v>
      </c>
      <c r="J9" s="6" t="s">
        <v>643</v>
      </c>
      <c r="K9" s="9" t="s">
        <v>623</v>
      </c>
      <c r="L9" s="3">
        <v>2</v>
      </c>
      <c r="M9" t="s">
        <v>624</v>
      </c>
    </row>
    <row r="10" spans="1:13">
      <c r="A10" t="s">
        <v>653</v>
      </c>
      <c r="B10">
        <v>386549</v>
      </c>
      <c r="C10">
        <v>152344</v>
      </c>
      <c r="D10">
        <v>51.270088999999999</v>
      </c>
      <c r="E10">
        <v>-2.1941855000000001</v>
      </c>
      <c r="F10" t="s">
        <v>650</v>
      </c>
      <c r="G10" t="s">
        <v>651</v>
      </c>
      <c r="H10" t="s">
        <v>654</v>
      </c>
      <c r="I10" t="str">
        <f>HYPERLINK("https://gridreferencefinder.com?gr=ST8654952344|386549.49_s__c__s_152344.39|1&amp;t=386549.49%20%2C%20152344.39","Link")</f>
        <v>Link</v>
      </c>
      <c r="J10" s="6" t="s">
        <v>643</v>
      </c>
      <c r="K10" s="9" t="s">
        <v>623</v>
      </c>
      <c r="L10" s="3">
        <v>2</v>
      </c>
      <c r="M10" t="s">
        <v>624</v>
      </c>
    </row>
    <row r="11" spans="1:13">
      <c r="A11" t="s">
        <v>655</v>
      </c>
      <c r="B11">
        <v>386646</v>
      </c>
      <c r="C11">
        <v>152460</v>
      </c>
      <c r="D11">
        <v>51.271130999999997</v>
      </c>
      <c r="E11">
        <v>-2.1928067000000002</v>
      </c>
      <c r="F11" t="s">
        <v>640</v>
      </c>
      <c r="G11" t="s">
        <v>656</v>
      </c>
      <c r="H11" t="s">
        <v>657</v>
      </c>
      <c r="I11" t="str">
        <f>HYPERLINK("https://gridreferencefinder.com?gr=ST8664652460|386645.98_s__c__s_152459.95|1&amp;t=386645.98%20%2C%20152459.95","Link")</f>
        <v>Link</v>
      </c>
      <c r="J11" s="6" t="s">
        <v>643</v>
      </c>
      <c r="K11" s="9" t="s">
        <v>623</v>
      </c>
      <c r="L11" s="3">
        <v>2</v>
      </c>
      <c r="M11" t="s">
        <v>624</v>
      </c>
    </row>
    <row r="12" spans="1:13">
      <c r="A12" t="s">
        <v>658</v>
      </c>
      <c r="B12">
        <v>386697</v>
      </c>
      <c r="C12">
        <v>152442</v>
      </c>
      <c r="D12">
        <v>51.270966999999999</v>
      </c>
      <c r="E12">
        <v>-2.1920679999999999</v>
      </c>
      <c r="F12" t="s">
        <v>640</v>
      </c>
      <c r="G12" t="s">
        <v>656</v>
      </c>
      <c r="H12" t="s">
        <v>659</v>
      </c>
      <c r="I12" t="str">
        <f>HYPERLINK("https://gridreferencefinder.com?gr=ST8669752442|386697.47_s__c__s_152441.64|1&amp;t=386697.47%20%2C%20152441.64","Link")</f>
        <v>Link</v>
      </c>
      <c r="J12" s="6" t="s">
        <v>643</v>
      </c>
      <c r="K12" s="9" t="s">
        <v>623</v>
      </c>
      <c r="L12" s="3">
        <v>2</v>
      </c>
      <c r="M12" t="s">
        <v>660</v>
      </c>
    </row>
    <row r="13" spans="1:13">
      <c r="A13" t="s">
        <v>661</v>
      </c>
      <c r="B13">
        <v>386733</v>
      </c>
      <c r="C13">
        <v>152356</v>
      </c>
      <c r="D13">
        <v>51.270200000000003</v>
      </c>
      <c r="E13">
        <v>-2.1915562999999998</v>
      </c>
      <c r="F13" t="s">
        <v>650</v>
      </c>
      <c r="G13" t="s">
        <v>662</v>
      </c>
      <c r="H13" t="s">
        <v>663</v>
      </c>
      <c r="I13" t="str">
        <f>HYPERLINK("https://gridreferencefinder.com?gr=ST8673352356|386732.94_s__c__s_152356.21|1&amp;t=386732.94%20%2C%20152356.21","Link")</f>
        <v>Link</v>
      </c>
      <c r="J13" s="6" t="s">
        <v>643</v>
      </c>
      <c r="K13" s="9" t="s">
        <v>623</v>
      </c>
      <c r="L13" s="3">
        <v>2</v>
      </c>
      <c r="M13" t="s">
        <v>624</v>
      </c>
    </row>
    <row r="14" spans="1:13">
      <c r="A14" t="s">
        <v>664</v>
      </c>
      <c r="B14">
        <v>386291</v>
      </c>
      <c r="C14">
        <v>151241</v>
      </c>
      <c r="D14">
        <v>51.260162000000001</v>
      </c>
      <c r="E14">
        <v>-2.1978526</v>
      </c>
      <c r="F14" t="s">
        <v>619</v>
      </c>
      <c r="G14" t="s">
        <v>620</v>
      </c>
      <c r="H14" t="s">
        <v>665</v>
      </c>
      <c r="I14" t="str">
        <f>HYPERLINK("https://gridreferencefinder.com?gr=ST8629151241|386290.68_s__c__s_151241.02|1&amp;t=386290.68%20%2C%20151241.02","Link")</f>
        <v>Link</v>
      </c>
      <c r="J14" s="6" t="s">
        <v>622</v>
      </c>
      <c r="K14" s="9" t="s">
        <v>623</v>
      </c>
      <c r="L14" s="3">
        <v>2</v>
      </c>
      <c r="M14" t="s">
        <v>624</v>
      </c>
    </row>
    <row r="15" spans="1:13">
      <c r="A15" t="s">
        <v>666</v>
      </c>
      <c r="B15">
        <v>386907</v>
      </c>
      <c r="C15">
        <v>151324</v>
      </c>
      <c r="D15">
        <v>51.260922999999998</v>
      </c>
      <c r="E15">
        <v>-2.1890189000000002</v>
      </c>
      <c r="F15" t="s">
        <v>667</v>
      </c>
      <c r="G15" t="s">
        <v>668</v>
      </c>
      <c r="H15" t="s">
        <v>669</v>
      </c>
      <c r="I15" t="str">
        <f>HYPERLINK("https://gridreferencefinder.com?gr=ST8690751324|386907.3_s__c__s_151323.99|1&amp;t=386907.3%20%2C%20151323.99","Link")</f>
        <v>Link</v>
      </c>
      <c r="J15" s="6" t="s">
        <v>670</v>
      </c>
      <c r="K15" s="9" t="s">
        <v>623</v>
      </c>
      <c r="L15" s="3">
        <v>2</v>
      </c>
    </row>
    <row r="16" spans="1:13">
      <c r="A16" t="s">
        <v>671</v>
      </c>
      <c r="B16">
        <v>386897</v>
      </c>
      <c r="C16">
        <v>151312</v>
      </c>
      <c r="D16">
        <v>51.260812000000001</v>
      </c>
      <c r="E16">
        <v>-2.1891688999999999</v>
      </c>
      <c r="F16" t="s">
        <v>667</v>
      </c>
      <c r="G16" t="s">
        <v>668</v>
      </c>
      <c r="H16" t="s">
        <v>672</v>
      </c>
      <c r="I16" t="str">
        <f>HYPERLINK("https://gridreferencefinder.com?gr=ST8689751312|386896.8_s__c__s_151311.74|1&amp;t=386896.8%20%2C%20151311.74","Link")</f>
        <v>Link</v>
      </c>
      <c r="J16" s="6" t="s">
        <v>670</v>
      </c>
      <c r="K16" s="9" t="s">
        <v>623</v>
      </c>
      <c r="L16" s="3">
        <v>2</v>
      </c>
    </row>
    <row r="17" spans="1:13">
      <c r="A17" t="s">
        <v>673</v>
      </c>
      <c r="B17">
        <v>387246</v>
      </c>
      <c r="C17">
        <v>151334</v>
      </c>
      <c r="D17">
        <v>51.261015999999998</v>
      </c>
      <c r="E17">
        <v>-2.1841604999999999</v>
      </c>
      <c r="F17" t="s">
        <v>674</v>
      </c>
      <c r="G17" t="s">
        <v>675</v>
      </c>
      <c r="H17" t="s">
        <v>676</v>
      </c>
      <c r="I17" t="str">
        <f>HYPERLINK("https://gridreferencefinder.com?gr=ST8724651334|387246.33_s__c__s_151333.49|1&amp;t=387246.33%20%2C%20151333.49","Link")</f>
        <v>Link</v>
      </c>
      <c r="J17" s="9" t="s">
        <v>677</v>
      </c>
      <c r="K17" s="9" t="s">
        <v>678</v>
      </c>
      <c r="L17" s="3">
        <v>7</v>
      </c>
    </row>
    <row r="18" spans="1:13">
      <c r="A18" t="s">
        <v>679</v>
      </c>
      <c r="B18">
        <v>387270</v>
      </c>
      <c r="C18">
        <v>151382</v>
      </c>
      <c r="D18">
        <v>51.261450000000004</v>
      </c>
      <c r="E18">
        <v>-2.1838291000000001</v>
      </c>
      <c r="F18" t="s">
        <v>680</v>
      </c>
      <c r="G18" t="s">
        <v>681</v>
      </c>
      <c r="H18" t="s">
        <v>682</v>
      </c>
      <c r="I18" t="str">
        <f>HYPERLINK("https://gridreferencefinder.com?gr=ST8727051382|387269.58_s__c__s_151381.74|1&amp;t=387269.58%20%2C%20151381.74","Link")</f>
        <v>Link</v>
      </c>
      <c r="J18" s="9" t="s">
        <v>677</v>
      </c>
      <c r="K18" s="9" t="s">
        <v>678</v>
      </c>
      <c r="L18" s="3">
        <v>7</v>
      </c>
    </row>
    <row r="19" spans="1:13">
      <c r="A19" t="s">
        <v>683</v>
      </c>
      <c r="B19">
        <v>387329</v>
      </c>
      <c r="C19">
        <v>151428</v>
      </c>
      <c r="D19">
        <v>51.261865</v>
      </c>
      <c r="E19">
        <v>-2.1829779999999999</v>
      </c>
      <c r="F19" t="s">
        <v>680</v>
      </c>
      <c r="G19" t="s">
        <v>684</v>
      </c>
      <c r="H19" t="s">
        <v>685</v>
      </c>
      <c r="I19" t="str">
        <f>HYPERLINK("https://gridreferencefinder.com?gr=ST8732951428|387329.08_s__c__s_151427.75|1&amp;t=387329.08%20%2C%20151427.75","Link")</f>
        <v>Link</v>
      </c>
      <c r="J19" s="9" t="s">
        <v>677</v>
      </c>
      <c r="K19" s="9" t="s">
        <v>678</v>
      </c>
      <c r="L19" s="3">
        <v>7</v>
      </c>
    </row>
    <row r="20" spans="1:13">
      <c r="A20" t="s">
        <v>686</v>
      </c>
      <c r="B20">
        <v>387392</v>
      </c>
      <c r="C20">
        <v>151411</v>
      </c>
      <c r="D20">
        <v>51.261716</v>
      </c>
      <c r="E20">
        <v>-2.1820708</v>
      </c>
      <c r="F20" t="s">
        <v>687</v>
      </c>
      <c r="G20" t="s">
        <v>688</v>
      </c>
      <c r="H20" t="s">
        <v>689</v>
      </c>
      <c r="I20" t="str">
        <f>HYPERLINK("https://gridreferencefinder.com?gr=ST8739251411|387392.34_s__c__s_151411|1&amp;t=387392.34%20%2C%20151411","Link")</f>
        <v>Link</v>
      </c>
      <c r="J20" s="9" t="s">
        <v>677</v>
      </c>
      <c r="K20" s="9" t="s">
        <v>678</v>
      </c>
      <c r="L20" s="3">
        <v>7</v>
      </c>
    </row>
    <row r="21" spans="1:13">
      <c r="A21" t="s">
        <v>690</v>
      </c>
      <c r="B21">
        <v>387217</v>
      </c>
      <c r="C21">
        <v>151304</v>
      </c>
      <c r="D21">
        <v>51.260751999999997</v>
      </c>
      <c r="E21">
        <v>-2.1845859999999999</v>
      </c>
      <c r="F21" t="s">
        <v>691</v>
      </c>
      <c r="G21" t="s">
        <v>692</v>
      </c>
      <c r="H21" t="s">
        <v>693</v>
      </c>
      <c r="I21" t="str">
        <f>HYPERLINK("https://gridreferencefinder.com?gr=ST8721751304|387216.57_s__c__s_151304.24|1&amp;t=387216.57%20%2C%20151304.24","Link")</f>
        <v>Link</v>
      </c>
      <c r="J21" s="9" t="s">
        <v>677</v>
      </c>
      <c r="K21" s="9" t="s">
        <v>678</v>
      </c>
      <c r="L21" s="3">
        <v>7</v>
      </c>
    </row>
    <row r="22" spans="1:13">
      <c r="A22" t="s">
        <v>694</v>
      </c>
      <c r="B22">
        <v>387195</v>
      </c>
      <c r="C22">
        <v>151302</v>
      </c>
      <c r="D22">
        <v>51.260731</v>
      </c>
      <c r="E22">
        <v>-2.1848904</v>
      </c>
      <c r="F22" t="s">
        <v>674</v>
      </c>
      <c r="G22" t="s">
        <v>695</v>
      </c>
      <c r="H22" t="s">
        <v>696</v>
      </c>
      <c r="I22" t="str">
        <f>HYPERLINK("https://gridreferencefinder.com?gr=ST8719551302|387195.32_s__c__s_151301.99|1&amp;t=387195.32%20%2C%20151301.99","Link")</f>
        <v>Link</v>
      </c>
      <c r="J22" s="9" t="s">
        <v>677</v>
      </c>
      <c r="K22" s="9" t="s">
        <v>678</v>
      </c>
      <c r="L22" s="3">
        <v>7</v>
      </c>
    </row>
    <row r="23" spans="1:13">
      <c r="A23" t="s">
        <v>697</v>
      </c>
      <c r="B23">
        <v>387296</v>
      </c>
      <c r="C23">
        <v>151369</v>
      </c>
      <c r="D23">
        <v>51.261333999999998</v>
      </c>
      <c r="E23">
        <v>-2.1834557000000001</v>
      </c>
      <c r="F23" t="s">
        <v>680</v>
      </c>
      <c r="G23" t="s">
        <v>698</v>
      </c>
      <c r="H23" t="s">
        <v>699</v>
      </c>
      <c r="I23" t="str">
        <f>HYPERLINK("https://gridreferencefinder.com?gr=ST8729651369|387295.6_s__c__s_151368.78|1&amp;t=387295.6%20%2C%20151368.78","Link")</f>
        <v>Link</v>
      </c>
      <c r="J23" s="9" t="s">
        <v>677</v>
      </c>
      <c r="K23" s="9" t="s">
        <v>678</v>
      </c>
      <c r="L23" s="3">
        <v>7</v>
      </c>
    </row>
    <row r="24" spans="1:13">
      <c r="A24" t="s">
        <v>700</v>
      </c>
      <c r="B24">
        <v>386984</v>
      </c>
      <c r="C24">
        <v>151636</v>
      </c>
      <c r="D24">
        <v>51.263733000000002</v>
      </c>
      <c r="E24">
        <v>-2.1879317</v>
      </c>
      <c r="F24" t="s">
        <v>701</v>
      </c>
      <c r="G24" t="s">
        <v>702</v>
      </c>
      <c r="H24" t="s">
        <v>703</v>
      </c>
      <c r="I24" s="8" t="str">
        <f>HYPERLINK("https://gridreferencefinder.com?gr=ST8698451636|386983.96_s__c__s_151636.33|1&amp;t=386983.96%20%2C%20151636.33","Link")</f>
        <v>Link</v>
      </c>
      <c r="J24" s="6" t="s">
        <v>704</v>
      </c>
      <c r="K24" s="6" t="s">
        <v>705</v>
      </c>
      <c r="L24" s="3">
        <v>1</v>
      </c>
      <c r="M24" t="s">
        <v>624</v>
      </c>
    </row>
    <row r="25" spans="1:13">
      <c r="A25" t="s">
        <v>706</v>
      </c>
      <c r="B25">
        <v>387151</v>
      </c>
      <c r="C25">
        <v>151898</v>
      </c>
      <c r="D25">
        <v>51.266086000000001</v>
      </c>
      <c r="E25">
        <v>-2.1855479</v>
      </c>
      <c r="F25" t="s">
        <v>701</v>
      </c>
      <c r="G25" t="s">
        <v>707</v>
      </c>
      <c r="H25" t="s">
        <v>708</v>
      </c>
      <c r="I25" t="str">
        <f>HYPERLINK("https://gridreferencefinder.com?gr=ST8715151898|387150.95_s__c__s_151897.61|1&amp;t=387150.95%20%2C%20151897.61","Link")</f>
        <v>Link</v>
      </c>
      <c r="J25" s="6" t="s">
        <v>704</v>
      </c>
      <c r="K25" s="6" t="s">
        <v>705</v>
      </c>
      <c r="L25" s="3">
        <v>1</v>
      </c>
      <c r="M25" t="s">
        <v>660</v>
      </c>
    </row>
    <row r="26" spans="1:13">
      <c r="A26" t="s">
        <v>709</v>
      </c>
      <c r="B26">
        <v>387290</v>
      </c>
      <c r="C26">
        <v>152153</v>
      </c>
      <c r="D26">
        <v>51.268383</v>
      </c>
      <c r="E26">
        <v>-2.1835626000000001</v>
      </c>
      <c r="F26" t="s">
        <v>710</v>
      </c>
      <c r="G26" t="s">
        <v>711</v>
      </c>
      <c r="H26" t="s">
        <v>712</v>
      </c>
      <c r="I26" s="8" t="s">
        <v>713</v>
      </c>
      <c r="J26" s="6" t="s">
        <v>714</v>
      </c>
      <c r="K26" s="6" t="s">
        <v>705</v>
      </c>
      <c r="L26" s="3">
        <v>1</v>
      </c>
      <c r="M26" t="s">
        <v>660</v>
      </c>
    </row>
    <row r="27" spans="1:13">
      <c r="A27" t="s">
        <v>715</v>
      </c>
      <c r="B27">
        <v>387171</v>
      </c>
      <c r="C27">
        <v>152239</v>
      </c>
      <c r="D27">
        <v>51.269153000000003</v>
      </c>
      <c r="E27">
        <v>-2.1852694000000001</v>
      </c>
      <c r="F27" t="s">
        <v>710</v>
      </c>
      <c r="G27" t="s">
        <v>711</v>
      </c>
      <c r="H27" t="s">
        <v>716</v>
      </c>
      <c r="I27" t="str">
        <f>HYPERLINK("https://gridreferencefinder.com?gr=ST8717152239|387171.24_s__c__s_152238.64|1&amp;t=387171.24%20%2C%20152238.64","Link")</f>
        <v>Link</v>
      </c>
      <c r="J27" s="6" t="s">
        <v>717</v>
      </c>
      <c r="K27" s="9" t="s">
        <v>623</v>
      </c>
      <c r="L27" s="3">
        <v>2</v>
      </c>
    </row>
    <row r="28" spans="1:13">
      <c r="A28" t="s">
        <v>718</v>
      </c>
      <c r="B28">
        <v>388005</v>
      </c>
      <c r="C28">
        <v>151713</v>
      </c>
      <c r="D28">
        <v>51.264446</v>
      </c>
      <c r="E28">
        <v>-2.1733026</v>
      </c>
      <c r="F28" t="s">
        <v>719</v>
      </c>
      <c r="G28" t="s">
        <v>720</v>
      </c>
      <c r="H28" t="s">
        <v>721</v>
      </c>
      <c r="I28" t="str">
        <f>HYPERLINK("https://gridreferencefinder.com?gr=ST8800551713|388004.87_s__c__s_151713.11|1&amp;t=388004.87%20%2C%20151713.11","Link")</f>
        <v>Link</v>
      </c>
      <c r="J28" s="6" t="s">
        <v>722</v>
      </c>
      <c r="K28" s="6" t="s">
        <v>705</v>
      </c>
      <c r="L28" s="3">
        <v>1</v>
      </c>
      <c r="M28" t="s">
        <v>660</v>
      </c>
    </row>
    <row r="29" spans="1:13">
      <c r="A29" t="s">
        <v>723</v>
      </c>
      <c r="B29">
        <v>387898</v>
      </c>
      <c r="C29">
        <v>151685</v>
      </c>
      <c r="D29">
        <v>51.264189000000002</v>
      </c>
      <c r="E29">
        <v>-2.1748335999999999</v>
      </c>
      <c r="F29" t="s">
        <v>724</v>
      </c>
      <c r="G29" t="s">
        <v>725</v>
      </c>
      <c r="H29" t="s">
        <v>726</v>
      </c>
      <c r="I29" t="str">
        <f>HYPERLINK("https://gridreferencefinder.com?gr=ST8789851685|387897.98_s__c__s_151684.84|1&amp;t=387897.98%20%2C%20151684.84","Link")</f>
        <v>Link</v>
      </c>
      <c r="J29" s="6" t="s">
        <v>727</v>
      </c>
      <c r="K29" s="6" t="s">
        <v>705</v>
      </c>
      <c r="L29" s="3">
        <v>1</v>
      </c>
      <c r="M29" t="s">
        <v>624</v>
      </c>
    </row>
    <row r="30" spans="1:13">
      <c r="A30" t="s">
        <v>728</v>
      </c>
      <c r="B30">
        <v>387871</v>
      </c>
      <c r="C30">
        <v>151580</v>
      </c>
      <c r="D30">
        <v>51.263247</v>
      </c>
      <c r="E30">
        <v>-2.1752235</v>
      </c>
      <c r="F30" t="s">
        <v>729</v>
      </c>
      <c r="G30" t="s">
        <v>730</v>
      </c>
      <c r="H30" t="s">
        <v>731</v>
      </c>
      <c r="I30" t="str">
        <f>HYPERLINK("https://gridreferencefinder.com?gr=ST8787151580|387870.52_s__c__s_151580.11|1&amp;t=387870.52%20%2C%20151580.11","Link")</f>
        <v>Link</v>
      </c>
      <c r="J30" s="6" t="s">
        <v>732</v>
      </c>
      <c r="K30" s="6" t="s">
        <v>705</v>
      </c>
      <c r="L30" s="3">
        <v>1</v>
      </c>
      <c r="M30" t="s">
        <v>624</v>
      </c>
    </row>
    <row r="31" spans="1:13">
      <c r="A31" t="s">
        <v>733</v>
      </c>
      <c r="B31">
        <v>387723</v>
      </c>
      <c r="C31">
        <v>151758</v>
      </c>
      <c r="D31">
        <v>51.264848000000001</v>
      </c>
      <c r="E31">
        <v>-2.1773446999999999</v>
      </c>
      <c r="F31" t="s">
        <v>734</v>
      </c>
      <c r="G31" t="s">
        <v>735</v>
      </c>
      <c r="H31" t="s">
        <v>736</v>
      </c>
      <c r="I31" t="str">
        <f>HYPERLINK("https://gridreferencefinder.com?gr=ST8772351758|387722.95_s__c__s_151758.49|1&amp;t=387722.95%20%2C%20151758.49","Link")</f>
        <v>Link</v>
      </c>
      <c r="J31" s="6" t="s">
        <v>737</v>
      </c>
      <c r="K31" s="6" t="s">
        <v>738</v>
      </c>
      <c r="L31" s="3">
        <v>3</v>
      </c>
      <c r="M31" t="s">
        <v>660</v>
      </c>
    </row>
    <row r="32" spans="1:13">
      <c r="A32" t="s">
        <v>739</v>
      </c>
      <c r="B32">
        <v>387696</v>
      </c>
      <c r="C32">
        <v>151368</v>
      </c>
      <c r="D32">
        <v>51.261332000000003</v>
      </c>
      <c r="E32">
        <v>-2.1777243999999998</v>
      </c>
      <c r="F32" t="s">
        <v>740</v>
      </c>
      <c r="G32" t="s">
        <v>741</v>
      </c>
      <c r="H32" t="s">
        <v>742</v>
      </c>
      <c r="I32" t="str">
        <f>HYPERLINK("https://gridreferencefinder.com?gr=ST8769651368|387695.51_s__c__s_151367.49|1&amp;t=387695.51%20%2C%20151367.49","Link")</f>
        <v>Link</v>
      </c>
      <c r="J32" s="6" t="s">
        <v>743</v>
      </c>
      <c r="K32" s="6" t="s">
        <v>738</v>
      </c>
      <c r="L32" s="3">
        <v>3</v>
      </c>
      <c r="M32" t="s">
        <v>624</v>
      </c>
    </row>
    <row r="33" spans="1:13">
      <c r="A33" t="s">
        <v>744</v>
      </c>
      <c r="B33">
        <v>388164</v>
      </c>
      <c r="C33">
        <v>151044</v>
      </c>
      <c r="D33">
        <v>51.258432999999997</v>
      </c>
      <c r="E33">
        <v>-2.1710029</v>
      </c>
      <c r="F33" t="s">
        <v>745</v>
      </c>
      <c r="G33" t="s">
        <v>746</v>
      </c>
      <c r="H33" t="s">
        <v>747</v>
      </c>
      <c r="I33" t="str">
        <f>HYPERLINK("https://gridreferencefinder.com?gr=ST8816451044|388163.76_s__c__s_151044.01|1&amp;t=388163.76%20%2C%20151044.01","Link")</f>
        <v>Link</v>
      </c>
      <c r="J33" s="9" t="s">
        <v>748</v>
      </c>
      <c r="K33" s="9" t="s">
        <v>738</v>
      </c>
      <c r="L33" s="3">
        <v>3</v>
      </c>
      <c r="M33" t="s">
        <v>624</v>
      </c>
    </row>
    <row r="34" spans="1:13">
      <c r="A34" t="s">
        <v>749</v>
      </c>
      <c r="B34">
        <v>387214</v>
      </c>
      <c r="C34">
        <v>150731</v>
      </c>
      <c r="D34">
        <v>51.255595999999997</v>
      </c>
      <c r="E34">
        <v>-2.1846014</v>
      </c>
      <c r="F34" t="s">
        <v>750</v>
      </c>
      <c r="G34" t="s">
        <v>751</v>
      </c>
      <c r="H34" t="s">
        <v>752</v>
      </c>
      <c r="I34" t="str">
        <f>HYPERLINK("https://gridreferencefinder.com?gr=ST8721450731|387214.05_s__c__s_150730.84|1&amp;t=387214.05%20%2C%20150730.84","Link")</f>
        <v>Link</v>
      </c>
      <c r="J34" s="6" t="s">
        <v>753</v>
      </c>
      <c r="K34" s="6" t="s">
        <v>705</v>
      </c>
      <c r="L34" s="3">
        <v>1</v>
      </c>
      <c r="M34" t="s">
        <v>660</v>
      </c>
    </row>
    <row r="35" spans="1:13">
      <c r="A35" t="s">
        <v>754</v>
      </c>
      <c r="B35">
        <v>386497</v>
      </c>
      <c r="C35">
        <v>150000</v>
      </c>
      <c r="D35">
        <v>51.249003999999999</v>
      </c>
      <c r="E35">
        <v>-2.1948428999999998</v>
      </c>
      <c r="F35" t="s">
        <v>755</v>
      </c>
      <c r="G35" t="s">
        <v>756</v>
      </c>
      <c r="H35" t="s">
        <v>757</v>
      </c>
      <c r="I35" t="str">
        <f>HYPERLINK("https://gridreferencefinder.com?gr=ST8649750000|386497.4_s__c__s_149999.52|1&amp;t=386497.4%20%2C%20149999.52","Link")</f>
        <v>Link</v>
      </c>
      <c r="J35" s="6" t="s">
        <v>758</v>
      </c>
      <c r="K35" s="9" t="s">
        <v>623</v>
      </c>
      <c r="L35" s="3">
        <v>2</v>
      </c>
    </row>
    <row r="36" spans="1:13">
      <c r="A36" t="s">
        <v>759</v>
      </c>
      <c r="B36">
        <v>386047</v>
      </c>
      <c r="C36">
        <v>150005</v>
      </c>
      <c r="D36">
        <v>51.249042000000003</v>
      </c>
      <c r="E36">
        <v>-2.2012919000000002</v>
      </c>
      <c r="F36" t="s">
        <v>760</v>
      </c>
      <c r="G36" t="s">
        <v>761</v>
      </c>
      <c r="H36" t="s">
        <v>762</v>
      </c>
      <c r="I36" t="str">
        <f>HYPERLINK("https://gridreferencefinder.com?gr=ST8604750005|386047.3_s__c__s_150004.96|1&amp;t=386047.3%20%2C%20150004.96","Link")</f>
        <v>Link</v>
      </c>
      <c r="J36" s="6" t="s">
        <v>763</v>
      </c>
      <c r="K36" s="6" t="s">
        <v>705</v>
      </c>
      <c r="L36" s="3">
        <v>1</v>
      </c>
      <c r="M36" t="s">
        <v>660</v>
      </c>
    </row>
    <row r="37" spans="1:13">
      <c r="A37" t="s">
        <v>764</v>
      </c>
      <c r="B37">
        <v>386311</v>
      </c>
      <c r="C37">
        <v>150390</v>
      </c>
      <c r="D37">
        <v>51.252509000000003</v>
      </c>
      <c r="E37">
        <v>-2.1975240999999999</v>
      </c>
      <c r="F37" t="s">
        <v>765</v>
      </c>
      <c r="G37" t="s">
        <v>766</v>
      </c>
      <c r="H37" t="s">
        <v>767</v>
      </c>
      <c r="I37" t="str">
        <f>HYPERLINK("https://gridreferencefinder.com?gr=ST8631150390|386311.31_s__c__s_150389.83|1&amp;t=386311.31%20%2C%20150389.83","Link")</f>
        <v>Link</v>
      </c>
      <c r="J37" s="6" t="s">
        <v>768</v>
      </c>
      <c r="K37" s="6" t="s">
        <v>769</v>
      </c>
      <c r="L37" s="3">
        <v>1</v>
      </c>
      <c r="M37" t="s">
        <v>660</v>
      </c>
    </row>
    <row r="38" spans="1:13" s="10" customFormat="1">
      <c r="A38" s="10" t="s">
        <v>770</v>
      </c>
      <c r="B38" s="10">
        <v>386360</v>
      </c>
      <c r="C38" s="10">
        <v>150633</v>
      </c>
      <c r="D38" s="10">
        <v>51.254699000000002</v>
      </c>
      <c r="E38" s="10">
        <v>-2.1968344000000002</v>
      </c>
      <c r="F38" s="10" t="s">
        <v>771</v>
      </c>
      <c r="G38" s="10" t="s">
        <v>772</v>
      </c>
      <c r="H38" s="10" t="s">
        <v>773</v>
      </c>
      <c r="I38" s="10" t="str">
        <f>HYPERLINK("https://gridreferencefinder.com?gr=ST8636050633|386360.1_s__c__s_150633.26|1&amp;t=386360.1%20%2C%20150633.26","Link")</f>
        <v>Link</v>
      </c>
      <c r="J38" s="11" t="s">
        <v>774</v>
      </c>
      <c r="K38" s="9" t="s">
        <v>623</v>
      </c>
      <c r="L38" s="12">
        <v>2</v>
      </c>
      <c r="M38" s="10" t="s">
        <v>624</v>
      </c>
    </row>
    <row r="39" spans="1:13">
      <c r="A39" t="s">
        <v>775</v>
      </c>
      <c r="B39">
        <v>386363</v>
      </c>
      <c r="C39">
        <v>150660</v>
      </c>
      <c r="D39">
        <v>51.254936999999998</v>
      </c>
      <c r="E39">
        <v>-2.1967884999999998</v>
      </c>
      <c r="F39" t="s">
        <v>771</v>
      </c>
      <c r="G39" t="s">
        <v>776</v>
      </c>
      <c r="H39" t="s">
        <v>777</v>
      </c>
      <c r="I39" t="str">
        <f>HYPERLINK("https://gridreferencefinder.com?gr=ST8636350660|386363.37_s__c__s_150659.78|1&amp;t=386363.37%20%2C%20150659.78","Link")</f>
        <v>Link</v>
      </c>
      <c r="J39" s="6" t="s">
        <v>778</v>
      </c>
      <c r="K39" s="6" t="s">
        <v>769</v>
      </c>
      <c r="L39" s="3">
        <v>1</v>
      </c>
      <c r="M39" t="s">
        <v>660</v>
      </c>
    </row>
    <row r="40" spans="1:13">
      <c r="A40" t="s">
        <v>779</v>
      </c>
      <c r="B40">
        <v>386246</v>
      </c>
      <c r="C40">
        <v>150607</v>
      </c>
      <c r="D40">
        <v>51.254458</v>
      </c>
      <c r="E40">
        <v>-2.1984729000000001</v>
      </c>
      <c r="F40" t="s">
        <v>771</v>
      </c>
      <c r="G40" t="s">
        <v>776</v>
      </c>
      <c r="H40" t="s">
        <v>780</v>
      </c>
      <c r="I40" s="8" t="str">
        <f>HYPERLINK("https://gridreferencefinder.com?gr=ST8624650607|386245.68_s__c__s_150606.81|1&amp;t=386245.68%20%2C%20150606.81","Link")</f>
        <v>Link</v>
      </c>
      <c r="J40" s="6" t="s">
        <v>778</v>
      </c>
      <c r="K40" s="6" t="s">
        <v>738</v>
      </c>
      <c r="L40" s="3">
        <v>3</v>
      </c>
    </row>
    <row r="41" spans="1:13">
      <c r="A41" t="s">
        <v>781</v>
      </c>
      <c r="B41">
        <v>386366</v>
      </c>
      <c r="C41">
        <v>150762</v>
      </c>
      <c r="D41">
        <v>51.255854999999997</v>
      </c>
      <c r="E41">
        <v>-2.1967617000000002</v>
      </c>
      <c r="F41" t="s">
        <v>782</v>
      </c>
      <c r="G41" t="s">
        <v>783</v>
      </c>
      <c r="H41" t="s">
        <v>784</v>
      </c>
      <c r="I41" t="str">
        <f>HYPERLINK("https://gridreferencefinder.com?gr=ST8636650762|386365.52_s__c__s_150761.83|1&amp;t=386365.52%20%2C%20150761.83","Link")</f>
        <v>Link</v>
      </c>
      <c r="J41" s="6" t="s">
        <v>785</v>
      </c>
      <c r="K41" s="6" t="s">
        <v>769</v>
      </c>
      <c r="L41" s="3">
        <v>1</v>
      </c>
      <c r="M41" t="s">
        <v>660</v>
      </c>
    </row>
    <row r="42" spans="1:13">
      <c r="A42" t="s">
        <v>786</v>
      </c>
      <c r="B42">
        <v>386518</v>
      </c>
      <c r="C42">
        <v>150801</v>
      </c>
      <c r="D42">
        <v>51.256208999999998</v>
      </c>
      <c r="E42">
        <v>-2.1945766</v>
      </c>
      <c r="F42" t="s">
        <v>787</v>
      </c>
      <c r="G42" t="s">
        <v>788</v>
      </c>
      <c r="H42" t="s">
        <v>789</v>
      </c>
      <c r="I42" t="str">
        <f>HYPERLINK("https://gridreferencefinder.com?gr=ST8651850801|386518.11_s__c__s_150800.84|1&amp;t=386518.11%20%2C%20150800.84","Link")</f>
        <v>Link</v>
      </c>
      <c r="J42" s="6" t="s">
        <v>778</v>
      </c>
      <c r="K42" s="6" t="s">
        <v>738</v>
      </c>
      <c r="L42" s="3">
        <v>3</v>
      </c>
    </row>
    <row r="43" spans="1:13">
      <c r="A43" t="s">
        <v>790</v>
      </c>
      <c r="B43">
        <v>386861</v>
      </c>
      <c r="C43">
        <v>150984</v>
      </c>
      <c r="D43">
        <v>51.257863999999998</v>
      </c>
      <c r="E43">
        <v>-2.1896707000000002</v>
      </c>
      <c r="F43" t="s">
        <v>791</v>
      </c>
      <c r="G43" t="s">
        <v>792</v>
      </c>
      <c r="H43" t="s">
        <v>793</v>
      </c>
      <c r="I43" t="str">
        <f>HYPERLINK("https://gridreferencefinder.com?gr=ST8686150984|386860.94_s__c__s_150983.91|1&amp;t=386860.94%20%2C%20150983.91","Link")</f>
        <v>Link</v>
      </c>
      <c r="J43" s="6" t="s">
        <v>794</v>
      </c>
      <c r="K43" s="6" t="s">
        <v>705</v>
      </c>
      <c r="L43" s="3">
        <v>1</v>
      </c>
      <c r="M43" t="s">
        <v>624</v>
      </c>
    </row>
    <row r="44" spans="1:13">
      <c r="A44" t="s">
        <v>795</v>
      </c>
      <c r="B44">
        <v>386838</v>
      </c>
      <c r="C44">
        <v>150856</v>
      </c>
      <c r="D44">
        <v>51.256711000000003</v>
      </c>
      <c r="E44">
        <v>-2.1900004000000002</v>
      </c>
      <c r="F44" t="s">
        <v>796</v>
      </c>
      <c r="G44" t="s">
        <v>797</v>
      </c>
      <c r="H44" t="s">
        <v>798</v>
      </c>
      <c r="I44" t="str">
        <f>HYPERLINK("https://gridreferencefinder.com?gr=ST8683850856|386837.6_s__c__s_150855.8|1&amp;t=386837.6%20%2C%20150855.8","Link")</f>
        <v>Link</v>
      </c>
      <c r="J44" s="6" t="s">
        <v>799</v>
      </c>
      <c r="K44" s="6" t="s">
        <v>705</v>
      </c>
      <c r="L44" s="3">
        <v>1</v>
      </c>
      <c r="M44" t="s">
        <v>660</v>
      </c>
    </row>
    <row r="45" spans="1:13">
      <c r="A45" t="s">
        <v>800</v>
      </c>
      <c r="B45">
        <v>386725</v>
      </c>
      <c r="C45">
        <v>151162</v>
      </c>
      <c r="D45">
        <v>51.259461000000002</v>
      </c>
      <c r="E45">
        <v>-2.1916310999999999</v>
      </c>
      <c r="F45" t="s">
        <v>801</v>
      </c>
      <c r="G45" t="s">
        <v>802</v>
      </c>
      <c r="H45" t="s">
        <v>803</v>
      </c>
      <c r="I45" t="str">
        <f>HYPERLINK("https://gridreferencefinder.com?gr=ST8672551162|386724.6_s__c__s_151161.88|1&amp;t=386724.6%20%2C%20151161.88","Link")</f>
        <v>Link</v>
      </c>
      <c r="J45" s="6" t="s">
        <v>804</v>
      </c>
      <c r="K45" s="6" t="s">
        <v>705</v>
      </c>
      <c r="L45" s="3">
        <v>1</v>
      </c>
      <c r="M45" t="s">
        <v>624</v>
      </c>
    </row>
    <row r="46" spans="1:13" ht="14.25" customHeight="1">
      <c r="A46" t="s">
        <v>805</v>
      </c>
      <c r="B46">
        <v>386517</v>
      </c>
      <c r="C46">
        <v>151084</v>
      </c>
      <c r="D46">
        <v>51.258755999999998</v>
      </c>
      <c r="E46">
        <v>-2.1945983999999998</v>
      </c>
      <c r="F46" t="s">
        <v>806</v>
      </c>
      <c r="G46" t="s">
        <v>807</v>
      </c>
      <c r="H46" t="s">
        <v>808</v>
      </c>
      <c r="I46" t="str">
        <f>HYPERLINK("https://gridreferencefinder.com?gr=ST8651751084|386517.34_s__c__s_151084.1|1&amp;t=386517.34%20%2C%20151084.1","Link")</f>
        <v>Link</v>
      </c>
      <c r="J46" s="6" t="s">
        <v>809</v>
      </c>
      <c r="K46" s="6" t="s">
        <v>705</v>
      </c>
      <c r="L46" s="3">
        <v>1</v>
      </c>
      <c r="M46" t="s">
        <v>660</v>
      </c>
    </row>
    <row r="47" spans="1:13">
      <c r="A47" t="s">
        <v>810</v>
      </c>
      <c r="B47">
        <v>386640</v>
      </c>
      <c r="C47">
        <v>151012</v>
      </c>
      <c r="D47">
        <v>51.258113999999999</v>
      </c>
      <c r="E47">
        <v>-2.1928320000000001</v>
      </c>
      <c r="F47" t="s">
        <v>811</v>
      </c>
      <c r="G47" t="s">
        <v>812</v>
      </c>
      <c r="H47" t="s">
        <v>813</v>
      </c>
      <c r="I47" t="str">
        <f>HYPERLINK("https://gridreferencefinder.com?gr=ST8664051012|386640.41_s__c__s_151012.27|1&amp;t=386640.41%20%2C%20151012.27","Link")</f>
        <v>Link</v>
      </c>
      <c r="J47" s="6" t="s">
        <v>814</v>
      </c>
      <c r="K47" s="6" t="s">
        <v>738</v>
      </c>
      <c r="L47" s="3">
        <v>3</v>
      </c>
    </row>
    <row r="48" spans="1:13">
      <c r="A48" t="s">
        <v>815</v>
      </c>
      <c r="B48">
        <v>386470</v>
      </c>
      <c r="C48">
        <v>151345</v>
      </c>
      <c r="D48">
        <v>51.261099999999999</v>
      </c>
      <c r="E48">
        <v>-2.1952835999999998</v>
      </c>
      <c r="F48" t="s">
        <v>816</v>
      </c>
      <c r="G48" t="s">
        <v>817</v>
      </c>
      <c r="H48" t="s">
        <v>818</v>
      </c>
      <c r="I48" t="str">
        <f>HYPERLINK("https://gridreferencefinder.com?gr=ST8647051345|386470.22_s__c__s_151344.89|1&amp;t=386470.22%20%2C%20151344.89","Link")</f>
        <v>Link</v>
      </c>
      <c r="J48" s="6" t="s">
        <v>819</v>
      </c>
      <c r="K48" s="6" t="s">
        <v>738</v>
      </c>
      <c r="L48" s="3">
        <v>3</v>
      </c>
      <c r="M48" t="s">
        <v>624</v>
      </c>
    </row>
    <row r="49" spans="1:13">
      <c r="A49" t="s">
        <v>820</v>
      </c>
      <c r="B49">
        <v>386486</v>
      </c>
      <c r="C49">
        <v>151287</v>
      </c>
      <c r="D49">
        <v>51.260578000000002</v>
      </c>
      <c r="E49">
        <v>-2.1950519000000002</v>
      </c>
      <c r="F49" t="s">
        <v>821</v>
      </c>
      <c r="G49" t="s">
        <v>822</v>
      </c>
      <c r="H49" t="s">
        <v>823</v>
      </c>
      <c r="I49" t="str">
        <f>HYPERLINK("https://gridreferencefinder.com?gr=ST8648651287|386486.23_s__c__s_151286.79|1&amp;t=386486.23%20%2C%20151286.79","Link")</f>
        <v>Link</v>
      </c>
      <c r="J49" s="6" t="s">
        <v>824</v>
      </c>
      <c r="K49" s="9" t="s">
        <v>623</v>
      </c>
      <c r="L49" s="3">
        <v>2</v>
      </c>
    </row>
    <row r="50" spans="1:13">
      <c r="A50" t="s">
        <v>825</v>
      </c>
      <c r="B50">
        <v>386597</v>
      </c>
      <c r="C50">
        <v>151265</v>
      </c>
      <c r="D50">
        <v>51.260382999999997</v>
      </c>
      <c r="E50">
        <v>-2.1934578</v>
      </c>
      <c r="F50" t="s">
        <v>826</v>
      </c>
      <c r="G50" t="s">
        <v>827</v>
      </c>
      <c r="H50" t="s">
        <v>828</v>
      </c>
      <c r="I50" t="str">
        <f>HYPERLINK("https://gridreferencefinder.com?gr=ST8659751265|386597.41_s__c__s_151264.82|1&amp;t=386597.41%20%2C%20151264.82","Link")</f>
        <v>Link</v>
      </c>
      <c r="J50" s="6" t="s">
        <v>829</v>
      </c>
      <c r="K50" s="9" t="s">
        <v>623</v>
      </c>
      <c r="L50" s="3">
        <v>2</v>
      </c>
      <c r="M50" t="s">
        <v>624</v>
      </c>
    </row>
    <row r="51" spans="1:13">
      <c r="A51" t="s">
        <v>830</v>
      </c>
      <c r="B51">
        <v>386050</v>
      </c>
      <c r="C51">
        <v>150302</v>
      </c>
      <c r="D51">
        <v>51.251714</v>
      </c>
      <c r="E51">
        <v>-2.2012578999999999</v>
      </c>
      <c r="F51" t="s">
        <v>831</v>
      </c>
      <c r="G51" t="s">
        <v>832</v>
      </c>
      <c r="H51" t="s">
        <v>833</v>
      </c>
      <c r="I51" t="str">
        <f>HYPERLINK("https://gridreferencefinder.com?gr=ST8605050302|386050.49_s__c__s_150302.17|1&amp;t=386050.49%20%2C%20150302.17","Link")</f>
        <v>Link</v>
      </c>
      <c r="J51" s="6" t="s">
        <v>834</v>
      </c>
      <c r="K51" s="9" t="s">
        <v>623</v>
      </c>
      <c r="L51" s="3">
        <v>2</v>
      </c>
    </row>
    <row r="52" spans="1:13">
      <c r="A52" t="s">
        <v>835</v>
      </c>
      <c r="B52">
        <v>386373</v>
      </c>
      <c r="C52">
        <v>150336</v>
      </c>
      <c r="D52">
        <v>51.252026000000001</v>
      </c>
      <c r="E52">
        <v>-2.1966397999999998</v>
      </c>
      <c r="F52" t="s">
        <v>836</v>
      </c>
      <c r="G52" t="s">
        <v>837</v>
      </c>
      <c r="H52" t="s">
        <v>838</v>
      </c>
      <c r="I52" t="str">
        <f>HYPERLINK("https://gridreferencefinder.com?gr=ST8637350336|386372.88_s__c__s_150336|1&amp;t=386372.88%20%2C%20150336","Link")</f>
        <v>Link</v>
      </c>
      <c r="J52" s="6" t="s">
        <v>839</v>
      </c>
      <c r="K52" s="9" t="s">
        <v>623</v>
      </c>
      <c r="L52" s="3">
        <v>2</v>
      </c>
      <c r="M52" s="10" t="s">
        <v>624</v>
      </c>
    </row>
    <row r="53" spans="1:13">
      <c r="A53" t="s">
        <v>840</v>
      </c>
      <c r="B53">
        <v>386394</v>
      </c>
      <c r="C53">
        <v>150873</v>
      </c>
      <c r="D53">
        <v>51.256850999999997</v>
      </c>
      <c r="E53">
        <v>-2.1963610999999998</v>
      </c>
      <c r="F53" t="s">
        <v>841</v>
      </c>
      <c r="G53" t="s">
        <v>842</v>
      </c>
      <c r="H53" t="s">
        <v>843</v>
      </c>
      <c r="I53" t="str">
        <f>HYPERLINK("https://gridreferencefinder.com?gr=ST8639450873|386393.77_s__c__s_150872.48|1&amp;t=386393.77%20%2C%20150872.48","Link")</f>
        <v>Link</v>
      </c>
      <c r="J53" s="6" t="s">
        <v>844</v>
      </c>
      <c r="K53" s="6" t="s">
        <v>769</v>
      </c>
      <c r="L53" s="3">
        <v>1</v>
      </c>
      <c r="M53" t="s">
        <v>624</v>
      </c>
    </row>
    <row r="54" spans="1:13">
      <c r="A54" t="s">
        <v>845</v>
      </c>
      <c r="B54">
        <v>386174</v>
      </c>
      <c r="C54">
        <v>151320</v>
      </c>
      <c r="D54">
        <v>51.260872999999997</v>
      </c>
      <c r="E54">
        <v>-2.1995260000000001</v>
      </c>
      <c r="F54" t="s">
        <v>846</v>
      </c>
      <c r="G54" t="s">
        <v>847</v>
      </c>
      <c r="H54" t="s">
        <v>848</v>
      </c>
      <c r="I54" t="str">
        <f>HYPERLINK("https://gridreferencefinder.com?gr=ST8617451320|386174.13_s__c__s_151320.43|1&amp;t=386174.13%20%2C%20151320.43","Link")</f>
        <v>Link</v>
      </c>
      <c r="J54" s="6" t="s">
        <v>849</v>
      </c>
      <c r="K54" s="9" t="s">
        <v>623</v>
      </c>
      <c r="L54" s="3">
        <v>2</v>
      </c>
    </row>
    <row r="55" spans="1:13">
      <c r="A55" t="s">
        <v>850</v>
      </c>
      <c r="B55">
        <v>386919</v>
      </c>
      <c r="C55">
        <v>151311</v>
      </c>
      <c r="D55">
        <v>51.260806000000002</v>
      </c>
      <c r="E55">
        <v>-2.1888502999999999</v>
      </c>
      <c r="F55" t="s">
        <v>667</v>
      </c>
      <c r="G55" t="s">
        <v>668</v>
      </c>
      <c r="H55" t="s">
        <v>851</v>
      </c>
      <c r="I55" t="str">
        <f>HYPERLINK("https://gridreferencefinder.com?gr=ST8691951311|386919.03_s__c__s_151311.01|1&amp;t=386919.03%20%2C%20151311.01","Link")</f>
        <v>Link</v>
      </c>
      <c r="J55" s="6" t="s">
        <v>670</v>
      </c>
      <c r="K55" s="9" t="s">
        <v>738</v>
      </c>
      <c r="L55" s="3">
        <v>3</v>
      </c>
      <c r="M55" s="1" t="s">
        <v>624</v>
      </c>
    </row>
    <row r="56" spans="1:13">
      <c r="A56" t="s">
        <v>852</v>
      </c>
      <c r="B56">
        <v>386952</v>
      </c>
      <c r="C56">
        <v>151296</v>
      </c>
      <c r="D56">
        <v>51.260671000000002</v>
      </c>
      <c r="E56">
        <v>-2.1883710999999999</v>
      </c>
      <c r="F56" t="s">
        <v>667</v>
      </c>
      <c r="G56" t="s">
        <v>668</v>
      </c>
      <c r="H56" t="s">
        <v>853</v>
      </c>
      <c r="I56" t="str">
        <f>HYPERLINK("https://gridreferencefinder.com?gr=ST8695251296|386952.43_s__c__s_151295.91|1&amp;t=386952.43%20%2C%20151295.91","Link")</f>
        <v>Link</v>
      </c>
      <c r="J56" s="6" t="s">
        <v>670</v>
      </c>
      <c r="K56" s="9" t="s">
        <v>738</v>
      </c>
      <c r="L56" s="3">
        <v>3</v>
      </c>
    </row>
    <row r="57" spans="1:13">
      <c r="A57" t="s">
        <v>854</v>
      </c>
      <c r="B57">
        <v>386927</v>
      </c>
      <c r="C57">
        <v>151265</v>
      </c>
      <c r="D57">
        <v>51.260395000000003</v>
      </c>
      <c r="E57">
        <v>-2.1887371</v>
      </c>
      <c r="F57" t="s">
        <v>667</v>
      </c>
      <c r="G57" t="s">
        <v>668</v>
      </c>
      <c r="H57" t="s">
        <v>855</v>
      </c>
      <c r="I57" t="str">
        <f>HYPERLINK("https://gridreferencefinder.com?gr=ST8692751265|386926.81_s__c__s_151265.25|1&amp;t=386926.81%20%2C%20151265.25","Link")</f>
        <v>Link</v>
      </c>
      <c r="J57" s="6" t="s">
        <v>670</v>
      </c>
      <c r="K57" s="9" t="s">
        <v>738</v>
      </c>
      <c r="L57" s="3">
        <v>3</v>
      </c>
    </row>
    <row r="58" spans="1:13">
      <c r="A58" t="s">
        <v>856</v>
      </c>
      <c r="B58">
        <v>387203</v>
      </c>
      <c r="C58">
        <v>151033</v>
      </c>
      <c r="D58">
        <v>51.258316999999998</v>
      </c>
      <c r="E58">
        <v>-2.1847702</v>
      </c>
      <c r="F58" t="s">
        <v>857</v>
      </c>
      <c r="G58" t="s">
        <v>858</v>
      </c>
      <c r="H58" t="s">
        <v>859</v>
      </c>
      <c r="I58" t="str">
        <f>HYPERLINK("https://gridreferencefinder.com?gr=ST8720351033|387203.03_s__c__s_151033.44|1&amp;t=387203.03%20%2C%20151033.44","Link")</f>
        <v>Link</v>
      </c>
      <c r="J58" s="9" t="s">
        <v>677</v>
      </c>
      <c r="K58" s="9" t="s">
        <v>678</v>
      </c>
      <c r="L58" s="3">
        <v>7</v>
      </c>
    </row>
    <row r="59" spans="1:13">
      <c r="A59" t="s">
        <v>860</v>
      </c>
      <c r="B59">
        <v>387448</v>
      </c>
      <c r="C59">
        <v>151055</v>
      </c>
      <c r="D59">
        <v>51.258519</v>
      </c>
      <c r="E59">
        <v>-2.1812589</v>
      </c>
      <c r="F59" t="s">
        <v>631</v>
      </c>
      <c r="G59" t="s">
        <v>861</v>
      </c>
      <c r="H59" t="s">
        <v>862</v>
      </c>
      <c r="I59" t="str">
        <f>HYPERLINK("https://gridreferencefinder.com?gr=ST8744851055|387448.11_s__c__s_151055.29|1&amp;t=387448.11%20%2C%20151055.29","Link")</f>
        <v>Link</v>
      </c>
      <c r="J59" s="6" t="s">
        <v>863</v>
      </c>
      <c r="K59" s="6" t="s">
        <v>705</v>
      </c>
      <c r="L59" s="3">
        <v>1</v>
      </c>
    </row>
    <row r="60" spans="1:13">
      <c r="A60" t="s">
        <v>864</v>
      </c>
      <c r="B60">
        <v>387314</v>
      </c>
      <c r="C60">
        <v>151210</v>
      </c>
      <c r="D60">
        <v>51.259903000000001</v>
      </c>
      <c r="E60">
        <v>-2.1831803000000001</v>
      </c>
      <c r="F60" t="s">
        <v>865</v>
      </c>
      <c r="G60" t="s">
        <v>866</v>
      </c>
      <c r="H60" t="s">
        <v>867</v>
      </c>
      <c r="I60" t="str">
        <f>HYPERLINK("https://gridreferencefinder.com?gr=ST8731451210|387314.42_s__c__s_151209.55|1&amp;t=387314.42%20%2C%20151209.55","Link")</f>
        <v>Link</v>
      </c>
      <c r="J60" s="9" t="s">
        <v>677</v>
      </c>
      <c r="K60" s="9" t="s">
        <v>678</v>
      </c>
      <c r="L60" s="3">
        <v>7</v>
      </c>
    </row>
    <row r="61" spans="1:13">
      <c r="A61" t="s">
        <v>868</v>
      </c>
      <c r="B61">
        <v>386898</v>
      </c>
      <c r="C61">
        <v>151679</v>
      </c>
      <c r="D61">
        <v>51.264116999999999</v>
      </c>
      <c r="E61">
        <v>-2.1891626</v>
      </c>
      <c r="F61" t="s">
        <v>869</v>
      </c>
      <c r="G61" t="s">
        <v>870</v>
      </c>
      <c r="H61" t="s">
        <v>871</v>
      </c>
      <c r="I61" t="str">
        <f>HYPERLINK("https://gridreferencefinder.com?gr=ST8689851679|386898.19_s__c__s_151679.26|1&amp;t=386898.19%20%2C%20151679.26","Link")</f>
        <v>Link</v>
      </c>
      <c r="J61" s="6" t="s">
        <v>872</v>
      </c>
      <c r="K61" s="9" t="s">
        <v>623</v>
      </c>
      <c r="L61" s="3">
        <v>2</v>
      </c>
    </row>
    <row r="62" spans="1:13">
      <c r="A62" t="s">
        <v>873</v>
      </c>
      <c r="B62">
        <v>386618</v>
      </c>
      <c r="C62">
        <v>151851</v>
      </c>
      <c r="D62">
        <v>51.265658000000002</v>
      </c>
      <c r="E62">
        <v>-2.1931861000000001</v>
      </c>
      <c r="F62" t="s">
        <v>874</v>
      </c>
      <c r="G62" t="s">
        <v>875</v>
      </c>
      <c r="H62" t="s">
        <v>876</v>
      </c>
      <c r="I62" t="str">
        <f>HYPERLINK("https://gridreferencefinder.com?gr=ST8661851851|386617.91_s__c__s_151851.37|1&amp;t=386617.91%20%2C%20151851.37","Link")</f>
        <v>Link</v>
      </c>
      <c r="J62" s="6" t="s">
        <v>877</v>
      </c>
      <c r="K62" s="9" t="s">
        <v>623</v>
      </c>
      <c r="L62" s="3">
        <v>2</v>
      </c>
    </row>
    <row r="63" spans="1:13">
      <c r="A63" t="s">
        <v>878</v>
      </c>
      <c r="B63">
        <v>386721</v>
      </c>
      <c r="C63">
        <v>152153</v>
      </c>
      <c r="D63">
        <v>51.268371000000002</v>
      </c>
      <c r="E63">
        <v>-2.191719</v>
      </c>
      <c r="F63" t="s">
        <v>650</v>
      </c>
      <c r="G63" t="s">
        <v>879</v>
      </c>
      <c r="H63" t="s">
        <v>880</v>
      </c>
      <c r="I63" t="str">
        <f>HYPERLINK("https://gridreferencefinder.com?gr=ST8672152153|386721.06_s__c__s_152152.8|1&amp;t=386721.06%20%2C%20152152.8","Link")</f>
        <v>Link</v>
      </c>
      <c r="J63" s="6" t="s">
        <v>881</v>
      </c>
      <c r="K63" s="9" t="s">
        <v>738</v>
      </c>
      <c r="L63" s="3">
        <v>3</v>
      </c>
    </row>
    <row r="64" spans="1:13">
      <c r="A64" t="s">
        <v>882</v>
      </c>
      <c r="B64">
        <v>386459</v>
      </c>
      <c r="C64">
        <v>152056</v>
      </c>
      <c r="D64">
        <v>51.267496000000001</v>
      </c>
      <c r="E64">
        <v>-2.195478</v>
      </c>
      <c r="F64" t="s">
        <v>883</v>
      </c>
      <c r="G64" t="s">
        <v>884</v>
      </c>
      <c r="H64" t="s">
        <v>885</v>
      </c>
      <c r="I64" t="str">
        <f>HYPERLINK("https://gridreferencefinder.com?gr=ST8645952056|386458.55_s__c__s_152056.16|1&amp;t=386458.55%20%2C%20152056.16","Link")</f>
        <v>Link</v>
      </c>
      <c r="J64" s="6" t="s">
        <v>886</v>
      </c>
      <c r="K64" s="9" t="s">
        <v>738</v>
      </c>
      <c r="L64" s="3">
        <v>3</v>
      </c>
      <c r="M64" s="1" t="s">
        <v>624</v>
      </c>
    </row>
    <row r="65" spans="1:13">
      <c r="A65" t="s">
        <v>887</v>
      </c>
      <c r="B65">
        <v>386981</v>
      </c>
      <c r="C65">
        <v>150541</v>
      </c>
      <c r="D65">
        <v>51.253881999999997</v>
      </c>
      <c r="E65">
        <v>-2.1879306000000001</v>
      </c>
      <c r="F65" t="s">
        <v>888</v>
      </c>
      <c r="G65" t="s">
        <v>889</v>
      </c>
      <c r="H65" t="s">
        <v>890</v>
      </c>
      <c r="I65" t="str">
        <f>HYPERLINK("https://gridreferencefinder.com?gr=ST8698150541|386981.23_s__c__s_150540.79|1&amp;t=386981.23%20%2C%20150540.79","Link")</f>
        <v>Link</v>
      </c>
      <c r="J65" s="6" t="s">
        <v>891</v>
      </c>
      <c r="K65" s="6" t="s">
        <v>705</v>
      </c>
      <c r="L65" s="3">
        <v>1</v>
      </c>
      <c r="M65" t="s">
        <v>624</v>
      </c>
    </row>
    <row r="66" spans="1:13">
      <c r="A66" t="s">
        <v>892</v>
      </c>
      <c r="B66">
        <v>386596</v>
      </c>
      <c r="C66">
        <v>151064</v>
      </c>
      <c r="D66">
        <v>51.258578</v>
      </c>
      <c r="E66">
        <v>-2.1934765999999999</v>
      </c>
      <c r="F66" t="s">
        <v>893</v>
      </c>
      <c r="G66" t="s">
        <v>894</v>
      </c>
      <c r="H66" t="s">
        <v>895</v>
      </c>
      <c r="I66" t="str">
        <f>HYPERLINK("https://gridreferencefinder.com?gr=ST8659651064|386595.57_s__c__s_151064.08|1&amp;t=386595.57%20%2C%20151064.08","Link")</f>
        <v>Link</v>
      </c>
      <c r="J66" s="6" t="s">
        <v>896</v>
      </c>
      <c r="K66" s="9" t="s">
        <v>623</v>
      </c>
      <c r="L66" s="3">
        <v>2</v>
      </c>
    </row>
    <row r="67" spans="1:13">
      <c r="A67" t="s">
        <v>897</v>
      </c>
      <c r="B67">
        <v>386250</v>
      </c>
      <c r="C67">
        <v>150421</v>
      </c>
      <c r="D67">
        <v>51.252788000000002</v>
      </c>
      <c r="E67">
        <v>-2.1984054999999998</v>
      </c>
      <c r="F67" t="s">
        <v>898</v>
      </c>
      <c r="G67" t="s">
        <v>899</v>
      </c>
      <c r="H67" t="s">
        <v>900</v>
      </c>
      <c r="I67" t="str">
        <f>HYPERLINK("https://gridreferencefinder.com?gr=ST8625050421|386249.88_s__c__s_150421|1&amp;t=386249.88%20%2C%20150421","Link")</f>
        <v>Link</v>
      </c>
      <c r="J67" s="6" t="s">
        <v>901</v>
      </c>
      <c r="K67" s="6" t="s">
        <v>769</v>
      </c>
      <c r="L67" s="3">
        <v>1</v>
      </c>
    </row>
    <row r="68" spans="1:13">
      <c r="A68" t="s">
        <v>902</v>
      </c>
      <c r="B68">
        <v>386166</v>
      </c>
      <c r="C68">
        <v>149993</v>
      </c>
      <c r="D68">
        <v>51.248935000000003</v>
      </c>
      <c r="E68">
        <v>-2.1995947</v>
      </c>
      <c r="F68" t="s">
        <v>903</v>
      </c>
      <c r="G68" t="s">
        <v>904</v>
      </c>
      <c r="H68" t="s">
        <v>905</v>
      </c>
      <c r="I68" t="str">
        <f>HYPERLINK("https://gridreferencefinder.com?gr=ST8616649993|386165.72_s__c__s_149992.74|1&amp;t=386165.72%20%2C%20149992.74","Link")</f>
        <v>Link</v>
      </c>
      <c r="J68" s="6" t="s">
        <v>906</v>
      </c>
      <c r="K68" s="9" t="s">
        <v>623</v>
      </c>
      <c r="L68" s="3">
        <v>2</v>
      </c>
    </row>
    <row r="69" spans="1:13">
      <c r="A69" t="s">
        <v>907</v>
      </c>
      <c r="B69">
        <v>386526</v>
      </c>
      <c r="C69">
        <v>150006</v>
      </c>
      <c r="D69">
        <v>51.249063999999997</v>
      </c>
      <c r="E69">
        <v>-2.194429</v>
      </c>
      <c r="F69" t="s">
        <v>908</v>
      </c>
      <c r="G69" t="s">
        <v>909</v>
      </c>
      <c r="H69" t="s">
        <v>910</v>
      </c>
      <c r="I69" t="str">
        <f>HYPERLINK("https://gridreferencefinder.com?gr=ST8652650006|386526.3_s__c__s_150006.2|1&amp;t=386526.3%20%2C%20150006.2","Link")</f>
        <v>Link</v>
      </c>
      <c r="J69" s="6" t="s">
        <v>911</v>
      </c>
      <c r="K69" s="9" t="s">
        <v>623</v>
      </c>
      <c r="L69" s="3">
        <v>2</v>
      </c>
    </row>
    <row r="70" spans="1:13">
      <c r="A70" t="s">
        <v>912</v>
      </c>
      <c r="B70">
        <v>386108</v>
      </c>
      <c r="C70">
        <v>150394</v>
      </c>
      <c r="D70">
        <v>51.252538999999999</v>
      </c>
      <c r="E70">
        <v>-2.2004370999999998</v>
      </c>
      <c r="F70" t="s">
        <v>913</v>
      </c>
      <c r="G70" t="s">
        <v>914</v>
      </c>
      <c r="H70" t="s">
        <v>915</v>
      </c>
      <c r="I70" t="str">
        <f>HYPERLINK("https://gridreferencefinder.com?gr=ST8610850394|386108.02_s__c__s_150393.72|1&amp;t=386108.02%20%2C%20150393.72","Link")</f>
        <v>Link</v>
      </c>
      <c r="J70" s="6" t="s">
        <v>916</v>
      </c>
      <c r="K70" s="6" t="s">
        <v>769</v>
      </c>
      <c r="L70" s="3">
        <v>1</v>
      </c>
      <c r="M70" t="s">
        <v>624</v>
      </c>
    </row>
    <row r="71" spans="1:13">
      <c r="A71" t="s">
        <v>917</v>
      </c>
      <c r="B71">
        <v>386146</v>
      </c>
      <c r="C71">
        <v>150639</v>
      </c>
      <c r="D71">
        <v>51.254742</v>
      </c>
      <c r="E71">
        <v>-2.1999091000000002</v>
      </c>
      <c r="F71" t="s">
        <v>918</v>
      </c>
      <c r="G71" t="s">
        <v>919</v>
      </c>
      <c r="H71" t="s">
        <v>920</v>
      </c>
      <c r="I71" t="str">
        <f>HYPERLINK("https://gridreferencefinder.com?gr=ST8614650639|386145.54_s__c__s_150638.67|1&amp;t=386145.54%20%2C%20150638.67","Link")</f>
        <v>Link</v>
      </c>
      <c r="J71" s="6" t="s">
        <v>921</v>
      </c>
      <c r="K71" s="6" t="s">
        <v>769</v>
      </c>
      <c r="L71" s="3">
        <v>1</v>
      </c>
    </row>
    <row r="72" spans="1:13">
      <c r="A72" t="s">
        <v>922</v>
      </c>
      <c r="B72">
        <v>386155</v>
      </c>
      <c r="C72">
        <v>150707</v>
      </c>
      <c r="D72">
        <v>51.255361000000001</v>
      </c>
      <c r="E72">
        <v>-2.1997722999999998</v>
      </c>
      <c r="F72" t="s">
        <v>918</v>
      </c>
      <c r="G72" t="s">
        <v>923</v>
      </c>
      <c r="H72" t="s">
        <v>924</v>
      </c>
      <c r="I72" t="str">
        <f>HYPERLINK("https://gridreferencefinder.com?gr=ST8615550707|386155.27_s__c__s_150707.5|1&amp;t=386155.27%20%2C%20150707.5","Link")</f>
        <v>Link</v>
      </c>
      <c r="J72" s="6" t="s">
        <v>925</v>
      </c>
      <c r="K72" s="6" t="s">
        <v>769</v>
      </c>
      <c r="L72" s="3">
        <v>1</v>
      </c>
    </row>
    <row r="73" spans="1:13">
      <c r="A73" t="s">
        <v>926</v>
      </c>
      <c r="B73">
        <v>386469</v>
      </c>
      <c r="C73">
        <v>150690</v>
      </c>
      <c r="D73">
        <v>51.255209000000001</v>
      </c>
      <c r="E73">
        <v>-2.1952813999999998</v>
      </c>
      <c r="F73" t="s">
        <v>927</v>
      </c>
      <c r="G73" t="s">
        <v>928</v>
      </c>
      <c r="H73" t="s">
        <v>929</v>
      </c>
      <c r="I73" t="str">
        <f>HYPERLINK("https://gridreferencefinder.com?gr=ST8646950690|386468.63_s__c__s_150689.73|1&amp;t=386468.63%20%2C%20150689.73","Link")</f>
        <v>Link</v>
      </c>
      <c r="J73" s="6" t="s">
        <v>778</v>
      </c>
      <c r="K73" s="9" t="s">
        <v>738</v>
      </c>
      <c r="L73" s="3">
        <v>3</v>
      </c>
    </row>
    <row r="74" spans="1:13">
      <c r="A74" t="s">
        <v>930</v>
      </c>
      <c r="B74">
        <v>386139</v>
      </c>
      <c r="C74">
        <v>150988</v>
      </c>
      <c r="D74">
        <v>51.257883999999997</v>
      </c>
      <c r="E74">
        <v>-2.2000234999999999</v>
      </c>
      <c r="F74" t="s">
        <v>931</v>
      </c>
      <c r="G74" t="s">
        <v>932</v>
      </c>
      <c r="H74" t="s">
        <v>933</v>
      </c>
      <c r="I74" t="str">
        <f>HYPERLINK("https://gridreferencefinder.com?gr=ST8613950988|386138.51_s__c__s_150988.05|1&amp;t=386138.51%20%2C%20150988.05","Link")</f>
        <v>Link</v>
      </c>
      <c r="J74" s="6" t="s">
        <v>844</v>
      </c>
      <c r="K74" s="6" t="s">
        <v>769</v>
      </c>
      <c r="L74" s="3">
        <v>1</v>
      </c>
      <c r="M74" t="s">
        <v>660</v>
      </c>
    </row>
    <row r="75" spans="1:13">
      <c r="A75" t="s">
        <v>934</v>
      </c>
      <c r="B75">
        <v>386465</v>
      </c>
      <c r="C75">
        <v>151159</v>
      </c>
      <c r="D75">
        <v>51.259428999999997</v>
      </c>
      <c r="E75">
        <v>-2.1953524999999998</v>
      </c>
      <c r="F75" t="s">
        <v>935</v>
      </c>
      <c r="G75" t="s">
        <v>936</v>
      </c>
      <c r="H75" t="s">
        <v>937</v>
      </c>
      <c r="I75" t="str">
        <f>HYPERLINK("https://gridreferencefinder.com?gr=ST8646551159|386464.92_s__c__s_151158.98|1&amp;t=386464.92%20%2C%20151158.98","Link")</f>
        <v>Link</v>
      </c>
      <c r="J75" s="6" t="s">
        <v>896</v>
      </c>
      <c r="K75" s="9" t="s">
        <v>623</v>
      </c>
      <c r="L75" s="3">
        <v>2</v>
      </c>
    </row>
    <row r="76" spans="1:13">
      <c r="A76" t="s">
        <v>938</v>
      </c>
      <c r="B76">
        <v>386868</v>
      </c>
      <c r="C76">
        <v>151370</v>
      </c>
      <c r="D76">
        <v>51.261333999999998</v>
      </c>
      <c r="E76">
        <v>-2.1895861000000001</v>
      </c>
      <c r="F76" t="s">
        <v>801</v>
      </c>
      <c r="G76" t="s">
        <v>939</v>
      </c>
      <c r="H76" t="s">
        <v>940</v>
      </c>
      <c r="I76" t="str">
        <f>HYPERLINK("https://gridreferencefinder.com?gr=ST8686851370|386867.84_s__c__s_151369.84|1&amp;t=386867.84%20%2C%20151369.84","Link")</f>
        <v>Link</v>
      </c>
      <c r="J76" s="6" t="s">
        <v>804</v>
      </c>
      <c r="K76" s="6" t="s">
        <v>705</v>
      </c>
      <c r="L76" s="3">
        <v>1</v>
      </c>
      <c r="M76" t="s">
        <v>624</v>
      </c>
    </row>
    <row r="77" spans="1:13">
      <c r="A77" t="s">
        <v>941</v>
      </c>
      <c r="B77">
        <v>386944</v>
      </c>
      <c r="C77">
        <v>151350</v>
      </c>
      <c r="D77">
        <v>51.261156999999997</v>
      </c>
      <c r="E77">
        <v>-2.1884939000000001</v>
      </c>
      <c r="F77" t="s">
        <v>942</v>
      </c>
      <c r="G77" t="s">
        <v>943</v>
      </c>
      <c r="H77" t="s">
        <v>944</v>
      </c>
      <c r="I77" t="str">
        <f>HYPERLINK("https://gridreferencefinder.com?gr=ST8694451350|386944_s__c__s_151349.99|1&amp;t=386944%20%2C%20151349.99","Link")</f>
        <v>Link</v>
      </c>
      <c r="J77" s="6" t="s">
        <v>945</v>
      </c>
      <c r="K77" s="9" t="s">
        <v>623</v>
      </c>
      <c r="L77" s="3">
        <v>2</v>
      </c>
    </row>
    <row r="78" spans="1:13">
      <c r="A78" t="s">
        <v>946</v>
      </c>
      <c r="B78">
        <v>386994</v>
      </c>
      <c r="C78">
        <v>151268</v>
      </c>
      <c r="D78">
        <v>51.260421999999998</v>
      </c>
      <c r="E78">
        <v>-2.1877770999999999</v>
      </c>
      <c r="F78" t="s">
        <v>947</v>
      </c>
      <c r="G78" t="s">
        <v>948</v>
      </c>
      <c r="H78" t="s">
        <v>949</v>
      </c>
      <c r="I78" t="str">
        <f>HYPERLINK("https://gridreferencefinder.com?gr=ST8699451268|386993.81_s__c__s_151268.14|1&amp;t=386993.81%20%2C%20151268.14","Link")</f>
        <v>Link</v>
      </c>
      <c r="J78" s="6" t="s">
        <v>950</v>
      </c>
      <c r="K78" s="6" t="s">
        <v>705</v>
      </c>
      <c r="L78" s="3">
        <v>1</v>
      </c>
    </row>
    <row r="79" spans="1:13">
      <c r="A79" t="s">
        <v>951</v>
      </c>
      <c r="B79">
        <v>387074</v>
      </c>
      <c r="C79">
        <v>151315</v>
      </c>
      <c r="D79">
        <v>51.260849</v>
      </c>
      <c r="E79">
        <v>-2.1866268999999998</v>
      </c>
      <c r="F79" t="s">
        <v>952</v>
      </c>
      <c r="G79" t="s">
        <v>953</v>
      </c>
      <c r="H79" t="s">
        <v>954</v>
      </c>
      <c r="I79" t="str">
        <f>HYPERLINK("https://gridreferencefinder.com?gr=ST8707451315|387074.19_s__c__s_151315.41|1&amp;t=387074.19%20%2C%20151315.41","Link")</f>
        <v>Link</v>
      </c>
      <c r="J79" s="6" t="s">
        <v>955</v>
      </c>
      <c r="K79" s="9" t="s">
        <v>623</v>
      </c>
      <c r="L79" s="3">
        <v>2</v>
      </c>
    </row>
    <row r="80" spans="1:13">
      <c r="A80" t="s">
        <v>956</v>
      </c>
      <c r="B80">
        <v>386510</v>
      </c>
      <c r="C80">
        <v>151660</v>
      </c>
      <c r="D80">
        <v>51.263933000000002</v>
      </c>
      <c r="E80">
        <v>-2.1947182999999999</v>
      </c>
      <c r="F80" t="s">
        <v>957</v>
      </c>
      <c r="G80" t="s">
        <v>958</v>
      </c>
      <c r="H80" t="s">
        <v>959</v>
      </c>
      <c r="I80" s="8" t="str">
        <f>HYPERLINK("https://gridreferencefinder.com?gr=ST8651051660|386510.5_s__c__s_151659.78|1&amp;t=386510.5%20%2C%20151659.78","Link")</f>
        <v>Link</v>
      </c>
      <c r="J80" s="6" t="s">
        <v>960</v>
      </c>
      <c r="K80" s="9" t="s">
        <v>623</v>
      </c>
      <c r="L80" s="3">
        <v>2</v>
      </c>
      <c r="M80" s="10" t="s">
        <v>624</v>
      </c>
    </row>
    <row r="81" spans="1:12">
      <c r="A81" t="s">
        <v>961</v>
      </c>
      <c r="B81">
        <v>386784</v>
      </c>
      <c r="C81">
        <v>151782</v>
      </c>
      <c r="D81">
        <v>51.265042000000001</v>
      </c>
      <c r="E81">
        <v>-2.1907979000000002</v>
      </c>
      <c r="F81" t="s">
        <v>962</v>
      </c>
      <c r="G81" t="s">
        <v>963</v>
      </c>
      <c r="H81" t="s">
        <v>964</v>
      </c>
      <c r="I81" t="str">
        <f>HYPERLINK("https://gridreferencefinder.com?gr=ST8678451782|386784.36_s__c__s_151782.39|1&amp;t=386784.36%20%2C%20151782.39","Link")</f>
        <v>Link</v>
      </c>
      <c r="J81" s="6" t="s">
        <v>965</v>
      </c>
      <c r="K81" s="9" t="s">
        <v>623</v>
      </c>
      <c r="L81" s="3">
        <v>2</v>
      </c>
    </row>
    <row r="82" spans="1:12">
      <c r="A82" t="s">
        <v>966</v>
      </c>
      <c r="B82">
        <v>387271</v>
      </c>
      <c r="C82">
        <v>152028</v>
      </c>
      <c r="D82">
        <v>51.267257000000001</v>
      </c>
      <c r="E82">
        <v>-2.1838289</v>
      </c>
      <c r="F82" t="s">
        <v>967</v>
      </c>
      <c r="G82" t="s">
        <v>968</v>
      </c>
      <c r="H82" t="s">
        <v>969</v>
      </c>
      <c r="I82" t="str">
        <f>HYPERLINK("https://gridreferencefinder.com?gr=ST8727152028|387271.21_s__c__s_152027.47|1&amp;t=387271.21%20%2C%20152027.47","Link")</f>
        <v>Link</v>
      </c>
      <c r="J82" s="6" t="s">
        <v>970</v>
      </c>
      <c r="K82" s="9" t="s">
        <v>623</v>
      </c>
      <c r="L82" s="3">
        <v>2</v>
      </c>
    </row>
    <row r="83" spans="1:12">
      <c r="A83" t="s">
        <v>971</v>
      </c>
      <c r="B83">
        <v>387351</v>
      </c>
      <c r="C83">
        <v>151530</v>
      </c>
      <c r="D83">
        <v>51.262785999999998</v>
      </c>
      <c r="E83">
        <v>-2.1826737999999999</v>
      </c>
      <c r="F83" t="s">
        <v>972</v>
      </c>
      <c r="G83" t="s">
        <v>973</v>
      </c>
      <c r="H83" t="s">
        <v>974</v>
      </c>
      <c r="I83" t="str">
        <f>HYPERLINK("https://gridreferencefinder.com?gr=ST8735151530|387350.56_s__c__s_151530.04|1&amp;t=387350.56%20%2C%20151530.04","Link")</f>
        <v>Link</v>
      </c>
      <c r="J83" s="9" t="s">
        <v>677</v>
      </c>
      <c r="K83" s="9" t="s">
        <v>678</v>
      </c>
      <c r="L83" s="3">
        <v>7</v>
      </c>
    </row>
    <row r="84" spans="1:12">
      <c r="A84" t="s">
        <v>975</v>
      </c>
      <c r="B84">
        <v>387371</v>
      </c>
      <c r="C84">
        <v>151503</v>
      </c>
      <c r="D84">
        <v>51.262540999999999</v>
      </c>
      <c r="E84">
        <v>-2.1823822000000002</v>
      </c>
      <c r="F84" t="s">
        <v>976</v>
      </c>
      <c r="G84" t="s">
        <v>977</v>
      </c>
      <c r="H84" t="s">
        <v>978</v>
      </c>
      <c r="I84" t="str">
        <f>HYPERLINK("https://gridreferencefinder.com?gr=ST8737151503|387370.84_s__c__s_151502.74|1&amp;t=387370.84%20%2C%20151502.74","Link")</f>
        <v>Link</v>
      </c>
      <c r="J84" s="9" t="s">
        <v>677</v>
      </c>
      <c r="K84" s="9" t="s">
        <v>678</v>
      </c>
      <c r="L84" s="3">
        <v>7</v>
      </c>
    </row>
    <row r="85" spans="1:12">
      <c r="A85" t="s">
        <v>979</v>
      </c>
      <c r="B85">
        <v>387393</v>
      </c>
      <c r="C85">
        <v>151496</v>
      </c>
      <c r="D85">
        <v>51.262478000000002</v>
      </c>
      <c r="E85">
        <v>-2.1820593000000001</v>
      </c>
      <c r="F85" t="s">
        <v>980</v>
      </c>
      <c r="G85" t="s">
        <v>981</v>
      </c>
      <c r="H85" t="s">
        <v>982</v>
      </c>
      <c r="I85" t="str">
        <f>HYPERLINK("https://gridreferencefinder.com?gr=ST8739351496|387393.35_s__c__s_151495.71|1&amp;t=387393.35%20%2C%20151495.71","Link")</f>
        <v>Link</v>
      </c>
      <c r="J85" s="9" t="s">
        <v>677</v>
      </c>
      <c r="K85" s="9" t="s">
        <v>678</v>
      </c>
      <c r="L85" s="3">
        <v>7</v>
      </c>
    </row>
    <row r="86" spans="1:12">
      <c r="A86" t="s">
        <v>983</v>
      </c>
      <c r="B86">
        <v>387387</v>
      </c>
      <c r="C86">
        <v>151517</v>
      </c>
      <c r="D86">
        <v>51.262672999999999</v>
      </c>
      <c r="E86">
        <v>-2.1821538</v>
      </c>
      <c r="F86" t="s">
        <v>972</v>
      </c>
      <c r="G86" t="s">
        <v>984</v>
      </c>
      <c r="H86" t="s">
        <v>985</v>
      </c>
      <c r="I86" t="str">
        <f>HYPERLINK("https://gridreferencefinder.com?gr=ST8738751517|387386.81_s__c__s_151517.43|1&amp;t=387386.81%20%2C%20151517.43","Link")</f>
        <v>Link</v>
      </c>
      <c r="J86" s="9" t="s">
        <v>677</v>
      </c>
      <c r="K86" s="9" t="s">
        <v>678</v>
      </c>
      <c r="L86" s="3">
        <v>7</v>
      </c>
    </row>
    <row r="87" spans="1:12">
      <c r="A87" t="s">
        <v>986</v>
      </c>
      <c r="B87">
        <v>387182</v>
      </c>
      <c r="C87">
        <v>151453</v>
      </c>
      <c r="D87">
        <v>51.262087000000001</v>
      </c>
      <c r="E87">
        <v>-2.1850934999999998</v>
      </c>
      <c r="F87" t="s">
        <v>987</v>
      </c>
      <c r="G87" t="s">
        <v>988</v>
      </c>
      <c r="H87" t="s">
        <v>989</v>
      </c>
      <c r="I87" t="str">
        <f>HYPERLINK("https://gridreferencefinder.com?gr=ST8718251453|387181.53_s__c__s_151452.76|1&amp;t=387181.53%20%2C%20151452.76","Link")</f>
        <v>Link</v>
      </c>
      <c r="J87" s="6" t="s">
        <v>990</v>
      </c>
      <c r="K87" s="9" t="s">
        <v>623</v>
      </c>
      <c r="L87" s="3">
        <v>2</v>
      </c>
    </row>
    <row r="88" spans="1:12">
      <c r="A88" t="s">
        <v>991</v>
      </c>
      <c r="B88">
        <v>387227</v>
      </c>
      <c r="C88">
        <v>151362</v>
      </c>
      <c r="D88">
        <v>51.261274999999998</v>
      </c>
      <c r="E88">
        <v>-2.1844369000000001</v>
      </c>
      <c r="F88" t="s">
        <v>674</v>
      </c>
      <c r="G88" t="s">
        <v>992</v>
      </c>
      <c r="H88" t="s">
        <v>993</v>
      </c>
      <c r="I88" t="str">
        <f>HYPERLINK("https://gridreferencefinder.com?gr=ST8722751362|387227.12_s__c__s_151362.32|1&amp;t=387227.12%20%2C%20151362.32","Link")</f>
        <v>Link</v>
      </c>
      <c r="J88" s="9" t="s">
        <v>677</v>
      </c>
      <c r="K88" s="9" t="s">
        <v>678</v>
      </c>
      <c r="L88" s="3">
        <v>7</v>
      </c>
    </row>
    <row r="89" spans="1:12">
      <c r="A89" t="s">
        <v>994</v>
      </c>
      <c r="B89">
        <v>387268</v>
      </c>
      <c r="C89">
        <v>151352</v>
      </c>
      <c r="D89">
        <v>51.261184999999998</v>
      </c>
      <c r="E89">
        <v>-2.1838529000000002</v>
      </c>
      <c r="F89" t="s">
        <v>674</v>
      </c>
      <c r="G89" t="s">
        <v>995</v>
      </c>
      <c r="H89" t="s">
        <v>996</v>
      </c>
      <c r="I89" t="str">
        <f>HYPERLINK("https://gridreferencefinder.com?gr=ST8726851352|387267.84_s__c__s_151352.29|1&amp;t=387267.84%20%2C%20151352.29","Link")</f>
        <v>Link</v>
      </c>
      <c r="J89" s="9" t="s">
        <v>677</v>
      </c>
      <c r="K89" s="9" t="s">
        <v>678</v>
      </c>
      <c r="L89" s="3">
        <v>7</v>
      </c>
    </row>
    <row r="90" spans="1:12">
      <c r="A90" t="s">
        <v>997</v>
      </c>
      <c r="B90">
        <v>387272</v>
      </c>
      <c r="C90">
        <v>151349</v>
      </c>
      <c r="D90">
        <v>51.261158999999999</v>
      </c>
      <c r="E90">
        <v>-2.1837947</v>
      </c>
      <c r="F90" t="s">
        <v>998</v>
      </c>
      <c r="G90" t="s">
        <v>999</v>
      </c>
      <c r="H90" t="s">
        <v>1000</v>
      </c>
      <c r="I90" t="str">
        <f>HYPERLINK("https://gridreferencefinder.com?gr=ST8727251349|387271.9_s__c__s_151349.31|1&amp;t=387271.9%20%2C%20151349.31","Link")</f>
        <v>Link</v>
      </c>
      <c r="J90" s="9" t="s">
        <v>677</v>
      </c>
      <c r="K90" s="9" t="s">
        <v>678</v>
      </c>
      <c r="L90" s="3">
        <v>7</v>
      </c>
    </row>
    <row r="91" spans="1:12">
      <c r="A91" t="s">
        <v>1001</v>
      </c>
      <c r="B91">
        <v>387429</v>
      </c>
      <c r="C91">
        <v>151445</v>
      </c>
      <c r="D91">
        <v>51.26202</v>
      </c>
      <c r="E91">
        <v>-2.181543</v>
      </c>
      <c r="F91" t="s">
        <v>1002</v>
      </c>
      <c r="G91" t="s">
        <v>1003</v>
      </c>
      <c r="H91" t="s">
        <v>1004</v>
      </c>
      <c r="I91" t="str">
        <f>HYPERLINK("https://gridreferencefinder.com?gr=ST8742951445|387429.25_s__c__s_151444.76|1&amp;t=387429.25%20%2C%20151444.76","Link")</f>
        <v>Link</v>
      </c>
      <c r="J91" s="6" t="s">
        <v>1005</v>
      </c>
      <c r="K91" s="6" t="s">
        <v>705</v>
      </c>
      <c r="L91" s="3">
        <v>1</v>
      </c>
    </row>
    <row r="92" spans="1:12">
      <c r="A92" t="s">
        <v>1006</v>
      </c>
      <c r="B92">
        <v>387485</v>
      </c>
      <c r="C92">
        <v>151382</v>
      </c>
      <c r="D92">
        <v>51.261454000000001</v>
      </c>
      <c r="E92">
        <v>-2.1807452000000001</v>
      </c>
      <c r="F92" t="s">
        <v>1002</v>
      </c>
      <c r="G92" t="s">
        <v>1007</v>
      </c>
      <c r="H92" t="s">
        <v>1008</v>
      </c>
      <c r="I92" t="str">
        <f>HYPERLINK("https://gridreferencefinder.com?gr=ST8748551382|387484.76_s__c__s_151381.57|1&amp;t=387484.76%20%2C%20151381.57","Link")</f>
        <v>Link</v>
      </c>
      <c r="J92" s="6" t="s">
        <v>1009</v>
      </c>
      <c r="K92" s="9" t="s">
        <v>623</v>
      </c>
      <c r="L92" s="3">
        <v>2</v>
      </c>
    </row>
    <row r="93" spans="1:12">
      <c r="A93" t="s">
        <v>1010</v>
      </c>
      <c r="B93">
        <v>387155</v>
      </c>
      <c r="C93">
        <v>151076</v>
      </c>
      <c r="D93">
        <v>51.258699999999997</v>
      </c>
      <c r="E93">
        <v>-2.1854646999999998</v>
      </c>
      <c r="F93" t="s">
        <v>857</v>
      </c>
      <c r="G93" t="s">
        <v>858</v>
      </c>
      <c r="H93" t="s">
        <v>1011</v>
      </c>
      <c r="I93" t="str">
        <f>HYPERLINK("https://gridreferencefinder.com?gr=ST8715551076|387154.68_s__c__s_151076.19|1&amp;t=387154.68%20%2C%20151076.19","Link")</f>
        <v>Link</v>
      </c>
      <c r="J93" s="6" t="s">
        <v>1012</v>
      </c>
      <c r="K93" s="9" t="s">
        <v>678</v>
      </c>
      <c r="L93" s="3">
        <v>7</v>
      </c>
    </row>
    <row r="94" spans="1:12">
      <c r="A94" t="s">
        <v>1013</v>
      </c>
      <c r="B94">
        <v>387294</v>
      </c>
      <c r="C94">
        <v>151127</v>
      </c>
      <c r="D94">
        <v>51.259163999999998</v>
      </c>
      <c r="E94">
        <v>-2.1834711000000002</v>
      </c>
      <c r="F94" t="s">
        <v>1014</v>
      </c>
      <c r="G94" t="s">
        <v>1015</v>
      </c>
      <c r="H94" t="s">
        <v>1016</v>
      </c>
      <c r="I94" t="str">
        <f>HYPERLINK("https://gridreferencefinder.com?gr=ST8729451127|387293.92_s__c__s_151127.37|1&amp;t=387293.92%20%2C%20151127.37","Link")</f>
        <v>Link</v>
      </c>
      <c r="J94" s="6" t="s">
        <v>1017</v>
      </c>
      <c r="K94" s="1" t="s">
        <v>678</v>
      </c>
      <c r="L94" s="3">
        <v>7</v>
      </c>
    </row>
    <row r="95" spans="1:12">
      <c r="A95" t="s">
        <v>1018</v>
      </c>
      <c r="B95">
        <v>387321</v>
      </c>
      <c r="C95">
        <v>151141</v>
      </c>
      <c r="D95">
        <v>51.259284999999998</v>
      </c>
      <c r="E95">
        <v>-2.1830831000000002</v>
      </c>
      <c r="F95" t="s">
        <v>865</v>
      </c>
      <c r="G95" t="s">
        <v>1019</v>
      </c>
      <c r="H95" t="s">
        <v>1020</v>
      </c>
      <c r="I95" t="str">
        <f>HYPERLINK("https://gridreferencefinder.com?gr=ST8732151141|387321.03_s__c__s_151140.78|1&amp;t=387321.03%20%2C%20151140.78","Link")</f>
        <v>Link</v>
      </c>
      <c r="J95" s="9" t="s">
        <v>677</v>
      </c>
      <c r="K95" s="9" t="s">
        <v>678</v>
      </c>
      <c r="L95" s="3">
        <v>7</v>
      </c>
    </row>
    <row r="96" spans="1:12">
      <c r="A96" t="s">
        <v>1021</v>
      </c>
      <c r="B96">
        <v>387399</v>
      </c>
      <c r="C96">
        <v>151159</v>
      </c>
      <c r="D96">
        <v>51.259447999999999</v>
      </c>
      <c r="E96">
        <v>-2.1819658999999998</v>
      </c>
      <c r="F96" t="s">
        <v>1022</v>
      </c>
      <c r="G96" t="s">
        <v>1023</v>
      </c>
      <c r="H96" t="s">
        <v>1024</v>
      </c>
      <c r="I96" t="str">
        <f>HYPERLINK("https://gridreferencefinder.com?gr=ST8739951159|387399.03_s__c__s_151158.75|1&amp;t=387399.03%20%2C%20151158.75","Link")</f>
        <v>Link</v>
      </c>
      <c r="J96" s="6" t="s">
        <v>1025</v>
      </c>
      <c r="K96" s="6" t="s">
        <v>705</v>
      </c>
      <c r="L96" s="3">
        <v>1</v>
      </c>
    </row>
    <row r="97" spans="1:13">
      <c r="A97" t="s">
        <v>1026</v>
      </c>
      <c r="B97">
        <v>387503</v>
      </c>
      <c r="C97">
        <v>150998</v>
      </c>
      <c r="D97">
        <v>51.258007999999997</v>
      </c>
      <c r="E97">
        <v>-2.1804731999999998</v>
      </c>
      <c r="F97" t="s">
        <v>1027</v>
      </c>
      <c r="G97" t="s">
        <v>1028</v>
      </c>
      <c r="H97" t="s">
        <v>1029</v>
      </c>
      <c r="I97" t="str">
        <f>HYPERLINK("https://gridreferencefinder.com?gr=ST8750350998|387502.8_s__c__s_150998.32|1&amp;t=387502.8%20%2C%20150998.32","Link")</f>
        <v>Link</v>
      </c>
      <c r="J97" s="6" t="s">
        <v>1030</v>
      </c>
      <c r="K97" s="9" t="s">
        <v>623</v>
      </c>
      <c r="L97" s="3">
        <v>2</v>
      </c>
    </row>
    <row r="98" spans="1:13">
      <c r="A98" t="s">
        <v>1031</v>
      </c>
      <c r="B98">
        <v>386888</v>
      </c>
      <c r="C98">
        <v>149393</v>
      </c>
      <c r="D98">
        <v>51.243555000000001</v>
      </c>
      <c r="E98">
        <v>-2.1892214999999999</v>
      </c>
      <c r="F98" t="s">
        <v>1032</v>
      </c>
      <c r="G98" t="s">
        <v>1033</v>
      </c>
      <c r="H98" t="s">
        <v>1034</v>
      </c>
      <c r="I98" t="str">
        <f>HYPERLINK("https://gridreferencefinder.com?gr=ST8688849393|386888.18_s__c__s_149392.55|1&amp;t=386888.18%20%2C%20149392.55","Link")</f>
        <v>Link</v>
      </c>
      <c r="J98" s="9" t="s">
        <v>1035</v>
      </c>
      <c r="K98" s="9" t="s">
        <v>705</v>
      </c>
      <c r="L98" s="3">
        <v>1</v>
      </c>
      <c r="M98" t="s">
        <v>624</v>
      </c>
    </row>
    <row r="99" spans="1:13">
      <c r="A99" t="s">
        <v>1036</v>
      </c>
      <c r="B99">
        <v>385804</v>
      </c>
      <c r="C99">
        <v>149748</v>
      </c>
      <c r="D99">
        <v>51.246724</v>
      </c>
      <c r="E99">
        <v>-2.2047721999999998</v>
      </c>
      <c r="F99" t="s">
        <v>1037</v>
      </c>
      <c r="G99" t="s">
        <v>1038</v>
      </c>
      <c r="H99" t="s">
        <v>1039</v>
      </c>
      <c r="I99" t="str">
        <f>HYPERLINK("https://gridreferencefinder.com?gr=ST8580449748|385803.67_s__c__s_149747.84|1&amp;t=385803.67%20%2C%20149747.84","Link")</f>
        <v>Link</v>
      </c>
      <c r="J99" s="6" t="s">
        <v>1040</v>
      </c>
      <c r="K99" s="9" t="s">
        <v>623</v>
      </c>
      <c r="L99" s="3">
        <v>2</v>
      </c>
    </row>
    <row r="100" spans="1:13">
      <c r="A100" t="s">
        <v>1041</v>
      </c>
      <c r="B100">
        <v>388030</v>
      </c>
      <c r="C100">
        <v>151514</v>
      </c>
      <c r="D100">
        <v>51.262658999999999</v>
      </c>
      <c r="E100">
        <v>-2.1729329000000002</v>
      </c>
      <c r="F100" t="s">
        <v>1042</v>
      </c>
      <c r="G100" t="s">
        <v>1043</v>
      </c>
      <c r="H100" t="s">
        <v>1044</v>
      </c>
      <c r="I100" t="str">
        <f>HYPERLINK("https://gridreferencefinder.com?gr=ST8803051514|388030.19_s__c__s_151514.27|1&amp;t=388030.19%20%2C%20151514.27","Link")</f>
        <v>Link</v>
      </c>
      <c r="J100" s="6" t="s">
        <v>1045</v>
      </c>
      <c r="K100" s="9" t="s">
        <v>738</v>
      </c>
      <c r="L100" s="3">
        <v>3</v>
      </c>
      <c r="M100" s="1" t="s">
        <v>624</v>
      </c>
    </row>
    <row r="101" spans="1:13">
      <c r="A101" t="s">
        <v>1046</v>
      </c>
      <c r="B101">
        <v>388026</v>
      </c>
      <c r="C101">
        <v>151516</v>
      </c>
      <c r="D101">
        <v>51.262670999999997</v>
      </c>
      <c r="E101">
        <v>-2.1729945000000002</v>
      </c>
      <c r="F101" t="s">
        <v>1042</v>
      </c>
      <c r="G101" t="s">
        <v>1043</v>
      </c>
      <c r="H101" t="s">
        <v>1047</v>
      </c>
      <c r="I101" t="str">
        <f>HYPERLINK("https://gridreferencefinder.com?gr=ST8802651516|388025.9_s__c__s_151515.62|1&amp;t=388025.9%20%2C%20151515.62","Link")</f>
        <v>Link</v>
      </c>
      <c r="J101" s="6" t="s">
        <v>1045</v>
      </c>
      <c r="K101" s="9" t="s">
        <v>738</v>
      </c>
      <c r="L101" s="3">
        <v>3</v>
      </c>
      <c r="M101" s="1" t="s">
        <v>624</v>
      </c>
    </row>
    <row r="102" spans="1:13">
      <c r="A102" t="s">
        <v>1048</v>
      </c>
      <c r="B102">
        <v>388049</v>
      </c>
      <c r="C102">
        <v>151525</v>
      </c>
      <c r="D102">
        <v>51.262759000000003</v>
      </c>
      <c r="E102">
        <v>-2.1726649</v>
      </c>
      <c r="F102" t="s">
        <v>1042</v>
      </c>
      <c r="G102" t="s">
        <v>1043</v>
      </c>
      <c r="H102" t="s">
        <v>1049</v>
      </c>
      <c r="I102" t="str">
        <f>HYPERLINK("https://gridreferencefinder.com?gr=ST8804951525|388048.92_s__c__s_151525.41|1&amp;t=388048.92%20%2C%20151525.41","Link")</f>
        <v>Link</v>
      </c>
      <c r="J102" s="6" t="s">
        <v>1045</v>
      </c>
      <c r="K102" s="9" t="s">
        <v>738</v>
      </c>
      <c r="L102" s="3">
        <v>3</v>
      </c>
      <c r="M102" s="1" t="s">
        <v>624</v>
      </c>
    </row>
    <row r="103" spans="1:13">
      <c r="A103" t="s">
        <v>1050</v>
      </c>
      <c r="B103">
        <v>388060</v>
      </c>
      <c r="C103">
        <v>151485</v>
      </c>
      <c r="D103">
        <v>51.262397999999997</v>
      </c>
      <c r="E103">
        <v>-2.1725085000000002</v>
      </c>
      <c r="F103" t="s">
        <v>1051</v>
      </c>
      <c r="G103" t="s">
        <v>1052</v>
      </c>
      <c r="H103" t="s">
        <v>1053</v>
      </c>
      <c r="I103" t="str">
        <f>HYPERLINK("https://gridreferencefinder.com?gr=ST8806051485|388059.74_s__c__s_151485.2|1&amp;t=388059.74%20%2C%20151485.2","Link")</f>
        <v>Link</v>
      </c>
      <c r="J103" s="6" t="s">
        <v>1045</v>
      </c>
      <c r="K103" s="9" t="s">
        <v>738</v>
      </c>
      <c r="L103" s="3">
        <v>3</v>
      </c>
      <c r="M103" s="1" t="s">
        <v>624</v>
      </c>
    </row>
    <row r="104" spans="1:13">
      <c r="A104" t="s">
        <v>1054</v>
      </c>
      <c r="B104">
        <v>388078</v>
      </c>
      <c r="C104">
        <v>151419</v>
      </c>
      <c r="D104">
        <v>51.261800999999998</v>
      </c>
      <c r="E104">
        <v>-2.1722505000000001</v>
      </c>
      <c r="F104" t="s">
        <v>1051</v>
      </c>
      <c r="G104" t="s">
        <v>1052</v>
      </c>
      <c r="H104" t="s">
        <v>1055</v>
      </c>
      <c r="I104" t="str">
        <f>HYPERLINK("https://gridreferencefinder.com?gr=ST8807851419|388077.58_s__c__s_151418.84|1&amp;t=388077.58%20%2C%20151418.84","Link")</f>
        <v>Link</v>
      </c>
      <c r="J104" s="6" t="s">
        <v>1045</v>
      </c>
      <c r="K104" s="9" t="s">
        <v>738</v>
      </c>
      <c r="L104" s="3">
        <v>3</v>
      </c>
      <c r="M104" s="1" t="s">
        <v>624</v>
      </c>
    </row>
    <row r="105" spans="1:13">
      <c r="A105" t="s">
        <v>1056</v>
      </c>
      <c r="B105">
        <v>388065</v>
      </c>
      <c r="C105">
        <v>151393</v>
      </c>
      <c r="D105">
        <v>51.261567999999997</v>
      </c>
      <c r="E105">
        <v>-2.1724275</v>
      </c>
      <c r="F105" t="s">
        <v>1051</v>
      </c>
      <c r="G105" t="s">
        <v>1052</v>
      </c>
      <c r="H105" t="s">
        <v>1057</v>
      </c>
      <c r="I105" t="str">
        <f>HYPERLINK("https://gridreferencefinder.com?gr=ST8806551393|388065.17_s__c__s_151392.94|1&amp;t=388065.17%20%2C%20151392.94","Link")</f>
        <v>Link</v>
      </c>
      <c r="J105" s="6" t="s">
        <v>1045</v>
      </c>
      <c r="K105" s="9" t="s">
        <v>738</v>
      </c>
      <c r="L105" s="3">
        <v>3</v>
      </c>
      <c r="M105" s="1" t="s">
        <v>624</v>
      </c>
    </row>
    <row r="106" spans="1:13">
      <c r="A106" t="s">
        <v>1058</v>
      </c>
      <c r="B106">
        <v>388099</v>
      </c>
      <c r="C106">
        <v>151385</v>
      </c>
      <c r="D106">
        <v>51.261499999999998</v>
      </c>
      <c r="E106">
        <v>-2.1719491999999998</v>
      </c>
      <c r="F106" t="s">
        <v>1051</v>
      </c>
      <c r="G106" t="s">
        <v>1052</v>
      </c>
      <c r="H106" t="s">
        <v>1059</v>
      </c>
      <c r="I106" t="str">
        <f>HYPERLINK("https://gridreferencefinder.com?gr=ST8809951385|388098.53_s__c__s_151385.24|1&amp;t=388098.53%20%2C%20151385.24","Link")</f>
        <v>Link</v>
      </c>
      <c r="J106" s="6" t="s">
        <v>1045</v>
      </c>
      <c r="K106" s="9" t="s">
        <v>738</v>
      </c>
      <c r="L106" s="3">
        <v>3</v>
      </c>
      <c r="M106" s="1" t="s">
        <v>624</v>
      </c>
    </row>
    <row r="107" spans="1:13">
      <c r="A107" t="s">
        <v>1060</v>
      </c>
      <c r="B107">
        <v>388094</v>
      </c>
      <c r="C107">
        <v>151386</v>
      </c>
      <c r="D107">
        <v>51.261510000000001</v>
      </c>
      <c r="E107">
        <v>-2.1720193999999999</v>
      </c>
      <c r="F107" t="s">
        <v>1051</v>
      </c>
      <c r="G107" t="s">
        <v>1052</v>
      </c>
      <c r="H107" t="s">
        <v>1061</v>
      </c>
      <c r="I107" t="str">
        <f>HYPERLINK("https://gridreferencefinder.com?gr=ST8809451386|388093.63_s__c__s_151386.41|1&amp;t=388093.63%20%2C%20151386.41","Link")</f>
        <v>Link</v>
      </c>
      <c r="J107" s="6" t="s">
        <v>1045</v>
      </c>
      <c r="K107" s="9" t="s">
        <v>738</v>
      </c>
      <c r="L107" s="3">
        <v>3</v>
      </c>
      <c r="M107" s="1" t="s">
        <v>624</v>
      </c>
    </row>
    <row r="108" spans="1:13">
      <c r="A108" t="s">
        <v>1062</v>
      </c>
      <c r="B108">
        <v>388111</v>
      </c>
      <c r="C108">
        <v>151343</v>
      </c>
      <c r="D108">
        <v>51.261118000000003</v>
      </c>
      <c r="E108">
        <v>-2.1717711999999998</v>
      </c>
      <c r="F108" t="s">
        <v>1051</v>
      </c>
      <c r="G108" t="s">
        <v>1052</v>
      </c>
      <c r="H108" t="s">
        <v>1063</v>
      </c>
      <c r="I108" t="str">
        <f>HYPERLINK("https://gridreferencefinder.com?gr=ST8811151343|388110.85_s__c__s_151342.77|1&amp;t=388110.85%20%2C%20151342.77","Link")</f>
        <v>Link</v>
      </c>
      <c r="J108" s="6" t="s">
        <v>1045</v>
      </c>
      <c r="K108" s="9" t="s">
        <v>738</v>
      </c>
      <c r="L108" s="3">
        <v>3</v>
      </c>
      <c r="M108" s="1" t="s">
        <v>624</v>
      </c>
    </row>
    <row r="109" spans="1:13">
      <c r="A109" t="s">
        <v>1064</v>
      </c>
      <c r="B109">
        <v>388109</v>
      </c>
      <c r="C109">
        <v>151299</v>
      </c>
      <c r="D109">
        <v>51.260725999999998</v>
      </c>
      <c r="E109">
        <v>-2.1717974</v>
      </c>
      <c r="F109" t="s">
        <v>1051</v>
      </c>
      <c r="G109" t="s">
        <v>1052</v>
      </c>
      <c r="H109" t="s">
        <v>1065</v>
      </c>
      <c r="I109" t="str">
        <f>HYPERLINK("https://gridreferencefinder.com?gr=ST8810951299|388108.92_s__c__s_151299.12|1&amp;t=388108.92%20%2C%20151299.12","Link")</f>
        <v>Link</v>
      </c>
      <c r="J109" s="6" t="s">
        <v>1045</v>
      </c>
      <c r="K109" s="9" t="s">
        <v>738</v>
      </c>
      <c r="L109" s="3">
        <v>3</v>
      </c>
      <c r="M109" s="1" t="s">
        <v>624</v>
      </c>
    </row>
    <row r="110" spans="1:13">
      <c r="A110" t="s">
        <v>1066</v>
      </c>
      <c r="B110">
        <v>388102</v>
      </c>
      <c r="C110">
        <v>151296</v>
      </c>
      <c r="D110">
        <v>51.2607</v>
      </c>
      <c r="E110">
        <v>-2.1719008999999998</v>
      </c>
      <c r="F110" t="s">
        <v>1051</v>
      </c>
      <c r="G110" t="s">
        <v>1052</v>
      </c>
      <c r="H110" t="s">
        <v>1067</v>
      </c>
      <c r="I110" t="str">
        <f>HYPERLINK("https://gridreferencefinder.com?gr=ST8810251296|388101.69_s__c__s_151296.32|1&amp;t=388101.69%20%2C%20151296.32","Link")</f>
        <v>Link</v>
      </c>
      <c r="J110" s="6" t="s">
        <v>1045</v>
      </c>
      <c r="K110" s="9" t="s">
        <v>738</v>
      </c>
      <c r="L110" s="3">
        <v>3</v>
      </c>
      <c r="M110" s="1" t="s">
        <v>624</v>
      </c>
    </row>
    <row r="111" spans="1:13">
      <c r="A111" t="s">
        <v>1068</v>
      </c>
      <c r="B111">
        <v>388034</v>
      </c>
      <c r="C111">
        <v>151366</v>
      </c>
      <c r="D111">
        <v>51.261329000000003</v>
      </c>
      <c r="E111">
        <v>-2.1728781000000001</v>
      </c>
      <c r="F111" t="s">
        <v>1051</v>
      </c>
      <c r="G111" t="s">
        <v>1052</v>
      </c>
      <c r="H111" t="s">
        <v>1069</v>
      </c>
      <c r="I111" t="str">
        <f>HYPERLINK("https://gridreferencefinder.com?gr=ST8803451366|388033.67_s__c__s_151366.39|1&amp;t=388033.67%20%2C%20151366.39","Link")</f>
        <v>Link</v>
      </c>
      <c r="J111" s="6" t="s">
        <v>1045</v>
      </c>
      <c r="K111" s="9" t="s">
        <v>738</v>
      </c>
      <c r="L111" s="3">
        <v>3</v>
      </c>
      <c r="M111" s="1" t="s">
        <v>624</v>
      </c>
    </row>
    <row r="112" spans="1:13">
      <c r="A112" t="s">
        <v>1070</v>
      </c>
      <c r="B112">
        <v>388028</v>
      </c>
      <c r="C112">
        <v>151368</v>
      </c>
      <c r="D112">
        <v>51.261341999999999</v>
      </c>
      <c r="E112">
        <v>-2.1729568000000001</v>
      </c>
      <c r="F112" t="s">
        <v>1051</v>
      </c>
      <c r="G112" t="s">
        <v>1052</v>
      </c>
      <c r="H112" t="s">
        <v>1071</v>
      </c>
      <c r="I112" t="str">
        <f>HYPERLINK("https://gridreferencefinder.com?gr=ST8802851368|388028.18_s__c__s_151367.91|1&amp;t=388028.18%20%2C%20151367.91","Link")</f>
        <v>Link</v>
      </c>
      <c r="J112" s="6" t="s">
        <v>1045</v>
      </c>
      <c r="K112" s="9" t="s">
        <v>738</v>
      </c>
      <c r="L112" s="3">
        <v>3</v>
      </c>
      <c r="M112" s="1" t="s">
        <v>624</v>
      </c>
    </row>
    <row r="113" spans="1:13">
      <c r="A113" t="s">
        <v>1072</v>
      </c>
      <c r="B113">
        <v>388038</v>
      </c>
      <c r="C113">
        <v>151407</v>
      </c>
      <c r="D113">
        <v>51.261698000000003</v>
      </c>
      <c r="E113">
        <v>-2.1728177</v>
      </c>
      <c r="F113" t="s">
        <v>1051</v>
      </c>
      <c r="G113" t="s">
        <v>1052</v>
      </c>
      <c r="H113" t="s">
        <v>1073</v>
      </c>
      <c r="I113" t="str">
        <f>HYPERLINK("https://gridreferencefinder.com?gr=ST8803851407|388037.98_s__c__s_151407.42|1&amp;t=388037.98%20%2C%20151407.42","Link")</f>
        <v>Link</v>
      </c>
      <c r="J113" s="6" t="s">
        <v>1045</v>
      </c>
      <c r="K113" s="9" t="s">
        <v>738</v>
      </c>
      <c r="L113" s="3">
        <v>3</v>
      </c>
      <c r="M113" s="1" t="s">
        <v>624</v>
      </c>
    </row>
    <row r="114" spans="1:13">
      <c r="A114" t="s">
        <v>1074</v>
      </c>
      <c r="B114">
        <v>387998</v>
      </c>
      <c r="C114">
        <v>151456</v>
      </c>
      <c r="D114">
        <v>51.262138</v>
      </c>
      <c r="E114">
        <v>-2.1733899999999999</v>
      </c>
      <c r="F114" t="s">
        <v>1051</v>
      </c>
      <c r="G114" t="s">
        <v>1052</v>
      </c>
      <c r="H114" t="s">
        <v>1075</v>
      </c>
      <c r="I114" t="str">
        <f>HYPERLINK("https://gridreferencefinder.com?gr=ST8799851456|387998.16_s__c__s_151456.44|1&amp;t=387998.16%20%2C%20151456.44","Link")</f>
        <v>Link</v>
      </c>
      <c r="J114" s="6" t="s">
        <v>1045</v>
      </c>
      <c r="K114" s="9" t="s">
        <v>738</v>
      </c>
      <c r="L114" s="3">
        <v>3</v>
      </c>
      <c r="M114" s="1" t="s">
        <v>624</v>
      </c>
    </row>
    <row r="115" spans="1:13">
      <c r="A115" t="s">
        <v>1076</v>
      </c>
      <c r="B115">
        <v>388016</v>
      </c>
      <c r="C115">
        <v>151490</v>
      </c>
      <c r="D115">
        <v>51.262444000000002</v>
      </c>
      <c r="E115">
        <v>-2.1731338</v>
      </c>
      <c r="F115" t="s">
        <v>1042</v>
      </c>
      <c r="G115" t="s">
        <v>1043</v>
      </c>
      <c r="H115" t="s">
        <v>1077</v>
      </c>
      <c r="I115" t="str">
        <f>HYPERLINK("https://gridreferencefinder.com?gr=ST8801651490|388016.12_s__c__s_151490.39|1&amp;t=388016.12%20%2C%20151490.39","Link")</f>
        <v>Link</v>
      </c>
      <c r="J115" s="6" t="s">
        <v>1045</v>
      </c>
      <c r="K115" s="9" t="s">
        <v>738</v>
      </c>
      <c r="L115" s="3">
        <v>3</v>
      </c>
      <c r="M115" s="1" t="s">
        <v>624</v>
      </c>
    </row>
    <row r="116" spans="1:13">
      <c r="A116" t="s">
        <v>1078</v>
      </c>
      <c r="B116">
        <v>387642</v>
      </c>
      <c r="C116">
        <v>151647</v>
      </c>
      <c r="D116">
        <v>51.263841999999997</v>
      </c>
      <c r="E116">
        <v>-2.1784992999999999</v>
      </c>
      <c r="F116" t="s">
        <v>734</v>
      </c>
      <c r="G116" t="s">
        <v>1079</v>
      </c>
      <c r="H116" t="s">
        <v>1080</v>
      </c>
      <c r="I116" t="str">
        <f>HYPERLINK("https://gridreferencefinder.com?gr=ST8764251647|387642.12_s__c__s_151646.81|1&amp;t=387642.12%20%2C%20151646.81","Link")</f>
        <v>Link</v>
      </c>
      <c r="J116" s="6" t="s">
        <v>1081</v>
      </c>
      <c r="K116" s="9" t="s">
        <v>623</v>
      </c>
      <c r="L116" s="3">
        <v>2</v>
      </c>
    </row>
    <row r="117" spans="1:13">
      <c r="A117" t="s">
        <v>1082</v>
      </c>
      <c r="B117">
        <v>387286</v>
      </c>
      <c r="C117">
        <v>151577</v>
      </c>
      <c r="D117">
        <v>51.263202</v>
      </c>
      <c r="E117">
        <v>-2.1835996999999998</v>
      </c>
      <c r="F117" t="s">
        <v>1083</v>
      </c>
      <c r="G117" t="s">
        <v>1084</v>
      </c>
      <c r="H117" t="s">
        <v>1085</v>
      </c>
      <c r="I117" t="str">
        <f>HYPERLINK("https://gridreferencefinder.com?gr=ST8728651577|387286.07_s__c__s_151576.48|1&amp;t=387286.07%20%2C%20151576.48","Link")</f>
        <v>Link</v>
      </c>
      <c r="J117" s="6" t="s">
        <v>1086</v>
      </c>
      <c r="K117" s="9" t="s">
        <v>623</v>
      </c>
      <c r="L117" s="3">
        <v>2</v>
      </c>
    </row>
    <row r="118" spans="1:13">
      <c r="A118" t="s">
        <v>1087</v>
      </c>
      <c r="B118">
        <v>387248</v>
      </c>
      <c r="C118">
        <v>151630</v>
      </c>
      <c r="D118">
        <v>51.263679000000003</v>
      </c>
      <c r="E118">
        <v>-2.1841469999999998</v>
      </c>
      <c r="F118" t="s">
        <v>1083</v>
      </c>
      <c r="G118" t="s">
        <v>1088</v>
      </c>
      <c r="H118" t="s">
        <v>1089</v>
      </c>
      <c r="I118" t="str">
        <f>HYPERLINK("https://gridreferencefinder.com?gr=ST8724851630|387248.02_s__c__s_151629.69|1&amp;t=387248.02%20%2C%20151629.69","Link")</f>
        <v>Link</v>
      </c>
      <c r="J118" s="6" t="s">
        <v>1086</v>
      </c>
      <c r="K118" s="9" t="s">
        <v>623</v>
      </c>
      <c r="L118" s="3">
        <v>2</v>
      </c>
    </row>
    <row r="119" spans="1:13">
      <c r="A119" t="s">
        <v>1090</v>
      </c>
      <c r="B119">
        <v>386280</v>
      </c>
      <c r="C119">
        <v>150165</v>
      </c>
      <c r="D119">
        <v>51.250486000000002</v>
      </c>
      <c r="E119">
        <v>-2.1979609999999998</v>
      </c>
      <c r="F119" t="s">
        <v>1091</v>
      </c>
      <c r="G119" t="s">
        <v>1092</v>
      </c>
      <c r="H119" t="s">
        <v>1093</v>
      </c>
      <c r="I119" t="str">
        <f>HYPERLINK("https://gridreferencefinder.com?gr=ST8628050165|386280.21_s__c__s_150164.97|1&amp;t=386280.21%20%2C%20150164.97","Link")</f>
        <v>Link</v>
      </c>
      <c r="J119" s="6" t="s">
        <v>1094</v>
      </c>
      <c r="K119" s="6" t="s">
        <v>769</v>
      </c>
      <c r="L119" s="3">
        <v>1</v>
      </c>
      <c r="M119" t="s">
        <v>660</v>
      </c>
    </row>
    <row r="120" spans="1:13">
      <c r="A120" t="s">
        <v>1095</v>
      </c>
      <c r="B120">
        <v>386386</v>
      </c>
      <c r="C120">
        <v>150262</v>
      </c>
      <c r="D120">
        <v>51.251361000000003</v>
      </c>
      <c r="E120">
        <v>-2.1964435999999998</v>
      </c>
      <c r="F120" t="s">
        <v>1096</v>
      </c>
      <c r="G120" t="s">
        <v>1097</v>
      </c>
      <c r="H120" t="s">
        <v>1098</v>
      </c>
      <c r="I120" t="str">
        <f>HYPERLINK("https://gridreferencefinder.com?gr=ST8638650262|386386.38_s__c__s_150261.94|1&amp;t=386386.38%20%2C%20150261.94","Link")</f>
        <v>Link</v>
      </c>
      <c r="J120" s="6" t="s">
        <v>1099</v>
      </c>
      <c r="K120" s="6" t="s">
        <v>769</v>
      </c>
      <c r="L120" s="3">
        <v>1</v>
      </c>
    </row>
    <row r="121" spans="1:13">
      <c r="A121" t="s">
        <v>1100</v>
      </c>
      <c r="B121">
        <v>386704</v>
      </c>
      <c r="C121">
        <v>151407</v>
      </c>
      <c r="D121">
        <v>51.261662999999999</v>
      </c>
      <c r="E121">
        <v>-2.1919420000000001</v>
      </c>
      <c r="F121" t="s">
        <v>1101</v>
      </c>
      <c r="G121" t="s">
        <v>1102</v>
      </c>
      <c r="H121" t="s">
        <v>1103</v>
      </c>
      <c r="I121" t="str">
        <f>HYPERLINK("https://gridreferencefinder.com?gr=ST8670451407|386703.55_s__c__s_151406.82|1&amp;t=386703.55%20%2C%20151406.82","Link")</f>
        <v>Link</v>
      </c>
      <c r="J121" s="6" t="s">
        <v>1104</v>
      </c>
      <c r="K121" s="6" t="s">
        <v>705</v>
      </c>
      <c r="L121" s="3">
        <v>1</v>
      </c>
      <c r="M121" t="s">
        <v>660</v>
      </c>
    </row>
    <row r="122" spans="1:13">
      <c r="A122" t="s">
        <v>1105</v>
      </c>
      <c r="B122">
        <v>386749</v>
      </c>
      <c r="C122">
        <v>151411</v>
      </c>
      <c r="D122">
        <v>51.261704999999999</v>
      </c>
      <c r="E122">
        <v>-2.1912851999999998</v>
      </c>
      <c r="F122" t="s">
        <v>1101</v>
      </c>
      <c r="G122" t="s">
        <v>1106</v>
      </c>
      <c r="H122" t="s">
        <v>1107</v>
      </c>
      <c r="I122" t="str">
        <f>HYPERLINK("https://gridreferencefinder.com?gr=ST8674951411|386749.39_s__c__s_151411.37|1&amp;t=386749.39%20%2C%20151411.37","Link")</f>
        <v>Link</v>
      </c>
      <c r="J122" s="6" t="s">
        <v>1104</v>
      </c>
      <c r="K122" s="6" t="s">
        <v>705</v>
      </c>
      <c r="L122" s="3">
        <v>1</v>
      </c>
      <c r="M122" t="s">
        <v>660</v>
      </c>
    </row>
    <row r="123" spans="1:13">
      <c r="A123" t="s">
        <v>1108</v>
      </c>
      <c r="B123">
        <v>386703</v>
      </c>
      <c r="C123">
        <v>152442</v>
      </c>
      <c r="D123">
        <v>51.270969000000001</v>
      </c>
      <c r="E123">
        <v>-2.1919909</v>
      </c>
      <c r="F123" t="s">
        <v>640</v>
      </c>
      <c r="G123" t="s">
        <v>656</v>
      </c>
      <c r="H123" t="s">
        <v>1109</v>
      </c>
      <c r="I123" t="str">
        <f>HYPERLINK("https://gridreferencefinder.com?gr=ST8670352442|386702.85_s__c__s_152441.75|1&amp;t=386702.85%20%2C%20152441.75","Link")</f>
        <v>Link</v>
      </c>
      <c r="J123" s="6" t="s">
        <v>643</v>
      </c>
      <c r="K123" s="9" t="s">
        <v>623</v>
      </c>
      <c r="L123" s="3">
        <v>2</v>
      </c>
      <c r="M123" s="1"/>
    </row>
    <row r="124" spans="1:13">
      <c r="A124" t="s">
        <v>1110</v>
      </c>
      <c r="B124">
        <v>386731</v>
      </c>
      <c r="C124">
        <v>152151</v>
      </c>
      <c r="D124">
        <v>51.268354000000002</v>
      </c>
      <c r="E124">
        <v>-2.1915738999999999</v>
      </c>
      <c r="F124" t="s">
        <v>650</v>
      </c>
      <c r="G124" t="s">
        <v>879</v>
      </c>
      <c r="H124" t="s">
        <v>1111</v>
      </c>
      <c r="I124" s="8" t="str">
        <f>HYPERLINK("https://gridreferencefinder.com?gr=ST8673152151|386731.18_s__c__s_152150.87|1&amp;t=386731.18%20%2C%20152150.87","Link")</f>
        <v>Link</v>
      </c>
      <c r="J124" s="6" t="s">
        <v>1112</v>
      </c>
      <c r="K124" s="9" t="s">
        <v>738</v>
      </c>
      <c r="L124" s="3">
        <v>3</v>
      </c>
    </row>
    <row r="125" spans="1:13">
      <c r="A125" t="s">
        <v>1113</v>
      </c>
      <c r="B125">
        <v>389912</v>
      </c>
      <c r="C125">
        <v>151340</v>
      </c>
      <c r="D125">
        <v>51.261125</v>
      </c>
      <c r="E125">
        <v>-2.1459611000000001</v>
      </c>
      <c r="F125" t="s">
        <v>1114</v>
      </c>
      <c r="G125" t="s">
        <v>1115</v>
      </c>
      <c r="H125" t="s">
        <v>1116</v>
      </c>
      <c r="I125" t="str">
        <f>HYPERLINK("https://gridreferencefinder.com?gr=ST8991251340|389911.8_s__c__s_151339.68|1&amp;t=389911.8%20%2C%20151339.68","Link")</f>
        <v>Link</v>
      </c>
      <c r="J125" s="6" t="s">
        <v>643</v>
      </c>
      <c r="K125" s="9" t="s">
        <v>738</v>
      </c>
      <c r="L125" s="3">
        <v>3</v>
      </c>
      <c r="M125" s="1" t="s">
        <v>624</v>
      </c>
    </row>
    <row r="126" spans="1:13">
      <c r="A126" t="s">
        <v>1117</v>
      </c>
      <c r="B126">
        <v>389920</v>
      </c>
      <c r="C126">
        <v>151341</v>
      </c>
      <c r="D126">
        <v>51.261133000000001</v>
      </c>
      <c r="E126">
        <v>-2.1458441000000001</v>
      </c>
      <c r="F126" t="s">
        <v>1114</v>
      </c>
      <c r="G126" t="s">
        <v>1115</v>
      </c>
      <c r="H126" t="s">
        <v>1118</v>
      </c>
      <c r="I126" t="str">
        <f>HYPERLINK("https://gridreferencefinder.com?gr=ST8992051341|389919.97_s__c__s_151340.54|1&amp;t=389919.97%20%2C%20151340.54","Link")</f>
        <v>Link</v>
      </c>
      <c r="J126" s="6" t="s">
        <v>643</v>
      </c>
      <c r="K126" s="9" t="s">
        <v>738</v>
      </c>
      <c r="L126" s="3">
        <v>3</v>
      </c>
      <c r="M126" s="1" t="s">
        <v>624</v>
      </c>
    </row>
    <row r="127" spans="1:13">
      <c r="A127" t="s">
        <v>1119</v>
      </c>
      <c r="B127">
        <v>390018</v>
      </c>
      <c r="C127">
        <v>151388</v>
      </c>
      <c r="D127">
        <v>51.261560000000003</v>
      </c>
      <c r="E127">
        <v>-2.1444467</v>
      </c>
      <c r="F127" t="s">
        <v>1114</v>
      </c>
      <c r="G127" t="s">
        <v>1115</v>
      </c>
      <c r="H127" t="s">
        <v>1120</v>
      </c>
      <c r="I127" t="str">
        <f>HYPERLINK("https://gridreferencefinder.com?gr=ST9001851388|390017.57_s__c__s_151387.84|1&amp;t=390017.57%20%2C%20151387.84","Link")</f>
        <v>Link</v>
      </c>
      <c r="J127" s="6" t="s">
        <v>643</v>
      </c>
      <c r="K127" s="9" t="s">
        <v>738</v>
      </c>
      <c r="L127" s="3">
        <v>3</v>
      </c>
      <c r="M127" s="1" t="s">
        <v>624</v>
      </c>
    </row>
    <row r="128" spans="1:13">
      <c r="A128" t="s">
        <v>1121</v>
      </c>
      <c r="B128">
        <v>390009</v>
      </c>
      <c r="C128">
        <v>151387</v>
      </c>
      <c r="D128">
        <v>51.261549000000002</v>
      </c>
      <c r="E128">
        <v>-2.1445699</v>
      </c>
      <c r="F128" t="s">
        <v>1114</v>
      </c>
      <c r="G128" t="s">
        <v>1115</v>
      </c>
      <c r="H128" t="s">
        <v>1122</v>
      </c>
      <c r="I128" t="str">
        <f>HYPERLINK("https://gridreferencefinder.com?gr=ST9000951387|390008.97_s__c__s_151386.55|1&amp;t=390008.97%20%2C%20151386.55","Link")</f>
        <v>Link</v>
      </c>
      <c r="J128" s="6" t="s">
        <v>643</v>
      </c>
      <c r="K128" s="9" t="s">
        <v>738</v>
      </c>
      <c r="L128" s="3">
        <v>3</v>
      </c>
      <c r="M128" s="1" t="s">
        <v>624</v>
      </c>
    </row>
    <row r="129" spans="1:13">
      <c r="A129" t="s">
        <v>1123</v>
      </c>
      <c r="B129">
        <v>389960</v>
      </c>
      <c r="C129">
        <v>151371</v>
      </c>
      <c r="D129">
        <v>51.261412</v>
      </c>
      <c r="E129">
        <v>-2.1452657999999998</v>
      </c>
      <c r="F129" t="s">
        <v>1114</v>
      </c>
      <c r="G129" t="s">
        <v>1115</v>
      </c>
      <c r="H129" t="s">
        <v>1124</v>
      </c>
      <c r="I129" t="str">
        <f>HYPERLINK("https://gridreferencefinder.com?gr=ST8996051371|389960.38_s__c__s_151371.5|1&amp;t=389960.38%20%2C%20151371.5","Link")</f>
        <v>Link</v>
      </c>
      <c r="J129" s="6" t="s">
        <v>1125</v>
      </c>
      <c r="K129" s="9" t="s">
        <v>738</v>
      </c>
      <c r="L129" s="3">
        <v>3</v>
      </c>
      <c r="M129" s="1" t="s">
        <v>624</v>
      </c>
    </row>
    <row r="130" spans="1:13">
      <c r="A130" t="s">
        <v>1126</v>
      </c>
      <c r="B130">
        <v>389950</v>
      </c>
      <c r="C130">
        <v>151370</v>
      </c>
      <c r="D130">
        <v>51.261397000000002</v>
      </c>
      <c r="E130">
        <v>-2.1454198</v>
      </c>
      <c r="F130" t="s">
        <v>1114</v>
      </c>
      <c r="G130" t="s">
        <v>1115</v>
      </c>
      <c r="H130" t="s">
        <v>1127</v>
      </c>
      <c r="I130" t="str">
        <f>HYPERLINK("https://gridreferencefinder.com?gr=ST8995051370|389949.63_s__c__s_151369.78|1&amp;t=389949.63%20%2C%20151369.78","Link")</f>
        <v>Link</v>
      </c>
      <c r="J130" s="6" t="s">
        <v>1125</v>
      </c>
      <c r="K130" s="9" t="s">
        <v>738</v>
      </c>
      <c r="L130" s="3">
        <v>3</v>
      </c>
      <c r="M130" s="1" t="s">
        <v>624</v>
      </c>
    </row>
    <row r="131" spans="1:13">
      <c r="A131" t="s">
        <v>1128</v>
      </c>
      <c r="B131">
        <v>387261</v>
      </c>
      <c r="C131">
        <v>151112</v>
      </c>
      <c r="D131">
        <v>51.259022999999999</v>
      </c>
      <c r="E131">
        <v>-2.1839488</v>
      </c>
      <c r="F131" s="3" t="s">
        <v>1129</v>
      </c>
      <c r="G131" t="s">
        <v>1130</v>
      </c>
      <c r="H131" t="s">
        <v>1131</v>
      </c>
      <c r="I131" t="str">
        <f>HYPERLINK("https://gridreferencefinder.com?gr=ST8726151112|Point_s_A|1&amp;t=Point%20A","Link")</f>
        <v>Link</v>
      </c>
      <c r="J131" s="9" t="s">
        <v>1132</v>
      </c>
      <c r="K131" s="9" t="s">
        <v>678</v>
      </c>
      <c r="L131" s="3">
        <v>7</v>
      </c>
    </row>
    <row r="132" spans="1:13">
      <c r="A132" t="s">
        <v>1133</v>
      </c>
      <c r="B132">
        <v>386460</v>
      </c>
      <c r="C132">
        <v>151991</v>
      </c>
      <c r="D132">
        <v>51.266908000000001</v>
      </c>
      <c r="E132">
        <v>-2.1954585</v>
      </c>
      <c r="F132" s="3" t="s">
        <v>1134</v>
      </c>
      <c r="G132" t="s">
        <v>1135</v>
      </c>
      <c r="H132" t="s">
        <v>1136</v>
      </c>
      <c r="I132" s="8" t="str">
        <f>HYPERLINK("https://gridreferencefinder.com?gr=ST8646051991|Point_s_A|1&amp;t=Point%20A","Link")</f>
        <v>Link</v>
      </c>
      <c r="J132" s="13" t="s">
        <v>1137</v>
      </c>
      <c r="K132" s="9" t="s">
        <v>623</v>
      </c>
      <c r="L132" s="3">
        <v>2</v>
      </c>
      <c r="M132" s="10" t="s">
        <v>624</v>
      </c>
    </row>
  </sheetData>
  <autoFilter ref="A1:M132" xr:uid="{FA5DC3FE-0B1C-410E-99FF-320F09BE50D2}"/>
  <phoneticPr fontId="10" type="noConversion"/>
  <hyperlinks>
    <hyperlink ref="I26" r:id="rId1" display="https://gridreferencefinder.com/?gr=ST8729052153|387290.1_s__c__s_152152.69|1&amp;t=387290.1%20%2C%20152152.69" xr:uid="{D65B5AE0-7D0A-42C7-898F-44E7914C7E18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6BDA-7D92-406D-BE41-D5803CDFD4EB}">
  <sheetPr>
    <tabColor theme="9" tint="0.59999389629810485"/>
  </sheetPr>
  <dimension ref="A1:J15"/>
  <sheetViews>
    <sheetView workbookViewId="0">
      <selection activeCell="A15" sqref="A15"/>
    </sheetView>
  </sheetViews>
  <sheetFormatPr defaultRowHeight="14.45"/>
  <cols>
    <col min="1" max="1" width="18.28515625" bestFit="1" customWidth="1"/>
    <col min="2" max="2" width="16" bestFit="1" customWidth="1"/>
    <col min="3" max="3" width="9.28515625" bestFit="1" customWidth="1"/>
    <col min="5" max="5" width="20.42578125" bestFit="1" customWidth="1"/>
    <col min="7" max="7" width="95.140625" bestFit="1" customWidth="1"/>
    <col min="8" max="8" width="26.7109375" bestFit="1" customWidth="1"/>
    <col min="10" max="10" width="61" bestFit="1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611</v>
      </c>
      <c r="G1" s="7" t="s">
        <v>612</v>
      </c>
      <c r="H1" s="7" t="s">
        <v>613</v>
      </c>
      <c r="I1" s="7" t="s">
        <v>614</v>
      </c>
      <c r="J1" s="2" t="s">
        <v>1138</v>
      </c>
    </row>
    <row r="2" spans="1:10">
      <c r="A2" s="2">
        <v>1130.3900000000001</v>
      </c>
      <c r="B2" s="2">
        <v>797.74</v>
      </c>
      <c r="C2" s="2">
        <v>386936.9</v>
      </c>
      <c r="D2" s="2">
        <v>151330.20000000001</v>
      </c>
      <c r="E2" s="2" t="s">
        <v>1139</v>
      </c>
      <c r="F2" s="7" t="s">
        <v>667</v>
      </c>
      <c r="G2" s="7" t="s">
        <v>668</v>
      </c>
      <c r="H2" s="7"/>
      <c r="I2" s="4" t="s">
        <v>713</v>
      </c>
      <c r="J2" t="s">
        <v>1140</v>
      </c>
    </row>
    <row r="3" spans="1:10">
      <c r="A3" s="2">
        <v>1533.06</v>
      </c>
      <c r="B3" s="2">
        <v>675.51</v>
      </c>
      <c r="C3" s="2">
        <v>386853.6</v>
      </c>
      <c r="D3" s="2">
        <v>150622.5</v>
      </c>
      <c r="E3" s="2" t="s">
        <v>1141</v>
      </c>
      <c r="F3" s="7" t="s">
        <v>1142</v>
      </c>
      <c r="G3" s="7" t="s">
        <v>1143</v>
      </c>
      <c r="H3" s="7"/>
      <c r="I3" s="4" t="s">
        <v>713</v>
      </c>
      <c r="J3" t="s">
        <v>1144</v>
      </c>
    </row>
    <row r="4" spans="1:10">
      <c r="A4" s="2">
        <v>2159.7600000000002</v>
      </c>
      <c r="B4" s="2">
        <v>299.52999999999997</v>
      </c>
      <c r="C4" s="2">
        <v>388018.7</v>
      </c>
      <c r="D4" s="2">
        <v>151540.70000000001</v>
      </c>
      <c r="E4" s="2" t="s">
        <v>1145</v>
      </c>
      <c r="F4" s="7" t="s">
        <v>1042</v>
      </c>
      <c r="G4" s="7" t="s">
        <v>1043</v>
      </c>
      <c r="H4" s="7"/>
      <c r="I4" s="4" t="s">
        <v>713</v>
      </c>
      <c r="J4" t="s">
        <v>1146</v>
      </c>
    </row>
    <row r="5" spans="1:10">
      <c r="A5" s="2">
        <v>16668.96</v>
      </c>
      <c r="B5" s="2">
        <v>1485.49</v>
      </c>
      <c r="C5" s="2">
        <v>386333.2</v>
      </c>
      <c r="D5" s="2">
        <v>150482.29999999999</v>
      </c>
      <c r="E5" s="2" t="s">
        <v>1147</v>
      </c>
      <c r="F5" s="7" t="s">
        <v>1148</v>
      </c>
      <c r="G5" s="7" t="s">
        <v>1149</v>
      </c>
      <c r="H5" s="7" t="s">
        <v>1150</v>
      </c>
      <c r="I5" s="4" t="s">
        <v>713</v>
      </c>
      <c r="J5" t="s">
        <v>1151</v>
      </c>
    </row>
    <row r="6" spans="1:10">
      <c r="A6" s="2">
        <v>999.8</v>
      </c>
      <c r="B6" s="2">
        <v>651.67999999999995</v>
      </c>
      <c r="C6" s="2">
        <v>385936.1</v>
      </c>
      <c r="D6" s="2">
        <v>150358.9</v>
      </c>
      <c r="E6" s="2" t="s">
        <v>1152</v>
      </c>
      <c r="F6" s="7" t="s">
        <v>1153</v>
      </c>
      <c r="G6" s="7" t="s">
        <v>1154</v>
      </c>
      <c r="H6" s="7" t="s">
        <v>1155</v>
      </c>
      <c r="I6" s="4" t="s">
        <v>713</v>
      </c>
      <c r="J6" t="s">
        <v>1156</v>
      </c>
    </row>
    <row r="7" spans="1:10">
      <c r="A7" s="2">
        <v>1428.63</v>
      </c>
      <c r="B7" s="2">
        <v>840.84</v>
      </c>
      <c r="C7" s="2">
        <v>386150.5</v>
      </c>
      <c r="D7" s="2">
        <v>150771.29999999999</v>
      </c>
      <c r="E7" s="2" t="s">
        <v>1157</v>
      </c>
      <c r="F7" s="7" t="s">
        <v>918</v>
      </c>
      <c r="G7" s="7" t="s">
        <v>923</v>
      </c>
      <c r="H7" s="7" t="s">
        <v>1158</v>
      </c>
      <c r="I7" s="4" t="s">
        <v>713</v>
      </c>
      <c r="J7" t="s">
        <v>1156</v>
      </c>
    </row>
    <row r="8" spans="1:10">
      <c r="A8" s="2">
        <v>688.71</v>
      </c>
      <c r="B8" s="2">
        <v>279.22000000000003</v>
      </c>
      <c r="C8" s="2">
        <v>387298.4</v>
      </c>
      <c r="D8" s="2">
        <v>151362.29999999999</v>
      </c>
      <c r="E8" s="2" t="s">
        <v>1159</v>
      </c>
      <c r="F8" s="7" t="s">
        <v>998</v>
      </c>
      <c r="G8" s="7" t="s">
        <v>999</v>
      </c>
      <c r="H8" s="7" t="s">
        <v>1160</v>
      </c>
      <c r="I8" s="4" t="s">
        <v>713</v>
      </c>
      <c r="J8" t="s">
        <v>1161</v>
      </c>
    </row>
    <row r="9" spans="1:10">
      <c r="A9" s="2">
        <v>1012.83</v>
      </c>
      <c r="B9" s="2">
        <v>870.08</v>
      </c>
      <c r="C9" s="2">
        <v>386377.3</v>
      </c>
      <c r="D9" s="2">
        <v>151989.5</v>
      </c>
      <c r="E9" s="2" t="s">
        <v>1162</v>
      </c>
      <c r="F9" s="7" t="s">
        <v>1163</v>
      </c>
      <c r="G9" s="7" t="s">
        <v>1164</v>
      </c>
      <c r="H9" s="7" t="s">
        <v>1165</v>
      </c>
      <c r="I9" s="4" t="s">
        <v>713</v>
      </c>
      <c r="J9" t="s">
        <v>1166</v>
      </c>
    </row>
    <row r="10" spans="1:10">
      <c r="A10" s="2">
        <v>340.33</v>
      </c>
      <c r="B10" s="2">
        <v>153.94999999999999</v>
      </c>
      <c r="C10" s="2">
        <v>386600.4</v>
      </c>
      <c r="D10" s="2">
        <v>150627.6</v>
      </c>
      <c r="E10" s="2" t="s">
        <v>1167</v>
      </c>
      <c r="F10" s="7" t="s">
        <v>1168</v>
      </c>
      <c r="G10" s="7" t="s">
        <v>1169</v>
      </c>
      <c r="H10" s="7" t="s">
        <v>1170</v>
      </c>
      <c r="I10" s="4" t="s">
        <v>713</v>
      </c>
      <c r="J10" t="s">
        <v>1171</v>
      </c>
    </row>
    <row r="11" spans="1:10">
      <c r="A11" s="2">
        <v>251.86</v>
      </c>
      <c r="B11" s="2">
        <v>232.18</v>
      </c>
      <c r="C11" s="2">
        <v>385825.1</v>
      </c>
      <c r="D11" s="2">
        <v>149988.1</v>
      </c>
      <c r="E11" s="2" t="s">
        <v>1172</v>
      </c>
      <c r="F11" s="7" t="s">
        <v>1173</v>
      </c>
      <c r="G11" s="7" t="s">
        <v>1174</v>
      </c>
      <c r="H11" s="7" t="s">
        <v>1175</v>
      </c>
      <c r="I11" s="4" t="s">
        <v>713</v>
      </c>
      <c r="J11" t="s">
        <v>1176</v>
      </c>
    </row>
    <row r="12" spans="1:10">
      <c r="A12" s="2">
        <v>286.17</v>
      </c>
      <c r="B12" s="2">
        <v>207.53</v>
      </c>
      <c r="C12" s="2">
        <v>386092.4</v>
      </c>
      <c r="D12" s="2">
        <v>149981.79999999999</v>
      </c>
      <c r="E12" s="2" t="s">
        <v>1177</v>
      </c>
      <c r="F12" s="7" t="s">
        <v>760</v>
      </c>
      <c r="G12" s="7" t="s">
        <v>761</v>
      </c>
      <c r="H12" s="7" t="s">
        <v>1178</v>
      </c>
      <c r="I12" s="4" t="s">
        <v>713</v>
      </c>
      <c r="J12" t="s">
        <v>1179</v>
      </c>
    </row>
    <row r="13" spans="1:10">
      <c r="A13">
        <v>652.54</v>
      </c>
      <c r="B13">
        <v>285.89</v>
      </c>
      <c r="C13">
        <v>387454.26</v>
      </c>
      <c r="D13">
        <v>151048.25</v>
      </c>
      <c r="E13" t="s">
        <v>1180</v>
      </c>
      <c r="F13" s="7" t="s">
        <v>631</v>
      </c>
      <c r="G13" s="7" t="s">
        <v>861</v>
      </c>
      <c r="H13" s="7" t="s">
        <v>1181</v>
      </c>
      <c r="I13" s="4" t="s">
        <v>713</v>
      </c>
      <c r="J13" t="s">
        <v>1182</v>
      </c>
    </row>
    <row r="14" spans="1:10">
      <c r="F14" s="7"/>
      <c r="G14" s="7"/>
      <c r="H14" s="7"/>
      <c r="I14" s="7"/>
    </row>
    <row r="15" spans="1:10">
      <c r="F15" s="7"/>
      <c r="G15" s="7"/>
      <c r="H15" s="7"/>
      <c r="I15" s="7"/>
    </row>
  </sheetData>
  <hyperlinks>
    <hyperlink ref="I2" r:id="rId1" xr:uid="{E723E03C-A4C0-4CE7-9391-A11041DFDB33}"/>
    <hyperlink ref="I3" r:id="rId2" xr:uid="{DDFB12F4-EF92-4005-BCD7-F0FBA66E7639}"/>
    <hyperlink ref="I4" r:id="rId3" xr:uid="{E7695960-794D-44ED-91B6-5CE9FD69463C}"/>
    <hyperlink ref="I5" r:id="rId4" xr:uid="{3F7A8963-A2C7-4BC5-B66A-F3CF462E7B7C}"/>
    <hyperlink ref="I6" r:id="rId5" xr:uid="{2D0108B8-C200-48ED-9426-F0B54BF3A8FB}"/>
    <hyperlink ref="I7" r:id="rId6" xr:uid="{4FB21642-16AD-4A06-9846-044CB2C2A1D9}"/>
    <hyperlink ref="I8" r:id="rId7" xr:uid="{062E6DCF-70D4-4AF9-8404-9FA799FE5EA7}"/>
    <hyperlink ref="I9" r:id="rId8" xr:uid="{F9AB6569-933D-4165-9D49-EEEBDD3140AE}"/>
    <hyperlink ref="I10" r:id="rId9" xr:uid="{18652DF2-D4A6-420A-8CD4-11EB40AA0C5A}"/>
    <hyperlink ref="I11" r:id="rId10" xr:uid="{8D9E1221-9004-466D-9EFB-A0E1EB503270}"/>
    <hyperlink ref="I12" r:id="rId11" xr:uid="{D0361294-0545-49D5-8420-0ED411A5BD94}"/>
    <hyperlink ref="I13" r:id="rId12" xr:uid="{085610FB-1451-446E-80FA-5973F5E1ABE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C01C9C7067748B4991D135BAD4426" ma:contentTypeVersion="14" ma:contentTypeDescription="Create a new document." ma:contentTypeScope="" ma:versionID="18ea11d0d09cb74db96e218f1685c7e7">
  <xsd:schema xmlns:xsd="http://www.w3.org/2001/XMLSchema" xmlns:xs="http://www.w3.org/2001/XMLSchema" xmlns:p="http://schemas.microsoft.com/office/2006/metadata/properties" xmlns:ns2="af37a5aa-eabb-4c4b-ab36-69a0265332d3" xmlns:ns3="925c3736-93e0-4d8c-87ff-44506401c2e9" targetNamespace="http://schemas.microsoft.com/office/2006/metadata/properties" ma:root="true" ma:fieldsID="95cfbdc79e22a808449c9d503596eede" ns2:_="" ns3:_="">
    <xsd:import namespace="af37a5aa-eabb-4c4b-ab36-69a0265332d3"/>
    <xsd:import namespace="925c3736-93e0-4d8c-87ff-44506401c2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7a5aa-eabb-4c4b-ab36-69a026533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54e9e72-eb48-473b-acb4-231637a03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c3736-93e0-4d8c-87ff-44506401c2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02ba11a-3e32-4fe4-8c9b-578742b1ae85}" ma:internalName="TaxCatchAll" ma:showField="CatchAllData" ma:web="925c3736-93e0-4d8c-87ff-44506401c2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37a5aa-eabb-4c4b-ab36-69a0265332d3">
      <Terms xmlns="http://schemas.microsoft.com/office/infopath/2007/PartnerControls"/>
    </lcf76f155ced4ddcb4097134ff3c332f>
    <TaxCatchAll xmlns="925c3736-93e0-4d8c-87ff-44506401c2e9" xsi:nil="true"/>
  </documentManagement>
</p:properties>
</file>

<file path=customXml/itemProps1.xml><?xml version="1.0" encoding="utf-8"?>
<ds:datastoreItem xmlns:ds="http://schemas.openxmlformats.org/officeDocument/2006/customXml" ds:itemID="{6D1BDFEC-761D-48F7-A2E4-96921021AE07}"/>
</file>

<file path=customXml/itemProps2.xml><?xml version="1.0" encoding="utf-8"?>
<ds:datastoreItem xmlns:ds="http://schemas.openxmlformats.org/officeDocument/2006/customXml" ds:itemID="{D98E020B-522F-4875-AD52-C980369CDC60}"/>
</file>

<file path=customXml/itemProps3.xml><?xml version="1.0" encoding="utf-8"?>
<ds:datastoreItem xmlns:ds="http://schemas.openxmlformats.org/officeDocument/2006/customXml" ds:itemID="{0AF613E8-C7C5-4BC4-9A89-DDA1C9319C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Norman Burgess</dc:creator>
  <cp:keywords/>
  <dc:description/>
  <cp:lastModifiedBy>Norman Burgess</cp:lastModifiedBy>
  <cp:revision/>
  <dcterms:created xsi:type="dcterms:W3CDTF">2024-07-15T14:49:29Z</dcterms:created>
  <dcterms:modified xsi:type="dcterms:W3CDTF">2024-08-27T12:31:42Z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0x010100AF5C01C9C7067748B4991D135BAD4426</vt:lpwstr>
  </property>
</Properties>
</file>