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dfordcollege-my.sharepoint.com/personal/meustace_bedford_ac_uk/Documents/Data Files Bedford College M Eustace/SALIX/Shuttleworth/Tender/Halls of Residence/To be loaded/"/>
    </mc:Choice>
  </mc:AlternateContent>
  <xr:revisionPtr revIDLastSave="18" documentId="8_{6C58B82B-0EA7-4697-8EB8-EF6E5CE5DD72}" xr6:coauthVersionLast="47" xr6:coauthVersionMax="47" xr10:uidLastSave="{DA68A6F0-50F7-4692-B082-C0EC83088A9E}"/>
  <bookViews>
    <workbookView xWindow="-120" yWindow="-120" windowWidth="29040" windowHeight="15840" xr2:uid="{D20659DE-C94A-4CBC-8B72-0E163C20F4E6}"/>
  </bookViews>
  <sheets>
    <sheet name="Cost Breakdown" sheetId="1" r:id="rId1"/>
    <sheet name="Mechanical CSA" sheetId="2" r:id="rId2"/>
    <sheet name="Electrical CSA" sheetId="3" r:id="rId3"/>
  </sheets>
  <definedNames>
    <definedName name="_xlnm.Print_Area" localSheetId="2">'Electrical CSA'!$A$1:$D$61</definedName>
    <definedName name="_xlnm.Print_Area" localSheetId="1">'Mechanical CSA'!$A$1:$D$75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I17" i="1" s="1"/>
  <c r="F19" i="1"/>
  <c r="I19" i="1" s="1"/>
  <c r="F33" i="1"/>
  <c r="F30" i="1"/>
  <c r="G31" i="1"/>
  <c r="F31" i="1"/>
  <c r="F29" i="1"/>
  <c r="I29" i="1" s="1"/>
  <c r="F26" i="1"/>
  <c r="I45" i="1"/>
  <c r="I46" i="1" s="1"/>
  <c r="F32" i="1"/>
  <c r="I32" i="1" s="1"/>
  <c r="F25" i="1"/>
  <c r="I25" i="1" s="1"/>
  <c r="H39" i="1"/>
  <c r="I39" i="1" s="1"/>
  <c r="H38" i="1"/>
  <c r="I38" i="1" s="1"/>
  <c r="C52" i="3"/>
  <c r="C42" i="3"/>
  <c r="C60" i="2"/>
  <c r="C47" i="2"/>
  <c r="F12" i="1"/>
  <c r="I12" i="1" s="1"/>
  <c r="I140" i="1"/>
  <c r="I139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73" i="1"/>
  <c r="I66" i="1"/>
  <c r="I67" i="1"/>
  <c r="I68" i="1"/>
  <c r="I69" i="1"/>
  <c r="I70" i="1"/>
  <c r="I71" i="1"/>
  <c r="I65" i="1"/>
  <c r="I53" i="1"/>
  <c r="I54" i="1"/>
  <c r="I55" i="1"/>
  <c r="I56" i="1"/>
  <c r="I57" i="1"/>
  <c r="I58" i="1"/>
  <c r="I59" i="1"/>
  <c r="I60" i="1"/>
  <c r="I61" i="1"/>
  <c r="I62" i="1"/>
  <c r="I63" i="1"/>
  <c r="I52" i="1"/>
  <c r="I48" i="1"/>
  <c r="I42" i="1"/>
  <c r="I26" i="1"/>
  <c r="I27" i="1"/>
  <c r="I28" i="1"/>
  <c r="I30" i="1"/>
  <c r="I15" i="1"/>
  <c r="I16" i="1"/>
  <c r="I18" i="1"/>
  <c r="I22" i="1"/>
  <c r="I103" i="1"/>
  <c r="I104" i="1"/>
  <c r="I105" i="1"/>
  <c r="I106" i="1"/>
  <c r="I107" i="1"/>
  <c r="I108" i="1"/>
  <c r="I116" i="1"/>
  <c r="F34" i="1" l="1"/>
  <c r="I34" i="1" s="1"/>
  <c r="I13" i="1"/>
  <c r="I23" i="1" l="1"/>
  <c r="I49" i="1" l="1"/>
  <c r="I36" i="1"/>
  <c r="I43" i="1" l="1"/>
  <c r="I40" i="1"/>
  <c r="I147" i="1"/>
  <c r="I148" i="1"/>
  <c r="I146" i="1"/>
  <c r="I149" i="1" l="1"/>
  <c r="I121" i="1"/>
  <c r="I142" i="1"/>
  <c r="I128" i="1"/>
  <c r="I130" i="1"/>
  <c r="I131" i="1"/>
  <c r="I132" i="1"/>
  <c r="I133" i="1"/>
  <c r="I134" i="1"/>
  <c r="I135" i="1"/>
  <c r="I136" i="1"/>
  <c r="I101" i="1"/>
  <c r="I123" i="1"/>
  <c r="I117" i="1"/>
  <c r="I129" i="1"/>
  <c r="I137" i="1"/>
  <c r="I127" i="1"/>
  <c r="I97" i="1"/>
  <c r="I96" i="1"/>
  <c r="I100" i="1"/>
  <c r="I94" i="1"/>
  <c r="I99" i="1"/>
  <c r="I111" i="1"/>
  <c r="I112" i="1"/>
  <c r="I113" i="1"/>
  <c r="I114" i="1"/>
  <c r="I115" i="1"/>
  <c r="I110" i="1"/>
  <c r="I120" i="1"/>
  <c r="I119" i="1"/>
  <c r="I122" i="1"/>
  <c r="I126" i="1"/>
  <c r="I93" i="1"/>
  <c r="I92" i="1"/>
  <c r="I125" i="1"/>
  <c r="I143" i="1" l="1"/>
  <c r="I152" i="1" s="1"/>
  <c r="I154" i="1" s="1"/>
  <c r="E10" i="1" l="1"/>
  <c r="E9" i="1"/>
</calcChain>
</file>

<file path=xl/sharedStrings.xml><?xml version="1.0" encoding="utf-8"?>
<sst xmlns="http://schemas.openxmlformats.org/spreadsheetml/2006/main" count="432" uniqueCount="273">
  <si>
    <t>Qty</t>
  </si>
  <si>
    <t>Unit</t>
  </si>
  <si>
    <t>Rate</t>
  </si>
  <si>
    <t>Total</t>
  </si>
  <si>
    <t xml:space="preserve"> </t>
  </si>
  <si>
    <t>Site Staff</t>
  </si>
  <si>
    <t>weeks</t>
  </si>
  <si>
    <t>days</t>
  </si>
  <si>
    <t>nr</t>
  </si>
  <si>
    <t>Forklift Driver</t>
  </si>
  <si>
    <t>3+1 Toilet</t>
  </si>
  <si>
    <t>Delivery/collection</t>
  </si>
  <si>
    <t>Item</t>
  </si>
  <si>
    <t>Solid Timber Hoarding</t>
  </si>
  <si>
    <t>Herras + gates</t>
  </si>
  <si>
    <t>Insurance</t>
  </si>
  <si>
    <t>Contractors All Risk</t>
  </si>
  <si>
    <t>Waste</t>
  </si>
  <si>
    <t>Skips</t>
  </si>
  <si>
    <t>Works Access</t>
  </si>
  <si>
    <t>m2</t>
  </si>
  <si>
    <t>m</t>
  </si>
  <si>
    <t>Site Plant</t>
  </si>
  <si>
    <t>Forklift</t>
  </si>
  <si>
    <t>Small plant/tools allowance</t>
  </si>
  <si>
    <t>Fuel plus bund</t>
  </si>
  <si>
    <t>Deep clean</t>
  </si>
  <si>
    <t>Site Manager[s]</t>
  </si>
  <si>
    <t>Labourer[s]</t>
  </si>
  <si>
    <t>Gate person</t>
  </si>
  <si>
    <t>Planner</t>
  </si>
  <si>
    <t>Other [please state]</t>
  </si>
  <si>
    <t>Non Site Based Staff</t>
  </si>
  <si>
    <t>Marketing</t>
  </si>
  <si>
    <t>Health &amp; Safety</t>
  </si>
  <si>
    <t>weeks/hrs [or part there of]</t>
  </si>
  <si>
    <t>Site Offices[s]</t>
  </si>
  <si>
    <t>Meeting Room s]</t>
  </si>
  <si>
    <t>Mess Room [s]</t>
  </si>
  <si>
    <t>Drying Room[s]</t>
  </si>
  <si>
    <t>Container[s]</t>
  </si>
  <si>
    <t>Hoarding/Security Works/Access Works</t>
  </si>
  <si>
    <t>Miscellaneous</t>
  </si>
  <si>
    <t>CCS Registration + site administration of the scheme.</t>
  </si>
  <si>
    <t>Quality Control</t>
  </si>
  <si>
    <t>Accommodation [fire rated]</t>
  </si>
  <si>
    <t>Site sweeper</t>
  </si>
  <si>
    <t>Site accommodation cleaning</t>
  </si>
  <si>
    <t>Site lighting</t>
  </si>
  <si>
    <t>Generators</t>
  </si>
  <si>
    <t>Nr or weeks</t>
  </si>
  <si>
    <t>Main site board + graphic [2.4 x 2.4 m]</t>
  </si>
  <si>
    <t>Waste management</t>
  </si>
  <si>
    <t>Name of the Contractor</t>
  </si>
  <si>
    <t>Operating Address</t>
  </si>
  <si>
    <t>Health &amp; safety signage</t>
  </si>
  <si>
    <t>Load out areas</t>
  </si>
  <si>
    <t>Services connections - Electrical</t>
  </si>
  <si>
    <t>Services connections - Water</t>
  </si>
  <si>
    <t>Item[s]</t>
  </si>
  <si>
    <t>IT Equipment [please state]</t>
  </si>
  <si>
    <t>Business conferencing equipment [please state]</t>
  </si>
  <si>
    <t>Weekly site progress photographs</t>
  </si>
  <si>
    <t>Allowance for metering and recording site utilities</t>
  </si>
  <si>
    <t>Allowance for safe disconnections and making good</t>
  </si>
  <si>
    <t>Scaffold inspections</t>
  </si>
  <si>
    <t>weekly</t>
  </si>
  <si>
    <t>Lockable site information notice boards.</t>
  </si>
  <si>
    <t>Allowances for utilities costs</t>
  </si>
  <si>
    <t>Transformers + temporary site power</t>
  </si>
  <si>
    <t>On site training for college staff [Allow for groups]  Allow for preparing an AV record of the training</t>
  </si>
  <si>
    <t>Cost surveyor</t>
  </si>
  <si>
    <t>Site planner</t>
  </si>
  <si>
    <t>Site Office Administrator</t>
  </si>
  <si>
    <t>Design Manager</t>
  </si>
  <si>
    <t>Site security</t>
  </si>
  <si>
    <t>Allowance for site office consumables</t>
  </si>
  <si>
    <t>Site radio[s]</t>
  </si>
  <si>
    <t>Site phone[s]</t>
  </si>
  <si>
    <t>Director in charge [direct costs allocated to the project]</t>
  </si>
  <si>
    <t>Assistant Site Manager[s]</t>
  </si>
  <si>
    <t>Health &amp; Safety [independent/company] inspectors</t>
  </si>
  <si>
    <t>Site Accommodation Cleaner</t>
  </si>
  <si>
    <t>Allowance for site furniture</t>
  </si>
  <si>
    <t>Cleaning + Protection</t>
  </si>
  <si>
    <t>Protection of the partially completed works</t>
  </si>
  <si>
    <t>Services connections - Wi-Fi/Data</t>
  </si>
  <si>
    <r>
      <rPr>
        <sz val="9"/>
        <color rgb="FF414042"/>
        <rFont val="Trebuchet MS"/>
        <family val="2"/>
      </rPr>
      <t>m²</t>
    </r>
  </si>
  <si>
    <r>
      <rPr>
        <b/>
        <sz val="12"/>
        <color rgb="FF414042"/>
        <rFont val="Calibri"/>
        <family val="2"/>
        <scheme val="minor"/>
      </rPr>
      <t>MAIN CONTRACTOR’S PRELIMINARIES</t>
    </r>
  </si>
  <si>
    <t>Insert %</t>
  </si>
  <si>
    <t>Sub Total</t>
  </si>
  <si>
    <t>PC SUMS</t>
  </si>
  <si>
    <t xml:space="preserve">Percentage Addition </t>
  </si>
  <si>
    <r>
      <rPr>
        <b/>
        <sz val="11"/>
        <color rgb="FF414042"/>
        <rFont val="Calibri"/>
        <family val="2"/>
        <scheme val="minor"/>
      </rPr>
      <t>SUPERSTRUCTURE</t>
    </r>
  </si>
  <si>
    <t>SERVICES</t>
  </si>
  <si>
    <r>
      <rPr>
        <b/>
        <sz val="12"/>
        <color rgb="FF414042"/>
        <rFont val="Calibri"/>
        <family val="2"/>
      </rPr>
      <t>EXTERNAL WORKS</t>
    </r>
  </si>
  <si>
    <r>
      <rPr>
        <b/>
        <sz val="12"/>
        <color rgb="FF414042"/>
        <rFont val="Calibri"/>
        <family val="2"/>
        <scheme val="minor"/>
      </rPr>
      <t>INTERNAL FINISHES</t>
    </r>
  </si>
  <si>
    <t>TOTAL CONSTRUCTION ESTIMATE [excluding VAT]</t>
  </si>
  <si>
    <t>Latex [in accordance with Devonshire Architect Specification]</t>
  </si>
  <si>
    <t>Carpet Tile Flooring [please state area allowed for in the tender]</t>
  </si>
  <si>
    <t>Extra over for flooring thresholds [all areas]</t>
  </si>
  <si>
    <t>Extra over for cap and cove - vinyl tiles</t>
  </si>
  <si>
    <t xml:space="preserve">Install new windows </t>
  </si>
  <si>
    <t>MISCELLANEOUS</t>
  </si>
  <si>
    <t>FACILITATING WORKS</t>
  </si>
  <si>
    <t>Tender  including VE [Excluding VAT]</t>
  </si>
  <si>
    <t>Allowance to discharge planning conditions</t>
  </si>
  <si>
    <t>item</t>
  </si>
  <si>
    <t>Mobile Towers</t>
  </si>
  <si>
    <t>sets</t>
  </si>
  <si>
    <t>Stairs</t>
  </si>
  <si>
    <t>Other - Craneage</t>
  </si>
  <si>
    <t>Other [please state] O&amp;M's</t>
  </si>
  <si>
    <t>MAIN CONTRACTOR’S OVERHEAD &amp; PROFIT</t>
  </si>
  <si>
    <t>allowance for 3 phase power</t>
  </si>
  <si>
    <t xml:space="preserve">Other - weekend working allowance </t>
  </si>
  <si>
    <t>Miscellaneous - sundries from Estimate</t>
  </si>
  <si>
    <t>Platforms</t>
  </si>
  <si>
    <t xml:space="preserve"> CONTRACT SUM ANALYSIS  - Halls of Residence SALIX Works</t>
  </si>
  <si>
    <t>SALIX Works - Halls of Residence</t>
  </si>
  <si>
    <t>SUBSTRUCTURE - Existing Internal Floors</t>
  </si>
  <si>
    <t>Install new Cills</t>
  </si>
  <si>
    <t xml:space="preserve">Skimming to new insultated walls </t>
  </si>
  <si>
    <t>Work to install district heating into the Halls of Residence</t>
  </si>
  <si>
    <t>Allowance for scribing and modifying the fixed furniture in Clayton &amp; Edmunds Halls</t>
  </si>
  <si>
    <t>Services connections - Waste [or tank empty]</t>
  </si>
  <si>
    <t>Scaffold for window removal/replacement</t>
  </si>
  <si>
    <t>Crash decks and over door ways</t>
  </si>
  <si>
    <t xml:space="preserve">Repair/reinstate temporary </t>
  </si>
  <si>
    <t xml:space="preserve">Client Contingency </t>
  </si>
  <si>
    <t>Visitor PPE [allow for 10 sets]</t>
  </si>
  <si>
    <t>Other - Remove compound; repir fencing and make good grassed/hard court areas</t>
  </si>
  <si>
    <t>Provide the Principal Contractor role and attendances for the roofing works contractor</t>
  </si>
  <si>
    <t>Provide the Principal Contractor role and attendances for the external SALIX works contractor</t>
  </si>
  <si>
    <t>Install new insultated plasterboard &amp; stud wall [One hour fire rated] - please state the area allowed for in the tender]</t>
  </si>
  <si>
    <t>m3</t>
  </si>
  <si>
    <t>Project:</t>
  </si>
  <si>
    <t>Halls of Residence FIT OUT</t>
  </si>
  <si>
    <t>Reference:</t>
  </si>
  <si>
    <t>02-15</t>
  </si>
  <si>
    <t>DATA - NOT PRINTED</t>
  </si>
  <si>
    <t>Site</t>
  </si>
  <si>
    <t>Shuttleworth College</t>
  </si>
  <si>
    <t>Revision:</t>
  </si>
  <si>
    <t>T00</t>
  </si>
  <si>
    <t>Client:</t>
  </si>
  <si>
    <t>Bedford College</t>
  </si>
  <si>
    <t>Date:</t>
  </si>
  <si>
    <t>ITEM</t>
  </si>
  <si>
    <t>SPECIFICATION SECTION &amp; DESCRIPTION</t>
  </si>
  <si>
    <t>COST</t>
  </si>
  <si>
    <t>NOTES</t>
  </si>
  <si>
    <t>MECHANICAL</t>
  </si>
  <si>
    <r>
      <t xml:space="preserve">NOTE: </t>
    </r>
    <r>
      <rPr>
        <sz val="11"/>
        <color theme="1"/>
        <rFont val="Calibri"/>
        <family val="2"/>
        <scheme val="minor"/>
      </rPr>
      <t>The costs detailed below relate to the Mechanical Services drawings and specifications contained in the Mechanical SALIX folder only.</t>
    </r>
    <r>
      <rPr>
        <b/>
        <sz val="11"/>
        <color theme="1"/>
        <rFont val="Calibri"/>
        <family val="2"/>
        <scheme val="minor"/>
      </rPr>
      <t xml:space="preserve"> It is essential they are priced seperately.</t>
    </r>
  </si>
  <si>
    <t>C10 &amp; C14 - Surveys, Isolation, Demolition &amp; Strip Out</t>
  </si>
  <si>
    <t xml:space="preserve">N13 - Sanitaryware </t>
  </si>
  <si>
    <t>Refer to taps on mechanical schedules and architects sanitaryware specification.</t>
  </si>
  <si>
    <t>P30 &amp; P31 BWIC with Mechanical Services</t>
  </si>
  <si>
    <t>R10 - Rainwater Drainage Systems</t>
  </si>
  <si>
    <t>R11 - Foul Drainage Systems</t>
  </si>
  <si>
    <t>Local connections to existing stack</t>
  </si>
  <si>
    <t>S10 - Incoming Water</t>
  </si>
  <si>
    <t>S12 - Leak Detection</t>
  </si>
  <si>
    <t>S12 - Domestic Services</t>
  </si>
  <si>
    <t>S12 - External Taps</t>
  </si>
  <si>
    <t>S15 - Drinking Fountains</t>
  </si>
  <si>
    <t>S20 - Treated Water Systems</t>
  </si>
  <si>
    <t>S30 - Compressed Air Systems</t>
  </si>
  <si>
    <t>S32 - Natural Gas</t>
  </si>
  <si>
    <t>S34 - Specialist Gas Systems</t>
  </si>
  <si>
    <t>S61 - Dry Riser Systems</t>
  </si>
  <si>
    <t>S63 - Sprinkler Systems</t>
  </si>
  <si>
    <t>S65 - Fire Hydrants</t>
  </si>
  <si>
    <t>T15 - Solar Thermal Systems</t>
  </si>
  <si>
    <t>T31 - Low Temperature Heating Systems</t>
  </si>
  <si>
    <t>T42 - Local Heating Units</t>
  </si>
  <si>
    <t>T69 - Chilled Water Systems</t>
  </si>
  <si>
    <t xml:space="preserve">U10 - Ventilation Systems </t>
  </si>
  <si>
    <t>Including Ductwork, MVHRs, Fans, Silencers, Air Terminals, Louvers and Cowls.</t>
  </si>
  <si>
    <t>U11 Toilet Extract Systems</t>
  </si>
  <si>
    <t>U12 - Kitchen Ventilation Systems</t>
  </si>
  <si>
    <t>U14 - Smoke and Heat Control Systems</t>
  </si>
  <si>
    <t>U15 - Safety Cabinet/Fume Cupboard Systems</t>
  </si>
  <si>
    <t>U20 - Dust Extract Systems</t>
  </si>
  <si>
    <t xml:space="preserve">U39 - Air Conditioning Systems </t>
  </si>
  <si>
    <t>Including VRV, Piping, Wiring, Controls, Condensate and AC pipework Insulation</t>
  </si>
  <si>
    <t>U70 - Air Curtains</t>
  </si>
  <si>
    <t>W60 - Genius Control System</t>
  </si>
  <si>
    <t xml:space="preserve">Y50 - Insulation </t>
  </si>
  <si>
    <t>Including Ductwork, Air Intake plenums, LTHW pipework, Domestic Services Pipework and cladding.</t>
  </si>
  <si>
    <t>Y25 - Waterside Cleaning &amp; Flushing</t>
  </si>
  <si>
    <t>Y25 - Plumbing Chlorination</t>
  </si>
  <si>
    <t>Y51 - Air Side Balancing</t>
  </si>
  <si>
    <t>Y51 - Water Side Balancing</t>
  </si>
  <si>
    <t>A31 - Mechanical Design &amp; Co-Ordination</t>
  </si>
  <si>
    <t>A32 - Prelims (Site/Project/Contract Management)</t>
  </si>
  <si>
    <t>A37 - Record Drawings &amp; O&amp;Ms</t>
  </si>
  <si>
    <t>Planned Preventative Maintenance within the first 12 months.</t>
  </si>
  <si>
    <t>SUB-TOTAL OF WORKS</t>
  </si>
  <si>
    <t>DESCRIPTION</t>
  </si>
  <si>
    <t>ADDITIONAL COSTS/SAVINGS IDENTIFIED/RECOMMENDED BUT NOT SHOWN ON DRAWINGS OR SPECIFICATION</t>
  </si>
  <si>
    <r>
      <t xml:space="preserve">NOTE: </t>
    </r>
    <r>
      <rPr>
        <sz val="11"/>
        <color theme="1"/>
        <rFont val="Calibri"/>
        <family val="2"/>
        <scheme val="minor"/>
      </rPr>
      <t>These works will not be included in your tender sum but will demonstrate due diligence.</t>
    </r>
  </si>
  <si>
    <t>ADDITIONAL INFORMATION</t>
  </si>
  <si>
    <t>INSERT NAME OF CONTRACTOR</t>
  </si>
  <si>
    <t>DATE:</t>
  </si>
  <si>
    <t>a)</t>
  </si>
  <si>
    <t>Declared OHP</t>
  </si>
  <si>
    <t>Will be used for variations.</t>
  </si>
  <si>
    <t>b)</t>
  </si>
  <si>
    <t>Daywork Rate:</t>
  </si>
  <si>
    <t>Contracts Manager</t>
  </si>
  <si>
    <t>Plumber</t>
  </si>
  <si>
    <t>Pipe Fitter</t>
  </si>
  <si>
    <t>Air Conditioning Engineer</t>
  </si>
  <si>
    <t>Ductwork Fitter</t>
  </si>
  <si>
    <t>Insulation Fitter</t>
  </si>
  <si>
    <t>Commissioning Engineer</t>
  </si>
  <si>
    <t>Controls Engineer</t>
  </si>
  <si>
    <t>Apprentice/Non-Skilled Tradesmen</t>
  </si>
  <si>
    <t>Halls of Residence SALIX</t>
  </si>
  <si>
    <t>ELECTRICAL</t>
  </si>
  <si>
    <r>
      <t xml:space="preserve">NOTE: </t>
    </r>
    <r>
      <rPr>
        <sz val="11"/>
        <color theme="1"/>
        <rFont val="Calibri"/>
        <family val="2"/>
        <scheme val="minor"/>
      </rPr>
      <t>The costs detailed below relate to the Electrical Services drawings 02-15-E-01 through 05, 02-15-E-SP-99 Electrical 
Spec and 02-15-E-CS-91 Electrical Details only.</t>
    </r>
    <r>
      <rPr>
        <b/>
        <sz val="11"/>
        <color theme="1"/>
        <rFont val="Calibri"/>
        <family val="2"/>
        <scheme val="minor"/>
      </rPr>
      <t xml:space="preserve"> It is essential they are priced seperately.</t>
    </r>
  </si>
  <si>
    <t>P30 &amp; P31 BWIC with Electrical Services</t>
  </si>
  <si>
    <t>U14 - Smoke Extract/AOV Systems</t>
  </si>
  <si>
    <t>V12 - LV Utilities Supply</t>
  </si>
  <si>
    <t>V13 - PV Electrical Generation</t>
  </si>
  <si>
    <t xml:space="preserve">V20 - LV Distribution </t>
  </si>
  <si>
    <t xml:space="preserve">V21 - Lighting </t>
  </si>
  <si>
    <t>V22 - Small Power</t>
  </si>
  <si>
    <t>V22 - Power for Mechanical Services</t>
  </si>
  <si>
    <t>V32 - UPS Systems</t>
  </si>
  <si>
    <t>V34 - Electric Vehicle Charging</t>
  </si>
  <si>
    <t>V41 - External Lighting</t>
  </si>
  <si>
    <t>V51 - Electric Heating</t>
  </si>
  <si>
    <t>V90 - Electrical Installation/Containment</t>
  </si>
  <si>
    <t>V92 - Audio Visual Systems</t>
  </si>
  <si>
    <t>Supply, 2nd Fix &amp; Commission</t>
  </si>
  <si>
    <t>Containment provision.</t>
  </si>
  <si>
    <t>W10 - Telecommunications</t>
  </si>
  <si>
    <t>W12 - Public Address System</t>
  </si>
  <si>
    <t xml:space="preserve">W15 - Facilities for the Disabled </t>
  </si>
  <si>
    <t>Toilet Alarms and Refuge Systems.</t>
  </si>
  <si>
    <t>Induction Loop Systems.</t>
  </si>
  <si>
    <t>W23 - Clocks</t>
  </si>
  <si>
    <t xml:space="preserve">W30 - Data </t>
  </si>
  <si>
    <t>W40 - Access Control</t>
  </si>
  <si>
    <t>W41 - Security Detection</t>
  </si>
  <si>
    <t>W42 - CCTV</t>
  </si>
  <si>
    <t>W50 - Fire Alarm</t>
  </si>
  <si>
    <t>W51 - Earthing &amp; Bonding</t>
  </si>
  <si>
    <t>W52 - Lightning &amp; Surge Protection</t>
  </si>
  <si>
    <t>W54 - Liquid Leak Detection</t>
  </si>
  <si>
    <t>Y81 - Testing &amp; Commissioning</t>
  </si>
  <si>
    <t>A31 - Electrical Design &amp; Co-Ordination</t>
  </si>
  <si>
    <t>Electrician</t>
  </si>
  <si>
    <t>Fire Alarm Engineer</t>
  </si>
  <si>
    <t>Security Engineer</t>
  </si>
  <si>
    <t>Mechanical CSA</t>
  </si>
  <si>
    <t>Electrical CSA</t>
  </si>
  <si>
    <t>Remove external windows [Hall of Residence/Common Room Only]</t>
  </si>
  <si>
    <t>V3</t>
  </si>
  <si>
    <t>Install new insulated cladding to common room [External]</t>
  </si>
  <si>
    <t>Vinyl Paint finish - Insultated walls areas only</t>
  </si>
  <si>
    <t>BWIC</t>
  </si>
  <si>
    <t>Allow for taking up vinyl in staircases and circulation areas.</t>
  </si>
  <si>
    <t>Nr</t>
  </si>
  <si>
    <t>Stair nosings [5 staircases]</t>
  </si>
  <si>
    <t>Vinyl Flooring [please state area allowed for in the tender] - including staircase and landing areas</t>
  </si>
  <si>
    <r>
      <rPr>
        <sz val="9"/>
        <color rgb="FF414042"/>
        <rFont val="Trebuchet MS"/>
        <family val="2"/>
      </rPr>
      <t>m</t>
    </r>
    <r>
      <rPr>
        <vertAlign val="superscript"/>
        <sz val="9"/>
        <color rgb="FF414042"/>
        <rFont val="Trebuchet MS"/>
        <family val="2"/>
      </rPr>
      <t>2</t>
    </r>
  </si>
  <si>
    <t>Allowance for repariing Whiterock Walls [all areas].  Take off and replace.</t>
  </si>
  <si>
    <t>100 mm MDF primed bullnosed skirting.  Insultated Wall Areas Only</t>
  </si>
  <si>
    <t>Install Perimter metal upstand to Roofs with timber support</t>
  </si>
  <si>
    <t>Plane up exisitng floor screed &amp; remove from site. Assume screed thickness of 60mm [all halls]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</si>
</sst>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0.0"/>
    <numFmt numFmtId="165" formatCode="&quot;£&quot;#,##0.00"/>
    <numFmt numFmtId="166" formatCode="0.0%"/>
    <numFmt numFmtId="167" formatCode="_-[$£-809]* #,##0.00_-;\-[$£-809]* #,##0.00_-;_-[$£-809]* &quot;-&quot;??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414042"/>
      <name val="Trebuchet MS"/>
      <family val="2"/>
    </font>
    <font>
      <sz val="10"/>
      <color rgb="FF414042"/>
      <name val="Trebuchet MS"/>
      <family val="2"/>
    </font>
    <font>
      <sz val="9"/>
      <color rgb="FF41404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41404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41404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14042"/>
      <name val="Calibri"/>
      <family val="2"/>
      <scheme val="minor"/>
    </font>
    <font>
      <sz val="9"/>
      <name val="Trebuchet MS"/>
      <family val="2"/>
    </font>
    <font>
      <sz val="9"/>
      <color rgb="FF414042"/>
      <name val="Calibri"/>
      <family val="2"/>
    </font>
    <font>
      <sz val="11"/>
      <color rgb="FF414042"/>
      <name val="Calibri"/>
      <family val="2"/>
    </font>
    <font>
      <sz val="11"/>
      <name val="Calibri"/>
      <family val="2"/>
      <scheme val="minor"/>
    </font>
    <font>
      <b/>
      <sz val="11"/>
      <color rgb="FF414042"/>
      <name val="Calibri"/>
      <family val="2"/>
    </font>
    <font>
      <b/>
      <sz val="12"/>
      <color rgb="FF414042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color rgb="FF41404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31F20"/>
      </left>
      <right/>
      <top/>
      <bottom/>
      <diagonal/>
    </border>
    <border>
      <left/>
      <right/>
      <top style="thin">
        <color rgb="FF231F20"/>
      </top>
      <bottom/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3" fillId="0" borderId="0" xfId="0" applyFont="1" applyProtection="1">
      <protection locked="0"/>
    </xf>
    <xf numFmtId="1" fontId="4" fillId="0" borderId="8" xfId="0" applyNumberFormat="1" applyFont="1" applyBorder="1" applyAlignment="1">
      <alignment horizontal="left" vertical="top" shrinkToFi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0" fillId="0" borderId="6" xfId="0" applyBorder="1" applyAlignment="1">
      <alignment horizontal="left" wrapText="1"/>
    </xf>
    <xf numFmtId="10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3" xfId="0" applyBorder="1" applyProtection="1">
      <protection locked="0"/>
    </xf>
    <xf numFmtId="1" fontId="8" fillId="0" borderId="1" xfId="0" applyNumberFormat="1" applyFont="1" applyBorder="1" applyAlignment="1">
      <alignment horizontal="left" vertical="top" shrinkToFi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2" xfId="0" applyFill="1" applyBorder="1"/>
    <xf numFmtId="2" fontId="0" fillId="0" borderId="1" xfId="0" applyNumberFormat="1" applyBorder="1" applyAlignment="1" applyProtection="1">
      <alignment horizontal="left"/>
      <protection locked="0"/>
    </xf>
    <xf numFmtId="0" fontId="9" fillId="0" borderId="11" xfId="0" applyFont="1" applyBorder="1" applyAlignment="1">
      <alignment horizontal="left" vertical="top" wrapText="1"/>
    </xf>
    <xf numFmtId="0" fontId="0" fillId="0" borderId="16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" xfId="0" applyFont="1" applyBorder="1" applyProtection="1">
      <protection locked="0"/>
    </xf>
    <xf numFmtId="164" fontId="14" fillId="0" borderId="8" xfId="0" applyNumberFormat="1" applyFont="1" applyBorder="1" applyAlignment="1">
      <alignment horizontal="left" vertical="top" shrinkToFit="1"/>
    </xf>
    <xf numFmtId="0" fontId="8" fillId="0" borderId="11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12" xfId="0" applyFont="1" applyBorder="1" applyProtection="1">
      <protection locked="0"/>
    </xf>
    <xf numFmtId="0" fontId="12" fillId="0" borderId="5" xfId="0" applyFont="1" applyBorder="1" applyAlignment="1">
      <alignment horizontal="left" vertical="top" wrapText="1"/>
    </xf>
    <xf numFmtId="1" fontId="17" fillId="0" borderId="5" xfId="0" applyNumberFormat="1" applyFont="1" applyBorder="1" applyAlignment="1">
      <alignment horizontal="left" vertical="top" shrinkToFit="1"/>
    </xf>
    <xf numFmtId="1" fontId="6" fillId="0" borderId="0" xfId="0" applyNumberFormat="1" applyFont="1" applyAlignment="1">
      <alignment horizontal="left" vertical="top" shrinkToFit="1"/>
    </xf>
    <xf numFmtId="1" fontId="4" fillId="0" borderId="7" xfId="0" applyNumberFormat="1" applyFont="1" applyBorder="1" applyAlignment="1">
      <alignment horizontal="left" vertical="top" shrinkToFit="1"/>
    </xf>
    <xf numFmtId="2" fontId="4" fillId="0" borderId="9" xfId="0" applyNumberFormat="1" applyFont="1" applyBorder="1" applyAlignment="1">
      <alignment horizontal="left" vertical="top" shrinkToFit="1"/>
    </xf>
    <xf numFmtId="2" fontId="15" fillId="0" borderId="8" xfId="0" applyNumberFormat="1" applyFont="1" applyBorder="1" applyAlignment="1">
      <alignment horizontal="left" vertical="top" shrinkToFit="1"/>
    </xf>
    <xf numFmtId="0" fontId="16" fillId="2" borderId="1" xfId="0" applyFont="1" applyFill="1" applyBorder="1" applyProtection="1">
      <protection locked="0"/>
    </xf>
    <xf numFmtId="2" fontId="15" fillId="0" borderId="1" xfId="0" applyNumberFormat="1" applyFont="1" applyBorder="1" applyAlignment="1">
      <alignment horizontal="left" vertical="top" shrinkToFit="1"/>
    </xf>
    <xf numFmtId="0" fontId="13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shrinkToFit="1"/>
    </xf>
    <xf numFmtId="1" fontId="18" fillId="0" borderId="1" xfId="0" applyNumberFormat="1" applyFont="1" applyBorder="1" applyAlignment="1">
      <alignment horizontal="left" vertical="top" shrinkToFit="1"/>
    </xf>
    <xf numFmtId="0" fontId="19" fillId="0" borderId="1" xfId="0" applyFont="1" applyBorder="1" applyProtection="1">
      <protection locked="0"/>
    </xf>
    <xf numFmtId="0" fontId="7" fillId="0" borderId="1" xfId="0" applyFont="1" applyBorder="1" applyAlignment="1">
      <alignment horizontal="left" wrapText="1"/>
    </xf>
    <xf numFmtId="1" fontId="18" fillId="0" borderId="8" xfId="0" applyNumberFormat="1" applyFont="1" applyBorder="1" applyAlignment="1">
      <alignment horizontal="left" vertical="top" shrinkToFit="1"/>
    </xf>
    <xf numFmtId="1" fontId="18" fillId="0" borderId="5" xfId="0" applyNumberFormat="1" applyFont="1" applyBorder="1" applyAlignment="1">
      <alignment horizontal="left" vertical="top" shrinkToFit="1"/>
    </xf>
    <xf numFmtId="0" fontId="7" fillId="0" borderId="1" xfId="0" applyFont="1" applyBorder="1" applyProtection="1">
      <protection locked="0"/>
    </xf>
    <xf numFmtId="1" fontId="18" fillId="0" borderId="4" xfId="0" applyNumberFormat="1" applyFont="1" applyBorder="1" applyAlignment="1">
      <alignment horizontal="left" vertical="top" shrinkToFit="1"/>
    </xf>
    <xf numFmtId="1" fontId="8" fillId="0" borderId="10" xfId="0" applyNumberFormat="1" applyFont="1" applyBorder="1" applyAlignment="1">
      <alignment horizontal="left" vertical="top" shrinkToFit="1"/>
    </xf>
    <xf numFmtId="1" fontId="8" fillId="0" borderId="17" xfId="0" applyNumberFormat="1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wrapText="1"/>
    </xf>
    <xf numFmtId="10" fontId="0" fillId="0" borderId="0" xfId="0" applyNumberFormat="1" applyProtection="1">
      <protection locked="0"/>
    </xf>
    <xf numFmtId="1" fontId="8" fillId="0" borderId="15" xfId="0" applyNumberFormat="1" applyFont="1" applyBorder="1" applyAlignment="1">
      <alignment horizontal="left" vertical="top" shrinkToFit="1"/>
    </xf>
    <xf numFmtId="0" fontId="7" fillId="0" borderId="15" xfId="0" applyFont="1" applyBorder="1" applyAlignment="1">
      <alignment horizontal="left" wrapText="1"/>
    </xf>
    <xf numFmtId="1" fontId="4" fillId="0" borderId="9" xfId="0" applyNumberFormat="1" applyFont="1" applyBorder="1" applyAlignment="1">
      <alignment horizontal="left" vertical="top" shrinkToFit="1"/>
    </xf>
    <xf numFmtId="0" fontId="11" fillId="0" borderId="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>
      <alignment horizontal="left" vertical="top" wrapText="1"/>
    </xf>
    <xf numFmtId="0" fontId="0" fillId="0" borderId="15" xfId="0" applyBorder="1" applyAlignment="1">
      <alignment horizontal="left" wrapText="1"/>
    </xf>
    <xf numFmtId="44" fontId="0" fillId="0" borderId="0" xfId="1" applyFont="1" applyProtection="1">
      <protection locked="0"/>
    </xf>
    <xf numFmtId="44" fontId="7" fillId="0" borderId="1" xfId="1" applyFont="1" applyBorder="1" applyProtection="1">
      <protection locked="0"/>
    </xf>
    <xf numFmtId="44" fontId="0" fillId="0" borderId="1" xfId="1" applyFont="1" applyFill="1" applyBorder="1" applyAlignment="1">
      <alignment horizontal="left" wrapText="1"/>
    </xf>
    <xf numFmtId="44" fontId="0" fillId="0" borderId="12" xfId="1" applyFont="1" applyBorder="1" applyProtection="1">
      <protection locked="0"/>
    </xf>
    <xf numFmtId="44" fontId="0" fillId="0" borderId="12" xfId="1" applyFont="1" applyFill="1" applyBorder="1" applyAlignment="1">
      <alignment horizontal="left" wrapText="1"/>
    </xf>
    <xf numFmtId="44" fontId="7" fillId="0" borderId="1" xfId="1" applyFont="1" applyFill="1" applyBorder="1" applyAlignment="1">
      <alignment horizontal="left" wrapText="1"/>
    </xf>
    <xf numFmtId="44" fontId="0" fillId="0" borderId="15" xfId="1" applyFont="1" applyFill="1" applyBorder="1" applyAlignment="1">
      <alignment horizontal="left" wrapText="1"/>
    </xf>
    <xf numFmtId="44" fontId="0" fillId="0" borderId="1" xfId="1" applyFont="1" applyBorder="1" applyProtection="1">
      <protection locked="0"/>
    </xf>
    <xf numFmtId="44" fontId="7" fillId="0" borderId="12" xfId="1" applyFont="1" applyFill="1" applyBorder="1" applyAlignment="1">
      <alignment horizontal="left" wrapText="1"/>
    </xf>
    <xf numFmtId="44" fontId="7" fillId="0" borderId="8" xfId="1" applyFont="1" applyFill="1" applyBorder="1" applyAlignment="1">
      <alignment horizontal="left" wrapText="1"/>
    </xf>
    <xf numFmtId="44" fontId="7" fillId="0" borderId="1" xfId="1" applyFont="1" applyFill="1" applyBorder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0" xfId="1" applyFont="1" applyFill="1" applyProtection="1">
      <protection locked="0"/>
    </xf>
    <xf numFmtId="44" fontId="7" fillId="0" borderId="11" xfId="1" applyFont="1" applyFill="1" applyBorder="1" applyAlignment="1">
      <alignment horizontal="left" wrapText="1"/>
    </xf>
    <xf numFmtId="44" fontId="0" fillId="0" borderId="0" xfId="1" applyFont="1" applyFill="1" applyBorder="1" applyProtection="1">
      <protection locked="0"/>
    </xf>
    <xf numFmtId="44" fontId="7" fillId="0" borderId="4" xfId="1" applyFont="1" applyFill="1" applyBorder="1" applyAlignment="1">
      <alignment horizontal="left" wrapText="1"/>
    </xf>
    <xf numFmtId="44" fontId="0" fillId="3" borderId="12" xfId="1" applyFont="1" applyFill="1" applyBorder="1" applyAlignment="1">
      <alignment horizontal="left" wrapText="1"/>
    </xf>
    <xf numFmtId="44" fontId="0" fillId="3" borderId="1" xfId="1" applyFont="1" applyFill="1" applyBorder="1" applyAlignment="1">
      <alignment horizontal="left" wrapText="1"/>
    </xf>
    <xf numFmtId="44" fontId="0" fillId="3" borderId="15" xfId="1" applyFont="1" applyFill="1" applyBorder="1" applyAlignment="1">
      <alignment horizontal="left" wrapText="1"/>
    </xf>
    <xf numFmtId="44" fontId="0" fillId="3" borderId="7" xfId="1" applyFont="1" applyFill="1" applyBorder="1" applyAlignment="1">
      <alignment horizontal="left" wrapText="1"/>
    </xf>
    <xf numFmtId="44" fontId="0" fillId="0" borderId="0" xfId="1" applyFont="1" applyFill="1" applyBorder="1" applyAlignment="1">
      <alignment horizontal="left" wrapText="1"/>
    </xf>
    <xf numFmtId="0" fontId="8" fillId="0" borderId="15" xfId="0" applyFont="1" applyBorder="1" applyAlignment="1">
      <alignment horizontal="left" vertical="top" wrapText="1"/>
    </xf>
    <xf numFmtId="1" fontId="17" fillId="0" borderId="21" xfId="0" applyNumberFormat="1" applyFont="1" applyBorder="1" applyAlignment="1">
      <alignment horizontal="left" vertical="top" shrinkToFit="1"/>
    </xf>
    <xf numFmtId="44" fontId="0" fillId="5" borderId="1" xfId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44" fontId="0" fillId="0" borderId="1" xfId="1" applyFont="1" applyFill="1" applyBorder="1" applyAlignment="1" applyProtection="1">
      <protection locked="0"/>
    </xf>
    <xf numFmtId="0" fontId="16" fillId="0" borderId="5" xfId="0" applyFont="1" applyBorder="1" applyAlignment="1">
      <alignment horizontal="left" wrapText="1"/>
    </xf>
    <xf numFmtId="44" fontId="0" fillId="0" borderId="1" xfId="1" applyFont="1" applyBorder="1" applyAlignment="1" applyProtection="1">
      <protection locked="0"/>
    </xf>
    <xf numFmtId="0" fontId="12" fillId="0" borderId="5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44" fontId="0" fillId="2" borderId="1" xfId="1" applyFont="1" applyFill="1" applyBorder="1" applyAlignment="1" applyProtection="1">
      <protection locked="0"/>
    </xf>
    <xf numFmtId="0" fontId="9" fillId="0" borderId="5" xfId="0" applyFont="1" applyBorder="1" applyAlignment="1">
      <alignment horizontal="left" wrapText="1"/>
    </xf>
    <xf numFmtId="0" fontId="21" fillId="0" borderId="1" xfId="0" applyFont="1" applyBorder="1" applyProtection="1">
      <protection locked="0"/>
    </xf>
    <xf numFmtId="44" fontId="7" fillId="0" borderId="1" xfId="1" applyFont="1" applyBorder="1" applyAlignment="1" applyProtection="1">
      <protection locked="0"/>
    </xf>
    <xf numFmtId="0" fontId="13" fillId="0" borderId="8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0" fillId="0" borderId="1" xfId="0" applyFont="1" applyBorder="1" applyAlignment="1">
      <alignment horizontal="left" wrapText="1"/>
    </xf>
    <xf numFmtId="44" fontId="0" fillId="0" borderId="0" xfId="1" applyFont="1" applyAlignment="1" applyProtection="1">
      <protection locked="0"/>
    </xf>
    <xf numFmtId="2" fontId="15" fillId="0" borderId="1" xfId="0" applyNumberFormat="1" applyFont="1" applyBorder="1" applyAlignment="1">
      <alignment horizontal="left" shrinkToFit="1"/>
    </xf>
    <xf numFmtId="0" fontId="13" fillId="0" borderId="15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0" fillId="2" borderId="15" xfId="0" applyFill="1" applyBorder="1" applyProtection="1">
      <protection locked="0"/>
    </xf>
    <xf numFmtId="44" fontId="22" fillId="3" borderId="1" xfId="1" applyFont="1" applyFill="1" applyBorder="1"/>
    <xf numFmtId="44" fontId="0" fillId="6" borderId="1" xfId="1" applyFont="1" applyFill="1" applyBorder="1"/>
    <xf numFmtId="44" fontId="0" fillId="6" borderId="13" xfId="1" applyFont="1" applyFill="1" applyBorder="1" applyAlignment="1">
      <alignment horizontal="left" wrapText="1"/>
    </xf>
    <xf numFmtId="44" fontId="0" fillId="6" borderId="1" xfId="1" applyFont="1" applyFill="1" applyBorder="1" applyProtection="1">
      <protection locked="0"/>
    </xf>
    <xf numFmtId="44" fontId="0" fillId="6" borderId="15" xfId="1" applyFont="1" applyFill="1" applyBorder="1" applyAlignment="1" applyProtection="1">
      <protection locked="0"/>
    </xf>
    <xf numFmtId="44" fontId="0" fillId="6" borderId="15" xfId="1" applyFont="1" applyFill="1" applyBorder="1" applyProtection="1">
      <protection locked="0"/>
    </xf>
    <xf numFmtId="44" fontId="0" fillId="6" borderId="1" xfId="1" applyFont="1" applyFill="1" applyBorder="1" applyAlignment="1" applyProtection="1">
      <protection locked="0"/>
    </xf>
    <xf numFmtId="44" fontId="0" fillId="6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6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2" fontId="15" fillId="0" borderId="6" xfId="0" applyNumberFormat="1" applyFont="1" applyBorder="1" applyAlignment="1">
      <alignment horizontal="right" vertical="top" shrinkToFit="1"/>
    </xf>
    <xf numFmtId="2" fontId="4" fillId="0" borderId="9" xfId="0" applyNumberFormat="1" applyFont="1" applyBorder="1" applyAlignment="1">
      <alignment vertical="center" shrinkToFit="1"/>
    </xf>
    <xf numFmtId="2" fontId="15" fillId="0" borderId="19" xfId="0" applyNumberFormat="1" applyFont="1" applyBorder="1" applyAlignment="1">
      <alignment horizontal="right" vertical="top" shrinkToFit="1"/>
    </xf>
    <xf numFmtId="0" fontId="4" fillId="0" borderId="8" xfId="0" applyFont="1" applyBorder="1" applyAlignment="1">
      <alignment horizontal="left" wrapText="1"/>
    </xf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22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0" fillId="0" borderId="0" xfId="0" applyAlignment="1">
      <alignment vertical="top"/>
    </xf>
    <xf numFmtId="0" fontId="27" fillId="0" borderId="28" xfId="0" applyFont="1" applyBorder="1" applyAlignment="1">
      <alignment vertical="top" wrapText="1"/>
    </xf>
    <xf numFmtId="0" fontId="27" fillId="0" borderId="12" xfId="0" applyFont="1" applyBorder="1" applyAlignment="1">
      <alignment vertical="top" wrapText="1"/>
    </xf>
    <xf numFmtId="165" fontId="27" fillId="0" borderId="12" xfId="0" applyNumberFormat="1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9" fontId="0" fillId="0" borderId="0" xfId="2" applyFont="1" applyAlignment="1">
      <alignment vertical="top"/>
    </xf>
    <xf numFmtId="0" fontId="28" fillId="0" borderId="30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165" fontId="28" fillId="0" borderId="1" xfId="0" applyNumberFormat="1" applyFont="1" applyBorder="1" applyAlignment="1">
      <alignment horizontal="center" vertical="top" wrapText="1"/>
    </xf>
    <xf numFmtId="0" fontId="28" fillId="0" borderId="31" xfId="0" applyFont="1" applyBorder="1" applyAlignment="1">
      <alignment vertical="top" wrapText="1"/>
    </xf>
    <xf numFmtId="0" fontId="29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2" fontId="29" fillId="0" borderId="0" xfId="0" applyNumberFormat="1" applyFont="1" applyAlignment="1">
      <alignment vertical="top"/>
    </xf>
    <xf numFmtId="1" fontId="29" fillId="0" borderId="0" xfId="0" applyNumberFormat="1" applyFont="1" applyAlignment="1">
      <alignment vertical="top"/>
    </xf>
    <xf numFmtId="9" fontId="29" fillId="0" borderId="0" xfId="2" applyFont="1" applyAlignment="1">
      <alignment vertical="top"/>
    </xf>
    <xf numFmtId="0" fontId="27" fillId="0" borderId="30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165" fontId="27" fillId="0" borderId="1" xfId="0" applyNumberFormat="1" applyFont="1" applyBorder="1" applyAlignment="1">
      <alignment horizontal="center" vertical="top" wrapText="1"/>
    </xf>
    <xf numFmtId="0" fontId="27" fillId="0" borderId="31" xfId="0" applyFont="1" applyBorder="1" applyAlignment="1">
      <alignment vertical="top" wrapText="1"/>
    </xf>
    <xf numFmtId="0" fontId="28" fillId="0" borderId="12" xfId="0" applyFont="1" applyBorder="1" applyAlignment="1">
      <alignment vertical="top" wrapText="1"/>
    </xf>
    <xf numFmtId="0" fontId="28" fillId="0" borderId="28" xfId="0" applyFont="1" applyBorder="1" applyAlignment="1">
      <alignment vertical="top" wrapText="1"/>
    </xf>
    <xf numFmtId="0" fontId="27" fillId="0" borderId="32" xfId="0" applyFont="1" applyBorder="1" applyAlignment="1">
      <alignment vertical="top" wrapText="1"/>
    </xf>
    <xf numFmtId="0" fontId="28" fillId="0" borderId="32" xfId="0" applyFont="1" applyBorder="1" applyAlignment="1">
      <alignment vertical="top" wrapText="1"/>
    </xf>
    <xf numFmtId="0" fontId="27" fillId="0" borderId="15" xfId="0" applyFont="1" applyBorder="1" applyAlignment="1">
      <alignment vertical="top" wrapText="1"/>
    </xf>
    <xf numFmtId="165" fontId="27" fillId="0" borderId="15" xfId="0" applyNumberFormat="1" applyFont="1" applyBorder="1" applyAlignment="1">
      <alignment horizontal="center" vertical="top" wrapText="1"/>
    </xf>
    <xf numFmtId="0" fontId="27" fillId="0" borderId="33" xfId="0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1" fillId="0" borderId="34" xfId="0" applyFont="1" applyBorder="1" applyAlignment="1">
      <alignment horizontal="right" vertical="top" wrapText="1"/>
    </xf>
    <xf numFmtId="165" fontId="0" fillId="0" borderId="34" xfId="0" applyNumberFormat="1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27" fillId="0" borderId="15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0" fillId="0" borderId="0" xfId="0" applyAlignment="1">
      <alignment horizontal="right" vertical="top"/>
    </xf>
    <xf numFmtId="166" fontId="0" fillId="0" borderId="0" xfId="2" applyNumberFormat="1" applyFont="1" applyAlignment="1">
      <alignment vertical="top"/>
    </xf>
    <xf numFmtId="167" fontId="0" fillId="0" borderId="0" xfId="1" applyNumberFormat="1" applyFont="1" applyAlignment="1">
      <alignment vertical="top"/>
    </xf>
    <xf numFmtId="165" fontId="27" fillId="0" borderId="12" xfId="1" applyNumberFormat="1" applyFont="1" applyBorder="1" applyAlignment="1">
      <alignment horizontal="center" vertical="top" wrapText="1"/>
    </xf>
    <xf numFmtId="165" fontId="28" fillId="0" borderId="1" xfId="1" applyNumberFormat="1" applyFont="1" applyBorder="1" applyAlignment="1">
      <alignment horizontal="center" vertical="top" wrapText="1"/>
    </xf>
    <xf numFmtId="0" fontId="28" fillId="0" borderId="29" xfId="0" applyFont="1" applyBorder="1" applyAlignment="1">
      <alignment vertical="top" wrapText="1"/>
    </xf>
    <xf numFmtId="165" fontId="28" fillId="0" borderId="12" xfId="1" applyNumberFormat="1" applyFont="1" applyBorder="1" applyAlignment="1">
      <alignment horizontal="center" vertical="top" wrapText="1"/>
    </xf>
    <xf numFmtId="165" fontId="27" fillId="0" borderId="1" xfId="1" applyNumberFormat="1" applyFont="1" applyBorder="1" applyAlignment="1">
      <alignment horizontal="center" vertical="top" wrapText="1"/>
    </xf>
    <xf numFmtId="0" fontId="29" fillId="0" borderId="0" xfId="0" applyFont="1"/>
    <xf numFmtId="0" fontId="28" fillId="0" borderId="15" xfId="0" applyFont="1" applyBorder="1" applyAlignment="1">
      <alignment vertical="top" wrapText="1"/>
    </xf>
    <xf numFmtId="165" fontId="28" fillId="0" borderId="15" xfId="1" applyNumberFormat="1" applyFont="1" applyBorder="1" applyAlignment="1">
      <alignment horizontal="center" vertical="top" wrapText="1"/>
    </xf>
    <xf numFmtId="0" fontId="31" fillId="0" borderId="31" xfId="0" applyFont="1" applyBorder="1" applyAlignment="1">
      <alignment vertical="top" wrapText="1"/>
    </xf>
    <xf numFmtId="165" fontId="27" fillId="0" borderId="15" xfId="1" applyNumberFormat="1" applyFont="1" applyBorder="1" applyAlignment="1">
      <alignment horizontal="center" vertical="top" wrapText="1"/>
    </xf>
    <xf numFmtId="0" fontId="0" fillId="0" borderId="15" xfId="0" applyBorder="1" applyProtection="1">
      <protection locked="0"/>
    </xf>
    <xf numFmtId="2" fontId="15" fillId="0" borderId="11" xfId="0" applyNumberFormat="1" applyFont="1" applyBorder="1" applyAlignment="1">
      <alignment horizontal="right" vertical="top" shrinkToFit="1"/>
    </xf>
    <xf numFmtId="2" fontId="15" fillId="0" borderId="1" xfId="0" applyNumberFormat="1" applyFont="1" applyBorder="1" applyAlignment="1">
      <alignment horizontal="right" vertical="top" shrinkToFit="1"/>
    </xf>
    <xf numFmtId="44" fontId="0" fillId="0" borderId="0" xfId="1" applyFont="1" applyBorder="1" applyAlignment="1" applyProtection="1"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4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14" fontId="0" fillId="0" borderId="0" xfId="0" applyNumberFormat="1" applyProtection="1">
      <protection locked="0"/>
    </xf>
    <xf numFmtId="2" fontId="15" fillId="0" borderId="18" xfId="0" applyNumberFormat="1" applyFont="1" applyBorder="1" applyAlignment="1">
      <alignment horizontal="right" vertical="top" shrinkToFit="1"/>
    </xf>
    <xf numFmtId="0" fontId="16" fillId="0" borderId="18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Percent 2" xfId="2" xr:uid="{722F02C3-A02B-42CD-8A90-C8F27EC43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1A5F-533E-4E24-A79C-64973DFADD7E}">
  <sheetPr>
    <pageSetUpPr fitToPage="1"/>
  </sheetPr>
  <dimension ref="B1:I155"/>
  <sheetViews>
    <sheetView tabSelected="1" topLeftCell="B13" zoomScale="110" zoomScaleNormal="110" workbookViewId="0">
      <selection activeCell="J26" sqref="J26"/>
    </sheetView>
  </sheetViews>
  <sheetFormatPr defaultColWidth="9.140625" defaultRowHeight="15" x14ac:dyDescent="0.25"/>
  <cols>
    <col min="1" max="1" width="3.140625" style="1" customWidth="1"/>
    <col min="2" max="2" width="9.140625" style="1"/>
    <col min="3" max="3" width="16.42578125" style="1" customWidth="1"/>
    <col min="4" max="4" width="7.7109375" style="1" customWidth="1"/>
    <col min="5" max="5" width="97" style="1" customWidth="1"/>
    <col min="6" max="6" width="9.5703125" style="1" customWidth="1"/>
    <col min="7" max="7" width="13.5703125" style="1" customWidth="1"/>
    <col min="8" max="8" width="14" style="59" customWidth="1"/>
    <col min="9" max="9" width="21.140625" style="59" customWidth="1"/>
    <col min="10" max="10" width="15.85546875" style="1" customWidth="1"/>
    <col min="11" max="16384" width="9.140625" style="1"/>
  </cols>
  <sheetData>
    <row r="1" spans="2:9" ht="12.75" customHeight="1" x14ac:dyDescent="0.25"/>
    <row r="2" spans="2:9" ht="21" x14ac:dyDescent="0.35">
      <c r="B2" s="5" t="s">
        <v>118</v>
      </c>
      <c r="F2" s="1" t="s">
        <v>260</v>
      </c>
      <c r="G2" s="197">
        <v>45273</v>
      </c>
    </row>
    <row r="4" spans="2:9" ht="42.75" customHeight="1" x14ac:dyDescent="0.25">
      <c r="C4" s="7" t="s">
        <v>53</v>
      </c>
      <c r="D4" s="7"/>
      <c r="E4" s="189" t="s">
        <v>4</v>
      </c>
      <c r="F4" s="190"/>
      <c r="G4" s="191"/>
    </row>
    <row r="5" spans="2:9" x14ac:dyDescent="0.25">
      <c r="C5" s="8"/>
      <c r="D5" s="8"/>
    </row>
    <row r="6" spans="2:9" ht="43.5" customHeight="1" x14ac:dyDescent="0.25">
      <c r="C6" s="7" t="s">
        <v>54</v>
      </c>
      <c r="D6" s="7"/>
      <c r="E6" s="192" t="s">
        <v>119</v>
      </c>
      <c r="F6" s="192"/>
      <c r="G6" s="192"/>
    </row>
    <row r="7" spans="2:9" x14ac:dyDescent="0.25">
      <c r="C7" s="54"/>
      <c r="D7" s="54"/>
      <c r="E7" s="115"/>
      <c r="F7" s="115"/>
      <c r="G7" s="115"/>
    </row>
    <row r="9" spans="2:9" ht="45" x14ac:dyDescent="0.25">
      <c r="C9" s="56" t="s">
        <v>105</v>
      </c>
      <c r="D9" s="55"/>
      <c r="E9" s="193">
        <f>I154</f>
        <v>36304.177499999998</v>
      </c>
      <c r="F9" s="193"/>
      <c r="G9" s="193"/>
    </row>
    <row r="10" spans="2:9" x14ac:dyDescent="0.25">
      <c r="E10" s="114">
        <f>I154</f>
        <v>36304.177499999998</v>
      </c>
    </row>
    <row r="11" spans="2:9" s="9" customFormat="1" ht="15.75" x14ac:dyDescent="0.25">
      <c r="C11" s="14">
        <v>1</v>
      </c>
      <c r="D11" s="14"/>
      <c r="E11" s="24" t="s">
        <v>120</v>
      </c>
      <c r="F11" s="42" t="s">
        <v>0</v>
      </c>
      <c r="G11" s="42" t="s">
        <v>1</v>
      </c>
      <c r="H11" s="60" t="s">
        <v>2</v>
      </c>
      <c r="I11" s="60" t="s">
        <v>3</v>
      </c>
    </row>
    <row r="12" spans="2:9" ht="16.5" x14ac:dyDescent="0.35">
      <c r="C12" s="6"/>
      <c r="D12" s="120">
        <v>1.01</v>
      </c>
      <c r="E12" s="89" t="s">
        <v>272</v>
      </c>
      <c r="F12" s="105">
        <f>((257*3)+(168*3))*0.06</f>
        <v>76.5</v>
      </c>
      <c r="G12" s="84" t="s">
        <v>135</v>
      </c>
      <c r="H12" s="110">
        <v>1</v>
      </c>
      <c r="I12" s="85">
        <f>H12*F12</f>
        <v>76.5</v>
      </c>
    </row>
    <row r="13" spans="2:9" x14ac:dyDescent="0.25">
      <c r="C13" s="6"/>
      <c r="D13" s="31"/>
      <c r="E13" s="2"/>
      <c r="F13" s="2"/>
      <c r="G13" s="2"/>
      <c r="H13" s="61" t="s">
        <v>90</v>
      </c>
      <c r="I13" s="75">
        <f>SUM(I12:I12)</f>
        <v>76.5</v>
      </c>
    </row>
    <row r="14" spans="2:9" x14ac:dyDescent="0.25">
      <c r="C14" s="81">
        <v>2</v>
      </c>
      <c r="D14" s="28"/>
      <c r="E14" s="52" t="s">
        <v>93</v>
      </c>
      <c r="F14" s="21"/>
      <c r="G14" s="26"/>
      <c r="H14" s="62"/>
      <c r="I14" s="66"/>
    </row>
    <row r="15" spans="2:9" ht="15.75" customHeight="1" x14ac:dyDescent="0.25">
      <c r="C15" s="2"/>
      <c r="D15" s="119">
        <v>2.0499999999999998</v>
      </c>
      <c r="E15" s="27" t="s">
        <v>259</v>
      </c>
      <c r="F15" s="33">
        <v>315</v>
      </c>
      <c r="G15" s="35" t="s">
        <v>87</v>
      </c>
      <c r="H15" s="111">
        <v>0</v>
      </c>
      <c r="I15" s="87">
        <f t="shared" ref="I15:I22" si="0">H15*F15</f>
        <v>0</v>
      </c>
    </row>
    <row r="16" spans="2:9" ht="15.75" customHeight="1" x14ac:dyDescent="0.25">
      <c r="C16" s="2"/>
      <c r="D16" s="119">
        <v>2.0499999999999998</v>
      </c>
      <c r="E16" s="25" t="s">
        <v>102</v>
      </c>
      <c r="F16" s="33">
        <v>315</v>
      </c>
      <c r="G16" s="35" t="s">
        <v>87</v>
      </c>
      <c r="H16" s="110">
        <v>0</v>
      </c>
      <c r="I16" s="87">
        <f t="shared" si="0"/>
        <v>0</v>
      </c>
    </row>
    <row r="17" spans="3:9" ht="15.75" customHeight="1" x14ac:dyDescent="0.25">
      <c r="C17" s="2"/>
      <c r="D17" s="119">
        <v>2.0699999999999998</v>
      </c>
      <c r="E17" s="25" t="s">
        <v>121</v>
      </c>
      <c r="F17" s="33">
        <f>(((6*0.75)+(12*0.45))*15)-(5*2*0.75)</f>
        <v>141</v>
      </c>
      <c r="G17" s="35" t="s">
        <v>20</v>
      </c>
      <c r="H17" s="111">
        <v>0</v>
      </c>
      <c r="I17" s="87">
        <f t="shared" si="0"/>
        <v>0</v>
      </c>
    </row>
    <row r="18" spans="3:9" ht="14.25" customHeight="1" x14ac:dyDescent="0.25">
      <c r="C18" s="184"/>
      <c r="D18" s="185">
        <v>2.0699999999999998</v>
      </c>
      <c r="E18" s="27" t="s">
        <v>134</v>
      </c>
      <c r="F18" s="33">
        <v>802</v>
      </c>
      <c r="G18" s="35" t="s">
        <v>87</v>
      </c>
      <c r="H18" s="110">
        <v>0</v>
      </c>
      <c r="I18" s="87">
        <f t="shared" si="0"/>
        <v>0</v>
      </c>
    </row>
    <row r="19" spans="3:9" x14ac:dyDescent="0.25">
      <c r="C19" s="2"/>
      <c r="D19" s="186">
        <v>2.0699999999999998</v>
      </c>
      <c r="E19" s="199" t="s">
        <v>270</v>
      </c>
      <c r="F19" s="33">
        <f>48*5</f>
        <v>240</v>
      </c>
      <c r="G19" s="35" t="s">
        <v>21</v>
      </c>
      <c r="H19" s="110">
        <v>0</v>
      </c>
      <c r="I19" s="87">
        <f>H19*F19</f>
        <v>0</v>
      </c>
    </row>
    <row r="20" spans="3:9" x14ac:dyDescent="0.25">
      <c r="C20" s="2"/>
      <c r="D20" s="198">
        <v>2.0699999999999998</v>
      </c>
      <c r="E20" s="200" t="s">
        <v>271</v>
      </c>
      <c r="F20" s="33">
        <v>110</v>
      </c>
      <c r="G20" s="35" t="s">
        <v>87</v>
      </c>
      <c r="H20" s="110"/>
      <c r="I20" s="187"/>
    </row>
    <row r="21" spans="3:9" x14ac:dyDescent="0.25">
      <c r="C21" s="2"/>
      <c r="D21" s="121">
        <v>2.0699999999999998</v>
      </c>
      <c r="E21" s="2" t="s">
        <v>261</v>
      </c>
      <c r="F21" s="33">
        <v>153</v>
      </c>
      <c r="G21" s="35" t="s">
        <v>87</v>
      </c>
      <c r="H21" s="110">
        <v>0</v>
      </c>
    </row>
    <row r="22" spans="3:9" ht="16.5" x14ac:dyDescent="0.35">
      <c r="C22" s="2"/>
      <c r="D22" s="185">
        <v>2.0699999999999998</v>
      </c>
      <c r="E22" s="83" t="s">
        <v>116</v>
      </c>
      <c r="F22" s="33">
        <v>0</v>
      </c>
      <c r="G22" s="84" t="s">
        <v>12</v>
      </c>
      <c r="H22" s="110">
        <v>0</v>
      </c>
      <c r="I22" s="87">
        <f t="shared" si="0"/>
        <v>0</v>
      </c>
    </row>
    <row r="23" spans="3:9" x14ac:dyDescent="0.25">
      <c r="C23" s="30"/>
      <c r="D23" s="51"/>
      <c r="E23" s="90" t="s">
        <v>4</v>
      </c>
      <c r="F23" s="21"/>
      <c r="G23" s="26"/>
      <c r="H23" s="63" t="s">
        <v>90</v>
      </c>
      <c r="I23" s="75">
        <f>SUM(I15:I22)</f>
        <v>0</v>
      </c>
    </row>
    <row r="24" spans="3:9" s="9" customFormat="1" ht="15.75" x14ac:dyDescent="0.25">
      <c r="C24" s="43">
        <v>3</v>
      </c>
      <c r="D24" s="41"/>
      <c r="E24" s="92" t="s">
        <v>96</v>
      </c>
      <c r="F24" s="42"/>
      <c r="G24" s="93"/>
      <c r="H24" s="94"/>
      <c r="I24" s="94"/>
    </row>
    <row r="25" spans="3:9" s="9" customFormat="1" ht="17.25" x14ac:dyDescent="0.35">
      <c r="C25" s="37"/>
      <c r="D25" s="119">
        <v>3.01</v>
      </c>
      <c r="E25" s="86" t="s">
        <v>98</v>
      </c>
      <c r="F25" s="4">
        <f>1100*0.04</f>
        <v>44</v>
      </c>
      <c r="G25" s="122" t="s">
        <v>135</v>
      </c>
      <c r="H25" s="110">
        <v>0</v>
      </c>
      <c r="I25" s="87">
        <f>H25*F25</f>
        <v>0</v>
      </c>
    </row>
    <row r="26" spans="3:9" s="9" customFormat="1" ht="17.25" x14ac:dyDescent="0.35">
      <c r="C26" s="37"/>
      <c r="D26" s="119">
        <v>3.01</v>
      </c>
      <c r="E26" s="86" t="s">
        <v>267</v>
      </c>
      <c r="F26" s="4">
        <f>(23*2*5)+(32*5)</f>
        <v>390</v>
      </c>
      <c r="G26" s="95" t="s">
        <v>87</v>
      </c>
      <c r="H26" s="110">
        <v>0</v>
      </c>
      <c r="I26" s="87">
        <f t="shared" ref="I26:I32" si="1">H26*F26</f>
        <v>0</v>
      </c>
    </row>
    <row r="27" spans="3:9" s="9" customFormat="1" ht="17.25" x14ac:dyDescent="0.35">
      <c r="C27" s="37"/>
      <c r="D27" s="119">
        <v>3.01</v>
      </c>
      <c r="E27" s="86" t="s">
        <v>101</v>
      </c>
      <c r="F27" s="4">
        <v>30</v>
      </c>
      <c r="G27" s="122" t="s">
        <v>21</v>
      </c>
      <c r="H27" s="110">
        <v>0</v>
      </c>
      <c r="I27" s="87">
        <f t="shared" si="1"/>
        <v>0</v>
      </c>
    </row>
    <row r="28" spans="3:9" s="9" customFormat="1" ht="17.25" x14ac:dyDescent="0.35">
      <c r="C28" s="37"/>
      <c r="D28" s="119">
        <v>3.01</v>
      </c>
      <c r="E28" s="86" t="s">
        <v>100</v>
      </c>
      <c r="F28" s="4">
        <v>160</v>
      </c>
      <c r="G28" s="122" t="s">
        <v>265</v>
      </c>
      <c r="H28" s="110">
        <v>0</v>
      </c>
      <c r="I28" s="87">
        <f t="shared" si="1"/>
        <v>0</v>
      </c>
    </row>
    <row r="29" spans="3:9" s="9" customFormat="1" ht="17.25" x14ac:dyDescent="0.35">
      <c r="C29" s="37"/>
      <c r="D29" s="119">
        <v>3.01</v>
      </c>
      <c r="E29" s="86" t="s">
        <v>99</v>
      </c>
      <c r="F29" s="4">
        <f>((9*4)+(2*13))*15</f>
        <v>930</v>
      </c>
      <c r="G29" s="95" t="s">
        <v>87</v>
      </c>
      <c r="H29" s="110">
        <v>0</v>
      </c>
      <c r="I29" s="87">
        <f t="shared" si="1"/>
        <v>0</v>
      </c>
    </row>
    <row r="30" spans="3:9" s="9" customFormat="1" ht="17.25" x14ac:dyDescent="0.35">
      <c r="C30" s="37"/>
      <c r="D30" s="119">
        <v>3.01</v>
      </c>
      <c r="E30" s="89" t="s">
        <v>266</v>
      </c>
      <c r="F30" s="4">
        <f>15*3*5</f>
        <v>225</v>
      </c>
      <c r="G30" s="95" t="s">
        <v>8</v>
      </c>
      <c r="H30" s="110">
        <v>0</v>
      </c>
      <c r="I30" s="87">
        <f t="shared" si="1"/>
        <v>0</v>
      </c>
    </row>
    <row r="31" spans="3:9" s="9" customFormat="1" ht="17.25" x14ac:dyDescent="0.35">
      <c r="C31" s="37"/>
      <c r="D31" s="121">
        <v>3.01</v>
      </c>
      <c r="E31" s="83" t="s">
        <v>264</v>
      </c>
      <c r="F31" s="4">
        <f>F26</f>
        <v>390</v>
      </c>
      <c r="G31" s="95" t="str">
        <f>G26</f>
        <v>m²</v>
      </c>
      <c r="H31" s="110"/>
      <c r="I31" s="87"/>
    </row>
    <row r="32" spans="3:9" ht="16.5" x14ac:dyDescent="0.35">
      <c r="C32" s="2"/>
      <c r="D32" s="121">
        <v>3.01</v>
      </c>
      <c r="E32" s="83" t="s">
        <v>122</v>
      </c>
      <c r="F32" s="4">
        <f>F18</f>
        <v>802</v>
      </c>
      <c r="G32" s="95" t="s">
        <v>87</v>
      </c>
      <c r="H32" s="110">
        <v>0</v>
      </c>
      <c r="I32" s="87">
        <f t="shared" si="1"/>
        <v>0</v>
      </c>
    </row>
    <row r="33" spans="3:9" ht="17.25" x14ac:dyDescent="0.35">
      <c r="C33" s="2"/>
      <c r="D33" s="121">
        <v>3.01</v>
      </c>
      <c r="E33" s="83" t="s">
        <v>269</v>
      </c>
      <c r="F33" s="4">
        <f>2.1*2.3*5*3</f>
        <v>72.449999999999989</v>
      </c>
      <c r="G33" s="122" t="s">
        <v>268</v>
      </c>
      <c r="H33" s="110"/>
      <c r="I33" s="87"/>
    </row>
    <row r="34" spans="3:9" ht="16.5" x14ac:dyDescent="0.35">
      <c r="C34" s="2"/>
      <c r="D34" s="121">
        <v>3.01</v>
      </c>
      <c r="E34" s="83" t="s">
        <v>262</v>
      </c>
      <c r="F34" s="4">
        <f>F32</f>
        <v>802</v>
      </c>
      <c r="G34" s="95" t="s">
        <v>87</v>
      </c>
      <c r="H34" s="110">
        <v>0</v>
      </c>
      <c r="I34" s="87">
        <f>H34*F34</f>
        <v>0</v>
      </c>
    </row>
    <row r="36" spans="3:9" x14ac:dyDescent="0.25">
      <c r="H36" s="63" t="s">
        <v>90</v>
      </c>
      <c r="I36" s="75">
        <f>SUM(I25:I34)</f>
        <v>0</v>
      </c>
    </row>
    <row r="37" spans="3:9" s="9" customFormat="1" ht="15.75" x14ac:dyDescent="0.25">
      <c r="C37" s="40">
        <v>5</v>
      </c>
      <c r="D37" s="41"/>
      <c r="E37" s="96" t="s">
        <v>94</v>
      </c>
      <c r="F37" s="42"/>
      <c r="G37" s="93"/>
      <c r="H37" s="94"/>
      <c r="I37" s="94"/>
    </row>
    <row r="38" spans="3:9" ht="15.75" x14ac:dyDescent="0.3">
      <c r="C38" s="23" t="s">
        <v>4</v>
      </c>
      <c r="D38" s="2">
        <v>5.01</v>
      </c>
      <c r="E38" s="88" t="s">
        <v>257</v>
      </c>
      <c r="F38" s="4">
        <v>1</v>
      </c>
      <c r="G38" s="97" t="s">
        <v>12</v>
      </c>
      <c r="H38" s="91">
        <f>'Mechanical CSA'!C47</f>
        <v>0</v>
      </c>
      <c r="I38" s="87">
        <f>H38*F38</f>
        <v>0</v>
      </c>
    </row>
    <row r="39" spans="3:9" ht="15.75" x14ac:dyDescent="0.3">
      <c r="C39" s="23" t="s">
        <v>4</v>
      </c>
      <c r="D39" s="2">
        <v>5.0199999999999996</v>
      </c>
      <c r="E39" s="88" t="s">
        <v>258</v>
      </c>
      <c r="F39" s="4">
        <v>1</v>
      </c>
      <c r="G39" s="97" t="s">
        <v>12</v>
      </c>
      <c r="H39" s="91">
        <f>'Electrical CSA'!C42</f>
        <v>0</v>
      </c>
      <c r="I39" s="87">
        <f>H39*F39</f>
        <v>0</v>
      </c>
    </row>
    <row r="40" spans="3:9" x14ac:dyDescent="0.25">
      <c r="C40" s="2"/>
      <c r="D40" s="2"/>
      <c r="E40" s="2"/>
      <c r="F40" s="2"/>
      <c r="G40" s="98"/>
      <c r="H40" s="61" t="s">
        <v>90</v>
      </c>
      <c r="I40" s="75">
        <f>(SUM(I39:I39))</f>
        <v>0</v>
      </c>
    </row>
    <row r="41" spans="3:9" s="9" customFormat="1" ht="15.75" x14ac:dyDescent="0.25">
      <c r="C41" s="37">
        <v>8</v>
      </c>
      <c r="D41" s="38"/>
      <c r="E41" s="99" t="s">
        <v>95</v>
      </c>
      <c r="F41" s="39"/>
      <c r="G41" s="39"/>
      <c r="H41" s="64"/>
      <c r="I41" s="100"/>
    </row>
    <row r="42" spans="3:9" ht="16.5" x14ac:dyDescent="0.35">
      <c r="C42" s="2"/>
      <c r="D42" s="2">
        <v>8.07</v>
      </c>
      <c r="E42" s="2" t="s">
        <v>123</v>
      </c>
      <c r="F42" s="15">
        <v>1</v>
      </c>
      <c r="G42" s="84" t="s">
        <v>12</v>
      </c>
      <c r="H42" s="110">
        <v>0</v>
      </c>
      <c r="I42" s="87">
        <f t="shared" ref="I42" si="2">H42*F42</f>
        <v>0</v>
      </c>
    </row>
    <row r="43" spans="3:9" ht="16.5" x14ac:dyDescent="0.35">
      <c r="C43" s="2"/>
      <c r="D43" s="34"/>
      <c r="E43" s="101"/>
      <c r="F43" s="58"/>
      <c r="G43" s="102"/>
      <c r="H43" s="65" t="s">
        <v>90</v>
      </c>
      <c r="I43" s="77">
        <f>SUM(I42:I42)</f>
        <v>0</v>
      </c>
    </row>
    <row r="44" spans="3:9" s="9" customFormat="1" ht="15.75" x14ac:dyDescent="0.25">
      <c r="C44" s="53">
        <v>9</v>
      </c>
      <c r="D44" s="19" t="s">
        <v>4</v>
      </c>
      <c r="E44" s="103" t="s">
        <v>104</v>
      </c>
      <c r="F44" s="39"/>
      <c r="G44" s="39"/>
      <c r="H44" s="64"/>
      <c r="I44" s="94"/>
    </row>
    <row r="45" spans="3:9" ht="16.5" x14ac:dyDescent="0.35">
      <c r="C45" s="2"/>
      <c r="D45" s="13">
        <v>9.07</v>
      </c>
      <c r="E45" s="2" t="s">
        <v>263</v>
      </c>
      <c r="F45" s="15">
        <v>1</v>
      </c>
      <c r="G45" s="201" t="s">
        <v>12</v>
      </c>
      <c r="H45" s="112">
        <v>0</v>
      </c>
      <c r="I45" s="87">
        <f>H45*F45</f>
        <v>0</v>
      </c>
    </row>
    <row r="46" spans="3:9" x14ac:dyDescent="0.25">
      <c r="C46" s="2"/>
      <c r="D46" s="2"/>
      <c r="E46" s="2"/>
      <c r="F46" s="2"/>
      <c r="G46" s="98"/>
      <c r="H46" s="61" t="s">
        <v>90</v>
      </c>
      <c r="I46" s="76">
        <f>I45</f>
        <v>0</v>
      </c>
    </row>
    <row r="47" spans="3:9" ht="17.25" x14ac:dyDescent="0.35">
      <c r="C47" s="53">
        <v>10</v>
      </c>
      <c r="D47" s="19"/>
      <c r="E47" s="104" t="s">
        <v>103</v>
      </c>
      <c r="F47" s="15"/>
      <c r="G47" s="84"/>
      <c r="H47" s="61"/>
      <c r="I47" s="87"/>
    </row>
    <row r="48" spans="3:9" ht="16.5" x14ac:dyDescent="0.35">
      <c r="C48" s="2"/>
      <c r="D48" s="13">
        <v>10.1</v>
      </c>
      <c r="E48" s="2" t="s">
        <v>124</v>
      </c>
      <c r="F48" s="15">
        <v>0</v>
      </c>
      <c r="G48" s="84" t="s">
        <v>12</v>
      </c>
      <c r="H48" s="112">
        <v>0</v>
      </c>
      <c r="I48" s="87">
        <f t="shared" ref="I48" si="3">H48*F48</f>
        <v>0</v>
      </c>
    </row>
    <row r="49" spans="3:9" ht="16.5" x14ac:dyDescent="0.35">
      <c r="C49" s="2"/>
      <c r="D49" s="13"/>
      <c r="E49" s="2"/>
      <c r="F49" s="15"/>
      <c r="G49" s="84"/>
      <c r="H49" s="61" t="s">
        <v>90</v>
      </c>
      <c r="I49" s="76">
        <f>SUM(I48:I48)</f>
        <v>0</v>
      </c>
    </row>
    <row r="50" spans="3:9" s="9" customFormat="1" ht="15.75" x14ac:dyDescent="0.25">
      <c r="C50" s="14">
        <v>11</v>
      </c>
      <c r="D50" s="14"/>
      <c r="E50" s="57" t="s">
        <v>88</v>
      </c>
      <c r="F50" s="42"/>
      <c r="G50" s="42"/>
      <c r="H50" s="60"/>
      <c r="I50" s="60"/>
    </row>
    <row r="51" spans="3:9" x14ac:dyDescent="0.25">
      <c r="C51" s="2"/>
      <c r="D51" s="116">
        <v>11.1</v>
      </c>
      <c r="E51" s="22" t="s">
        <v>5</v>
      </c>
      <c r="F51" s="2" t="s">
        <v>0</v>
      </c>
      <c r="G51" s="2" t="s">
        <v>1</v>
      </c>
      <c r="H51" s="66" t="s">
        <v>2</v>
      </c>
      <c r="I51" s="66" t="s">
        <v>3</v>
      </c>
    </row>
    <row r="52" spans="3:9" x14ac:dyDescent="0.25">
      <c r="C52" s="2"/>
      <c r="D52" s="117"/>
      <c r="E52" s="20" t="s">
        <v>27</v>
      </c>
      <c r="F52" s="4">
        <v>0</v>
      </c>
      <c r="G52" s="21" t="s">
        <v>6</v>
      </c>
      <c r="H52" s="113">
        <v>0</v>
      </c>
      <c r="I52" s="62">
        <f>H52*F52</f>
        <v>0</v>
      </c>
    </row>
    <row r="53" spans="3:9" x14ac:dyDescent="0.25">
      <c r="C53" s="2"/>
      <c r="D53" s="118"/>
      <c r="E53" s="13" t="s">
        <v>80</v>
      </c>
      <c r="F53" s="4">
        <v>0</v>
      </c>
      <c r="G53" s="2" t="s">
        <v>6</v>
      </c>
      <c r="H53" s="109">
        <v>0</v>
      </c>
      <c r="I53" s="62">
        <f t="shared" ref="I53:I63" si="4">H53*F53</f>
        <v>0</v>
      </c>
    </row>
    <row r="54" spans="3:9" x14ac:dyDescent="0.25">
      <c r="C54" s="2"/>
      <c r="D54" s="118"/>
      <c r="E54" s="13" t="s">
        <v>71</v>
      </c>
      <c r="F54" s="4">
        <v>0</v>
      </c>
      <c r="G54" s="2" t="s">
        <v>7</v>
      </c>
      <c r="H54" s="113">
        <v>0</v>
      </c>
      <c r="I54" s="62">
        <f t="shared" si="4"/>
        <v>0</v>
      </c>
    </row>
    <row r="55" spans="3:9" x14ac:dyDescent="0.25">
      <c r="C55" s="2"/>
      <c r="D55" s="118"/>
      <c r="E55" s="13" t="s">
        <v>72</v>
      </c>
      <c r="F55" s="4">
        <v>0</v>
      </c>
      <c r="G55" s="2" t="s">
        <v>7</v>
      </c>
      <c r="H55" s="109">
        <v>0</v>
      </c>
      <c r="I55" s="62">
        <f t="shared" si="4"/>
        <v>0</v>
      </c>
    </row>
    <row r="56" spans="3:9" x14ac:dyDescent="0.25">
      <c r="C56" s="2"/>
      <c r="D56" s="118"/>
      <c r="E56" s="13" t="s">
        <v>73</v>
      </c>
      <c r="F56" s="4">
        <v>0</v>
      </c>
      <c r="G56" s="2" t="s">
        <v>7</v>
      </c>
      <c r="H56" s="113">
        <v>0</v>
      </c>
      <c r="I56" s="62">
        <f t="shared" si="4"/>
        <v>0</v>
      </c>
    </row>
    <row r="57" spans="3:9" x14ac:dyDescent="0.25">
      <c r="C57" s="2"/>
      <c r="D57" s="118"/>
      <c r="E57" s="13" t="s">
        <v>28</v>
      </c>
      <c r="F57" s="4">
        <v>0</v>
      </c>
      <c r="G57" s="2" t="s">
        <v>6</v>
      </c>
      <c r="H57" s="109">
        <v>0</v>
      </c>
      <c r="I57" s="62">
        <f t="shared" si="4"/>
        <v>0</v>
      </c>
    </row>
    <row r="58" spans="3:9" x14ac:dyDescent="0.25">
      <c r="C58" s="2"/>
      <c r="D58" s="118"/>
      <c r="E58" s="13" t="s">
        <v>29</v>
      </c>
      <c r="F58" s="4">
        <v>0</v>
      </c>
      <c r="G58" s="2" t="s">
        <v>6</v>
      </c>
      <c r="H58" s="113">
        <v>0</v>
      </c>
      <c r="I58" s="62">
        <f t="shared" si="4"/>
        <v>0</v>
      </c>
    </row>
    <row r="59" spans="3:9" x14ac:dyDescent="0.25">
      <c r="C59" s="2"/>
      <c r="D59" s="118"/>
      <c r="E59" s="13" t="s">
        <v>75</v>
      </c>
      <c r="F59" s="4">
        <v>0</v>
      </c>
      <c r="G59" s="2" t="s">
        <v>6</v>
      </c>
      <c r="H59" s="109">
        <v>0</v>
      </c>
      <c r="I59" s="62">
        <f t="shared" si="4"/>
        <v>0</v>
      </c>
    </row>
    <row r="60" spans="3:9" x14ac:dyDescent="0.25">
      <c r="C60" s="2"/>
      <c r="D60" s="118"/>
      <c r="E60" s="13" t="s">
        <v>9</v>
      </c>
      <c r="F60" s="4">
        <v>0</v>
      </c>
      <c r="G60" s="2" t="s">
        <v>6</v>
      </c>
      <c r="H60" s="113">
        <v>0</v>
      </c>
      <c r="I60" s="62">
        <f t="shared" si="4"/>
        <v>0</v>
      </c>
    </row>
    <row r="61" spans="3:9" x14ac:dyDescent="0.25">
      <c r="C61" s="2"/>
      <c r="D61" s="118"/>
      <c r="E61" s="13" t="s">
        <v>82</v>
      </c>
      <c r="F61" s="4">
        <v>0</v>
      </c>
      <c r="G61" s="2" t="s">
        <v>6</v>
      </c>
      <c r="H61" s="109">
        <v>0</v>
      </c>
      <c r="I61" s="62">
        <f t="shared" si="4"/>
        <v>0</v>
      </c>
    </row>
    <row r="62" spans="3:9" x14ac:dyDescent="0.25">
      <c r="C62" s="2"/>
      <c r="D62" s="118"/>
      <c r="E62" s="13" t="s">
        <v>81</v>
      </c>
      <c r="F62" s="4">
        <v>0</v>
      </c>
      <c r="G62" s="2" t="s">
        <v>12</v>
      </c>
      <c r="H62" s="113">
        <v>0</v>
      </c>
      <c r="I62" s="62">
        <f t="shared" si="4"/>
        <v>0</v>
      </c>
    </row>
    <row r="63" spans="3:9" x14ac:dyDescent="0.25">
      <c r="C63" s="2"/>
      <c r="D63" s="118"/>
      <c r="E63" s="13" t="s">
        <v>115</v>
      </c>
      <c r="F63" s="4">
        <v>0</v>
      </c>
      <c r="G63" s="2" t="s">
        <v>12</v>
      </c>
      <c r="H63" s="109">
        <v>0</v>
      </c>
      <c r="I63" s="62">
        <f t="shared" si="4"/>
        <v>0</v>
      </c>
    </row>
    <row r="64" spans="3:9" x14ac:dyDescent="0.25">
      <c r="C64" s="2"/>
      <c r="D64" s="116">
        <v>11.2</v>
      </c>
      <c r="E64" s="3" t="s">
        <v>32</v>
      </c>
    </row>
    <row r="65" spans="3:9" x14ac:dyDescent="0.25">
      <c r="C65" s="2"/>
      <c r="D65" s="118"/>
      <c r="E65" s="13" t="s">
        <v>79</v>
      </c>
      <c r="F65" s="4">
        <v>0</v>
      </c>
      <c r="G65" s="2" t="s">
        <v>35</v>
      </c>
      <c r="H65" s="109">
        <v>0</v>
      </c>
      <c r="I65" s="66">
        <f>H65*F65</f>
        <v>0</v>
      </c>
    </row>
    <row r="66" spans="3:9" x14ac:dyDescent="0.25">
      <c r="C66" s="2"/>
      <c r="D66" s="118"/>
      <c r="E66" s="13" t="s">
        <v>30</v>
      </c>
      <c r="F66" s="4">
        <v>0</v>
      </c>
      <c r="G66" s="2" t="s">
        <v>35</v>
      </c>
      <c r="H66" s="109">
        <v>0</v>
      </c>
      <c r="I66" s="66">
        <f t="shared" ref="I66:I71" si="5">H66*F66</f>
        <v>0</v>
      </c>
    </row>
    <row r="67" spans="3:9" x14ac:dyDescent="0.25">
      <c r="C67" s="2"/>
      <c r="D67" s="118"/>
      <c r="E67" s="13" t="s">
        <v>33</v>
      </c>
      <c r="F67" s="4">
        <v>0</v>
      </c>
      <c r="G67" s="2" t="s">
        <v>35</v>
      </c>
      <c r="H67" s="109">
        <v>0</v>
      </c>
      <c r="I67" s="66">
        <f t="shared" si="5"/>
        <v>0</v>
      </c>
    </row>
    <row r="68" spans="3:9" x14ac:dyDescent="0.25">
      <c r="C68" s="2"/>
      <c r="D68" s="118"/>
      <c r="E68" s="13" t="s">
        <v>34</v>
      </c>
      <c r="F68" s="4">
        <v>0</v>
      </c>
      <c r="G68" s="2" t="s">
        <v>35</v>
      </c>
      <c r="H68" s="109">
        <v>0</v>
      </c>
      <c r="I68" s="66">
        <f t="shared" si="5"/>
        <v>0</v>
      </c>
    </row>
    <row r="69" spans="3:9" x14ac:dyDescent="0.25">
      <c r="C69" s="2"/>
      <c r="D69" s="118"/>
      <c r="E69" s="13" t="s">
        <v>44</v>
      </c>
      <c r="F69" s="4">
        <v>0</v>
      </c>
      <c r="G69" s="2" t="s">
        <v>35</v>
      </c>
      <c r="H69" s="109">
        <v>0</v>
      </c>
      <c r="I69" s="66">
        <f t="shared" si="5"/>
        <v>0</v>
      </c>
    </row>
    <row r="70" spans="3:9" x14ac:dyDescent="0.25">
      <c r="C70" s="2"/>
      <c r="D70" s="118"/>
      <c r="E70" s="13" t="s">
        <v>74</v>
      </c>
      <c r="F70" s="4">
        <v>0</v>
      </c>
      <c r="G70" s="2" t="s">
        <v>35</v>
      </c>
      <c r="H70" s="109">
        <v>0</v>
      </c>
      <c r="I70" s="66">
        <f t="shared" si="5"/>
        <v>0</v>
      </c>
    </row>
    <row r="71" spans="3:9" x14ac:dyDescent="0.25">
      <c r="C71" s="2"/>
      <c r="D71" s="118"/>
      <c r="E71" s="13" t="s">
        <v>31</v>
      </c>
      <c r="F71" s="4">
        <v>0</v>
      </c>
      <c r="G71" s="2" t="s">
        <v>35</v>
      </c>
      <c r="H71" s="109">
        <v>0</v>
      </c>
      <c r="I71" s="66">
        <f t="shared" si="5"/>
        <v>0</v>
      </c>
    </row>
    <row r="72" spans="3:9" x14ac:dyDescent="0.25">
      <c r="C72" s="2"/>
      <c r="D72" s="116">
        <v>11.3</v>
      </c>
      <c r="E72" s="3" t="s">
        <v>45</v>
      </c>
    </row>
    <row r="73" spans="3:9" x14ac:dyDescent="0.25">
      <c r="C73" s="2"/>
      <c r="D73" s="118"/>
      <c r="E73" s="13" t="s">
        <v>36</v>
      </c>
      <c r="F73" s="4">
        <v>0</v>
      </c>
      <c r="G73" s="2" t="s">
        <v>6</v>
      </c>
      <c r="H73" s="109">
        <v>0</v>
      </c>
      <c r="I73" s="66">
        <f>H73*F73</f>
        <v>0</v>
      </c>
    </row>
    <row r="74" spans="3:9" x14ac:dyDescent="0.25">
      <c r="C74" s="2"/>
      <c r="D74" s="118"/>
      <c r="E74" s="13" t="s">
        <v>37</v>
      </c>
      <c r="F74" s="4">
        <v>0</v>
      </c>
      <c r="G74" s="2" t="s">
        <v>6</v>
      </c>
      <c r="H74" s="109">
        <v>0</v>
      </c>
      <c r="I74" s="66">
        <f t="shared" ref="I74:I89" si="6">H74*F74</f>
        <v>0</v>
      </c>
    </row>
    <row r="75" spans="3:9" x14ac:dyDescent="0.25">
      <c r="C75" s="2"/>
      <c r="D75" s="118"/>
      <c r="E75" s="13" t="s">
        <v>38</v>
      </c>
      <c r="F75" s="4">
        <v>0</v>
      </c>
      <c r="G75" s="2" t="s">
        <v>6</v>
      </c>
      <c r="H75" s="109">
        <v>0</v>
      </c>
      <c r="I75" s="66">
        <f t="shared" si="6"/>
        <v>0</v>
      </c>
    </row>
    <row r="76" spans="3:9" x14ac:dyDescent="0.25">
      <c r="C76" s="2"/>
      <c r="D76" s="118"/>
      <c r="E76" s="13" t="s">
        <v>39</v>
      </c>
      <c r="F76" s="4">
        <v>0</v>
      </c>
      <c r="G76" s="2" t="s">
        <v>6</v>
      </c>
      <c r="H76" s="109">
        <v>0</v>
      </c>
      <c r="I76" s="66">
        <f t="shared" si="6"/>
        <v>0</v>
      </c>
    </row>
    <row r="77" spans="3:9" x14ac:dyDescent="0.25">
      <c r="C77" s="2"/>
      <c r="D77" s="118"/>
      <c r="E77" s="13" t="s">
        <v>10</v>
      </c>
      <c r="F77" s="4">
        <v>0</v>
      </c>
      <c r="G77" s="2" t="s">
        <v>6</v>
      </c>
      <c r="H77" s="109">
        <v>0</v>
      </c>
      <c r="I77" s="66">
        <f t="shared" si="6"/>
        <v>0</v>
      </c>
    </row>
    <row r="78" spans="3:9" x14ac:dyDescent="0.25">
      <c r="C78" s="2"/>
      <c r="D78" s="118"/>
      <c r="E78" s="13" t="s">
        <v>40</v>
      </c>
      <c r="F78" s="4">
        <v>0</v>
      </c>
      <c r="G78" s="2" t="s">
        <v>6</v>
      </c>
      <c r="H78" s="109">
        <v>0</v>
      </c>
      <c r="I78" s="66">
        <f t="shared" si="6"/>
        <v>0</v>
      </c>
    </row>
    <row r="79" spans="3:9" x14ac:dyDescent="0.25">
      <c r="C79" s="2"/>
      <c r="D79" s="118"/>
      <c r="E79" s="13" t="s">
        <v>110</v>
      </c>
      <c r="F79" s="4">
        <v>0</v>
      </c>
      <c r="G79" s="2" t="s">
        <v>6</v>
      </c>
      <c r="H79" s="109">
        <v>0</v>
      </c>
      <c r="I79" s="66">
        <f t="shared" si="6"/>
        <v>0</v>
      </c>
    </row>
    <row r="80" spans="3:9" x14ac:dyDescent="0.25">
      <c r="C80" s="2"/>
      <c r="D80" s="118"/>
      <c r="E80" s="13" t="s">
        <v>11</v>
      </c>
      <c r="F80" s="4">
        <v>0</v>
      </c>
      <c r="G80" s="2" t="s">
        <v>12</v>
      </c>
      <c r="H80" s="109">
        <v>0</v>
      </c>
      <c r="I80" s="66">
        <f t="shared" si="6"/>
        <v>0</v>
      </c>
    </row>
    <row r="81" spans="3:9" x14ac:dyDescent="0.25">
      <c r="C81" s="2"/>
      <c r="D81" s="118"/>
      <c r="E81" s="13" t="s">
        <v>83</v>
      </c>
      <c r="F81" s="4">
        <v>0</v>
      </c>
      <c r="G81" s="2" t="s">
        <v>6</v>
      </c>
      <c r="H81" s="109">
        <v>0</v>
      </c>
      <c r="I81" s="66">
        <f t="shared" si="6"/>
        <v>0</v>
      </c>
    </row>
    <row r="82" spans="3:9" x14ac:dyDescent="0.25">
      <c r="C82" s="2"/>
      <c r="D82" s="118"/>
      <c r="E82" s="13" t="s">
        <v>57</v>
      </c>
      <c r="F82" s="4">
        <v>0</v>
      </c>
      <c r="G82" s="2" t="s">
        <v>107</v>
      </c>
      <c r="H82" s="109">
        <v>0</v>
      </c>
      <c r="I82" s="66">
        <f t="shared" si="6"/>
        <v>0</v>
      </c>
    </row>
    <row r="83" spans="3:9" x14ac:dyDescent="0.25">
      <c r="C83" s="2"/>
      <c r="D83" s="118"/>
      <c r="E83" s="13" t="s">
        <v>114</v>
      </c>
      <c r="F83" s="4">
        <v>0</v>
      </c>
      <c r="G83" s="2" t="s">
        <v>107</v>
      </c>
      <c r="H83" s="109">
        <v>0</v>
      </c>
      <c r="I83" s="66">
        <f t="shared" si="6"/>
        <v>0</v>
      </c>
    </row>
    <row r="84" spans="3:9" x14ac:dyDescent="0.25">
      <c r="C84" s="2"/>
      <c r="D84" s="118"/>
      <c r="E84" s="13" t="s">
        <v>58</v>
      </c>
      <c r="F84" s="4">
        <v>0</v>
      </c>
      <c r="G84" s="2" t="s">
        <v>12</v>
      </c>
      <c r="H84" s="109">
        <v>0</v>
      </c>
      <c r="I84" s="66">
        <f t="shared" si="6"/>
        <v>0</v>
      </c>
    </row>
    <row r="85" spans="3:9" x14ac:dyDescent="0.25">
      <c r="C85" s="2"/>
      <c r="D85" s="118"/>
      <c r="E85" s="13" t="s">
        <v>125</v>
      </c>
      <c r="F85" s="4">
        <v>0</v>
      </c>
      <c r="G85" s="2" t="s">
        <v>12</v>
      </c>
      <c r="H85" s="109">
        <v>0</v>
      </c>
      <c r="I85" s="66">
        <f t="shared" si="6"/>
        <v>0</v>
      </c>
    </row>
    <row r="86" spans="3:9" x14ac:dyDescent="0.25">
      <c r="C86" s="2"/>
      <c r="D86" s="118"/>
      <c r="E86" s="13" t="s">
        <v>86</v>
      </c>
      <c r="F86" s="4">
        <v>0</v>
      </c>
      <c r="G86" s="2" t="s">
        <v>6</v>
      </c>
      <c r="H86" s="109">
        <v>0</v>
      </c>
      <c r="I86" s="66">
        <f t="shared" si="6"/>
        <v>0</v>
      </c>
    </row>
    <row r="87" spans="3:9" x14ac:dyDescent="0.25">
      <c r="C87" s="2"/>
      <c r="D87" s="118"/>
      <c r="E87" s="13" t="s">
        <v>64</v>
      </c>
      <c r="F87" s="4">
        <v>0</v>
      </c>
      <c r="G87" s="2" t="s">
        <v>12</v>
      </c>
      <c r="H87" s="109">
        <v>0</v>
      </c>
      <c r="I87" s="66">
        <f t="shared" si="6"/>
        <v>0</v>
      </c>
    </row>
    <row r="88" spans="3:9" x14ac:dyDescent="0.25">
      <c r="C88" s="2"/>
      <c r="D88" s="118"/>
      <c r="E88" s="13" t="s">
        <v>63</v>
      </c>
      <c r="F88" s="4">
        <v>0</v>
      </c>
      <c r="G88" s="2" t="s">
        <v>12</v>
      </c>
      <c r="H88" s="109">
        <v>0</v>
      </c>
      <c r="I88" s="66">
        <f t="shared" si="6"/>
        <v>0</v>
      </c>
    </row>
    <row r="89" spans="3:9" x14ac:dyDescent="0.25">
      <c r="C89" s="2"/>
      <c r="D89" s="118"/>
      <c r="E89" s="13" t="s">
        <v>68</v>
      </c>
      <c r="F89" s="4">
        <v>0</v>
      </c>
      <c r="G89" s="2" t="s">
        <v>6</v>
      </c>
      <c r="H89" s="109">
        <v>0</v>
      </c>
      <c r="I89" s="66">
        <f t="shared" si="6"/>
        <v>0</v>
      </c>
    </row>
    <row r="90" spans="3:9" x14ac:dyDescent="0.25">
      <c r="C90" s="2"/>
      <c r="D90" s="118"/>
      <c r="E90" s="13"/>
      <c r="F90" s="2"/>
      <c r="G90" s="2"/>
      <c r="H90" s="70"/>
      <c r="I90" s="70" t="s">
        <v>4</v>
      </c>
    </row>
    <row r="91" spans="3:9" x14ac:dyDescent="0.25">
      <c r="C91" s="2"/>
      <c r="D91" s="116">
        <v>11.4</v>
      </c>
      <c r="E91" s="3" t="s">
        <v>41</v>
      </c>
    </row>
    <row r="92" spans="3:9" x14ac:dyDescent="0.25">
      <c r="C92" s="2" t="s">
        <v>4</v>
      </c>
      <c r="D92" s="118"/>
      <c r="E92" s="13" t="s">
        <v>13</v>
      </c>
      <c r="F92" s="4">
        <v>0</v>
      </c>
      <c r="G92" s="2" t="s">
        <v>21</v>
      </c>
      <c r="H92" s="109">
        <v>0</v>
      </c>
      <c r="I92" s="66">
        <f>H92*F92</f>
        <v>0</v>
      </c>
    </row>
    <row r="93" spans="3:9" x14ac:dyDescent="0.25">
      <c r="C93" s="2"/>
      <c r="D93" s="118"/>
      <c r="E93" s="13" t="s">
        <v>14</v>
      </c>
      <c r="F93" s="4">
        <v>0</v>
      </c>
      <c r="G93" s="2" t="s">
        <v>12</v>
      </c>
      <c r="H93" s="109">
        <v>0</v>
      </c>
      <c r="I93" s="66">
        <f>H93*F93</f>
        <v>0</v>
      </c>
    </row>
    <row r="94" spans="3:9" x14ac:dyDescent="0.25">
      <c r="C94" s="2"/>
      <c r="D94" s="118"/>
      <c r="E94" s="2" t="s">
        <v>131</v>
      </c>
      <c r="F94" s="4">
        <v>0</v>
      </c>
      <c r="G94" s="2" t="s">
        <v>20</v>
      </c>
      <c r="H94" s="109">
        <v>0</v>
      </c>
      <c r="I94" s="66">
        <f>H94*F94</f>
        <v>0</v>
      </c>
    </row>
    <row r="95" spans="3:9" x14ac:dyDescent="0.25">
      <c r="C95" s="2"/>
      <c r="D95" s="116">
        <v>11.5</v>
      </c>
      <c r="E95" s="3" t="s">
        <v>15</v>
      </c>
    </row>
    <row r="96" spans="3:9" x14ac:dyDescent="0.25">
      <c r="C96" s="2"/>
      <c r="D96" s="118"/>
      <c r="E96" s="13" t="s">
        <v>16</v>
      </c>
      <c r="F96" s="4">
        <v>0</v>
      </c>
      <c r="G96" s="2" t="s">
        <v>12</v>
      </c>
      <c r="H96" s="109">
        <v>0</v>
      </c>
      <c r="I96" s="66">
        <f>H96*F96</f>
        <v>0</v>
      </c>
    </row>
    <row r="97" spans="3:9" x14ac:dyDescent="0.25">
      <c r="C97" s="2"/>
      <c r="D97" s="118"/>
      <c r="E97" s="13" t="s">
        <v>31</v>
      </c>
      <c r="F97" s="4">
        <v>0</v>
      </c>
      <c r="G97" s="2" t="s">
        <v>12</v>
      </c>
      <c r="H97" s="109">
        <v>0</v>
      </c>
      <c r="I97" s="66">
        <f t="shared" ref="I97" si="7">H97*F97</f>
        <v>0</v>
      </c>
    </row>
    <row r="98" spans="3:9" x14ac:dyDescent="0.25">
      <c r="C98" s="2"/>
      <c r="D98" s="116">
        <v>11.6</v>
      </c>
      <c r="E98" s="3" t="s">
        <v>17</v>
      </c>
    </row>
    <row r="99" spans="3:9" x14ac:dyDescent="0.25">
      <c r="C99" s="2"/>
      <c r="D99" s="118"/>
      <c r="E99" s="13" t="s">
        <v>18</v>
      </c>
      <c r="F99" s="4">
        <v>0</v>
      </c>
      <c r="G99" s="2" t="s">
        <v>8</v>
      </c>
      <c r="H99" s="109">
        <v>0</v>
      </c>
      <c r="I99" s="66">
        <f>H99*F99</f>
        <v>0</v>
      </c>
    </row>
    <row r="100" spans="3:9" x14ac:dyDescent="0.25">
      <c r="C100" s="2"/>
      <c r="D100" s="118"/>
      <c r="E100" s="13" t="s">
        <v>52</v>
      </c>
      <c r="F100" s="4">
        <v>0</v>
      </c>
      <c r="G100" s="2" t="s">
        <v>12</v>
      </c>
      <c r="H100" s="109">
        <v>0</v>
      </c>
      <c r="I100" s="66">
        <f>H100*F100</f>
        <v>0</v>
      </c>
    </row>
    <row r="101" spans="3:9" x14ac:dyDescent="0.25">
      <c r="C101" s="2"/>
      <c r="D101" s="118"/>
      <c r="E101" s="13" t="s">
        <v>31</v>
      </c>
      <c r="F101" s="4">
        <v>0</v>
      </c>
      <c r="G101" s="2" t="s">
        <v>12</v>
      </c>
      <c r="H101" s="109">
        <v>0</v>
      </c>
      <c r="I101" s="66">
        <f>H101*F101</f>
        <v>0</v>
      </c>
    </row>
    <row r="102" spans="3:9" x14ac:dyDescent="0.25">
      <c r="C102" s="2"/>
      <c r="D102" s="116">
        <v>11.7</v>
      </c>
      <c r="E102" s="3" t="s">
        <v>19</v>
      </c>
      <c r="I102" s="71"/>
    </row>
    <row r="103" spans="3:9" x14ac:dyDescent="0.25">
      <c r="C103" s="2"/>
      <c r="D103" s="118"/>
      <c r="E103" s="2" t="s">
        <v>126</v>
      </c>
      <c r="F103" s="4">
        <v>0</v>
      </c>
      <c r="G103" s="2" t="s">
        <v>12</v>
      </c>
      <c r="H103" s="109">
        <v>0</v>
      </c>
      <c r="I103" s="66">
        <f t="shared" ref="I103:I108" si="8">F103*H103</f>
        <v>0</v>
      </c>
    </row>
    <row r="104" spans="3:9" x14ac:dyDescent="0.25">
      <c r="C104" s="2"/>
      <c r="D104" s="118"/>
      <c r="E104" s="13" t="s">
        <v>65</v>
      </c>
      <c r="F104" s="4">
        <v>0</v>
      </c>
      <c r="G104" s="2" t="s">
        <v>66</v>
      </c>
      <c r="H104" s="109">
        <v>0</v>
      </c>
      <c r="I104" s="66">
        <f t="shared" si="8"/>
        <v>0</v>
      </c>
    </row>
    <row r="105" spans="3:9" x14ac:dyDescent="0.25">
      <c r="C105" s="2"/>
      <c r="D105" s="118"/>
      <c r="E105" s="13" t="s">
        <v>127</v>
      </c>
      <c r="F105" s="4">
        <v>0</v>
      </c>
      <c r="G105" s="2" t="s">
        <v>107</v>
      </c>
      <c r="H105" s="109">
        <v>0</v>
      </c>
      <c r="I105" s="66">
        <f t="shared" si="8"/>
        <v>0</v>
      </c>
    </row>
    <row r="106" spans="3:9" x14ac:dyDescent="0.25">
      <c r="C106" s="2"/>
      <c r="D106" s="118"/>
      <c r="E106" s="13" t="s">
        <v>56</v>
      </c>
      <c r="F106" s="4">
        <v>0</v>
      </c>
      <c r="G106" s="2" t="s">
        <v>8</v>
      </c>
      <c r="H106" s="109">
        <v>0</v>
      </c>
      <c r="I106" s="66">
        <f t="shared" si="8"/>
        <v>0</v>
      </c>
    </row>
    <row r="107" spans="3:9" x14ac:dyDescent="0.25">
      <c r="C107" s="2"/>
      <c r="D107" s="118"/>
      <c r="E107" s="2" t="s">
        <v>108</v>
      </c>
      <c r="F107" s="4">
        <v>0</v>
      </c>
      <c r="G107" s="2" t="s">
        <v>6</v>
      </c>
      <c r="H107" s="109">
        <v>0</v>
      </c>
      <c r="I107" s="66">
        <f t="shared" si="8"/>
        <v>0</v>
      </c>
    </row>
    <row r="108" spans="3:9" x14ac:dyDescent="0.25">
      <c r="C108" s="2"/>
      <c r="D108" s="118"/>
      <c r="E108" s="13" t="s">
        <v>111</v>
      </c>
      <c r="F108" s="4">
        <v>0</v>
      </c>
      <c r="G108" s="2" t="s">
        <v>12</v>
      </c>
      <c r="H108" s="109">
        <v>0</v>
      </c>
      <c r="I108" s="66">
        <f t="shared" si="8"/>
        <v>0</v>
      </c>
    </row>
    <row r="109" spans="3:9" x14ac:dyDescent="0.25">
      <c r="C109" s="2"/>
      <c r="D109" s="116">
        <v>11.8</v>
      </c>
      <c r="E109" s="3" t="s">
        <v>22</v>
      </c>
    </row>
    <row r="110" spans="3:9" x14ac:dyDescent="0.25">
      <c r="C110" s="2"/>
      <c r="D110" s="118"/>
      <c r="E110" s="13" t="s">
        <v>23</v>
      </c>
      <c r="F110" s="4">
        <v>0</v>
      </c>
      <c r="G110" s="2" t="s">
        <v>6</v>
      </c>
      <c r="H110" s="109">
        <v>0</v>
      </c>
      <c r="I110" s="66">
        <f>H110*F110</f>
        <v>0</v>
      </c>
    </row>
    <row r="111" spans="3:9" x14ac:dyDescent="0.25">
      <c r="C111" s="2"/>
      <c r="D111" s="118"/>
      <c r="E111" s="13" t="s">
        <v>24</v>
      </c>
      <c r="F111" s="4">
        <v>0</v>
      </c>
      <c r="G111" s="2" t="s">
        <v>6</v>
      </c>
      <c r="H111" s="109">
        <v>0</v>
      </c>
      <c r="I111" s="66">
        <f t="shared" ref="I111:I117" si="9">H111*F111</f>
        <v>0</v>
      </c>
    </row>
    <row r="112" spans="3:9" x14ac:dyDescent="0.25">
      <c r="C112" s="2"/>
      <c r="D112" s="118"/>
      <c r="E112" s="13" t="s">
        <v>25</v>
      </c>
      <c r="F112" s="4">
        <v>0</v>
      </c>
      <c r="G112" s="2" t="s">
        <v>12</v>
      </c>
      <c r="H112" s="109">
        <v>0</v>
      </c>
      <c r="I112" s="66">
        <f t="shared" si="9"/>
        <v>0</v>
      </c>
    </row>
    <row r="113" spans="3:9" x14ac:dyDescent="0.25">
      <c r="C113" s="2"/>
      <c r="D113" s="118"/>
      <c r="E113" s="13" t="s">
        <v>49</v>
      </c>
      <c r="F113" s="4">
        <v>0</v>
      </c>
      <c r="G113" s="2" t="s">
        <v>50</v>
      </c>
      <c r="H113" s="109">
        <v>0</v>
      </c>
      <c r="I113" s="66">
        <f t="shared" si="9"/>
        <v>0</v>
      </c>
    </row>
    <row r="114" spans="3:9" x14ac:dyDescent="0.25">
      <c r="C114" s="2"/>
      <c r="D114" s="118"/>
      <c r="E114" s="13" t="s">
        <v>48</v>
      </c>
      <c r="F114" s="4">
        <v>0</v>
      </c>
      <c r="G114" s="2" t="s">
        <v>50</v>
      </c>
      <c r="H114" s="109">
        <v>0</v>
      </c>
      <c r="I114" s="66">
        <f t="shared" si="9"/>
        <v>0</v>
      </c>
    </row>
    <row r="115" spans="3:9" x14ac:dyDescent="0.25">
      <c r="C115" s="2"/>
      <c r="D115" s="118"/>
      <c r="E115" s="13" t="s">
        <v>69</v>
      </c>
      <c r="F115" s="4">
        <v>0</v>
      </c>
      <c r="G115" s="2" t="s">
        <v>50</v>
      </c>
      <c r="H115" s="109">
        <v>0</v>
      </c>
      <c r="I115" s="66">
        <f t="shared" si="9"/>
        <v>0</v>
      </c>
    </row>
    <row r="116" spans="3:9" ht="14.25" customHeight="1" x14ac:dyDescent="0.25">
      <c r="C116" s="2"/>
      <c r="D116" s="118"/>
      <c r="E116" s="13" t="s">
        <v>117</v>
      </c>
      <c r="F116" s="4">
        <v>0</v>
      </c>
      <c r="G116" s="2" t="s">
        <v>50</v>
      </c>
      <c r="H116" s="109">
        <v>0</v>
      </c>
      <c r="I116" s="66">
        <f t="shared" si="9"/>
        <v>0</v>
      </c>
    </row>
    <row r="117" spans="3:9" ht="14.25" customHeight="1" x14ac:dyDescent="0.25">
      <c r="C117" s="2"/>
      <c r="D117" s="118"/>
      <c r="E117" s="13" t="s">
        <v>31</v>
      </c>
      <c r="F117" s="4">
        <v>0</v>
      </c>
      <c r="G117" s="2" t="s">
        <v>50</v>
      </c>
      <c r="H117" s="109">
        <v>0</v>
      </c>
      <c r="I117" s="66">
        <f t="shared" si="9"/>
        <v>0</v>
      </c>
    </row>
    <row r="118" spans="3:9" x14ac:dyDescent="0.25">
      <c r="C118" s="2"/>
      <c r="D118" s="116">
        <v>11.9</v>
      </c>
      <c r="E118" s="3" t="s">
        <v>84</v>
      </c>
    </row>
    <row r="119" spans="3:9" x14ac:dyDescent="0.25">
      <c r="C119" s="2"/>
      <c r="D119" s="118"/>
      <c r="E119" s="13" t="s">
        <v>26</v>
      </c>
      <c r="F119" s="4">
        <v>0</v>
      </c>
      <c r="G119" s="2" t="s">
        <v>20</v>
      </c>
      <c r="H119" s="109">
        <v>0</v>
      </c>
      <c r="I119" s="66">
        <f>H119*F119</f>
        <v>0</v>
      </c>
    </row>
    <row r="120" spans="3:9" x14ac:dyDescent="0.25">
      <c r="C120" s="2"/>
      <c r="D120" s="13"/>
      <c r="E120" s="13" t="s">
        <v>47</v>
      </c>
      <c r="F120" s="4">
        <v>0</v>
      </c>
      <c r="G120" s="2" t="s">
        <v>6</v>
      </c>
      <c r="H120" s="109">
        <v>0</v>
      </c>
      <c r="I120" s="66">
        <f>H120*F120</f>
        <v>0</v>
      </c>
    </row>
    <row r="121" spans="3:9" x14ac:dyDescent="0.25">
      <c r="C121" s="2"/>
      <c r="D121" s="13"/>
      <c r="E121" s="13" t="s">
        <v>85</v>
      </c>
      <c r="F121" s="4">
        <v>0</v>
      </c>
      <c r="G121" s="2" t="s">
        <v>20</v>
      </c>
      <c r="H121" s="109">
        <v>0</v>
      </c>
      <c r="I121" s="66">
        <f>H121*F121</f>
        <v>0</v>
      </c>
    </row>
    <row r="122" spans="3:9" x14ac:dyDescent="0.25">
      <c r="C122" s="2"/>
      <c r="D122" s="13"/>
      <c r="E122" s="13" t="s">
        <v>46</v>
      </c>
      <c r="F122" s="4">
        <v>0</v>
      </c>
      <c r="G122" s="2" t="s">
        <v>8</v>
      </c>
      <c r="H122" s="109">
        <v>0</v>
      </c>
      <c r="I122" s="66">
        <f>H122*F122</f>
        <v>0</v>
      </c>
    </row>
    <row r="123" spans="3:9" x14ac:dyDescent="0.25">
      <c r="C123" s="2"/>
      <c r="D123" s="13"/>
      <c r="E123" s="13" t="s">
        <v>31</v>
      </c>
      <c r="F123" s="4">
        <v>0</v>
      </c>
      <c r="G123" s="2" t="s">
        <v>12</v>
      </c>
      <c r="H123" s="109">
        <v>0</v>
      </c>
      <c r="I123" s="66">
        <f t="shared" ref="I123" si="10">H123*F123</f>
        <v>0</v>
      </c>
    </row>
    <row r="124" spans="3:9" x14ac:dyDescent="0.25">
      <c r="C124" s="2"/>
      <c r="D124" s="18">
        <v>11.1</v>
      </c>
      <c r="E124" s="3" t="s">
        <v>42</v>
      </c>
    </row>
    <row r="125" spans="3:9" x14ac:dyDescent="0.25">
      <c r="C125" s="2"/>
      <c r="D125" s="13"/>
      <c r="E125" s="13" t="s">
        <v>128</v>
      </c>
      <c r="F125" s="4">
        <v>0</v>
      </c>
      <c r="G125" s="2" t="s">
        <v>12</v>
      </c>
      <c r="H125" s="109">
        <v>0</v>
      </c>
      <c r="I125" s="66">
        <f t="shared" ref="I125:I140" si="11">H125*F125</f>
        <v>0</v>
      </c>
    </row>
    <row r="126" spans="3:9" x14ac:dyDescent="0.25">
      <c r="C126" s="2"/>
      <c r="D126" s="13"/>
      <c r="E126" s="13" t="s">
        <v>43</v>
      </c>
      <c r="F126" s="4">
        <v>0</v>
      </c>
      <c r="G126" s="2" t="s">
        <v>12</v>
      </c>
      <c r="H126" s="109">
        <v>0</v>
      </c>
      <c r="I126" s="66">
        <f t="shared" si="11"/>
        <v>0</v>
      </c>
    </row>
    <row r="127" spans="3:9" x14ac:dyDescent="0.25">
      <c r="C127" s="2"/>
      <c r="D127" s="13"/>
      <c r="E127" s="13" t="s">
        <v>51</v>
      </c>
      <c r="F127" s="4">
        <v>0</v>
      </c>
      <c r="G127" s="2" t="s">
        <v>12</v>
      </c>
      <c r="H127" s="109">
        <v>0</v>
      </c>
      <c r="I127" s="66">
        <f t="shared" si="11"/>
        <v>0</v>
      </c>
    </row>
    <row r="128" spans="3:9" x14ac:dyDescent="0.25">
      <c r="C128" s="2"/>
      <c r="D128" s="13"/>
      <c r="E128" s="13" t="s">
        <v>67</v>
      </c>
      <c r="F128" s="4">
        <v>0</v>
      </c>
      <c r="G128" s="2" t="s">
        <v>12</v>
      </c>
      <c r="H128" s="109">
        <v>0</v>
      </c>
      <c r="I128" s="66">
        <f t="shared" si="11"/>
        <v>0</v>
      </c>
    </row>
    <row r="129" spans="3:9" x14ac:dyDescent="0.25">
      <c r="C129" s="2"/>
      <c r="D129" s="13"/>
      <c r="E129" s="13" t="s">
        <v>55</v>
      </c>
      <c r="F129" s="4">
        <v>0</v>
      </c>
      <c r="G129" s="2" t="s">
        <v>12</v>
      </c>
      <c r="H129" s="109">
        <v>0</v>
      </c>
      <c r="I129" s="66">
        <f t="shared" si="11"/>
        <v>0</v>
      </c>
    </row>
    <row r="130" spans="3:9" x14ac:dyDescent="0.25">
      <c r="C130" s="2"/>
      <c r="D130" s="13"/>
      <c r="E130" s="13" t="s">
        <v>62</v>
      </c>
      <c r="F130" s="4">
        <v>0</v>
      </c>
      <c r="G130" s="2" t="s">
        <v>6</v>
      </c>
      <c r="H130" s="109">
        <v>0</v>
      </c>
      <c r="I130" s="66">
        <f t="shared" si="11"/>
        <v>0</v>
      </c>
    </row>
    <row r="131" spans="3:9" x14ac:dyDescent="0.25">
      <c r="C131" s="2"/>
      <c r="D131" s="13"/>
      <c r="E131" s="13" t="s">
        <v>77</v>
      </c>
      <c r="F131" s="4">
        <v>0</v>
      </c>
      <c r="G131" s="2" t="s">
        <v>107</v>
      </c>
      <c r="H131" s="109">
        <v>0</v>
      </c>
      <c r="I131" s="66">
        <f t="shared" si="11"/>
        <v>0</v>
      </c>
    </row>
    <row r="132" spans="3:9" x14ac:dyDescent="0.25">
      <c r="C132" s="2"/>
      <c r="D132" s="13"/>
      <c r="E132" s="13" t="s">
        <v>78</v>
      </c>
      <c r="F132" s="4">
        <v>0</v>
      </c>
      <c r="G132" s="2" t="s">
        <v>6</v>
      </c>
      <c r="H132" s="109">
        <v>0</v>
      </c>
      <c r="I132" s="66">
        <f t="shared" si="11"/>
        <v>0</v>
      </c>
    </row>
    <row r="133" spans="3:9" x14ac:dyDescent="0.25">
      <c r="C133" s="2"/>
      <c r="D133" s="13"/>
      <c r="E133" s="13" t="s">
        <v>76</v>
      </c>
      <c r="F133" s="4">
        <v>0</v>
      </c>
      <c r="G133" s="2" t="s">
        <v>6</v>
      </c>
      <c r="H133" s="109">
        <v>0</v>
      </c>
      <c r="I133" s="66">
        <f t="shared" si="11"/>
        <v>0</v>
      </c>
    </row>
    <row r="134" spans="3:9" x14ac:dyDescent="0.25">
      <c r="C134" s="2"/>
      <c r="D134" s="13"/>
      <c r="E134" s="13" t="s">
        <v>60</v>
      </c>
      <c r="F134" s="4">
        <v>0</v>
      </c>
      <c r="G134" s="2" t="s">
        <v>59</v>
      </c>
      <c r="H134" s="109">
        <v>0</v>
      </c>
      <c r="I134" s="66">
        <f t="shared" si="11"/>
        <v>0</v>
      </c>
    </row>
    <row r="135" spans="3:9" x14ac:dyDescent="0.25">
      <c r="C135" s="2"/>
      <c r="D135" s="13"/>
      <c r="E135" s="13" t="s">
        <v>61</v>
      </c>
      <c r="F135" s="4">
        <v>0</v>
      </c>
      <c r="G135" s="2" t="s">
        <v>12</v>
      </c>
      <c r="H135" s="109">
        <v>0</v>
      </c>
      <c r="I135" s="66">
        <f t="shared" si="11"/>
        <v>0</v>
      </c>
    </row>
    <row r="136" spans="3:9" x14ac:dyDescent="0.25">
      <c r="C136" s="2"/>
      <c r="D136" s="13"/>
      <c r="E136" s="13" t="s">
        <v>70</v>
      </c>
      <c r="F136" s="4">
        <v>0</v>
      </c>
      <c r="G136" s="2" t="s">
        <v>12</v>
      </c>
      <c r="H136" s="109">
        <v>0</v>
      </c>
      <c r="I136" s="66">
        <f t="shared" si="11"/>
        <v>0</v>
      </c>
    </row>
    <row r="137" spans="3:9" x14ac:dyDescent="0.25">
      <c r="C137" s="2"/>
      <c r="D137" s="13"/>
      <c r="E137" s="13" t="s">
        <v>130</v>
      </c>
      <c r="F137" s="4">
        <v>0</v>
      </c>
      <c r="G137" s="2" t="s">
        <v>109</v>
      </c>
      <c r="H137" s="109">
        <v>0</v>
      </c>
      <c r="I137" s="66">
        <f t="shared" si="11"/>
        <v>0</v>
      </c>
    </row>
    <row r="138" spans="3:9" x14ac:dyDescent="0.25">
      <c r="C138" s="2"/>
      <c r="D138" s="13"/>
      <c r="E138" s="13"/>
      <c r="F138" s="2"/>
      <c r="G138" s="2"/>
      <c r="H138" s="70"/>
      <c r="I138" s="66"/>
    </row>
    <row r="139" spans="3:9" x14ac:dyDescent="0.25">
      <c r="C139" s="2"/>
      <c r="D139" s="13"/>
      <c r="E139" s="13" t="s">
        <v>132</v>
      </c>
      <c r="F139" s="4">
        <v>1</v>
      </c>
      <c r="G139" s="2" t="s">
        <v>12</v>
      </c>
      <c r="H139" s="109">
        <v>0</v>
      </c>
      <c r="I139" s="66">
        <f t="shared" si="11"/>
        <v>0</v>
      </c>
    </row>
    <row r="140" spans="3:9" x14ac:dyDescent="0.25">
      <c r="C140" s="2"/>
      <c r="D140" s="13"/>
      <c r="E140" s="13" t="s">
        <v>133</v>
      </c>
      <c r="F140" s="4">
        <v>1</v>
      </c>
      <c r="G140" s="2" t="s">
        <v>12</v>
      </c>
      <c r="H140" s="109">
        <v>0</v>
      </c>
      <c r="I140" s="66">
        <f t="shared" si="11"/>
        <v>0</v>
      </c>
    </row>
    <row r="141" spans="3:9" x14ac:dyDescent="0.25">
      <c r="C141" s="2"/>
      <c r="D141" s="13"/>
      <c r="E141" s="13"/>
      <c r="F141" s="4"/>
      <c r="G141" s="2"/>
      <c r="H141" s="109"/>
      <c r="I141" s="66"/>
    </row>
    <row r="142" spans="3:9" x14ac:dyDescent="0.25">
      <c r="C142" s="2"/>
      <c r="D142" s="13"/>
      <c r="E142" s="13" t="s">
        <v>112</v>
      </c>
      <c r="F142" s="4">
        <v>0</v>
      </c>
      <c r="G142" s="2" t="s">
        <v>12</v>
      </c>
      <c r="H142" s="109">
        <v>0</v>
      </c>
      <c r="I142" s="66">
        <f t="shared" ref="I142" si="12">H142*F142</f>
        <v>0</v>
      </c>
    </row>
    <row r="143" spans="3:9" x14ac:dyDescent="0.25">
      <c r="C143" s="2"/>
      <c r="D143" s="2"/>
      <c r="E143" s="2"/>
      <c r="F143" s="2"/>
      <c r="G143" s="2"/>
      <c r="H143" s="61" t="s">
        <v>90</v>
      </c>
      <c r="I143" s="76">
        <f>SUM(I52:I142)</f>
        <v>0</v>
      </c>
    </row>
    <row r="144" spans="3:9" s="9" customFormat="1" ht="15.75" x14ac:dyDescent="0.25">
      <c r="C144" s="44">
        <v>12</v>
      </c>
      <c r="D144" s="45"/>
      <c r="E144" s="46" t="s">
        <v>91</v>
      </c>
      <c r="F144" s="47"/>
      <c r="G144" s="47"/>
      <c r="H144" s="67"/>
      <c r="I144" s="67"/>
    </row>
    <row r="145" spans="3:9" x14ac:dyDescent="0.25">
      <c r="C145" s="2"/>
      <c r="D145" s="32">
        <v>12.01</v>
      </c>
      <c r="E145" s="17" t="s">
        <v>129</v>
      </c>
      <c r="F145" s="12">
        <v>1</v>
      </c>
      <c r="G145" s="15" t="s">
        <v>12</v>
      </c>
      <c r="H145" s="107">
        <v>50000</v>
      </c>
      <c r="I145" s="82">
        <v>20000</v>
      </c>
    </row>
    <row r="146" spans="3:9" x14ac:dyDescent="0.25">
      <c r="C146" s="2"/>
      <c r="D146" s="32">
        <v>12.02</v>
      </c>
      <c r="E146" s="17" t="s">
        <v>106</v>
      </c>
      <c r="F146" s="12">
        <v>1</v>
      </c>
      <c r="G146" s="15" t="s">
        <v>12</v>
      </c>
      <c r="H146" s="107">
        <v>15000</v>
      </c>
      <c r="I146" s="76">
        <f t="shared" ref="I146:I148" si="13">F146*H146</f>
        <v>15000</v>
      </c>
    </row>
    <row r="147" spans="3:9" x14ac:dyDescent="0.25">
      <c r="C147" s="2"/>
      <c r="D147" s="32">
        <v>12.03</v>
      </c>
      <c r="E147" s="17" t="s">
        <v>4</v>
      </c>
      <c r="F147" s="12">
        <v>1</v>
      </c>
      <c r="G147" s="15" t="s">
        <v>12</v>
      </c>
      <c r="H147" s="107">
        <v>0</v>
      </c>
      <c r="I147" s="76">
        <f t="shared" si="13"/>
        <v>0</v>
      </c>
    </row>
    <row r="148" spans="3:9" x14ac:dyDescent="0.25">
      <c r="C148" s="2"/>
      <c r="D148" s="32">
        <v>12.04</v>
      </c>
      <c r="E148" s="17" t="s">
        <v>4</v>
      </c>
      <c r="F148" s="12">
        <v>1</v>
      </c>
      <c r="G148" s="15" t="s">
        <v>12</v>
      </c>
      <c r="H148" s="107">
        <v>0</v>
      </c>
      <c r="I148" s="82">
        <f t="shared" si="13"/>
        <v>0</v>
      </c>
    </row>
    <row r="149" spans="3:9" x14ac:dyDescent="0.25">
      <c r="C149" s="2" t="s">
        <v>4</v>
      </c>
      <c r="D149" s="2"/>
      <c r="E149" s="2"/>
      <c r="F149" s="2"/>
      <c r="G149" s="15"/>
      <c r="H149" s="108" t="s">
        <v>90</v>
      </c>
      <c r="I149" s="78">
        <f>SUM(I145:I148)</f>
        <v>35000</v>
      </c>
    </row>
    <row r="150" spans="3:9" x14ac:dyDescent="0.25">
      <c r="C150" s="36"/>
      <c r="D150" s="36"/>
      <c r="E150" s="2"/>
      <c r="F150" s="2"/>
      <c r="G150" s="10"/>
      <c r="H150" s="71"/>
      <c r="I150" s="71"/>
    </row>
    <row r="151" spans="3:9" s="9" customFormat="1" ht="15.75" x14ac:dyDescent="0.25">
      <c r="C151" s="49">
        <v>13</v>
      </c>
      <c r="D151" s="49"/>
      <c r="E151" s="80" t="s">
        <v>113</v>
      </c>
      <c r="F151" s="50"/>
      <c r="G151" s="50"/>
      <c r="H151" s="72"/>
      <c r="I151" s="74"/>
    </row>
    <row r="152" spans="3:9" ht="15.75" x14ac:dyDescent="0.25">
      <c r="C152" s="36"/>
      <c r="D152" s="2">
        <v>13.1</v>
      </c>
      <c r="E152" s="2" t="s">
        <v>92</v>
      </c>
      <c r="F152" s="11">
        <v>3.5000000000000003E-2</v>
      </c>
      <c r="G152" s="15" t="s">
        <v>89</v>
      </c>
      <c r="H152" s="68" t="s">
        <v>4</v>
      </c>
      <c r="I152" s="76">
        <f>F152*(I149+I143+I46+I43+I40+I36+I23+I13+I49)</f>
        <v>1227.6775</v>
      </c>
    </row>
    <row r="153" spans="3:9" ht="16.5" customHeight="1" x14ac:dyDescent="0.25">
      <c r="C153" s="29"/>
      <c r="F153" s="48"/>
      <c r="G153" s="16"/>
      <c r="H153" s="73"/>
      <c r="I153" s="79"/>
    </row>
    <row r="154" spans="3:9" s="9" customFormat="1" ht="15.75" x14ac:dyDescent="0.25">
      <c r="C154" s="188" t="s">
        <v>97</v>
      </c>
      <c r="D154" s="188"/>
      <c r="E154" s="188"/>
      <c r="F154" s="188"/>
      <c r="G154" s="39"/>
      <c r="H154" s="69"/>
      <c r="I154" s="106">
        <f>(I152+I149+I143+I46+I43+I40+I36+I23+I13+I49)</f>
        <v>36304.177499999998</v>
      </c>
    </row>
    <row r="155" spans="3:9" ht="16.5" customHeight="1" x14ac:dyDescent="0.25">
      <c r="C155" s="29"/>
      <c r="F155" s="48"/>
      <c r="G155" s="16"/>
      <c r="H155" s="73"/>
      <c r="I155" s="79"/>
    </row>
  </sheetData>
  <mergeCells count="4">
    <mergeCell ref="C154:F154"/>
    <mergeCell ref="E4:G4"/>
    <mergeCell ref="E6:G6"/>
    <mergeCell ref="E9:G9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060E-E57B-4684-A92A-F94ABDC3BCD6}">
  <sheetPr>
    <pageSetUpPr fitToPage="1"/>
  </sheetPr>
  <dimension ref="A1:O75"/>
  <sheetViews>
    <sheetView topLeftCell="A16" zoomScale="120" zoomScaleNormal="120" workbookViewId="0">
      <selection activeCell="B32" sqref="B32"/>
    </sheetView>
  </sheetViews>
  <sheetFormatPr defaultColWidth="8.85546875" defaultRowHeight="15" x14ac:dyDescent="0.25"/>
  <cols>
    <col min="1" max="1" width="8.140625" customWidth="1"/>
    <col min="2" max="2" width="41.5703125" customWidth="1"/>
    <col min="3" max="3" width="14.5703125" customWidth="1"/>
    <col min="4" max="4" width="43.85546875" customWidth="1"/>
    <col min="5" max="5" width="20.5703125" bestFit="1" customWidth="1"/>
    <col min="6" max="6" width="3.5703125" bestFit="1" customWidth="1"/>
    <col min="7" max="7" width="11.85546875" bestFit="1" customWidth="1"/>
    <col min="8" max="8" width="11.42578125" bestFit="1" customWidth="1"/>
    <col min="9" max="9" width="4.42578125" bestFit="1" customWidth="1"/>
    <col min="10" max="10" width="4.85546875" bestFit="1" customWidth="1"/>
    <col min="11" max="11" width="7.42578125" bestFit="1" customWidth="1"/>
    <col min="12" max="12" width="7.140625" bestFit="1" customWidth="1"/>
    <col min="13" max="13" width="4.42578125" bestFit="1" customWidth="1"/>
    <col min="14" max="14" width="7.42578125" bestFit="1" customWidth="1"/>
  </cols>
  <sheetData>
    <row r="1" spans="1:15" x14ac:dyDescent="0.25">
      <c r="A1" s="123" t="s">
        <v>136</v>
      </c>
      <c r="B1" s="124" t="s">
        <v>137</v>
      </c>
      <c r="C1" s="123" t="s">
        <v>138</v>
      </c>
      <c r="D1" s="125" t="s">
        <v>139</v>
      </c>
      <c r="E1" s="123" t="s">
        <v>140</v>
      </c>
    </row>
    <row r="2" spans="1:15" x14ac:dyDescent="0.25">
      <c r="A2" s="123" t="s">
        <v>141</v>
      </c>
      <c r="B2" s="124" t="s">
        <v>142</v>
      </c>
      <c r="C2" s="123" t="s">
        <v>143</v>
      </c>
      <c r="D2" t="s">
        <v>144</v>
      </c>
      <c r="E2" s="123"/>
    </row>
    <row r="3" spans="1:15" x14ac:dyDescent="0.25">
      <c r="A3" s="123" t="s">
        <v>145</v>
      </c>
      <c r="B3" s="124" t="s">
        <v>146</v>
      </c>
      <c r="C3" s="123" t="s">
        <v>147</v>
      </c>
      <c r="D3" s="126">
        <v>45261</v>
      </c>
    </row>
    <row r="4" spans="1:15" ht="15.75" thickBot="1" x14ac:dyDescent="0.3">
      <c r="E4" s="123"/>
      <c r="F4" s="123"/>
      <c r="G4" s="123"/>
      <c r="H4" s="123"/>
      <c r="J4" s="123"/>
      <c r="M4" s="123"/>
    </row>
    <row r="5" spans="1:15" s="123" customFormat="1" ht="15.75" thickBot="1" x14ac:dyDescent="0.3">
      <c r="A5" s="127" t="s">
        <v>148</v>
      </c>
      <c r="B5" s="128" t="s">
        <v>149</v>
      </c>
      <c r="C5" s="129" t="s">
        <v>150</v>
      </c>
      <c r="D5" s="130" t="s">
        <v>151</v>
      </c>
    </row>
    <row r="6" spans="1:15" s="123" customFormat="1" ht="15.75" thickBot="1" x14ac:dyDescent="0.3">
      <c r="A6" s="131" t="s">
        <v>152</v>
      </c>
      <c r="B6" s="132"/>
      <c r="C6" s="133"/>
      <c r="D6" s="134"/>
    </row>
    <row r="7" spans="1:15" s="135" customFormat="1" ht="30.6" customHeight="1" thickBot="1" x14ac:dyDescent="0.3">
      <c r="A7" s="194" t="s">
        <v>153</v>
      </c>
      <c r="B7" s="195"/>
      <c r="C7" s="195"/>
      <c r="D7" s="196"/>
    </row>
    <row r="8" spans="1:15" s="140" customFormat="1" ht="25.5" x14ac:dyDescent="0.25">
      <c r="A8" s="136"/>
      <c r="B8" s="137" t="s">
        <v>154</v>
      </c>
      <c r="C8" s="138"/>
      <c r="D8" s="139"/>
      <c r="E8" s="135"/>
      <c r="F8" s="135"/>
      <c r="G8" s="135"/>
      <c r="I8" s="135"/>
      <c r="J8" s="141"/>
      <c r="K8" s="142"/>
      <c r="L8" s="143"/>
      <c r="M8" s="135"/>
      <c r="N8" s="142"/>
      <c r="O8" s="135"/>
    </row>
    <row r="9" spans="1:15" s="149" customFormat="1" ht="25.5" x14ac:dyDescent="0.25">
      <c r="A9" s="144"/>
      <c r="B9" s="145" t="s">
        <v>155</v>
      </c>
      <c r="C9" s="146"/>
      <c r="D9" s="147" t="s">
        <v>156</v>
      </c>
      <c r="E9" s="148"/>
      <c r="F9" s="148"/>
      <c r="G9" s="148"/>
      <c r="I9" s="148"/>
      <c r="J9" s="150"/>
      <c r="K9" s="151"/>
      <c r="L9" s="152"/>
      <c r="M9" s="148"/>
      <c r="N9" s="151"/>
      <c r="O9" s="148"/>
    </row>
    <row r="10" spans="1:15" s="140" customFormat="1" x14ac:dyDescent="0.25">
      <c r="A10" s="153"/>
      <c r="B10" s="154" t="s">
        <v>157</v>
      </c>
      <c r="C10" s="155"/>
      <c r="D10" s="156"/>
      <c r="E10" s="135"/>
      <c r="F10" s="135"/>
      <c r="G10" s="135"/>
      <c r="I10" s="135"/>
      <c r="J10" s="141"/>
      <c r="K10" s="142"/>
      <c r="L10" s="143"/>
      <c r="M10" s="135"/>
      <c r="N10" s="142"/>
      <c r="O10" s="135"/>
    </row>
    <row r="11" spans="1:15" s="149" customFormat="1" x14ac:dyDescent="0.25">
      <c r="A11" s="144"/>
      <c r="B11" s="145" t="s">
        <v>158</v>
      </c>
      <c r="C11" s="146"/>
      <c r="D11" s="147"/>
      <c r="E11" s="148"/>
      <c r="F11" s="148"/>
      <c r="G11" s="148"/>
      <c r="I11" s="148"/>
      <c r="J11" s="150"/>
      <c r="K11" s="151"/>
      <c r="L11" s="152"/>
      <c r="M11" s="148"/>
      <c r="N11" s="151"/>
      <c r="O11" s="148"/>
    </row>
    <row r="12" spans="1:15" s="149" customFormat="1" x14ac:dyDescent="0.25">
      <c r="A12" s="144"/>
      <c r="B12" s="145" t="s">
        <v>159</v>
      </c>
      <c r="C12" s="146"/>
      <c r="D12" s="147" t="s">
        <v>160</v>
      </c>
      <c r="E12" s="148"/>
      <c r="F12" s="148"/>
      <c r="G12" s="148"/>
      <c r="I12" s="148"/>
      <c r="J12" s="150"/>
      <c r="K12" s="151"/>
      <c r="L12" s="152"/>
      <c r="M12" s="148"/>
      <c r="N12" s="151"/>
      <c r="O12" s="148"/>
    </row>
    <row r="13" spans="1:15" s="149" customFormat="1" x14ac:dyDescent="0.25">
      <c r="A13" s="144"/>
      <c r="B13" s="145" t="s">
        <v>161</v>
      </c>
      <c r="C13" s="146"/>
      <c r="D13" s="147"/>
      <c r="E13" s="148"/>
      <c r="F13" s="148"/>
      <c r="G13" s="148"/>
      <c r="I13" s="148"/>
      <c r="J13" s="150"/>
      <c r="K13" s="151"/>
      <c r="L13" s="152"/>
      <c r="M13" s="148"/>
      <c r="N13" s="151"/>
      <c r="O13" s="148"/>
    </row>
    <row r="14" spans="1:15" s="149" customFormat="1" x14ac:dyDescent="0.25">
      <c r="A14" s="144"/>
      <c r="B14" s="145" t="s">
        <v>162</v>
      </c>
      <c r="C14" s="146"/>
      <c r="D14" s="147"/>
      <c r="E14" s="148"/>
      <c r="F14" s="148"/>
      <c r="G14" s="148"/>
      <c r="I14" s="148"/>
      <c r="J14" s="150"/>
      <c r="K14" s="151"/>
      <c r="L14" s="152"/>
      <c r="M14" s="148"/>
      <c r="N14" s="151"/>
      <c r="O14" s="148"/>
    </row>
    <row r="15" spans="1:15" s="149" customFormat="1" x14ac:dyDescent="0.25">
      <c r="A15" s="144"/>
      <c r="B15" s="145" t="s">
        <v>163</v>
      </c>
      <c r="C15" s="146"/>
      <c r="D15" s="147"/>
      <c r="E15" s="148"/>
      <c r="F15" s="148"/>
      <c r="G15" s="148"/>
      <c r="I15" s="148"/>
      <c r="J15" s="150"/>
      <c r="K15" s="151"/>
      <c r="L15" s="152"/>
      <c r="M15" s="148"/>
      <c r="N15" s="151"/>
      <c r="O15" s="148"/>
    </row>
    <row r="16" spans="1:15" s="149" customFormat="1" x14ac:dyDescent="0.25">
      <c r="A16" s="144"/>
      <c r="B16" s="145" t="s">
        <v>164</v>
      </c>
      <c r="C16" s="146"/>
      <c r="D16" s="147"/>
      <c r="E16" s="148"/>
      <c r="F16" s="148"/>
      <c r="G16" s="148"/>
      <c r="I16" s="148"/>
      <c r="J16" s="150"/>
      <c r="K16" s="151"/>
      <c r="L16" s="152"/>
      <c r="M16" s="148"/>
      <c r="N16" s="151"/>
      <c r="O16" s="148"/>
    </row>
    <row r="17" spans="1:15" s="149" customFormat="1" x14ac:dyDescent="0.25">
      <c r="A17" s="144"/>
      <c r="B17" s="145" t="s">
        <v>165</v>
      </c>
      <c r="C17" s="146"/>
      <c r="D17" s="147"/>
      <c r="E17" s="148"/>
      <c r="F17" s="148"/>
      <c r="G17" s="148"/>
      <c r="I17" s="148"/>
      <c r="J17" s="150"/>
      <c r="K17" s="151"/>
      <c r="L17" s="152"/>
      <c r="M17" s="148"/>
      <c r="N17" s="151"/>
      <c r="O17" s="148"/>
    </row>
    <row r="18" spans="1:15" s="149" customFormat="1" x14ac:dyDescent="0.25">
      <c r="A18" s="144"/>
      <c r="B18" s="145" t="s">
        <v>166</v>
      </c>
      <c r="C18" s="146"/>
      <c r="D18" s="147"/>
      <c r="E18" s="148"/>
      <c r="F18" s="148"/>
      <c r="G18" s="148"/>
      <c r="I18" s="148"/>
      <c r="J18" s="150"/>
      <c r="K18" s="151"/>
      <c r="L18" s="152"/>
      <c r="M18" s="148"/>
      <c r="N18" s="151"/>
      <c r="O18" s="148"/>
    </row>
    <row r="19" spans="1:15" s="149" customFormat="1" x14ac:dyDescent="0.25">
      <c r="A19" s="144"/>
      <c r="B19" s="145" t="s">
        <v>167</v>
      </c>
      <c r="C19" s="146"/>
      <c r="D19" s="147"/>
      <c r="E19" s="148"/>
      <c r="F19" s="148"/>
      <c r="G19" s="148"/>
      <c r="I19" s="148"/>
      <c r="J19" s="150"/>
      <c r="K19" s="151"/>
      <c r="L19" s="152"/>
      <c r="M19" s="148"/>
      <c r="N19" s="151"/>
      <c r="O19" s="148"/>
    </row>
    <row r="20" spans="1:15" s="149" customFormat="1" x14ac:dyDescent="0.25">
      <c r="A20" s="144"/>
      <c r="B20" s="145" t="s">
        <v>168</v>
      </c>
      <c r="C20" s="146"/>
      <c r="D20" s="147"/>
      <c r="E20" s="148"/>
      <c r="F20" s="148"/>
      <c r="G20" s="148"/>
      <c r="I20" s="148"/>
      <c r="J20" s="150"/>
      <c r="K20" s="151"/>
      <c r="L20" s="152"/>
      <c r="M20" s="148"/>
      <c r="N20" s="151"/>
      <c r="O20" s="148"/>
    </row>
    <row r="21" spans="1:15" s="149" customFormat="1" x14ac:dyDescent="0.25">
      <c r="A21" s="144"/>
      <c r="B21" s="145" t="s">
        <v>169</v>
      </c>
      <c r="C21" s="146"/>
      <c r="D21" s="147"/>
      <c r="E21" s="148"/>
      <c r="F21" s="148"/>
      <c r="G21" s="148"/>
      <c r="I21" s="148"/>
      <c r="J21" s="150"/>
      <c r="K21" s="151"/>
      <c r="L21" s="152"/>
      <c r="M21" s="148"/>
      <c r="N21" s="151"/>
      <c r="O21" s="148"/>
    </row>
    <row r="22" spans="1:15" s="149" customFormat="1" x14ac:dyDescent="0.25">
      <c r="A22" s="144"/>
      <c r="B22" s="145" t="s">
        <v>170</v>
      </c>
      <c r="C22" s="146"/>
      <c r="D22" s="147"/>
      <c r="E22" s="148"/>
      <c r="F22" s="148"/>
      <c r="G22" s="148"/>
      <c r="I22" s="148"/>
      <c r="J22" s="150"/>
      <c r="K22" s="151"/>
      <c r="L22" s="152"/>
      <c r="M22" s="148"/>
      <c r="N22" s="151"/>
      <c r="O22" s="148"/>
    </row>
    <row r="23" spans="1:15" s="149" customFormat="1" x14ac:dyDescent="0.25">
      <c r="A23" s="144"/>
      <c r="B23" s="145" t="s">
        <v>171</v>
      </c>
      <c r="C23" s="146"/>
      <c r="D23" s="147"/>
      <c r="E23" s="148"/>
      <c r="F23" s="148"/>
      <c r="G23" s="148"/>
      <c r="I23" s="148"/>
      <c r="J23" s="150"/>
      <c r="K23" s="151"/>
      <c r="L23" s="152"/>
      <c r="M23" s="148"/>
      <c r="N23" s="151"/>
      <c r="O23" s="148"/>
    </row>
    <row r="24" spans="1:15" s="149" customFormat="1" x14ac:dyDescent="0.25">
      <c r="A24" s="144"/>
      <c r="B24" s="145" t="s">
        <v>172</v>
      </c>
      <c r="C24" s="146"/>
      <c r="D24" s="147"/>
      <c r="E24" s="148"/>
      <c r="F24" s="148"/>
      <c r="G24" s="148"/>
      <c r="I24" s="148"/>
      <c r="J24" s="150"/>
      <c r="K24" s="151"/>
      <c r="L24" s="152"/>
      <c r="M24" s="148"/>
      <c r="N24" s="151"/>
      <c r="O24" s="148"/>
    </row>
    <row r="25" spans="1:15" s="149" customFormat="1" x14ac:dyDescent="0.25">
      <c r="A25" s="144"/>
      <c r="B25" s="145" t="s">
        <v>173</v>
      </c>
      <c r="C25" s="146"/>
      <c r="D25" s="147"/>
      <c r="E25" s="148"/>
      <c r="F25" s="148"/>
      <c r="G25" s="148"/>
      <c r="I25" s="148"/>
      <c r="J25" s="150"/>
      <c r="K25" s="151"/>
      <c r="L25" s="152"/>
      <c r="M25" s="148"/>
      <c r="N25" s="151"/>
      <c r="O25" s="148"/>
    </row>
    <row r="26" spans="1:15" s="140" customFormat="1" x14ac:dyDescent="0.25">
      <c r="A26" s="153"/>
      <c r="B26" s="154" t="s">
        <v>174</v>
      </c>
      <c r="C26" s="155"/>
      <c r="D26" s="156"/>
      <c r="E26" s="135"/>
      <c r="F26" s="135"/>
      <c r="G26" s="135"/>
      <c r="I26" s="135"/>
      <c r="J26" s="141"/>
      <c r="K26" s="142"/>
      <c r="L26" s="143"/>
      <c r="M26" s="135"/>
      <c r="N26" s="142"/>
      <c r="O26" s="135"/>
    </row>
    <row r="27" spans="1:15" s="140" customFormat="1" x14ac:dyDescent="0.25">
      <c r="A27" s="153"/>
      <c r="B27" s="154" t="s">
        <v>175</v>
      </c>
      <c r="C27" s="155"/>
      <c r="D27" s="156"/>
      <c r="E27" s="135"/>
      <c r="F27" s="135"/>
      <c r="G27" s="135"/>
      <c r="I27" s="135"/>
      <c r="J27" s="141"/>
      <c r="K27" s="142"/>
      <c r="L27" s="143"/>
      <c r="M27" s="135"/>
      <c r="N27" s="142"/>
      <c r="O27" s="135"/>
    </row>
    <row r="28" spans="1:15" s="149" customFormat="1" x14ac:dyDescent="0.25">
      <c r="A28" s="144"/>
      <c r="B28" s="145" t="s">
        <v>176</v>
      </c>
      <c r="C28" s="146"/>
      <c r="D28" s="147"/>
      <c r="E28" s="148"/>
      <c r="F28" s="148"/>
      <c r="G28" s="148"/>
      <c r="I28" s="148"/>
      <c r="J28" s="150"/>
      <c r="K28" s="151"/>
      <c r="L28" s="152"/>
      <c r="M28" s="148"/>
      <c r="N28" s="151"/>
      <c r="O28" s="148"/>
    </row>
    <row r="29" spans="1:15" s="149" customFormat="1" ht="25.5" x14ac:dyDescent="0.25">
      <c r="A29" s="144"/>
      <c r="B29" s="157" t="s">
        <v>177</v>
      </c>
      <c r="C29" s="146"/>
      <c r="D29" s="147" t="s">
        <v>178</v>
      </c>
      <c r="E29" s="148"/>
      <c r="F29" s="148"/>
      <c r="G29" s="148"/>
      <c r="I29" s="148"/>
      <c r="J29" s="150"/>
      <c r="K29" s="151"/>
      <c r="L29" s="152"/>
      <c r="M29" s="148"/>
      <c r="N29" s="151"/>
      <c r="O29" s="148"/>
    </row>
    <row r="30" spans="1:15" s="149" customFormat="1" ht="25.5" x14ac:dyDescent="0.25">
      <c r="A30" s="144"/>
      <c r="B30" s="157" t="s">
        <v>179</v>
      </c>
      <c r="C30" s="146"/>
      <c r="D30" s="147" t="s">
        <v>178</v>
      </c>
      <c r="E30" s="148"/>
      <c r="F30" s="148"/>
      <c r="G30" s="148"/>
      <c r="I30" s="148"/>
      <c r="J30" s="150"/>
      <c r="K30" s="151"/>
      <c r="L30" s="152"/>
      <c r="M30" s="148"/>
      <c r="N30" s="151"/>
      <c r="O30" s="148"/>
    </row>
    <row r="31" spans="1:15" s="149" customFormat="1" x14ac:dyDescent="0.25">
      <c r="A31" s="144"/>
      <c r="B31" s="157" t="s">
        <v>180</v>
      </c>
      <c r="C31" s="146"/>
      <c r="D31" s="147"/>
      <c r="E31" s="148"/>
      <c r="F31" s="148"/>
      <c r="G31" s="148"/>
      <c r="I31" s="148"/>
      <c r="J31" s="150"/>
      <c r="K31" s="151"/>
      <c r="L31" s="152"/>
      <c r="M31" s="148"/>
      <c r="N31" s="151"/>
      <c r="O31" s="148"/>
    </row>
    <row r="32" spans="1:15" s="149" customFormat="1" x14ac:dyDescent="0.25">
      <c r="A32" s="144"/>
      <c r="B32" s="157" t="s">
        <v>181</v>
      </c>
      <c r="C32" s="146"/>
      <c r="D32" s="147"/>
      <c r="E32" s="148"/>
      <c r="F32" s="148"/>
      <c r="G32" s="148"/>
      <c r="I32" s="148"/>
      <c r="J32" s="150"/>
      <c r="K32" s="151"/>
      <c r="L32" s="152"/>
      <c r="M32" s="148"/>
      <c r="N32" s="151"/>
      <c r="O32" s="148"/>
    </row>
    <row r="33" spans="1:15" s="149" customFormat="1" x14ac:dyDescent="0.25">
      <c r="A33" s="144"/>
      <c r="B33" s="157" t="s">
        <v>182</v>
      </c>
      <c r="C33" s="146"/>
      <c r="D33" s="147"/>
      <c r="E33" s="148"/>
      <c r="F33" s="148"/>
      <c r="G33" s="148"/>
      <c r="I33" s="148"/>
      <c r="J33" s="150"/>
      <c r="K33" s="151"/>
      <c r="L33" s="152"/>
      <c r="M33" s="148"/>
      <c r="N33" s="151"/>
      <c r="O33" s="148"/>
    </row>
    <row r="34" spans="1:15" s="149" customFormat="1" x14ac:dyDescent="0.25">
      <c r="A34" s="144"/>
      <c r="B34" s="157" t="s">
        <v>183</v>
      </c>
      <c r="C34" s="146"/>
      <c r="D34" s="147"/>
      <c r="E34" s="148"/>
      <c r="F34" s="148"/>
      <c r="G34" s="148"/>
      <c r="I34" s="148"/>
      <c r="J34" s="150"/>
      <c r="K34" s="151"/>
      <c r="L34" s="152"/>
      <c r="M34" s="148"/>
      <c r="N34" s="151"/>
      <c r="O34" s="148"/>
    </row>
    <row r="35" spans="1:15" s="149" customFormat="1" ht="25.5" x14ac:dyDescent="0.25">
      <c r="A35" s="158"/>
      <c r="B35" s="145" t="s">
        <v>184</v>
      </c>
      <c r="C35" s="146"/>
      <c r="D35" s="147" t="s">
        <v>185</v>
      </c>
      <c r="E35" s="148"/>
      <c r="F35" s="148"/>
      <c r="G35" s="148"/>
      <c r="I35" s="148"/>
      <c r="J35" s="150"/>
      <c r="K35" s="151"/>
      <c r="L35" s="152"/>
      <c r="M35" s="148"/>
      <c r="N35" s="151"/>
      <c r="O35" s="148"/>
    </row>
    <row r="36" spans="1:15" s="149" customFormat="1" x14ac:dyDescent="0.25">
      <c r="A36" s="158"/>
      <c r="B36" s="145" t="s">
        <v>186</v>
      </c>
      <c r="C36" s="146"/>
      <c r="D36" s="147"/>
      <c r="E36" s="148"/>
      <c r="F36" s="148"/>
      <c r="G36" s="148"/>
      <c r="I36" s="148"/>
      <c r="J36" s="150"/>
      <c r="K36" s="151"/>
      <c r="L36" s="152"/>
      <c r="M36" s="148"/>
      <c r="N36" s="151"/>
      <c r="O36" s="148"/>
    </row>
    <row r="37" spans="1:15" s="149" customFormat="1" x14ac:dyDescent="0.25">
      <c r="A37" s="144"/>
      <c r="B37" s="145" t="s">
        <v>187</v>
      </c>
      <c r="C37" s="146"/>
      <c r="D37" s="147"/>
      <c r="E37" s="148"/>
      <c r="F37" s="148"/>
      <c r="G37" s="148"/>
      <c r="I37" s="148"/>
      <c r="J37" s="150"/>
      <c r="K37" s="151"/>
      <c r="L37" s="152"/>
      <c r="M37" s="148"/>
      <c r="N37" s="151"/>
      <c r="O37" s="148"/>
    </row>
    <row r="38" spans="1:15" s="140" customFormat="1" ht="25.5" x14ac:dyDescent="0.25">
      <c r="A38" s="153"/>
      <c r="B38" s="154" t="s">
        <v>188</v>
      </c>
      <c r="C38" s="155"/>
      <c r="D38" s="156" t="s">
        <v>189</v>
      </c>
      <c r="E38" s="135"/>
      <c r="F38" s="135"/>
      <c r="G38" s="135"/>
      <c r="I38" s="135"/>
      <c r="J38" s="141"/>
      <c r="K38" s="142"/>
      <c r="L38" s="143"/>
      <c r="M38" s="135"/>
      <c r="N38" s="142"/>
      <c r="O38" s="135"/>
    </row>
    <row r="39" spans="1:15" s="140" customFormat="1" x14ac:dyDescent="0.25">
      <c r="A39" s="159"/>
      <c r="B39" s="154" t="s">
        <v>190</v>
      </c>
      <c r="C39" s="155"/>
      <c r="D39" s="156"/>
      <c r="E39" s="135"/>
      <c r="F39" s="135"/>
      <c r="G39" s="135"/>
      <c r="I39" s="135"/>
      <c r="J39" s="141"/>
      <c r="K39" s="142"/>
      <c r="L39" s="143"/>
      <c r="M39" s="135"/>
      <c r="N39" s="142"/>
      <c r="O39" s="135"/>
    </row>
    <row r="40" spans="1:15" s="149" customFormat="1" x14ac:dyDescent="0.25">
      <c r="A40" s="160"/>
      <c r="B40" s="145" t="s">
        <v>191</v>
      </c>
      <c r="C40" s="146"/>
      <c r="D40" s="147"/>
      <c r="E40" s="148"/>
      <c r="F40" s="148"/>
      <c r="G40" s="148"/>
      <c r="I40" s="148"/>
      <c r="J40" s="150"/>
      <c r="K40" s="151"/>
      <c r="L40" s="152"/>
      <c r="M40" s="148"/>
      <c r="N40" s="151"/>
      <c r="O40" s="148"/>
    </row>
    <row r="41" spans="1:15" s="149" customFormat="1" x14ac:dyDescent="0.25">
      <c r="A41" s="144"/>
      <c r="B41" s="145" t="s">
        <v>192</v>
      </c>
      <c r="C41" s="146"/>
      <c r="D41" s="147"/>
      <c r="E41" s="148"/>
      <c r="F41" s="148"/>
      <c r="G41" s="148"/>
      <c r="I41" s="148"/>
      <c r="J41" s="150"/>
      <c r="K41" s="151"/>
      <c r="L41" s="152"/>
      <c r="M41" s="148"/>
      <c r="N41" s="151"/>
      <c r="O41" s="148"/>
    </row>
    <row r="42" spans="1:15" s="140" customFormat="1" x14ac:dyDescent="0.25">
      <c r="A42" s="153"/>
      <c r="B42" s="154" t="s">
        <v>193</v>
      </c>
      <c r="C42" s="155"/>
      <c r="D42" s="156"/>
      <c r="E42" s="135"/>
      <c r="F42" s="135"/>
      <c r="G42" s="135"/>
      <c r="I42" s="135"/>
      <c r="J42" s="141"/>
      <c r="K42" s="142"/>
      <c r="L42" s="143"/>
      <c r="M42" s="135"/>
      <c r="N42" s="142"/>
      <c r="O42" s="135"/>
    </row>
    <row r="43" spans="1:15" s="140" customFormat="1" x14ac:dyDescent="0.25">
      <c r="A43" s="153"/>
      <c r="B43" s="154" t="s">
        <v>194</v>
      </c>
      <c r="C43" s="155"/>
      <c r="D43" s="156"/>
      <c r="E43" s="135"/>
      <c r="F43" s="135"/>
      <c r="G43" s="135"/>
      <c r="I43" s="135"/>
      <c r="J43" s="141"/>
      <c r="K43" s="142"/>
      <c r="L43" s="143"/>
      <c r="M43" s="135"/>
      <c r="N43" s="142"/>
      <c r="O43" s="135"/>
    </row>
    <row r="44" spans="1:15" s="140" customFormat="1" x14ac:dyDescent="0.25">
      <c r="A44" s="153"/>
      <c r="B44" s="161" t="s">
        <v>195</v>
      </c>
      <c r="C44" s="162"/>
      <c r="D44" s="163"/>
      <c r="E44" s="135"/>
      <c r="F44" s="135"/>
      <c r="G44" s="135"/>
      <c r="H44" s="135"/>
      <c r="I44" s="135"/>
      <c r="J44" s="141"/>
      <c r="K44" s="142"/>
      <c r="L44" s="143"/>
      <c r="M44" s="135"/>
      <c r="N44" s="142"/>
      <c r="O44" s="135"/>
    </row>
    <row r="45" spans="1:15" s="140" customFormat="1" x14ac:dyDescent="0.25">
      <c r="A45" s="159"/>
      <c r="B45" s="161" t="s">
        <v>196</v>
      </c>
      <c r="C45" s="162"/>
      <c r="D45" s="163"/>
      <c r="E45" s="135"/>
      <c r="F45" s="135"/>
      <c r="G45" s="135"/>
      <c r="I45" s="135"/>
      <c r="J45" s="141"/>
      <c r="K45" s="142"/>
      <c r="L45" s="143"/>
      <c r="M45" s="135"/>
      <c r="N45" s="142"/>
      <c r="O45" s="135"/>
    </row>
    <row r="46" spans="1:15" s="140" customFormat="1" ht="26.25" thickBot="1" x14ac:dyDescent="0.3">
      <c r="A46" s="153"/>
      <c r="B46" s="161" t="s">
        <v>197</v>
      </c>
      <c r="C46" s="162"/>
      <c r="D46" s="163"/>
      <c r="E46" s="135"/>
      <c r="F46" s="135"/>
      <c r="G46" s="135"/>
      <c r="H46" s="135"/>
      <c r="I46" s="135"/>
      <c r="J46" s="141"/>
      <c r="K46" s="142"/>
      <c r="L46" s="143"/>
      <c r="M46" s="135"/>
      <c r="N46" s="142"/>
      <c r="O46" s="135"/>
    </row>
    <row r="47" spans="1:15" s="140" customFormat="1" x14ac:dyDescent="0.25">
      <c r="A47" s="164"/>
      <c r="B47" s="165" t="s">
        <v>198</v>
      </c>
      <c r="C47" s="166">
        <f>SUM(C8:C46)</f>
        <v>0</v>
      </c>
      <c r="D47" s="164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1:15" s="140" customFormat="1" ht="15.75" thickBot="1" x14ac:dyDescent="0.3">
      <c r="B48" s="167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</row>
    <row r="49" spans="1:15" s="123" customFormat="1" ht="15.75" thickBot="1" x14ac:dyDescent="0.3">
      <c r="A49" s="127" t="s">
        <v>148</v>
      </c>
      <c r="B49" s="128" t="s">
        <v>199</v>
      </c>
      <c r="C49" s="129" t="s">
        <v>150</v>
      </c>
      <c r="D49" s="130" t="s">
        <v>151</v>
      </c>
    </row>
    <row r="50" spans="1:15" s="123" customFormat="1" ht="15.75" thickBot="1" x14ac:dyDescent="0.3">
      <c r="A50" s="131" t="s">
        <v>200</v>
      </c>
      <c r="B50" s="132"/>
      <c r="C50" s="133"/>
      <c r="D50" s="134"/>
    </row>
    <row r="51" spans="1:15" s="123" customFormat="1" ht="15.75" thickBot="1" x14ac:dyDescent="0.3">
      <c r="A51" s="131" t="s">
        <v>201</v>
      </c>
      <c r="B51" s="132"/>
      <c r="C51" s="133"/>
      <c r="D51" s="134"/>
    </row>
    <row r="52" spans="1:15" s="140" customFormat="1" x14ac:dyDescent="0.25">
      <c r="A52" s="136">
        <v>1</v>
      </c>
      <c r="B52" s="137"/>
      <c r="C52" s="138"/>
      <c r="D52" s="139"/>
      <c r="E52" s="135"/>
      <c r="F52" s="135"/>
      <c r="G52" s="135"/>
      <c r="H52" s="135"/>
      <c r="I52" s="135"/>
      <c r="J52" s="141"/>
      <c r="K52" s="142"/>
      <c r="L52" s="143"/>
      <c r="M52" s="135"/>
      <c r="N52" s="142"/>
      <c r="O52" s="135"/>
    </row>
    <row r="53" spans="1:15" s="140" customFormat="1" x14ac:dyDescent="0.25">
      <c r="A53" s="153">
        <v>2</v>
      </c>
      <c r="B53" s="154"/>
      <c r="C53" s="155"/>
      <c r="D53" s="156"/>
      <c r="E53" s="135"/>
      <c r="F53" s="135"/>
      <c r="G53" s="135"/>
      <c r="H53" s="135"/>
      <c r="I53" s="135"/>
      <c r="J53" s="141"/>
      <c r="K53" s="142"/>
      <c r="L53" s="143"/>
      <c r="M53" s="135"/>
      <c r="N53" s="142"/>
      <c r="O53" s="135"/>
    </row>
    <row r="54" spans="1:15" s="140" customFormat="1" x14ac:dyDescent="0.25">
      <c r="A54" s="153">
        <v>3</v>
      </c>
      <c r="B54" s="154"/>
      <c r="C54" s="155"/>
      <c r="D54" s="156"/>
      <c r="E54" s="135"/>
      <c r="F54" s="135"/>
      <c r="G54" s="135"/>
      <c r="H54" s="135"/>
      <c r="I54" s="135"/>
      <c r="J54" s="141"/>
      <c r="K54" s="142"/>
      <c r="L54" s="143"/>
      <c r="M54" s="135"/>
      <c r="N54" s="142"/>
      <c r="O54" s="135"/>
    </row>
    <row r="55" spans="1:15" s="140" customFormat="1" x14ac:dyDescent="0.25">
      <c r="A55" s="136">
        <v>3</v>
      </c>
      <c r="B55" s="154"/>
      <c r="C55" s="138"/>
      <c r="D55" s="139"/>
      <c r="E55" s="135"/>
      <c r="F55" s="135"/>
      <c r="G55" s="135"/>
      <c r="H55" s="135"/>
      <c r="I55" s="135"/>
      <c r="J55" s="141"/>
      <c r="K55" s="142"/>
      <c r="L55" s="143"/>
      <c r="M55" s="135"/>
      <c r="N55" s="142"/>
      <c r="O55" s="135"/>
    </row>
    <row r="56" spans="1:15" s="140" customFormat="1" x14ac:dyDescent="0.25">
      <c r="A56" s="153">
        <v>4</v>
      </c>
      <c r="B56" s="137"/>
      <c r="C56" s="155"/>
      <c r="D56" s="156"/>
      <c r="E56" s="135"/>
      <c r="F56" s="135"/>
      <c r="G56" s="135"/>
      <c r="H56" s="135"/>
      <c r="I56" s="135"/>
      <c r="J56" s="141"/>
      <c r="K56" s="142"/>
      <c r="L56" s="143"/>
      <c r="M56" s="135"/>
      <c r="N56" s="142"/>
      <c r="O56" s="135"/>
    </row>
    <row r="57" spans="1:15" s="140" customFormat="1" x14ac:dyDescent="0.25">
      <c r="A57" s="153">
        <v>5</v>
      </c>
      <c r="B57" s="137"/>
      <c r="C57" s="155"/>
      <c r="D57" s="156"/>
      <c r="E57" s="135"/>
      <c r="F57" s="135"/>
      <c r="G57" s="135"/>
      <c r="H57" s="135"/>
      <c r="I57" s="135"/>
      <c r="J57" s="141"/>
      <c r="K57" s="142"/>
      <c r="L57" s="143"/>
      <c r="M57" s="135"/>
      <c r="N57" s="142"/>
      <c r="O57" s="135"/>
    </row>
    <row r="58" spans="1:15" s="140" customFormat="1" x14ac:dyDescent="0.25">
      <c r="A58" s="153">
        <v>6</v>
      </c>
      <c r="B58" s="154"/>
      <c r="C58" s="155"/>
      <c r="D58" s="156"/>
      <c r="E58" s="135"/>
      <c r="F58" s="135"/>
      <c r="G58" s="135"/>
      <c r="H58" s="135"/>
      <c r="I58" s="135"/>
      <c r="J58" s="141"/>
      <c r="K58" s="142"/>
      <c r="L58" s="143"/>
      <c r="M58" s="135"/>
      <c r="N58" s="142"/>
      <c r="O58" s="135"/>
    </row>
    <row r="59" spans="1:15" s="140" customFormat="1" ht="15.75" thickBot="1" x14ac:dyDescent="0.3">
      <c r="A59" s="159">
        <v>7</v>
      </c>
      <c r="B59" s="161"/>
      <c r="C59" s="168"/>
      <c r="D59" s="163"/>
      <c r="E59" s="135"/>
      <c r="F59" s="135"/>
      <c r="G59" s="135"/>
      <c r="H59" s="135"/>
      <c r="I59" s="135"/>
      <c r="J59" s="141"/>
      <c r="K59" s="142"/>
      <c r="L59" s="143"/>
      <c r="M59" s="135"/>
      <c r="N59" s="142"/>
      <c r="O59" s="135"/>
    </row>
    <row r="60" spans="1:15" s="140" customFormat="1" x14ac:dyDescent="0.25">
      <c r="A60" s="164"/>
      <c r="B60" s="165" t="s">
        <v>198</v>
      </c>
      <c r="C60" s="166">
        <f>SUM(C52:C59)</f>
        <v>0</v>
      </c>
      <c r="D60" s="164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</row>
    <row r="61" spans="1:15" s="140" customFormat="1" x14ac:dyDescent="0.25"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</row>
    <row r="62" spans="1:15" s="140" customFormat="1" x14ac:dyDescent="0.25">
      <c r="A62" s="169" t="s">
        <v>202</v>
      </c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s="140" customFormat="1" x14ac:dyDescent="0.25">
      <c r="A63" s="170" t="s">
        <v>203</v>
      </c>
      <c r="C63" s="167" t="s">
        <v>204</v>
      </c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</row>
    <row r="64" spans="1:15" s="135" customFormat="1" x14ac:dyDescent="0.25">
      <c r="A64" s="171" t="s">
        <v>205</v>
      </c>
      <c r="B64" s="135" t="s">
        <v>206</v>
      </c>
      <c r="C64" s="172">
        <v>0</v>
      </c>
      <c r="D64" s="135" t="s">
        <v>207</v>
      </c>
    </row>
    <row r="65" spans="1:4" s="135" customFormat="1" x14ac:dyDescent="0.25">
      <c r="A65" s="171" t="s">
        <v>208</v>
      </c>
      <c r="B65" s="135" t="s">
        <v>209</v>
      </c>
      <c r="C65" s="172"/>
    </row>
    <row r="66" spans="1:4" s="135" customFormat="1" x14ac:dyDescent="0.25">
      <c r="A66" s="171"/>
      <c r="B66" t="s">
        <v>210</v>
      </c>
      <c r="C66" s="173"/>
    </row>
    <row r="67" spans="1:4" s="135" customFormat="1" x14ac:dyDescent="0.25">
      <c r="A67" s="171"/>
      <c r="B67" s="135" t="s">
        <v>211</v>
      </c>
      <c r="C67" s="173"/>
    </row>
    <row r="68" spans="1:4" s="135" customFormat="1" x14ac:dyDescent="0.25">
      <c r="A68" s="171"/>
      <c r="B68" s="135" t="s">
        <v>212</v>
      </c>
      <c r="C68" s="173"/>
    </row>
    <row r="69" spans="1:4" s="135" customFormat="1" x14ac:dyDescent="0.25">
      <c r="A69" s="171"/>
      <c r="B69" s="135" t="s">
        <v>213</v>
      </c>
      <c r="C69" s="173"/>
    </row>
    <row r="70" spans="1:4" s="135" customFormat="1" x14ac:dyDescent="0.25">
      <c r="A70" s="171"/>
      <c r="B70" s="135" t="s">
        <v>214</v>
      </c>
      <c r="C70" s="173"/>
    </row>
    <row r="71" spans="1:4" s="135" customFormat="1" x14ac:dyDescent="0.25">
      <c r="A71" s="171"/>
      <c r="B71" s="135" t="s">
        <v>215</v>
      </c>
      <c r="C71" s="173"/>
    </row>
    <row r="72" spans="1:4" s="135" customFormat="1" x14ac:dyDescent="0.25">
      <c r="A72" s="171"/>
      <c r="B72" s="135" t="s">
        <v>216</v>
      </c>
      <c r="C72" s="173"/>
    </row>
    <row r="73" spans="1:4" x14ac:dyDescent="0.25">
      <c r="A73" s="171"/>
      <c r="B73" s="135" t="s">
        <v>217</v>
      </c>
      <c r="C73" s="135"/>
      <c r="D73" s="135"/>
    </row>
    <row r="74" spans="1:4" s="135" customFormat="1" x14ac:dyDescent="0.25">
      <c r="A74" s="171"/>
      <c r="B74" s="135" t="s">
        <v>218</v>
      </c>
      <c r="C74" s="172"/>
    </row>
    <row r="75" spans="1:4" s="135" customFormat="1" x14ac:dyDescent="0.25">
      <c r="A75" s="171"/>
      <c r="C75" s="172"/>
    </row>
  </sheetData>
  <mergeCells count="1">
    <mergeCell ref="A7:D7"/>
  </mergeCells>
  <pageMargins left="0.45833333333333331" right="0.44166666666666665" top="0.96666666666666667" bottom="0.6166666666666667" header="0.3" footer="0.3"/>
  <pageSetup paperSize="9" scale="86" fitToHeight="0" orientation="portrait" horizontalDpi="300" verticalDpi="300" r:id="rId1"/>
  <headerFooter>
    <oddHeader>&amp;L&amp;"-,Bold"&amp;14&amp;UMechanical Contract Sum Analysis&amp;R&amp;G</oddHeader>
    <oddFooter>&amp;L&amp;"-,Bold"&amp;10T: 01908 991130&amp;R&amp;"-,Bold"&amp;10W: www.pandaces.co.uk</oddFooter>
  </headerFooter>
  <rowBreaks count="1" manualBreakCount="1">
    <brk id="74" max="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7407-0C15-45CF-8DE3-3824C7155466}">
  <sheetPr>
    <pageSetUpPr fitToPage="1"/>
  </sheetPr>
  <dimension ref="A1:O63"/>
  <sheetViews>
    <sheetView topLeftCell="A11" zoomScale="120" zoomScaleNormal="120" workbookViewId="0">
      <selection activeCell="G23" sqref="G23"/>
    </sheetView>
  </sheetViews>
  <sheetFormatPr defaultColWidth="8.85546875" defaultRowHeight="15" x14ac:dyDescent="0.25"/>
  <cols>
    <col min="1" max="1" width="8.140625" customWidth="1"/>
    <col min="2" max="2" width="41.5703125" customWidth="1"/>
    <col min="3" max="3" width="14.5703125" customWidth="1"/>
    <col min="4" max="4" width="36.42578125" customWidth="1"/>
    <col min="5" max="5" width="20.5703125" bestFit="1" customWidth="1"/>
    <col min="6" max="6" width="3.5703125" bestFit="1" customWidth="1"/>
    <col min="7" max="7" width="11.85546875" bestFit="1" customWidth="1"/>
    <col min="8" max="8" width="11.42578125" bestFit="1" customWidth="1"/>
    <col min="9" max="9" width="4.42578125" bestFit="1" customWidth="1"/>
    <col min="10" max="10" width="4.85546875" bestFit="1" customWidth="1"/>
    <col min="11" max="11" width="7.42578125" bestFit="1" customWidth="1"/>
    <col min="12" max="12" width="7.140625" bestFit="1" customWidth="1"/>
    <col min="13" max="13" width="4.42578125" bestFit="1" customWidth="1"/>
    <col min="14" max="14" width="7.42578125" bestFit="1" customWidth="1"/>
  </cols>
  <sheetData>
    <row r="1" spans="1:15" x14ac:dyDescent="0.25">
      <c r="A1" s="123" t="s">
        <v>136</v>
      </c>
      <c r="B1" s="124" t="s">
        <v>219</v>
      </c>
      <c r="C1" s="123" t="s">
        <v>138</v>
      </c>
      <c r="D1" s="125" t="s">
        <v>139</v>
      </c>
      <c r="E1" s="123" t="s">
        <v>140</v>
      </c>
    </row>
    <row r="2" spans="1:15" x14ac:dyDescent="0.25">
      <c r="A2" s="123" t="s">
        <v>141</v>
      </c>
      <c r="B2" s="124" t="s">
        <v>142</v>
      </c>
      <c r="C2" s="123" t="s">
        <v>143</v>
      </c>
      <c r="D2" t="s">
        <v>144</v>
      </c>
      <c r="E2" s="123"/>
    </row>
    <row r="3" spans="1:15" x14ac:dyDescent="0.25">
      <c r="A3" s="123" t="s">
        <v>145</v>
      </c>
      <c r="B3" s="124" t="s">
        <v>146</v>
      </c>
      <c r="C3" s="123" t="s">
        <v>147</v>
      </c>
      <c r="D3" s="126">
        <v>45261</v>
      </c>
    </row>
    <row r="4" spans="1:15" s="135" customFormat="1" ht="15.75" thickBot="1" x14ac:dyDescent="0.3">
      <c r="A4"/>
      <c r="B4"/>
      <c r="C4"/>
      <c r="D4"/>
    </row>
    <row r="5" spans="1:15" s="135" customFormat="1" ht="15.75" thickBot="1" x14ac:dyDescent="0.3">
      <c r="A5" s="127" t="s">
        <v>148</v>
      </c>
      <c r="B5" s="128" t="s">
        <v>149</v>
      </c>
      <c r="C5" s="129" t="s">
        <v>150</v>
      </c>
      <c r="D5" s="130" t="s">
        <v>151</v>
      </c>
    </row>
    <row r="6" spans="1:15" s="135" customFormat="1" ht="15.75" thickBot="1" x14ac:dyDescent="0.3">
      <c r="A6" s="131" t="s">
        <v>220</v>
      </c>
      <c r="B6" s="132"/>
      <c r="C6" s="133"/>
      <c r="D6" s="134"/>
    </row>
    <row r="7" spans="1:15" s="135" customFormat="1" ht="30.6" customHeight="1" thickBot="1" x14ac:dyDescent="0.3">
      <c r="A7" s="194" t="s">
        <v>221</v>
      </c>
      <c r="B7" s="195"/>
      <c r="C7" s="195"/>
      <c r="D7" s="196"/>
    </row>
    <row r="8" spans="1:15" s="135" customFormat="1" ht="25.5" x14ac:dyDescent="0.25">
      <c r="A8" s="136"/>
      <c r="B8" s="137" t="s">
        <v>154</v>
      </c>
      <c r="C8" s="174"/>
      <c r="D8" s="139"/>
    </row>
    <row r="9" spans="1:15" s="140" customFormat="1" x14ac:dyDescent="0.25">
      <c r="A9" s="153"/>
      <c r="B9" s="154" t="s">
        <v>222</v>
      </c>
      <c r="C9" s="155"/>
      <c r="D9" s="156"/>
      <c r="E9" s="135"/>
      <c r="F9" s="135"/>
      <c r="G9" s="135"/>
      <c r="I9" s="135"/>
      <c r="J9" s="141"/>
      <c r="K9" s="142"/>
      <c r="L9" s="143"/>
      <c r="M9" s="135"/>
      <c r="N9" s="142"/>
      <c r="O9" s="135"/>
    </row>
    <row r="10" spans="1:15" s="149" customFormat="1" x14ac:dyDescent="0.25">
      <c r="A10" s="144"/>
      <c r="B10" s="157" t="s">
        <v>223</v>
      </c>
      <c r="C10" s="146"/>
      <c r="D10" s="147"/>
      <c r="E10" s="148"/>
      <c r="F10" s="148"/>
      <c r="G10" s="148"/>
      <c r="I10" s="148"/>
      <c r="J10" s="150"/>
      <c r="K10" s="151"/>
      <c r="L10" s="152"/>
      <c r="M10" s="148"/>
      <c r="N10" s="151"/>
      <c r="O10" s="148"/>
    </row>
    <row r="11" spans="1:15" s="148" customFormat="1" x14ac:dyDescent="0.25">
      <c r="A11" s="144"/>
      <c r="B11" s="145" t="s">
        <v>224</v>
      </c>
      <c r="C11" s="175"/>
      <c r="D11" s="176"/>
    </row>
    <row r="12" spans="1:15" s="148" customFormat="1" x14ac:dyDescent="0.25">
      <c r="A12" s="158"/>
      <c r="B12" s="157" t="s">
        <v>225</v>
      </c>
      <c r="C12" s="177"/>
      <c r="D12" s="176"/>
    </row>
    <row r="13" spans="1:15" s="135" customFormat="1" x14ac:dyDescent="0.25">
      <c r="A13" s="136"/>
      <c r="B13" s="154" t="s">
        <v>226</v>
      </c>
      <c r="C13" s="178"/>
      <c r="D13" s="156"/>
    </row>
    <row r="14" spans="1:15" s="149" customFormat="1" x14ac:dyDescent="0.25">
      <c r="A14" s="144"/>
      <c r="B14" s="145" t="s">
        <v>227</v>
      </c>
      <c r="C14" s="175"/>
      <c r="D14" s="147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5" s="140" customFormat="1" x14ac:dyDescent="0.25">
      <c r="A15" s="153"/>
      <c r="B15" s="154" t="s">
        <v>228</v>
      </c>
      <c r="C15" s="174"/>
      <c r="D15" s="139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spans="1:15" s="140" customFormat="1" x14ac:dyDescent="0.25">
      <c r="A16" s="136"/>
      <c r="B16" s="137" t="s">
        <v>229</v>
      </c>
      <c r="C16" s="174"/>
      <c r="D16" s="139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spans="1:15" s="149" customFormat="1" x14ac:dyDescent="0.25">
      <c r="A17" s="144"/>
      <c r="B17" s="157" t="s">
        <v>230</v>
      </c>
      <c r="C17" s="177"/>
      <c r="D17" s="176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spans="1:15" s="149" customFormat="1" x14ac:dyDescent="0.25">
      <c r="A18" s="158"/>
      <c r="B18" s="157" t="s">
        <v>231</v>
      </c>
      <c r="C18" s="177"/>
      <c r="D18" s="176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spans="1:15" s="140" customFormat="1" x14ac:dyDescent="0.25">
      <c r="A19" s="136"/>
      <c r="B19" s="137" t="s">
        <v>232</v>
      </c>
      <c r="C19" s="174"/>
      <c r="D19" s="139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 s="140" customFormat="1" x14ac:dyDescent="0.25">
      <c r="A20" s="153"/>
      <c r="B20" s="137" t="s">
        <v>233</v>
      </c>
      <c r="C20" s="174"/>
      <c r="D20" s="139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spans="1:15" s="140" customFormat="1" x14ac:dyDescent="0.25">
      <c r="A21" s="136"/>
      <c r="B21" s="137" t="s">
        <v>234</v>
      </c>
      <c r="C21" s="174"/>
      <c r="D21" s="139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spans="1:15" s="149" customFormat="1" x14ac:dyDescent="0.25">
      <c r="A22" s="158"/>
      <c r="B22" s="157" t="s">
        <v>235</v>
      </c>
      <c r="C22" s="177"/>
      <c r="D22" s="176" t="s">
        <v>236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</row>
    <row r="23" spans="1:15" s="149" customFormat="1" x14ac:dyDescent="0.25">
      <c r="A23" s="158"/>
      <c r="B23" s="157" t="s">
        <v>235</v>
      </c>
      <c r="C23" s="177"/>
      <c r="D23" s="176" t="s">
        <v>237</v>
      </c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spans="1:15" s="149" customFormat="1" x14ac:dyDescent="0.25">
      <c r="A24" s="144"/>
      <c r="B24" s="157" t="s">
        <v>238</v>
      </c>
      <c r="C24" s="177"/>
      <c r="D24" s="176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spans="1:15" s="149" customFormat="1" x14ac:dyDescent="0.25">
      <c r="A25" s="158"/>
      <c r="B25" s="145" t="s">
        <v>239</v>
      </c>
      <c r="C25" s="175"/>
      <c r="D25" s="176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spans="1:15" s="179" customFormat="1" x14ac:dyDescent="0.25">
      <c r="A26" s="144"/>
      <c r="B26" s="145" t="s">
        <v>240</v>
      </c>
      <c r="C26" s="175"/>
      <c r="D26" s="147" t="s">
        <v>241</v>
      </c>
    </row>
    <row r="27" spans="1:15" s="179" customFormat="1" x14ac:dyDescent="0.25">
      <c r="A27" s="144"/>
      <c r="B27" s="145" t="s">
        <v>240</v>
      </c>
      <c r="C27" s="175"/>
      <c r="D27" s="147" t="s">
        <v>242</v>
      </c>
    </row>
    <row r="28" spans="1:15" s="179" customFormat="1" x14ac:dyDescent="0.25">
      <c r="A28" s="158"/>
      <c r="B28" s="180" t="s">
        <v>243</v>
      </c>
      <c r="C28" s="181"/>
      <c r="D28" s="182"/>
    </row>
    <row r="29" spans="1:15" s="140" customFormat="1" x14ac:dyDescent="0.25">
      <c r="A29" s="153"/>
      <c r="B29" s="154" t="s">
        <v>244</v>
      </c>
      <c r="C29" s="178"/>
      <c r="D29" s="156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spans="1:15" s="179" customFormat="1" x14ac:dyDescent="0.25">
      <c r="A30" s="158"/>
      <c r="B30" s="145" t="s">
        <v>245</v>
      </c>
      <c r="C30" s="175"/>
      <c r="D30" s="147"/>
    </row>
    <row r="31" spans="1:15" s="179" customFormat="1" x14ac:dyDescent="0.25">
      <c r="A31" s="144"/>
      <c r="B31" s="145" t="s">
        <v>246</v>
      </c>
      <c r="C31" s="175"/>
      <c r="D31" s="147"/>
    </row>
    <row r="32" spans="1:15" s="179" customFormat="1" x14ac:dyDescent="0.25">
      <c r="A32" s="158"/>
      <c r="B32" s="180" t="s">
        <v>247</v>
      </c>
      <c r="C32" s="181"/>
      <c r="D32" s="147"/>
    </row>
    <row r="33" spans="1:4" s="179" customFormat="1" x14ac:dyDescent="0.25">
      <c r="A33" s="158"/>
      <c r="B33" s="180" t="s">
        <v>248</v>
      </c>
      <c r="C33" s="181"/>
      <c r="D33" s="147"/>
    </row>
    <row r="34" spans="1:4" x14ac:dyDescent="0.25">
      <c r="A34" s="153"/>
      <c r="B34" s="161" t="s">
        <v>249</v>
      </c>
      <c r="C34" s="183"/>
      <c r="D34" s="156"/>
    </row>
    <row r="35" spans="1:4" s="179" customFormat="1" x14ac:dyDescent="0.25">
      <c r="A35" s="158"/>
      <c r="B35" s="180" t="s">
        <v>250</v>
      </c>
      <c r="C35" s="181"/>
      <c r="D35" s="147"/>
    </row>
    <row r="36" spans="1:4" s="179" customFormat="1" x14ac:dyDescent="0.25">
      <c r="A36" s="144"/>
      <c r="B36" s="180" t="s">
        <v>251</v>
      </c>
      <c r="C36" s="181"/>
      <c r="D36" s="182"/>
    </row>
    <row r="37" spans="1:4" x14ac:dyDescent="0.25">
      <c r="A37" s="153"/>
      <c r="B37" s="161" t="s">
        <v>252</v>
      </c>
      <c r="C37" s="183"/>
      <c r="D37" s="156"/>
    </row>
    <row r="38" spans="1:4" x14ac:dyDescent="0.25">
      <c r="A38" s="136"/>
      <c r="B38" s="161" t="s">
        <v>253</v>
      </c>
      <c r="C38" s="183"/>
      <c r="D38" s="156"/>
    </row>
    <row r="39" spans="1:4" x14ac:dyDescent="0.25">
      <c r="A39" s="153"/>
      <c r="B39" s="161" t="s">
        <v>195</v>
      </c>
      <c r="C39" s="183"/>
      <c r="D39" s="163"/>
    </row>
    <row r="40" spans="1:4" x14ac:dyDescent="0.25">
      <c r="A40" s="136"/>
      <c r="B40" s="161" t="s">
        <v>196</v>
      </c>
      <c r="C40" s="183"/>
      <c r="D40" s="163"/>
    </row>
    <row r="41" spans="1:4" ht="26.25" thickBot="1" x14ac:dyDescent="0.3">
      <c r="A41" s="136"/>
      <c r="B41" s="161" t="s">
        <v>197</v>
      </c>
      <c r="C41" s="183"/>
      <c r="D41" s="163"/>
    </row>
    <row r="42" spans="1:4" x14ac:dyDescent="0.25">
      <c r="A42" s="164"/>
      <c r="B42" s="165" t="s">
        <v>198</v>
      </c>
      <c r="C42" s="166">
        <f>SUM(C8:C41)</f>
        <v>0</v>
      </c>
      <c r="D42" s="164"/>
    </row>
    <row r="43" spans="1:4" ht="15.75" thickBot="1" x14ac:dyDescent="0.3">
      <c r="A43" s="140"/>
      <c r="B43" s="167"/>
      <c r="C43" s="140"/>
      <c r="D43" s="140"/>
    </row>
    <row r="44" spans="1:4" ht="15.75" thickBot="1" x14ac:dyDescent="0.3">
      <c r="A44" s="127" t="s">
        <v>148</v>
      </c>
      <c r="B44" s="128" t="s">
        <v>199</v>
      </c>
      <c r="C44" s="129" t="s">
        <v>150</v>
      </c>
      <c r="D44" s="130" t="s">
        <v>151</v>
      </c>
    </row>
    <row r="45" spans="1:4" ht="15.75" thickBot="1" x14ac:dyDescent="0.3">
      <c r="A45" s="131" t="s">
        <v>200</v>
      </c>
      <c r="B45" s="132"/>
      <c r="C45" s="133"/>
      <c r="D45" s="134"/>
    </row>
    <row r="46" spans="1:4" ht="15.75" thickBot="1" x14ac:dyDescent="0.3">
      <c r="A46" s="131" t="s">
        <v>201</v>
      </c>
      <c r="B46" s="132"/>
      <c r="C46" s="133"/>
      <c r="D46" s="134"/>
    </row>
    <row r="47" spans="1:4" x14ac:dyDescent="0.25">
      <c r="A47" s="136">
        <v>1</v>
      </c>
      <c r="B47" s="137"/>
      <c r="C47" s="138"/>
      <c r="D47" s="139"/>
    </row>
    <row r="48" spans="1:4" x14ac:dyDescent="0.25">
      <c r="A48" s="153">
        <v>2</v>
      </c>
      <c r="B48" s="154"/>
      <c r="C48" s="155"/>
      <c r="D48" s="156"/>
    </row>
    <row r="49" spans="1:15" x14ac:dyDescent="0.25">
      <c r="A49" s="153">
        <v>3</v>
      </c>
      <c r="B49" s="154"/>
      <c r="C49" s="155"/>
      <c r="D49" s="156"/>
    </row>
    <row r="50" spans="1:15" x14ac:dyDescent="0.25">
      <c r="A50" s="136">
        <v>4</v>
      </c>
      <c r="B50" s="154"/>
      <c r="C50" s="138"/>
      <c r="D50" s="139"/>
    </row>
    <row r="51" spans="1:15" ht="15.75" thickBot="1" x14ac:dyDescent="0.3">
      <c r="A51" s="159">
        <v>5</v>
      </c>
      <c r="B51" s="161"/>
      <c r="C51" s="162"/>
      <c r="D51" s="163"/>
    </row>
    <row r="52" spans="1:15" x14ac:dyDescent="0.25">
      <c r="A52" s="164"/>
      <c r="B52" s="165" t="s">
        <v>198</v>
      </c>
      <c r="C52" s="166">
        <f>SUM(C47:C51)</f>
        <v>0</v>
      </c>
      <c r="D52" s="164"/>
    </row>
    <row r="53" spans="1:15" x14ac:dyDescent="0.25">
      <c r="A53" s="140"/>
      <c r="B53" s="140"/>
      <c r="C53" s="140"/>
      <c r="D53" s="140"/>
    </row>
    <row r="54" spans="1:15" x14ac:dyDescent="0.25">
      <c r="A54" s="169" t="s">
        <v>202</v>
      </c>
      <c r="B54" s="140"/>
      <c r="C54" s="140"/>
      <c r="D54" s="140"/>
    </row>
    <row r="55" spans="1:15" s="140" customFormat="1" x14ac:dyDescent="0.25">
      <c r="A55" s="170" t="s">
        <v>203</v>
      </c>
      <c r="C55" s="167" t="s">
        <v>204</v>
      </c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</row>
    <row r="56" spans="1:15" x14ac:dyDescent="0.25">
      <c r="A56" s="171" t="s">
        <v>205</v>
      </c>
      <c r="B56" s="135" t="s">
        <v>206</v>
      </c>
      <c r="C56" s="172">
        <v>0</v>
      </c>
      <c r="D56" s="135" t="s">
        <v>207</v>
      </c>
    </row>
    <row r="57" spans="1:15" s="135" customFormat="1" x14ac:dyDescent="0.25">
      <c r="A57" s="171" t="s">
        <v>208</v>
      </c>
      <c r="B57" s="135" t="s">
        <v>209</v>
      </c>
      <c r="C57" s="172"/>
    </row>
    <row r="58" spans="1:15" x14ac:dyDescent="0.25">
      <c r="A58" s="171"/>
      <c r="B58" t="s">
        <v>210</v>
      </c>
      <c r="C58" s="135"/>
      <c r="D58" s="135"/>
    </row>
    <row r="59" spans="1:15" x14ac:dyDescent="0.25">
      <c r="A59" s="171"/>
      <c r="B59" t="s">
        <v>254</v>
      </c>
      <c r="C59" s="135"/>
      <c r="D59" s="135"/>
    </row>
    <row r="60" spans="1:15" x14ac:dyDescent="0.25">
      <c r="A60" s="171"/>
      <c r="B60" s="135" t="s">
        <v>255</v>
      </c>
      <c r="C60" s="135"/>
      <c r="D60" s="135"/>
    </row>
    <row r="61" spans="1:15" x14ac:dyDescent="0.25">
      <c r="A61" s="171"/>
      <c r="B61" s="135" t="s">
        <v>256</v>
      </c>
      <c r="C61" s="135"/>
      <c r="D61" s="135"/>
    </row>
    <row r="62" spans="1:15" x14ac:dyDescent="0.25">
      <c r="A62" s="171"/>
      <c r="B62" s="135"/>
      <c r="C62" s="135"/>
      <c r="D62" s="135"/>
    </row>
    <row r="63" spans="1:15" x14ac:dyDescent="0.25">
      <c r="A63" s="171"/>
      <c r="B63" s="135"/>
      <c r="C63" s="135"/>
      <c r="D63" s="135"/>
    </row>
  </sheetData>
  <mergeCells count="1">
    <mergeCell ref="A7:D7"/>
  </mergeCells>
  <pageMargins left="0.45833333333333331" right="0.44166666666666665" top="0.96666666666666667" bottom="0.6166666666666667" header="0.3" footer="0.3"/>
  <pageSetup paperSize="9" scale="93" fitToHeight="0" orientation="portrait" horizontalDpi="300" verticalDpi="300" r:id="rId1"/>
  <headerFooter>
    <oddHeader>&amp;L&amp;"-,Bold"&amp;14&amp;UElectrical Contract Sum Analysis&amp;R&amp;G</oddHeader>
    <oddFooter>&amp;L&amp;"-,Bold"&amp;10T: 01908 991130&amp;R&amp;"-,Bold"&amp;10W: www.pandaces.co.uk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Cost Breakdown</vt:lpstr>
      <vt:lpstr>Mechanical CSA</vt:lpstr>
      <vt:lpstr>Electrical CSA</vt:lpstr>
      <vt:lpstr>'Electrical CSA'!Print_Area</vt:lpstr>
      <vt:lpstr>'Mechanical CSA'!Print_Area</vt:lpstr>
    </vt:vector>
  </TitlesOfParts>
  <Company>Bedford College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Eustace, Mark</cp:lastModifiedBy>
  <cp:lastPrinted>2022-05-03T14:18:40Z</cp:lastPrinted>
  <dcterms:created xsi:type="dcterms:W3CDTF">2022-05-03T11:33:39Z</dcterms:created>
  <dcterms:modified xsi:type="dcterms:W3CDTF">2023-12-13T15:12:29Z</dcterms:modified>
</cp:coreProperties>
</file>