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https://nhsengland-my.sharepoint.com/personal/meena_valambhia_england_nhs_uk1/Documents/Documents/"/>
    </mc:Choice>
  </mc:AlternateContent>
  <xr:revisionPtr revIDLastSave="0" documentId="8_{FA3EA339-3BDE-4251-A58C-448787B10E71}" xr6:coauthVersionLast="47" xr6:coauthVersionMax="47" xr10:uidLastSave="{00000000-0000-0000-0000-000000000000}"/>
  <bookViews>
    <workbookView xWindow="-120" yWindow="-120" windowWidth="29040" windowHeight="17640" tabRatio="782" activeTab="6" xr2:uid="{00000000-000D-0000-FFFF-FFFF00000000}"/>
  </bookViews>
  <sheets>
    <sheet name="Guidance " sheetId="11" r:id="rId1"/>
    <sheet name="1.Conflict of Interest" sheetId="12" r:id="rId2"/>
    <sheet name="Evaluation (Old)" sheetId="5" state="hidden" r:id="rId3"/>
    <sheet name="2.Technical &amp; SV Evaluation " sheetId="15" r:id="rId4"/>
    <sheet name="3. Commercial Evaluation" sheetId="9" r:id="rId5"/>
    <sheet name="4. Combined Evaluation" sheetId="10" r:id="rId6"/>
    <sheet name="5.Contract Award Report" sheetId="13" r:id="rId7"/>
    <sheet name="Commercial Breakdown " sheetId="14" r:id="rId8"/>
    <sheet name="Validation" sheetId="7" state="hidden" r:id="rId9"/>
  </sheets>
  <definedNames>
    <definedName name="_xlnm._FilterDatabase" localSheetId="5" hidden="1">'4. Combined Evaluation'!$B$19:$D$19</definedName>
    <definedName name="_xlnm.Print_Area" localSheetId="1">'1.Conflict of Interest'!$A$1:$K$19</definedName>
    <definedName name="_xlnm.Print_Area" localSheetId="6">'5.Contract Award Report'!$B$1:$G$60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W29" i="15" l="1"/>
  <c r="AS29" i="15"/>
  <c r="AO29" i="15"/>
  <c r="AK29" i="15"/>
  <c r="AG29" i="15"/>
  <c r="AC29" i="15"/>
  <c r="Y29" i="15"/>
  <c r="U29" i="15"/>
  <c r="M29" i="15"/>
  <c r="I29" i="15"/>
  <c r="AW25" i="15"/>
  <c r="AS25" i="15"/>
  <c r="AO25" i="15"/>
  <c r="AK25" i="15"/>
  <c r="AG25" i="15"/>
  <c r="AC25" i="15"/>
  <c r="Y25" i="15"/>
  <c r="U25" i="15"/>
  <c r="Q25" i="15"/>
  <c r="M25" i="15"/>
  <c r="I25" i="15"/>
  <c r="AW24" i="15"/>
  <c r="AS24" i="15"/>
  <c r="AO24" i="15"/>
  <c r="AK24" i="15"/>
  <c r="AG24" i="15"/>
  <c r="AC24" i="15"/>
  <c r="Y24" i="15"/>
  <c r="U24" i="15"/>
  <c r="Q24" i="15"/>
  <c r="M24" i="15"/>
  <c r="I24" i="15"/>
  <c r="AW23" i="15"/>
  <c r="AS23" i="15"/>
  <c r="AO23" i="15"/>
  <c r="AK23" i="15"/>
  <c r="AG23" i="15"/>
  <c r="AC23" i="15"/>
  <c r="Y23" i="15"/>
  <c r="U23" i="15"/>
  <c r="Q23" i="15"/>
  <c r="M23" i="15"/>
  <c r="I23" i="15"/>
  <c r="AW22" i="15"/>
  <c r="AS22" i="15"/>
  <c r="AO22" i="15"/>
  <c r="AK22" i="15"/>
  <c r="AG22" i="15"/>
  <c r="AC22" i="15"/>
  <c r="Y22" i="15"/>
  <c r="U22" i="15"/>
  <c r="Q22" i="15"/>
  <c r="M22" i="15"/>
  <c r="I22" i="15"/>
  <c r="AA15" i="10"/>
  <c r="AW31" i="15" l="1"/>
  <c r="AA14" i="10" s="1"/>
  <c r="B30" i="10"/>
  <c r="AB15" i="9"/>
  <c r="AW27" i="15" l="1"/>
  <c r="AA13" i="10" s="1"/>
  <c r="AA17" i="10" s="1"/>
  <c r="C30" i="10" s="1"/>
  <c r="D62" i="11"/>
  <c r="C26" i="11"/>
  <c r="D60" i="11" l="1"/>
  <c r="D17" i="10"/>
  <c r="B29" i="10" l="1"/>
  <c r="B28" i="10"/>
  <c r="B27" i="10"/>
  <c r="B26" i="10"/>
  <c r="B25" i="10"/>
  <c r="B24" i="10"/>
  <c r="B23" i="10"/>
  <c r="B22" i="10"/>
  <c r="B21" i="10"/>
  <c r="B20" i="10"/>
  <c r="Z15" i="9" l="1"/>
  <c r="Y15" i="10" s="1"/>
  <c r="X15" i="9"/>
  <c r="W15" i="10" s="1"/>
  <c r="V15" i="9"/>
  <c r="U15" i="10" s="1"/>
  <c r="T15" i="9"/>
  <c r="S15" i="10" s="1"/>
  <c r="R15" i="9"/>
  <c r="Q15" i="10" s="1"/>
  <c r="N15" i="9"/>
  <c r="M15" i="10" s="1"/>
  <c r="P15" i="9"/>
  <c r="O15" i="10" s="1"/>
  <c r="L15" i="9"/>
  <c r="K15" i="10" s="1"/>
  <c r="AS31" i="15" l="1"/>
  <c r="AO31" i="15"/>
  <c r="W14" i="10" s="1"/>
  <c r="AK31" i="15"/>
  <c r="AG31" i="15"/>
  <c r="AK27" i="15"/>
  <c r="AC31" i="15"/>
  <c r="Y31" i="15"/>
  <c r="O14" i="10" s="1"/>
  <c r="U31" i="15"/>
  <c r="M14" i="10" s="1"/>
  <c r="Q31" i="15"/>
  <c r="K14" i="10" s="1"/>
  <c r="M31" i="15"/>
  <c r="I14" i="10" s="1"/>
  <c r="I31" i="15"/>
  <c r="G14" i="10" s="1"/>
  <c r="D13" i="15"/>
  <c r="E13" i="15" s="1"/>
  <c r="D12" i="15"/>
  <c r="E12" i="15" s="1"/>
  <c r="E7" i="15"/>
  <c r="E15" i="15"/>
  <c r="D14" i="15"/>
  <c r="E14" i="15" s="1"/>
  <c r="E8" i="15"/>
  <c r="F27" i="15"/>
  <c r="E9" i="15"/>
  <c r="Y14" i="10" l="1"/>
  <c r="S14" i="10"/>
  <c r="Q14" i="10"/>
  <c r="AS27" i="15"/>
  <c r="U14" i="10"/>
  <c r="AG27" i="15"/>
  <c r="AO27" i="15"/>
  <c r="U13" i="10"/>
  <c r="Q27" i="15"/>
  <c r="M27" i="15"/>
  <c r="I13" i="10" s="1"/>
  <c r="AC27" i="15"/>
  <c r="I27" i="15"/>
  <c r="U27" i="15"/>
  <c r="M13" i="10" s="1"/>
  <c r="M17" i="10" s="1"/>
  <c r="C23" i="10" s="1"/>
  <c r="J15" i="9"/>
  <c r="H15" i="9"/>
  <c r="W13" i="10" l="1"/>
  <c r="W17" i="10" s="1"/>
  <c r="C28" i="10" s="1"/>
  <c r="U17" i="10"/>
  <c r="C27" i="10" s="1"/>
  <c r="S13" i="10"/>
  <c r="Y13" i="10"/>
  <c r="Q13" i="10"/>
  <c r="Q17" i="10" s="1"/>
  <c r="C25" i="10" s="1"/>
  <c r="G13" i="10"/>
  <c r="K13" i="10"/>
  <c r="K17" i="10" s="1"/>
  <c r="C22" i="10" s="1"/>
  <c r="Y17" i="10" l="1"/>
  <c r="C29" i="10" s="1"/>
  <c r="S17" i="10"/>
  <c r="C26" i="10" s="1"/>
  <c r="D8" i="10"/>
  <c r="D59" i="11"/>
  <c r="C7" i="12" s="1" a="1"/>
  <c r="C7" i="12" s="1"/>
  <c r="D7" i="9" l="1"/>
  <c r="D7" i="10" s="1"/>
  <c r="D7" i="13" s="1"/>
  <c r="E15" i="13" s="1"/>
  <c r="E13" i="10"/>
  <c r="I15" i="10"/>
  <c r="I17" i="10" s="1"/>
  <c r="C21" i="10" s="1"/>
  <c r="G15" i="10" l="1"/>
  <c r="G17" i="10" s="1"/>
  <c r="C20" i="10" l="1"/>
  <c r="E9" i="10"/>
  <c r="E15" i="10"/>
  <c r="E10" i="10"/>
  <c r="E8" i="10"/>
  <c r="E7" i="10"/>
  <c r="E13" i="9" l="1"/>
  <c r="F13" i="9" s="1"/>
  <c r="E12" i="9"/>
  <c r="F12" i="9" s="1"/>
  <c r="E9" i="9"/>
  <c r="E8" i="9"/>
  <c r="F8" i="9" s="1"/>
  <c r="E7" i="9"/>
  <c r="F7" i="9" s="1"/>
  <c r="H24" i="5" l="1"/>
  <c r="L24" i="5"/>
  <c r="P24" i="5"/>
  <c r="T24" i="5"/>
  <c r="H25" i="5"/>
  <c r="L25" i="5"/>
  <c r="P25" i="5"/>
  <c r="T25" i="5"/>
  <c r="H26" i="5"/>
  <c r="L26" i="5"/>
  <c r="P26" i="5"/>
  <c r="T26" i="5"/>
  <c r="H27" i="5"/>
  <c r="L27" i="5"/>
  <c r="P27" i="5"/>
  <c r="T27" i="5"/>
  <c r="H28" i="5"/>
  <c r="L28" i="5"/>
  <c r="P28" i="5"/>
  <c r="T28" i="5"/>
  <c r="H29" i="5"/>
  <c r="L29" i="5"/>
  <c r="P29" i="5"/>
  <c r="T29" i="5"/>
  <c r="E30" i="5"/>
  <c r="P30" i="5" l="1"/>
  <c r="H30" i="5"/>
  <c r="T30" i="5"/>
  <c r="L30" i="5"/>
  <c r="Y27" i="15" l="1"/>
  <c r="O13" i="10" l="1"/>
  <c r="O17" i="10" s="1"/>
  <c r="C24" i="10" l="1"/>
  <c r="G25" i="10"/>
  <c r="D24" i="10" l="1"/>
  <c r="D20" i="10"/>
  <c r="D30" i="10"/>
  <c r="D23" i="10"/>
  <c r="D21" i="10"/>
  <c r="D27" i="10"/>
  <c r="D25" i="10"/>
  <c r="D28" i="10"/>
  <c r="D22" i="10"/>
  <c r="D26" i="10"/>
  <c r="D29"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<sst xmlns="http://schemas.openxmlformats.org/spreadsheetml/2006/main" count="728" uniqueCount="377">
  <si>
    <t xml:space="preserve">The comments given are required to provide feedback to suppliers on the relevant advantages/disadvantages of their tender. It is therefore very important that all comments are objective, based only on the information submitted by the supplier in their tender response, not subjective. </t>
  </si>
  <si>
    <t>This is particularly important when a score is given where it is considered that the tenderer has gone above or has fallen below the stated requirements (i.e. a score other than 3) so that the rationale behind the score can also be considered.</t>
  </si>
  <si>
    <t xml:space="preserve">For each score allocated a comment should be provided to demonstrate the reasoning behind the score given. </t>
  </si>
  <si>
    <t>Does not meet the requirement. Does not comply and/or insufficient information provided to demonstrate that the Tenderer has the ability, understanding, experience, skills, resource &amp; quality measures required to provide the services, with little or no evidence to support the response.</t>
  </si>
  <si>
    <t xml:space="preserve">Unacceptable </t>
  </si>
  <si>
    <t>Satisfies the requirement with major reservations. Considerable reservations of the Tenderer’s relevant ability, understanding, experience, skills, resource &amp; quality measures required to provide the supplies / services, with little or no evidence to support the response.</t>
  </si>
  <si>
    <t xml:space="preserve">Major Reservations </t>
  </si>
  <si>
    <t>Satisfies the requirement with minor reservations. Some minor reservations of the Tenderer’s relevant ability, understanding, experience, skills, resource &amp; quality measures required to provide the supplies / services, with little or no evidence to support the response.</t>
  </si>
  <si>
    <t xml:space="preserve">Minor Reservations </t>
  </si>
  <si>
    <t>Satisfies the requirement. Demonstration by the Tenderer of the relevant ability, understanding, experience, skills, resource &amp; quality measures required to provide the services, with evidence to support the response.</t>
  </si>
  <si>
    <t>Acceptable</t>
  </si>
  <si>
    <t>Good</t>
  </si>
  <si>
    <t>Exceeds the requirement.  Exceptional demonstration by the Tenderer of the relevant ability, understanding, experience, skills, resource &amp; quality measures required to provide the services. Response identifies factors that will offer potential added value, with evidence to support the response.</t>
  </si>
  <si>
    <t>Excellent</t>
  </si>
  <si>
    <t>Interpretation</t>
  </si>
  <si>
    <t>Score</t>
  </si>
  <si>
    <t>Assessment</t>
  </si>
  <si>
    <t>The objective of evaluating offers against the defined specification is to assess all proposals on a ‘like-for-like’ basis. We must ensure that a fair, consistent and effective evaluation has been undertaken, which addresses all key elements of the specification.</t>
  </si>
  <si>
    <t xml:space="preserve">All returned offers must be assessed to establish which quotation has made the best value for money offer (within the terms of the predetermined contract award criteria), and meets the specified requirements taking care to ensure that no significant detail has been excluded.  </t>
  </si>
  <si>
    <t>Supplier Score</t>
  </si>
  <si>
    <t>Total</t>
  </si>
  <si>
    <t xml:space="preserve"> </t>
  </si>
  <si>
    <t xml:space="preserve">
</t>
  </si>
  <si>
    <t>% Weighting</t>
  </si>
  <si>
    <t xml:space="preserve">Quality Criteria </t>
  </si>
  <si>
    <t>No.</t>
  </si>
  <si>
    <t>Comments</t>
  </si>
  <si>
    <t>Weigted Score</t>
  </si>
  <si>
    <t>Evaluators Scores 0% - 100%</t>
  </si>
  <si>
    <t>Supplier D</t>
  </si>
  <si>
    <t>Supplier C</t>
  </si>
  <si>
    <t>Supplier B</t>
  </si>
  <si>
    <t>Supplier A</t>
  </si>
  <si>
    <t>Evaluator 4</t>
  </si>
  <si>
    <t>Evaluator 3</t>
  </si>
  <si>
    <t>Evaluator 2</t>
  </si>
  <si>
    <t xml:space="preserve">Satisfies the requirement with minor additional benefits. Above average demonstration by the Tenderer of the relevant ability, understanding, experience, skills, resource &amp; quality measures required to provide the services. Response identifies factors that will offer potential added value, with evidence to support the response.
</t>
  </si>
  <si>
    <t>Evaluator 1 (Lead)</t>
  </si>
  <si>
    <t>Evaluator Details</t>
  </si>
  <si>
    <t>Quality Weighting (%)</t>
  </si>
  <si>
    <t>Evaluation Date</t>
  </si>
  <si>
    <t>Project Title</t>
  </si>
  <si>
    <t>Summary</t>
  </si>
  <si>
    <t>NHSE Commercial</t>
  </si>
  <si>
    <t>Low Value Procurement Evaluation</t>
  </si>
  <si>
    <t>Please Select</t>
  </si>
  <si>
    <t>Outcome</t>
  </si>
  <si>
    <t>Answer</t>
  </si>
  <si>
    <t>Evaluator Names</t>
  </si>
  <si>
    <t>NHSE COI Template</t>
  </si>
  <si>
    <t>Low Value Procurement - Declaration of Conflict of Interests</t>
  </si>
  <si>
    <t>Insert Question</t>
  </si>
  <si>
    <t>Quality Scores</t>
  </si>
  <si>
    <t xml:space="preserve">Once all then evaluators have completed the evaluation. One person should take the scores of each supplier and work out an average score, this will give you the true supplier score. You can work out the average by adding all bids by all evaluators and dividing by the number of evaluators </t>
  </si>
  <si>
    <t xml:space="preserve">The evaluation document will calculate the weighted score for each question (weighted score column) and add the score of the supplier at the bottom of each supplier column. </t>
  </si>
  <si>
    <t xml:space="preserve">Note to evaluator:  To complete your evaluation, you need to complete the Evaluators scores 0-100% column and the comments column. </t>
  </si>
  <si>
    <t xml:space="preserve">Evaluator: </t>
  </si>
  <si>
    <t xml:space="preserve">Quality Weighting (%): </t>
  </si>
  <si>
    <t>RA</t>
  </si>
  <si>
    <t xml:space="preserve">Project Title: </t>
  </si>
  <si>
    <t>Yes</t>
  </si>
  <si>
    <t>Extension Option:</t>
  </si>
  <si>
    <t>Contract Type:</t>
  </si>
  <si>
    <t>Contract Title:</t>
  </si>
  <si>
    <t>This report contains information that is Commercial in Confidence, however is subject to FOIA; its contents should not be disclosed or discussed indiscriminately.</t>
  </si>
  <si>
    <t>Low Value Procurement - Contract Award Report</t>
  </si>
  <si>
    <t>No Further Action</t>
  </si>
  <si>
    <t>No</t>
  </si>
  <si>
    <t>Do you have a financial, commercial, legal, or professional relationship with any of the organizations involved in this evaluations, or with the people working within these organisations?</t>
  </si>
  <si>
    <t>COI Tab</t>
  </si>
  <si>
    <t>Enter Evaluators Name (if applicable)</t>
  </si>
  <si>
    <t>Enter Evaluators Name</t>
  </si>
  <si>
    <t>Evaluators</t>
  </si>
  <si>
    <t>Enter Quality Weighting %</t>
  </si>
  <si>
    <t>Enter Evaluation Date</t>
  </si>
  <si>
    <t>Enter the Project Title</t>
  </si>
  <si>
    <t>Refer to the Conflict of Interest tab</t>
  </si>
  <si>
    <t>Contract Start Date</t>
  </si>
  <si>
    <t>Contract End Date</t>
  </si>
  <si>
    <t>Extension Option Detail (if applicable):</t>
  </si>
  <si>
    <t>2. Executive Summary</t>
  </si>
  <si>
    <t>1. Summary</t>
  </si>
  <si>
    <t>3. Summary of Contract:</t>
  </si>
  <si>
    <t>Terms and Conditions Used:</t>
  </si>
  <si>
    <t>Were any Variations made?</t>
  </si>
  <si>
    <t>Details of Variation (if applicable):</t>
  </si>
  <si>
    <t>3. Approval and Sign Off</t>
  </si>
  <si>
    <t>Was a Business Case Required:</t>
  </si>
  <si>
    <t>CAR Tab</t>
  </si>
  <si>
    <t>No Response Required</t>
  </si>
  <si>
    <t>Response Required</t>
  </si>
  <si>
    <t>Was full approval obtained:</t>
  </si>
  <si>
    <t>Date of final approval:</t>
  </si>
  <si>
    <t>Initial Contract Term (Months)</t>
  </si>
  <si>
    <t>Business Area</t>
  </si>
  <si>
    <t xml:space="preserve">Please Select </t>
  </si>
  <si>
    <t>Nursing</t>
  </si>
  <si>
    <t>Medical</t>
  </si>
  <si>
    <t>Multiple Business Areas</t>
  </si>
  <si>
    <t>Contract Type</t>
  </si>
  <si>
    <t>Call-Off Under Framework</t>
  </si>
  <si>
    <t>New Contract</t>
  </si>
  <si>
    <t>Framework Agreement</t>
  </si>
  <si>
    <t>Contract Extension</t>
  </si>
  <si>
    <t>SLA/MOU</t>
  </si>
  <si>
    <t>Contract Variation</t>
  </si>
  <si>
    <t>STA</t>
  </si>
  <si>
    <t>Grant Agreement</t>
  </si>
  <si>
    <t>Other</t>
  </si>
  <si>
    <t>Extension Option</t>
  </si>
  <si>
    <t>T&amp;Cs Used</t>
  </si>
  <si>
    <t>NHS Standard T&amp;Cs</t>
  </si>
  <si>
    <t>MOU</t>
  </si>
  <si>
    <t>Grant T&amp;Cs</t>
  </si>
  <si>
    <t>Framework T&amp;Cs</t>
  </si>
  <si>
    <t>DH T&amp;Cs</t>
  </si>
  <si>
    <t>Cabinet Offcie T&amp;Cs</t>
  </si>
  <si>
    <t>Service Level Agreement (SLA)</t>
  </si>
  <si>
    <t>Other (Please Specify Below)</t>
  </si>
  <si>
    <t>If applicable please state other terms and conditions used</t>
  </si>
  <si>
    <t>Variations</t>
  </si>
  <si>
    <t>Level of spend approval was required:</t>
  </si>
  <si>
    <t>Not Required</t>
  </si>
  <si>
    <t>Commercial Panel</t>
  </si>
  <si>
    <t>CEG</t>
  </si>
  <si>
    <t>CEG &amp; DH</t>
  </si>
  <si>
    <t>CEG, DH &amp; Ministers</t>
  </si>
  <si>
    <t>CEG, DH, Ministers &amp; Treasury</t>
  </si>
  <si>
    <t>Treasury</t>
  </si>
  <si>
    <t>Full approval obtained where needed:</t>
  </si>
  <si>
    <t>Required Signatory</t>
  </si>
  <si>
    <t>Board &amp; Chair/Chief Exec/CFO</t>
  </si>
  <si>
    <t>Chair/Chief Exec/CFO</t>
  </si>
  <si>
    <t>National/Regional/Area Director</t>
  </si>
  <si>
    <t>Director (VSM)</t>
  </si>
  <si>
    <t>Budget Holder</t>
  </si>
  <si>
    <t>1.Evaluation Tab</t>
  </si>
  <si>
    <t xml:space="preserve">Project Title - </t>
  </si>
  <si>
    <t xml:space="preserve">Evaluation Date - </t>
  </si>
  <si>
    <t xml:space="preserve">Quality Weighting - </t>
  </si>
  <si>
    <t>Quality Criteria and Weighting %</t>
  </si>
  <si>
    <t>How to Evaluate</t>
  </si>
  <si>
    <t xml:space="preserve">1 - Each member of the Evaluation Panel will evaluate each of the 'Quality Criteria' individually. </t>
  </si>
  <si>
    <t>4- The evaluation document will calculate the weighted score for each question (weighted score column) and add the score of the supplier at the bottom of each supplier column</t>
  </si>
  <si>
    <t>Low Value Procurement Evaluation Guidance</t>
  </si>
  <si>
    <t>Evaluation Comments</t>
  </si>
  <si>
    <t>Evaluators Names</t>
  </si>
  <si>
    <t>What do you need to do?</t>
  </si>
  <si>
    <t>Question</t>
  </si>
  <si>
    <t>3.Contract Award Report</t>
  </si>
  <si>
    <t>3 - Please score each suppliers 'Quality Criteria' responses by entering a percentage score into the 'Evaluator Scores 0-100% column. Evaluators scores should follow the criteria outlined in the table below.</t>
  </si>
  <si>
    <r>
      <rPr>
        <b/>
        <sz val="10"/>
        <rFont val="Arial"/>
        <family val="2"/>
      </rPr>
      <t>Important</t>
    </r>
    <r>
      <rPr>
        <sz val="10"/>
        <rFont val="Arial"/>
        <family val="2"/>
      </rPr>
      <t xml:space="preserve"> - All evaluators must read the conflict of interest question and provide a response of either Yes or No.</t>
    </r>
  </si>
  <si>
    <t>Weighted Score</t>
  </si>
  <si>
    <t>Total Contract Spend (Exc VAT):</t>
  </si>
  <si>
    <t>Routine</t>
  </si>
  <si>
    <t>Leveraged</t>
  </si>
  <si>
    <t>Focused</t>
  </si>
  <si>
    <t>Strategic</t>
  </si>
  <si>
    <t>Post Award VRM</t>
  </si>
  <si>
    <t>VRM Uploaded to Bravo</t>
  </si>
  <si>
    <t>Business Contract Owner:</t>
  </si>
  <si>
    <t>Business Contract Manager:</t>
  </si>
  <si>
    <t>Supplier Primary Contact:</t>
  </si>
  <si>
    <t>Full Name:</t>
  </si>
  <si>
    <t>Email Addresss:</t>
  </si>
  <si>
    <t>Telephone Number</t>
  </si>
  <si>
    <t>Financial Year 1 Contract Value (£)</t>
  </si>
  <si>
    <t>Financial Year 2 Contract Value (£)</t>
  </si>
  <si>
    <t>Financial Year 3 Contract Value (£)</t>
  </si>
  <si>
    <t>Financial Year 4 Contract Value (£)</t>
  </si>
  <si>
    <t>NHS England and NHS Improvement Commercial</t>
  </si>
  <si>
    <t>Pre-populated by Procurement Team</t>
  </si>
  <si>
    <t>The Contract Award Report (CAR) will be completed by NHSE/I Procurement Team Lead and presented to Commercial Panel for approval.  Notification of evaluation outcome cannot take place until the Commercial Panel approves the CAR.</t>
  </si>
  <si>
    <t>Satisfactory</t>
  </si>
  <si>
    <t xml:space="preserve">Poor </t>
  </si>
  <si>
    <t xml:space="preserve">
Excellent</t>
  </si>
  <si>
    <t xml:space="preserve">No response and / or little information or evidence provided and unable to merit a score </t>
  </si>
  <si>
    <t>There are weaknesses (or inconsistency) in the Tenderer’s understanding of the services and/or Tenderer's response fails to address some or all of the requirements set out in the question.</t>
  </si>
  <si>
    <t xml:space="preserve">Satisfies the requirement with minor additional benefits. The Tenderer’s response provides a good level of confidence that the Tenderer understands and can deliver the services and the Tenderer's response addresses all or most of the requirements set out in the question. </t>
  </si>
  <si>
    <t>Exceeds the requirement.  The Tenderer’s response provides full confidence that the Tenderer understands and can deliver the Requirements well and addresses all of the requirements set out in the question.  The Tenderer's response includes value add elements of benefit to the Requirement.</t>
  </si>
  <si>
    <t>2 - To complete your evaluation, you need to complete the 'Evaluators scores 0-4' column and the 'Comments' column</t>
  </si>
  <si>
    <r>
      <t xml:space="preserve">In all instances where a conflict interest has been identified, evaluators must complete a conflict of interest form. All completed conflict of </t>
    </r>
    <r>
      <rPr>
        <sz val="10"/>
        <color rgb="FFFF0000"/>
        <rFont val="Arial"/>
        <family val="2"/>
      </rPr>
      <t>interest forms</t>
    </r>
    <r>
      <rPr>
        <sz val="10"/>
        <rFont val="Arial"/>
        <family val="2"/>
      </rPr>
      <t xml:space="preserve"> must be returned to NHSE/I Commercial along with the completed evaluation template.</t>
    </r>
  </si>
  <si>
    <t>Cost Criteria and Weighting %</t>
  </si>
  <si>
    <r>
      <t xml:space="preserve">5 - </t>
    </r>
    <r>
      <rPr>
        <b/>
        <sz val="10"/>
        <rFont val="Arial"/>
        <family val="2"/>
      </rPr>
      <t>Please Note:</t>
    </r>
    <r>
      <rPr>
        <sz val="10"/>
        <rFont val="Arial"/>
        <family val="2"/>
      </rPr>
      <t>- Only one score is required per question, per supplier. Once all evaluators have completed their evaluation. The Lead evaluator should take the scores and work out an average score for each supplier per question and enter them into the final version that will be returned to the Procurement lead</t>
    </r>
  </si>
  <si>
    <t>Poor</t>
  </si>
  <si>
    <t>Score out of 4</t>
  </si>
  <si>
    <r>
      <rPr>
        <b/>
        <sz val="11"/>
        <rFont val="Arial"/>
        <family val="2"/>
      </rPr>
      <t xml:space="preserve">What is a conflict of interest (COI)? </t>
    </r>
    <r>
      <rPr>
        <sz val="11"/>
        <rFont val="Arial"/>
        <family val="2"/>
      </rPr>
      <t xml:space="preserve">
A COI can occur when you (or your employer or sponsor) have a financial, commercial, legal, or professional relationship with other organizations, or with the people working with them, that could influence an outcome of the activity. All evaluators are required to answer the COI question below and subsequent action based on their response.  </t>
    </r>
  </si>
  <si>
    <t>Please complete an NHSE/I COI Form and return to Procurement</t>
  </si>
  <si>
    <t>Cost Weighting (%)</t>
  </si>
  <si>
    <t>Total Price (£)</t>
  </si>
  <si>
    <t>Supplier Score (%)</t>
  </si>
  <si>
    <r>
      <rPr>
        <b/>
        <sz val="10"/>
        <rFont val="Arial"/>
        <family val="2"/>
      </rPr>
      <t>Notes to Evaluator:</t>
    </r>
    <r>
      <rPr>
        <sz val="10"/>
        <rFont val="Arial"/>
        <family val="2"/>
      </rPr>
      <t xml:space="preserve">
 - This will be completed by the Commercial Lead, this is an inversion proportion price of lowest bidder / suppliers price * cost weighting
- Double check the formula in H15, J15, L15, N15</t>
    </r>
  </si>
  <si>
    <t>Atamis Reference Number</t>
  </si>
  <si>
    <t>Post Award Contract Segmentation Tool Outcome:</t>
  </si>
  <si>
    <t>Atamis Reference Number:</t>
  </si>
  <si>
    <t>Purchase Order</t>
  </si>
  <si>
    <t>Business Area:</t>
  </si>
  <si>
    <t>Commercial</t>
  </si>
  <si>
    <t>People</t>
  </si>
  <si>
    <t>Improvement</t>
  </si>
  <si>
    <t>Bidders costs will be evaluated using the Lowest Price Inverse Proportion (LPIP) methodology. The following formula will be used to evaluate price submission:  Cost criteria weighting x (a / b) = score .  Where a = price of lowest bidder submission and b = price of tender (RFQ) being evaluated</t>
  </si>
  <si>
    <t>2.Conflict of Interest</t>
  </si>
  <si>
    <t>Contracting Authority</t>
  </si>
  <si>
    <r>
      <t xml:space="preserve">Proposed Contract to be Awarded to:
</t>
    </r>
    <r>
      <rPr>
        <i/>
        <sz val="8"/>
        <rFont val="Arial"/>
        <family val="2"/>
      </rPr>
      <t>Details of scoring are available on previous tabs</t>
    </r>
  </si>
  <si>
    <t>Review Date</t>
  </si>
  <si>
    <t>Reviewed By</t>
  </si>
  <si>
    <t>Evaluation</t>
  </si>
  <si>
    <t xml:space="preserve">Cost </t>
  </si>
  <si>
    <t>Weighting %</t>
  </si>
  <si>
    <t xml:space="preserve">Total </t>
  </si>
  <si>
    <t>%</t>
  </si>
  <si>
    <t>Weighted Score (%)</t>
  </si>
  <si>
    <t>Rank</t>
  </si>
  <si>
    <t>East of England</t>
  </si>
  <si>
    <t>London</t>
  </si>
  <si>
    <t>North West &amp; Greater Manchester</t>
  </si>
  <si>
    <t>North East &amp; Yorkshire</t>
  </si>
  <si>
    <t>South East</t>
  </si>
  <si>
    <t>South West</t>
  </si>
  <si>
    <t>Chair &amp; Chief Executives office</t>
  </si>
  <si>
    <t>Chief Operating Officer</t>
  </si>
  <si>
    <t>Finance Planning &amp; Performance</t>
  </si>
  <si>
    <t>Emergency &amp; Elective Care</t>
  </si>
  <si>
    <t>NHSX</t>
  </si>
  <si>
    <t>HSIB</t>
  </si>
  <si>
    <t>Strategy</t>
  </si>
  <si>
    <t>Provider Strategy</t>
  </si>
  <si>
    <t>Spend and Procurement processed in line with Standing Financial Instructions and Procurement Policy</t>
  </si>
  <si>
    <r>
      <rPr>
        <b/>
        <sz val="10"/>
        <rFont val="Arial"/>
        <family val="2"/>
      </rPr>
      <t>Notes to Evaluator:</t>
    </r>
    <r>
      <rPr>
        <sz val="10"/>
        <rFont val="Arial"/>
        <family val="2"/>
      </rPr>
      <t xml:space="preserve">
This will be completed by the Procurement lead, they will review the technical and commercial evaluation to create a final overall score and ranking of supplier against the evaluation criteria</t>
    </r>
  </si>
  <si>
    <t>n/a</t>
  </si>
  <si>
    <t>Meena Valambhia</t>
  </si>
  <si>
    <t xml:space="preserve">NHSEI Purchase Order Terms &amp; Conditions </t>
  </si>
  <si>
    <t>NHS England</t>
  </si>
  <si>
    <t xml:space="preserve">Routine </t>
  </si>
  <si>
    <t xml:space="preserve">New Contract </t>
  </si>
  <si>
    <t>?</t>
  </si>
  <si>
    <t>tbc</t>
  </si>
  <si>
    <t>`</t>
  </si>
  <si>
    <t>,</t>
  </si>
  <si>
    <t>Level of spend approval was required (excluding VAT):</t>
  </si>
  <si>
    <t xml:space="preserve">Lowest Bid </t>
  </si>
  <si>
    <t>Technical</t>
  </si>
  <si>
    <t>Social Value</t>
  </si>
  <si>
    <t xml:space="preserve">Supplier </t>
  </si>
  <si>
    <t xml:space="preserve">Score </t>
  </si>
  <si>
    <t>Exceeds the requirement.  The Tenderer’s response provides full confidence that the Tenderer understands and can deliver the Requirements well and addresses all of the requirements as set out in the question.  The Tenderer's response includes valued elements of benefit to the Requirement.</t>
  </si>
  <si>
    <t>Notes to Evaluator:
 - To complete your evaluation, you need to complete the Evaluators scores (Consensus Score of evaluation) column and the comments column.      
 - The evaluation document will calculate the weighted score for each question (weighted score column) and add the score of the supplier at the bottom of each supplier column.      
 - Only one score is required per question, per supplier. Once all evaluators have completed their evaluation. The lead evaluator should take the scores and work out an average score for each supplier per question and enter them below.</t>
  </si>
  <si>
    <t>There are weaknesses (or inconsistency) in the Tenderer’s understanding of the services and/or Tenderer's response fails to address some or all of the requirements as out in the question.</t>
  </si>
  <si>
    <t>Evaluator 1 (Lead</t>
  </si>
  <si>
    <t xml:space="preserve">Highest Score </t>
  </si>
  <si>
    <t>Technical 60%  / Social Value 10% / Commercial 30%</t>
  </si>
  <si>
    <t>System Security Assessment of Unified Data Access Layer to confirm security</t>
  </si>
  <si>
    <t>1. TestDel UK Ltd</t>
  </si>
  <si>
    <t>2. 2-SEC LIMITED</t>
  </si>
  <si>
    <t>3. 
Mass Consultants Ltd</t>
  </si>
  <si>
    <t>4. CyberCX</t>
  </si>
  <si>
    <t>5. NCC Group Security Services Ltd</t>
  </si>
  <si>
    <t>6. Kualitatem Inc.</t>
  </si>
  <si>
    <t>7. 
Protection Group International</t>
  </si>
  <si>
    <t>8. Leo CybSec</t>
  </si>
  <si>
    <t>9. Advent-IM</t>
  </si>
  <si>
    <t>10. BSS</t>
  </si>
  <si>
    <t>11. CCL Solutions</t>
  </si>
  <si>
    <t>9. 
Advent-IM</t>
  </si>
  <si>
    <t>7. Protection Group International</t>
  </si>
  <si>
    <t>5. 
NCC Group Security Services Ltd</t>
  </si>
  <si>
    <t>3. Mass Consultants Ltd</t>
  </si>
  <si>
    <t>YES</t>
  </si>
  <si>
    <t>BC-15259 / C140970</t>
  </si>
  <si>
    <t>BC-15259 /  C140970</t>
  </si>
  <si>
    <t xml:space="preserve">1 month </t>
  </si>
  <si>
    <t xml:space="preserve">Finance Planning &amp; Performance </t>
  </si>
  <si>
    <t>Describe how you conduct a review of Azure Virtual Desktop build, deployment and RBAC controls</t>
  </si>
  <si>
    <t>Describe how you conduct a review of the storage account infrastructure in 8 subscriptions including RBAC controls</t>
  </si>
  <si>
    <t>Please describe how you conduct the penetration test element of this.</t>
  </si>
  <si>
    <t>Describe how you conduct a review of the data processing (SQL / Synapse / Databricks) in 8 subscriptions including RBAC controls</t>
  </si>
  <si>
    <t>How will you support meeting the requirements of this ITQ with social value and environmental commitments in mind, both in terms of the projects and as an organisation?</t>
  </si>
  <si>
    <t xml:space="preserve">Graham Moor / Adam Hall </t>
  </si>
  <si>
    <t>Graham Moor</t>
  </si>
  <si>
    <t xml:space="preserve">Adam Hall </t>
  </si>
  <si>
    <t>Job Titles</t>
  </si>
  <si>
    <t>Day Rate</t>
  </si>
  <si>
    <t>Number of Days</t>
  </si>
  <si>
    <t>Cloud Security Architect</t>
  </si>
  <si>
    <t>Penetration Tester or Security Consultant</t>
  </si>
  <si>
    <t>Data Solutions Architect</t>
  </si>
  <si>
    <t>Project Manage/ Corporate Social Responsibility Manager</t>
  </si>
  <si>
    <t>GRAND TOTAL (exclusive of VAT)</t>
  </si>
  <si>
    <t>Assumptions if applicable:</t>
  </si>
  <si>
    <t xml:space="preserve">TestDel UK Ltd </t>
  </si>
  <si>
    <t>Senior Security Consultant</t>
  </si>
  <si>
    <t>Security Consultant</t>
  </si>
  <si>
    <t>Principal Consultant</t>
  </si>
  <si>
    <t>Project Management</t>
  </si>
  <si>
    <t>Assumptions if applicable:
Pricing exclusive of VAT</t>
  </si>
  <si>
    <t>Access credentials will be provided prior to the commencement of the assessment.
All testing will be carried out remotely and no on-site travel is required.</t>
  </si>
  <si>
    <t>2-sec Limited</t>
  </si>
  <si>
    <t>Mass Consultants</t>
  </si>
  <si>
    <t xml:space="preserve">Head of Cyber Security </t>
  </si>
  <si>
    <t>Senior Cloud Security Consultant</t>
  </si>
  <si>
    <t>Cyber Consultant</t>
  </si>
  <si>
    <t xml:space="preserve">Work will commence outside of published timeframes, due to extended bidding deadlines </t>
  </si>
  <si>
    <t>CyberCX</t>
  </si>
  <si>
    <t xml:space="preserve">Azure configuration assessment </t>
  </si>
  <si>
    <t xml:space="preserve">Secure configuration assessments </t>
  </si>
  <si>
    <t xml:space="preserve">User permissions model review </t>
  </si>
  <si>
    <t>Security Project Manger</t>
  </si>
  <si>
    <t>NCC Group</t>
  </si>
  <si>
    <t>Project Manager</t>
  </si>
  <si>
    <t>Security Engineer</t>
  </si>
  <si>
    <t>Assumptions if applicable: Prices quoted are for complete testing scope, If NHS wants to exclude some services from effort estimates it will reflect in total price to decrease final cost.</t>
  </si>
  <si>
    <t>Rsources will be working remotely on this project.</t>
  </si>
  <si>
    <t>Kualitatem Inc</t>
  </si>
  <si>
    <t>Protection Group International</t>
  </si>
  <si>
    <t xml:space="preserve">Security Consultant </t>
  </si>
  <si>
    <t xml:space="preserve">LEO CYBSEC </t>
  </si>
  <si>
    <r>
      <rPr>
        <b/>
        <sz val="12"/>
        <color theme="1"/>
        <rFont val="Arial"/>
        <family val="2"/>
      </rPr>
      <t>Penetration Tester</t>
    </r>
    <r>
      <rPr>
        <sz val="12"/>
        <color theme="1"/>
        <rFont val="Arial"/>
        <family val="2"/>
      </rPr>
      <t xml:space="preserve"> - Offensive Security Certified Professional - OSCP
Security Check (SC) Clearance – CHECK Approved Penetration Tester
CREST Certified Infrastructure Tester (CCT INF)
CREST Registered Tester (CRT)
Try HackMe (Junior Penetration Tester Learning Path, Web Fundamentals, Cyber Defence)</t>
    </r>
  </si>
  <si>
    <r>
      <rPr>
        <b/>
        <sz val="12"/>
        <color theme="1"/>
        <rFont val="Arial"/>
        <family val="2"/>
      </rPr>
      <t>Senior Security Consultant</t>
    </r>
    <r>
      <rPr>
        <sz val="12"/>
        <color theme="1"/>
        <rFont val="Arial"/>
        <family val="2"/>
      </rPr>
      <t xml:space="preserve"> - CISSP, CISM, Azure Security Certified Engineer</t>
    </r>
  </si>
  <si>
    <r>
      <rPr>
        <b/>
        <sz val="12"/>
        <color theme="1"/>
        <rFont val="Arial"/>
        <family val="2"/>
      </rPr>
      <t>Senior Security Consultant</t>
    </r>
    <r>
      <rPr>
        <sz val="12"/>
        <color theme="1"/>
        <rFont val="Arial"/>
        <family val="2"/>
      </rPr>
      <t xml:space="preserve"> - CISSP, CISM, GIAC</t>
    </r>
  </si>
  <si>
    <t xml:space="preserve">Advent IM </t>
  </si>
  <si>
    <t>CHECK Team Leader/Member or CREST equivalent</t>
  </si>
  <si>
    <t>Assumes a CHECK or CREST certified tester is required. However the rate remains the same if not. Also assumes SC clearance is required. We anticpate this to be a remote engagement.</t>
  </si>
  <si>
    <t>Penetration Tester - Consultant</t>
  </si>
  <si>
    <t>Penetration Tester - Principal Consultant</t>
  </si>
  <si>
    <t xml:space="preserve">BBS </t>
  </si>
  <si>
    <t>CCL Forensics</t>
  </si>
  <si>
    <t xml:space="preserve">Security Consultant (all will have SC Clearance) </t>
  </si>
  <si>
    <t>£948.00 per day per consultant</t>
  </si>
  <si>
    <t xml:space="preserve">Assumptions if applicable: CCL will be able to assign 2+  Security Consultants  to this test if required/requested  by NHS. </t>
  </si>
  <si>
    <t xml:space="preserve">Reasonable response. Needed to provide more detail </t>
  </si>
  <si>
    <t>Reasonably complete, no demonstration that those carrying out the tasks have the correct skills</t>
  </si>
  <si>
    <t>Reasonably complete, not using standard form made it harder to assess. Specified the qualifications held by the company, but not those held by the staff undertaking the examination.. In depth response</t>
  </si>
  <si>
    <t xml:space="preserve">No real sense of what would be done specifically for AVD. No notion of the qualifications of those undertaking the work. Missing some sections. </t>
  </si>
  <si>
    <t>Reasonable response. No notion of the qualifications of those undertaking the work.</t>
  </si>
  <si>
    <t xml:space="preserve">Excellent response, although no notion of the skills of those who are undertaking the work. Indept lists of areas covered. </t>
  </si>
  <si>
    <t>Reasonable response, but no notion of the skills of those undertaking the work. Not used the standard form so difficult to assess, Generic company response, doesn't really answer the question.</t>
  </si>
  <si>
    <t>Reasonable response. No notion of the skills of those undertaking the tasks.</t>
  </si>
  <si>
    <t>Vague response. No notion of the skills of those undertaking tasks.</t>
  </si>
  <si>
    <t>Reasonably complete, no demonstration that those carrying out the tasks have the correct skills. Seems rather generic</t>
  </si>
  <si>
    <r>
      <rPr>
        <sz val="10"/>
        <rFont val="Arial"/>
        <family val="2"/>
      </rPr>
      <t>Light touch answer, l</t>
    </r>
    <r>
      <rPr>
        <sz val="10"/>
        <color theme="1"/>
        <rFont val="Arial"/>
        <family val="2"/>
      </rPr>
      <t>imited response, again. Specified the qualifications held by the company, but not those held by the staff undertaking the examination.</t>
    </r>
    <r>
      <rPr>
        <sz val="10"/>
        <color rgb="FFFF0000"/>
        <rFont val="Arial"/>
        <family val="2"/>
      </rPr>
      <t xml:space="preserve">  </t>
    </r>
  </si>
  <si>
    <r>
      <t>Not a satisfactory response to the question. No notion of the qualifications of those undertaking the work.Almost a copy of answer for question</t>
    </r>
    <r>
      <rPr>
        <sz val="10"/>
        <color rgb="FFFF0000"/>
        <rFont val="Arial"/>
        <family val="2"/>
      </rPr>
      <t xml:space="preserve"> </t>
    </r>
  </si>
  <si>
    <t xml:space="preserve">Reasonable response. No notion of the qualifications of those undertaking the work. Standard repsonse.  </t>
  </si>
  <si>
    <t xml:space="preserve">Good response, although no notion of the skills of those who are undertaking the work. Good coverage of what is required. </t>
  </si>
  <si>
    <t xml:space="preserve">Generic list of things rahter than what the supplier would do. No notion of the skills of those undertaking the work. Just a copy and pase from MS    
</t>
  </si>
  <si>
    <t>Vague response. No notion of the skills of those undertaking the tasks.</t>
  </si>
  <si>
    <t>Vague response. No notion of the skills of those undertaking task</t>
  </si>
  <si>
    <r>
      <t xml:space="preserve">Reasonable answer. Specified the qualifications held by the company, but not those held by the staff undertaking the examination. </t>
    </r>
    <r>
      <rPr>
        <sz val="10"/>
        <rFont val="Arial"/>
        <family val="2"/>
      </rPr>
      <t>Covers all needs and more.</t>
    </r>
  </si>
  <si>
    <t>Reasonable response. No notion of the qualifications of those undertaking the work. Seems heavily reliant on NHSE staff</t>
  </si>
  <si>
    <r>
      <t>Reasonable response. No notion of the qualifications of those undertaking the work. Potentially no pen testing</t>
    </r>
    <r>
      <rPr>
        <sz val="10"/>
        <color rgb="FFFF0000"/>
        <rFont val="Arial"/>
        <family val="2"/>
      </rPr>
      <t xml:space="preserve"> </t>
    </r>
  </si>
  <si>
    <t xml:space="preserve">Excellent response, although no notion of the skills of those who are undertaking the work.  Very indept pen testing. </t>
  </si>
  <si>
    <t>Reasonable response, but no notion of the skills of those undertaking the work. Not used the standard form so difficult to assess, Same response as question 1 and 2.</t>
  </si>
  <si>
    <t>Poor response. No notion of the skills fo those undertaking the tasks</t>
  </si>
  <si>
    <r>
      <t>Quite weak in this area, no demonstration of the required activities, nor skills required. Missing quite a few elemants</t>
    </r>
    <r>
      <rPr>
        <sz val="10"/>
        <color rgb="FFFF0000"/>
        <rFont val="Arial"/>
        <family val="2"/>
      </rPr>
      <t xml:space="preserve">. </t>
    </r>
    <r>
      <rPr>
        <sz val="10"/>
        <color theme="1"/>
        <rFont val="Arial"/>
        <family val="2"/>
      </rPr>
      <t xml:space="preserve">Needed more detail. </t>
    </r>
  </si>
  <si>
    <r>
      <t>Reasonable answer. Specified the qualifications held by the company, but not those held by the staff undertaking the examination.</t>
    </r>
    <r>
      <rPr>
        <sz val="10"/>
        <rFont val="Arial"/>
        <family val="2"/>
      </rPr>
      <t xml:space="preserve"> Covers all basics.</t>
    </r>
  </si>
  <si>
    <r>
      <t xml:space="preserve">Reasonable response. No notion of the qualifications of those undertaking the work. Very similar response to quesiont 1 and 2. </t>
    </r>
    <r>
      <rPr>
        <sz val="10"/>
        <color rgb="FFFF0000"/>
        <rFont val="Arial"/>
        <family val="2"/>
      </rPr>
      <t xml:space="preserve"> </t>
    </r>
  </si>
  <si>
    <t>Poor response to the questions. No notion of the qualifications of those undertaking the work. Not answered.</t>
  </si>
  <si>
    <t xml:space="preserve">Excellent response, although no notion of the skills of those who are undertaking the work. Great reponse, score increased due to malicious input aka code injection, covers loggign etc too. </t>
  </si>
  <si>
    <t xml:space="preserve">Too much describing what the tools are rather than answering the question. No notion of the skills of those undertaking the work. Not used the standard form so difficult to assess. Copy and pasted from MS site. </t>
  </si>
  <si>
    <t>Poor response. More a description of the tools than the methods to be employed. No notion of the skills of those underaking the tasks,</t>
  </si>
  <si>
    <t>OK. Seems rather generic.</t>
  </si>
  <si>
    <t>OK. standard response</t>
  </si>
  <si>
    <t xml:space="preserve">OK. Standard Response </t>
  </si>
  <si>
    <t xml:space="preserve">OK. Standard response. </t>
  </si>
  <si>
    <t xml:space="preserve">OK. Pushing mental health, parnters and have own netwroks set up. </t>
  </si>
  <si>
    <r>
      <t>Varied</t>
    </r>
    <r>
      <rPr>
        <sz val="10"/>
        <color rgb="FFFF0000"/>
        <rFont val="Arial"/>
        <family val="2"/>
      </rPr>
      <t>.</t>
    </r>
    <r>
      <rPr>
        <sz val="10"/>
        <rFont val="Arial"/>
        <family val="2"/>
      </rPr>
      <t xml:space="preserve"> Limited response </t>
    </r>
  </si>
  <si>
    <t>Varied</t>
  </si>
  <si>
    <t xml:space="preserve">Varied. Reasonable response </t>
  </si>
  <si>
    <t>NCC Group Security Services Ltd</t>
  </si>
  <si>
    <t>Lee.freedman@nccgroup.com</t>
  </si>
  <si>
    <t>Lee Freedman – Senior Account Manager</t>
  </si>
  <si>
    <t>07880 134 566</t>
  </si>
  <si>
    <r>
      <rPr>
        <b/>
        <sz val="10"/>
        <rFont val="Arial"/>
        <family val="2"/>
      </rPr>
      <t>Procurement Scope</t>
    </r>
    <r>
      <rPr>
        <sz val="10"/>
        <rFont val="Arial"/>
        <family val="2"/>
      </rPr>
      <t xml:space="preserve">
This business case seeks approval to procure a third party to undertake Penetration Testing of the Unified Data Access Layer. To ensure safety of patient data, NHS E are required to ensure that Penetration Testing is undertaken each year in line with mandatory requirements within the NHS Data Security and Protection Toolkit.
</t>
    </r>
    <r>
      <rPr>
        <b/>
        <sz val="10"/>
        <rFont val="Arial"/>
        <family val="2"/>
      </rPr>
      <t>Deliverables</t>
    </r>
    <r>
      <rPr>
        <sz val="10"/>
        <rFont val="Arial"/>
        <family val="2"/>
      </rPr>
      <t xml:space="preserve">
 - Full report on all deficiencies found and notes on implemented good practice
 - Immediate notification on any high or critical priority items noted of concern.
</t>
    </r>
    <r>
      <rPr>
        <b/>
        <sz val="10"/>
        <rFont val="Arial"/>
        <family val="2"/>
      </rPr>
      <t>Process</t>
    </r>
    <r>
      <rPr>
        <sz val="10"/>
        <rFont val="Arial"/>
        <family val="2"/>
      </rPr>
      <t xml:space="preserve">
A total of 11 suppliers were evaluated. Criteria used was 60% Techincal, 10% Social Value and 30% Commercial. The winning supplier "NCC Group Security Services Ltd " scored 49.50% for Technical, 7.50% for Social Value and 19.57% for Commercial totally 76.57% ranking them first. The business case was approved for £25,000k and the wining bid is for £24,000  therefore a total of £300 is the reported savings. There is no foreseen risk to proceed with an Award to NCC Group Security Services Ltd.</t>
    </r>
  </si>
  <si>
    <t>Rebecca Llewelyn</t>
  </si>
  <si>
    <t>rebecca.llewellyn2@nhs.net</t>
  </si>
  <si>
    <t>07783 812613</t>
  </si>
  <si>
    <t>graham.moor@nhs.net</t>
  </si>
  <si>
    <t>07783 816364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</si>
</sst>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64" formatCode="&quot;£&quot;#,##0.00"/>
    <numFmt numFmtId="165" formatCode="&quot;£&quot;#,##0"/>
  </numFmts>
  <fonts count="43">
    <font>
      <sz val="11"/>
      <color theme="1"/>
      <name val="Calibri"/>
      <family val="2"/>
      <scheme val="minor"/>
    </font>
    <font>
      <sz val="10"/>
      <name val="Arial"/>
      <family val="2"/>
    </font>
    <font>
      <sz val="10"/>
      <name val="Arial"/>
      <family val="2"/>
    </font>
    <font>
      <sz val="10"/>
      <name val="Symbol"/>
      <family val="1"/>
      <charset val="2"/>
    </font>
    <font>
      <b/>
      <u/>
      <sz val="10"/>
      <name val="Arial"/>
      <family val="2"/>
    </font>
    <font>
      <sz val="9"/>
      <name val="Arial"/>
      <family val="2"/>
    </font>
    <font>
      <b/>
      <sz val="10"/>
      <name val="Arial"/>
      <family val="2"/>
    </font>
    <font>
      <b/>
      <sz val="10"/>
      <color theme="0"/>
      <name val="Arial"/>
      <family val="2"/>
    </font>
    <font>
      <sz val="10"/>
      <color rgb="FFC00000"/>
      <name val="Arial"/>
      <family val="2"/>
    </font>
    <font>
      <b/>
      <sz val="11"/>
      <color theme="0"/>
      <name val="Arial"/>
      <family val="2"/>
    </font>
    <font>
      <sz val="10"/>
      <color theme="0"/>
      <name val="Arial"/>
      <family val="2"/>
    </font>
    <font>
      <sz val="11"/>
      <name val="Arial"/>
      <family val="2"/>
    </font>
    <font>
      <b/>
      <sz val="11"/>
      <name val="Arial"/>
      <family val="2"/>
    </font>
    <font>
      <b/>
      <sz val="12"/>
      <color theme="0"/>
      <name val="Arial"/>
      <family val="2"/>
    </font>
    <font>
      <i/>
      <sz val="9"/>
      <name val="Arial"/>
      <family val="2"/>
    </font>
    <font>
      <sz val="10"/>
      <color theme="5"/>
      <name val="Arial"/>
      <family val="2"/>
    </font>
    <font>
      <b/>
      <sz val="16"/>
      <color theme="3"/>
      <name val="Arial"/>
      <family val="2"/>
    </font>
    <font>
      <b/>
      <sz val="20"/>
      <color theme="3"/>
      <name val="Arial"/>
      <family val="2"/>
    </font>
    <font>
      <b/>
      <sz val="10"/>
      <color indexed="10"/>
      <name val="Arial"/>
      <family val="2"/>
    </font>
    <font>
      <sz val="12"/>
      <name val="Arial"/>
      <family val="2"/>
    </font>
    <font>
      <sz val="8"/>
      <name val="Arial"/>
      <family val="2"/>
    </font>
    <font>
      <b/>
      <sz val="12"/>
      <color rgb="FFFFFFFF"/>
      <name val="Arial"/>
      <family val="2"/>
    </font>
    <font>
      <b/>
      <sz val="11"/>
      <name val="Arial,Bold"/>
    </font>
    <font>
      <b/>
      <sz val="16"/>
      <color rgb="FF2D96FF"/>
      <name val="Arial"/>
      <family val="2"/>
    </font>
    <font>
      <b/>
      <sz val="12"/>
      <name val="Arial"/>
      <family val="2"/>
    </font>
    <font>
      <b/>
      <sz val="16"/>
      <color rgb="FF0066FF"/>
      <name val="Arial"/>
      <family val="2"/>
    </font>
    <font>
      <sz val="11"/>
      <name val="Arial,Bold"/>
    </font>
    <font>
      <i/>
      <sz val="10"/>
      <color theme="0" tint="-0.499984740745262"/>
      <name val="Arial"/>
      <family val="2"/>
    </font>
    <font>
      <sz val="11"/>
      <color theme="1"/>
      <name val="Calibri"/>
      <family val="2"/>
      <scheme val="minor"/>
    </font>
    <font>
      <sz val="10"/>
      <color rgb="FFFF0000"/>
      <name val="Arial"/>
      <family val="2"/>
    </font>
    <font>
      <i/>
      <sz val="11"/>
      <name val="Arial"/>
      <family val="2"/>
    </font>
    <font>
      <i/>
      <sz val="8"/>
      <name val="Arial"/>
      <family val="2"/>
    </font>
    <font>
      <u/>
      <sz val="11"/>
      <color theme="10"/>
      <name val="Calibri"/>
      <family val="2"/>
      <scheme val="minor"/>
    </font>
    <font>
      <b/>
      <sz val="10"/>
      <color theme="1"/>
      <name val="Arial"/>
      <family val="2"/>
    </font>
    <font>
      <sz val="10"/>
      <color theme="1"/>
      <name val="Arial"/>
      <family val="2"/>
    </font>
    <font>
      <b/>
      <sz val="11"/>
      <color theme="1"/>
      <name val="Calibri"/>
      <family val="2"/>
      <scheme val="minor"/>
    </font>
    <font>
      <b/>
      <sz val="12"/>
      <color theme="1"/>
      <name val="Arial"/>
      <family val="2"/>
    </font>
    <font>
      <sz val="12"/>
      <color theme="1"/>
      <name val="Arial"/>
      <family val="2"/>
    </font>
    <font>
      <b/>
      <sz val="14"/>
      <color theme="1"/>
      <name val="Calibri"/>
      <family val="2"/>
      <scheme val="minor"/>
    </font>
    <font>
      <sz val="11"/>
      <name val="Calibri"/>
      <family val="2"/>
    </font>
    <font>
      <sz val="11"/>
      <color theme="1"/>
      <name val="Calibri"/>
      <family val="2"/>
    </font>
    <font>
      <b/>
      <sz val="11"/>
      <color theme="1"/>
      <name val="Calibri"/>
      <family val="2"/>
    </font>
    <font>
      <u/>
      <sz val="11"/>
      <name val="Calibri"/>
      <family val="2"/>
      <scheme val="minor"/>
    </font>
  </fonts>
  <fills count="29">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4"/>
        <bgColor indexed="64"/>
      </patternFill>
    </fill>
    <fill>
      <patternFill patternType="solid">
        <fgColor theme="0" tint="-4.9989318521683403E-2"/>
        <bgColor indexed="64"/>
      </patternFill>
    </fill>
    <fill>
      <patternFill patternType="solid">
        <fgColor theme="4"/>
        <bgColor theme="0"/>
      </patternFill>
    </fill>
    <fill>
      <patternFill patternType="solid">
        <fgColor theme="4" tint="0.59999389629810485"/>
        <bgColor indexed="64"/>
      </patternFill>
    </fill>
    <fill>
      <patternFill patternType="solid">
        <fgColor theme="4" tint="0.79998168889431442"/>
        <bgColor indexed="64"/>
      </patternFill>
    </fill>
    <fill>
      <patternFill patternType="lightGray">
        <fgColor indexed="22"/>
        <bgColor theme="3" tint="0.79998168889431442"/>
      </patternFill>
    </fill>
    <fill>
      <gradientFill degree="180">
        <stop position="0">
          <color theme="0"/>
        </stop>
        <stop position="1">
          <color theme="4"/>
        </stop>
      </gradientFill>
    </fill>
    <fill>
      <patternFill patternType="solid">
        <fgColor rgb="FFFFFF00"/>
        <bgColor indexed="64"/>
      </patternFill>
    </fill>
    <fill>
      <patternFill patternType="solid">
        <fgColor theme="0"/>
        <bgColor theme="0"/>
      </patternFill>
    </fill>
    <fill>
      <patternFill patternType="solid">
        <fgColor theme="0" tint="-0.249977111117893"/>
        <bgColor indexed="64"/>
      </patternFill>
    </fill>
    <fill>
      <patternFill patternType="solid">
        <fgColor rgb="FF92D050"/>
        <bgColor indexed="64"/>
      </patternFill>
    </fill>
    <fill>
      <patternFill patternType="solid">
        <fgColor rgb="FFFFC000"/>
        <bgColor indexed="64"/>
      </patternFill>
    </fill>
    <fill>
      <patternFill patternType="solid">
        <fgColor theme="8" tint="0.79998168889431442"/>
        <bgColor indexed="64"/>
      </patternFill>
    </fill>
    <fill>
      <patternFill patternType="solid">
        <fgColor rgb="FF00B0F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theme="5" tint="0.39997558519241921"/>
        <bgColor rgb="FFFFFF00"/>
      </patternFill>
    </fill>
    <fill>
      <patternFill patternType="solid">
        <fgColor theme="6" tint="0.39997558519241921"/>
        <bgColor indexed="64"/>
      </patternFill>
    </fill>
    <fill>
      <patternFill patternType="solid">
        <fgColor theme="9" tint="0.39997558519241921"/>
        <bgColor indexed="64"/>
      </patternFill>
    </fill>
    <fill>
      <patternFill patternType="solid">
        <fgColor theme="8" tint="0.59999389629810485"/>
        <bgColor indexed="64"/>
      </patternFill>
    </fill>
  </fills>
  <borders count="127">
    <border>
      <left/>
      <right/>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style="thick">
        <color indexed="64"/>
      </right>
      <top style="thin">
        <color indexed="64"/>
      </top>
      <bottom style="thick">
        <color indexed="64"/>
      </bottom>
      <diagonal/>
    </border>
    <border>
      <left style="thin">
        <color indexed="64"/>
      </left>
      <right style="hair">
        <color indexed="64"/>
      </right>
      <top style="thin">
        <color indexed="64"/>
      </top>
      <bottom style="thick">
        <color indexed="64"/>
      </bottom>
      <diagonal/>
    </border>
    <border>
      <left style="hair">
        <color indexed="64"/>
      </left>
      <right style="hair">
        <color indexed="64"/>
      </right>
      <top style="thin">
        <color indexed="64"/>
      </top>
      <bottom style="thick">
        <color indexed="64"/>
      </bottom>
      <diagonal/>
    </border>
    <border>
      <left style="hair">
        <color indexed="64"/>
      </left>
      <right style="thick">
        <color indexed="64"/>
      </right>
      <top style="hair">
        <color indexed="64"/>
      </top>
      <bottom style="thick">
        <color indexed="64"/>
      </bottom>
      <diagonal/>
    </border>
    <border>
      <left style="hair">
        <color indexed="64"/>
      </left>
      <right style="hair">
        <color indexed="64"/>
      </right>
      <top style="hair">
        <color indexed="64"/>
      </top>
      <bottom style="thick">
        <color indexed="64"/>
      </bottom>
      <diagonal/>
    </border>
    <border>
      <left style="thin">
        <color indexed="64"/>
      </left>
      <right style="hair">
        <color indexed="64"/>
      </right>
      <top style="hair">
        <color indexed="64"/>
      </top>
      <bottom style="thick">
        <color indexed="64"/>
      </bottom>
      <diagonal/>
    </border>
    <border>
      <left style="hair">
        <color indexed="64"/>
      </left>
      <right style="thick">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ck">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ck">
        <color indexed="64"/>
      </right>
      <top/>
      <bottom style="thick">
        <color indexed="64"/>
      </bottom>
      <diagonal/>
    </border>
    <border>
      <left style="hair">
        <color indexed="64"/>
      </left>
      <right style="hair">
        <color indexed="64"/>
      </right>
      <top/>
      <bottom style="thick">
        <color indexed="64"/>
      </bottom>
      <diagonal/>
    </border>
    <border>
      <left style="thin">
        <color indexed="64"/>
      </left>
      <right style="hair">
        <color indexed="64"/>
      </right>
      <top/>
      <bottom style="thick">
        <color indexed="64"/>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thick">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diagonal/>
    </border>
    <border>
      <left style="hair">
        <color indexed="64"/>
      </left>
      <right/>
      <top/>
      <bottom/>
      <diagonal/>
    </border>
    <border>
      <left/>
      <right style="hair">
        <color indexed="64"/>
      </right>
      <top style="hair">
        <color indexed="64"/>
      </top>
      <bottom style="thick">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style="hair">
        <color indexed="64"/>
      </left>
      <right style="thick">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thick">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auto="1"/>
      </left>
      <right style="thick">
        <color auto="1"/>
      </right>
      <top style="hair">
        <color auto="1"/>
      </top>
      <bottom style="thick">
        <color auto="1"/>
      </bottom>
      <diagonal/>
    </border>
    <border>
      <left style="thin">
        <color auto="1"/>
      </left>
      <right style="thick">
        <color auto="1"/>
      </right>
      <top style="hair">
        <color auto="1"/>
      </top>
      <bottom style="hair">
        <color auto="1"/>
      </bottom>
      <diagonal/>
    </border>
    <border>
      <left style="thin">
        <color indexed="64"/>
      </left>
      <right style="thick">
        <color indexed="64"/>
      </right>
      <top style="thin">
        <color indexed="64"/>
      </top>
      <bottom style="hair">
        <color indexed="64"/>
      </bottom>
      <diagonal/>
    </border>
    <border>
      <left/>
      <right/>
      <top/>
      <bottom style="hair">
        <color indexed="64"/>
      </bottom>
      <diagonal/>
    </border>
    <border>
      <left/>
      <right style="thick">
        <color auto="1"/>
      </right>
      <top style="hair">
        <color auto="1"/>
      </top>
      <bottom style="thick">
        <color auto="1"/>
      </bottom>
      <diagonal/>
    </border>
    <border>
      <left style="hair">
        <color auto="1"/>
      </left>
      <right/>
      <top style="hair">
        <color auto="1"/>
      </top>
      <bottom style="thick">
        <color auto="1"/>
      </bottom>
      <diagonal/>
    </border>
    <border>
      <left style="thin">
        <color indexed="64"/>
      </left>
      <right style="thick">
        <color indexed="64"/>
      </right>
      <top/>
      <bottom style="thick">
        <color indexed="64"/>
      </bottom>
      <diagonal/>
    </border>
    <border>
      <left style="thin">
        <color indexed="64"/>
      </left>
      <right style="thick">
        <color indexed="64"/>
      </right>
      <top/>
      <bottom/>
      <diagonal/>
    </border>
    <border>
      <left style="thick">
        <color indexed="64"/>
      </left>
      <right/>
      <top/>
      <bottom/>
      <diagonal/>
    </border>
    <border>
      <left style="thin">
        <color indexed="64"/>
      </left>
      <right style="thick">
        <color indexed="64"/>
      </right>
      <top style="thin">
        <color indexed="64"/>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style="medium">
        <color rgb="FFFFFFFF"/>
      </left>
      <right/>
      <top/>
      <bottom/>
      <diagonal/>
    </border>
    <border>
      <left style="thin">
        <color auto="1"/>
      </left>
      <right/>
      <top style="hair">
        <color auto="1"/>
      </top>
      <bottom style="thick">
        <color auto="1"/>
      </bottom>
      <diagonal/>
    </border>
    <border>
      <left/>
      <right style="thick">
        <color theme="1"/>
      </right>
      <top style="thin">
        <color theme="1"/>
      </top>
      <bottom style="thick">
        <color theme="1"/>
      </bottom>
      <diagonal/>
    </border>
    <border>
      <left style="thin">
        <color indexed="64"/>
      </left>
      <right/>
      <top style="hair">
        <color indexed="64"/>
      </top>
      <bottom style="hair">
        <color indexed="64"/>
      </bottom>
      <diagonal/>
    </border>
    <border>
      <left/>
      <right/>
      <top style="thin">
        <color auto="1"/>
      </top>
      <bottom style="thick">
        <color auto="1"/>
      </bottom>
      <diagonal/>
    </border>
    <border>
      <left/>
      <right style="thick">
        <color auto="1"/>
      </right>
      <top style="thin">
        <color auto="1"/>
      </top>
      <bottom style="thick">
        <color auto="1"/>
      </bottom>
      <diagonal/>
    </border>
    <border>
      <left style="thin">
        <color auto="1"/>
      </left>
      <right style="dashed">
        <color theme="1"/>
      </right>
      <top style="thin">
        <color auto="1"/>
      </top>
      <bottom style="hair">
        <color auto="1"/>
      </bottom>
      <diagonal/>
    </border>
    <border>
      <left style="thin">
        <color auto="1"/>
      </left>
      <right style="dashed">
        <color theme="1"/>
      </right>
      <top style="hair">
        <color auto="1"/>
      </top>
      <bottom style="hair">
        <color auto="1"/>
      </bottom>
      <diagonal/>
    </border>
    <border>
      <left/>
      <right style="thick">
        <color auto="1"/>
      </right>
      <top style="hair">
        <color auto="1"/>
      </top>
      <bottom style="hair">
        <color auto="1"/>
      </bottom>
      <diagonal/>
    </border>
    <border>
      <left style="dashed">
        <color theme="1"/>
      </left>
      <right/>
      <top style="thin">
        <color auto="1"/>
      </top>
      <bottom style="hair">
        <color auto="1"/>
      </bottom>
      <diagonal/>
    </border>
    <border>
      <left style="dashed">
        <color theme="1"/>
      </left>
      <right/>
      <top style="hair">
        <color auto="1"/>
      </top>
      <bottom style="hair">
        <color auto="1"/>
      </bottom>
      <diagonal/>
    </border>
    <border>
      <left/>
      <right/>
      <top style="hair">
        <color auto="1"/>
      </top>
      <bottom style="hair">
        <color auto="1"/>
      </bottom>
      <diagonal/>
    </border>
    <border>
      <left/>
      <right/>
      <top style="hair">
        <color auto="1"/>
      </top>
      <bottom style="thick">
        <color auto="1"/>
      </bottom>
      <diagonal/>
    </border>
    <border>
      <left style="hair">
        <color auto="1"/>
      </left>
      <right style="thin">
        <color indexed="64"/>
      </right>
      <top style="thin">
        <color auto="1"/>
      </top>
      <bottom style="hair">
        <color auto="1"/>
      </bottom>
      <diagonal/>
    </border>
    <border>
      <left style="hair">
        <color auto="1"/>
      </left>
      <right style="thin">
        <color indexed="64"/>
      </right>
      <top style="hair">
        <color auto="1"/>
      </top>
      <bottom style="hair">
        <color auto="1"/>
      </bottom>
      <diagonal/>
    </border>
    <border>
      <left style="hair">
        <color auto="1"/>
      </left>
      <right/>
      <top style="hair">
        <color auto="1"/>
      </top>
      <bottom style="hair">
        <color auto="1"/>
      </bottom>
      <diagonal/>
    </border>
    <border>
      <left style="hair">
        <color auto="1"/>
      </left>
      <right style="thin">
        <color indexed="64"/>
      </right>
      <top style="hair">
        <color auto="1"/>
      </top>
      <bottom style="thick">
        <color auto="1"/>
      </bottom>
      <diagonal/>
    </border>
    <border>
      <left style="thin">
        <color auto="1"/>
      </left>
      <right/>
      <top style="thin">
        <color auto="1"/>
      </top>
      <bottom style="thick">
        <color auto="1"/>
      </bottom>
      <diagonal/>
    </border>
    <border>
      <left style="thin">
        <color theme="1"/>
      </left>
      <right/>
      <top style="thin">
        <color theme="1"/>
      </top>
      <bottom style="thick">
        <color theme="1"/>
      </bottom>
      <diagonal/>
    </border>
    <border>
      <left/>
      <right/>
      <top style="thin">
        <color theme="1"/>
      </top>
      <bottom style="thick">
        <color theme="1"/>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style="thin">
        <color auto="1"/>
      </left>
      <right/>
      <top style="hair">
        <color auto="1"/>
      </top>
      <bottom/>
      <diagonal/>
    </border>
    <border>
      <left style="dashed">
        <color theme="1"/>
      </left>
      <right style="hair">
        <color indexed="64"/>
      </right>
      <top style="thin">
        <color auto="1"/>
      </top>
      <bottom style="hair">
        <color auto="1"/>
      </bottom>
      <diagonal/>
    </border>
    <border>
      <left style="dashed">
        <color theme="1"/>
      </left>
      <right style="hair">
        <color indexed="64"/>
      </right>
      <top style="hair">
        <color auto="1"/>
      </top>
      <bottom style="hair">
        <color auto="1"/>
      </bottom>
      <diagonal/>
    </border>
    <border>
      <left style="thin">
        <color auto="1"/>
      </left>
      <right/>
      <top/>
      <bottom style="thick">
        <color auto="1"/>
      </bottom>
      <diagonal/>
    </border>
    <border>
      <left/>
      <right style="hair">
        <color indexed="64"/>
      </right>
      <top/>
      <bottom style="thick">
        <color auto="1"/>
      </bottom>
      <diagonal/>
    </border>
    <border>
      <left style="thin">
        <color indexed="64"/>
      </left>
      <right/>
      <top/>
      <bottom style="hair">
        <color indexed="64"/>
      </bottom>
      <diagonal/>
    </border>
    <border>
      <left/>
      <right/>
      <top style="hair">
        <color auto="1"/>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thin">
        <color auto="1"/>
      </left>
      <right style="thin">
        <color indexed="64"/>
      </right>
      <top style="thin">
        <color auto="1"/>
      </top>
      <bottom style="thick">
        <color auto="1"/>
      </bottom>
      <diagonal/>
    </border>
    <border>
      <left style="medium">
        <color indexed="64"/>
      </left>
      <right/>
      <top style="medium">
        <color indexed="64"/>
      </top>
      <bottom/>
      <diagonal/>
    </border>
    <border>
      <left style="hair">
        <color auto="1"/>
      </left>
      <right/>
      <top style="thin">
        <color auto="1"/>
      </top>
      <bottom style="hair">
        <color indexed="64"/>
      </bottom>
      <diagonal/>
    </border>
    <border>
      <left/>
      <right style="thin">
        <color indexed="64"/>
      </right>
      <top style="medium">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rgb="FF000000"/>
      </left>
      <right style="hair">
        <color rgb="FF000000"/>
      </right>
      <top style="thin">
        <color rgb="FF000000"/>
      </top>
      <bottom style="hair">
        <color rgb="FF000000"/>
      </bottom>
      <diagonal/>
    </border>
    <border>
      <left style="hair">
        <color rgb="FF000000"/>
      </left>
      <right style="thick">
        <color rgb="FF000000"/>
      </right>
      <top style="thin">
        <color rgb="FF000000"/>
      </top>
      <bottom style="hair">
        <color rgb="FF000000"/>
      </bottom>
      <diagonal/>
    </border>
    <border>
      <left style="hair">
        <color indexed="64"/>
      </left>
      <right/>
      <top style="hair">
        <color indexed="64"/>
      </top>
      <bottom/>
      <diagonal/>
    </border>
    <border>
      <left style="hair">
        <color indexed="64"/>
      </left>
      <right/>
      <top style="thin">
        <color indexed="64"/>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hair">
        <color indexed="64"/>
      </left>
      <right/>
      <top/>
      <bottom style="thick">
        <color indexed="64"/>
      </bottom>
      <diagonal/>
    </border>
    <border>
      <left style="thick">
        <color indexed="64"/>
      </left>
      <right style="thick">
        <color indexed="64"/>
      </right>
      <top/>
      <bottom style="thick">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s>
  <cellStyleXfs count="4">
    <xf numFmtId="0" fontId="0" fillId="0" borderId="0"/>
    <xf numFmtId="0" fontId="1" fillId="0" borderId="0"/>
    <xf numFmtId="9" fontId="28" fillId="0" borderId="0" applyFont="0" applyFill="0" applyBorder="0" applyAlignment="0" applyProtection="0"/>
    <xf numFmtId="0" fontId="32" fillId="0" borderId="0" applyNumberFormat="0" applyFill="0" applyBorder="0" applyAlignment="0" applyProtection="0"/>
  </cellStyleXfs>
  <cellXfs count="532">
    <xf numFmtId="0" fontId="0" fillId="0" borderId="0" xfId="0"/>
    <xf numFmtId="0" fontId="2" fillId="0" borderId="3" xfId="1" applyFont="1" applyBorder="1" applyAlignment="1">
      <alignment horizontal="center" vertical="center"/>
    </xf>
    <xf numFmtId="0" fontId="2" fillId="0" borderId="5" xfId="1" applyFont="1" applyBorder="1" applyAlignment="1">
      <alignment horizontal="center" vertical="center"/>
    </xf>
    <xf numFmtId="0" fontId="6" fillId="2" borderId="8" xfId="1" applyFont="1" applyFill="1" applyBorder="1" applyAlignment="1">
      <alignment horizontal="center"/>
    </xf>
    <xf numFmtId="0" fontId="6" fillId="2" borderId="9" xfId="1" applyFont="1" applyFill="1" applyBorder="1" applyAlignment="1">
      <alignment horizontal="center" wrapText="1"/>
    </xf>
    <xf numFmtId="0" fontId="1" fillId="0" borderId="0" xfId="1" applyAlignment="1">
      <alignment horizontal="left"/>
    </xf>
    <xf numFmtId="0" fontId="1" fillId="3" borderId="0" xfId="1" applyFill="1" applyProtection="1">
      <protection hidden="1"/>
    </xf>
    <xf numFmtId="0" fontId="2" fillId="0" borderId="0" xfId="1" applyFont="1" applyAlignment="1" applyProtection="1">
      <alignment vertical="center" wrapText="1"/>
      <protection hidden="1"/>
    </xf>
    <xf numFmtId="0" fontId="7" fillId="4" borderId="11" xfId="1" applyFont="1" applyFill="1" applyBorder="1" applyAlignment="1" applyProtection="1">
      <alignment vertical="center" wrapText="1"/>
      <protection hidden="1"/>
    </xf>
    <xf numFmtId="0" fontId="2" fillId="3" borderId="0" xfId="1" applyFont="1" applyFill="1" applyAlignment="1" applyProtection="1">
      <alignment vertical="center" wrapText="1"/>
      <protection hidden="1"/>
    </xf>
    <xf numFmtId="0" fontId="1" fillId="0" borderId="0" xfId="1" applyProtection="1">
      <protection hidden="1"/>
    </xf>
    <xf numFmtId="10" fontId="6" fillId="3" borderId="0" xfId="1" applyNumberFormat="1" applyFont="1" applyFill="1" applyAlignment="1" applyProtection="1">
      <alignment horizontal="center" vertical="center" wrapText="1"/>
      <protection hidden="1"/>
    </xf>
    <xf numFmtId="0" fontId="2" fillId="3" borderId="0" xfId="1" applyFont="1" applyFill="1" applyProtection="1">
      <protection hidden="1"/>
    </xf>
    <xf numFmtId="0" fontId="2" fillId="3" borderId="0" xfId="1" applyFont="1" applyFill="1" applyAlignment="1" applyProtection="1">
      <alignment horizontal="center" vertical="center" wrapText="1"/>
      <protection hidden="1"/>
    </xf>
    <xf numFmtId="0" fontId="5" fillId="3" borderId="0" xfId="1" applyFont="1" applyFill="1" applyAlignment="1" applyProtection="1">
      <alignment horizontal="center" vertical="center" wrapText="1"/>
      <protection hidden="1"/>
    </xf>
    <xf numFmtId="0" fontId="11" fillId="3" borderId="13" xfId="1" applyFont="1" applyFill="1" applyBorder="1" applyAlignment="1" applyProtection="1">
      <alignment horizontal="center" vertical="center"/>
      <protection locked="0" hidden="1"/>
    </xf>
    <xf numFmtId="0" fontId="7" fillId="3" borderId="0" xfId="1" applyFont="1" applyFill="1" applyProtection="1">
      <protection hidden="1"/>
    </xf>
    <xf numFmtId="0" fontId="7" fillId="4" borderId="21" xfId="1" applyFont="1" applyFill="1" applyBorder="1" applyAlignment="1" applyProtection="1">
      <alignment horizontal="center" vertical="center" wrapText="1"/>
      <protection hidden="1"/>
    </xf>
    <xf numFmtId="0" fontId="14" fillId="3" borderId="30" xfId="1" applyFont="1" applyFill="1" applyBorder="1" applyAlignment="1" applyProtection="1">
      <alignment horizontal="center" vertical="center" wrapText="1"/>
      <protection hidden="1"/>
    </xf>
    <xf numFmtId="0" fontId="1" fillId="3" borderId="31" xfId="1" applyFill="1" applyBorder="1" applyProtection="1">
      <protection hidden="1"/>
    </xf>
    <xf numFmtId="9" fontId="11" fillId="3" borderId="13" xfId="1" applyNumberFormat="1" applyFont="1" applyFill="1" applyBorder="1" applyAlignment="1" applyProtection="1">
      <alignment horizontal="center" vertical="center"/>
      <protection locked="0" hidden="1"/>
    </xf>
    <xf numFmtId="0" fontId="15" fillId="3" borderId="0" xfId="1" applyFont="1" applyFill="1" applyAlignment="1" applyProtection="1">
      <alignment wrapText="1"/>
      <protection hidden="1"/>
    </xf>
    <xf numFmtId="0" fontId="1" fillId="3" borderId="32" xfId="1" applyFill="1" applyBorder="1" applyProtection="1">
      <protection hidden="1"/>
    </xf>
    <xf numFmtId="14" fontId="11" fillId="3" borderId="16" xfId="1" applyNumberFormat="1" applyFont="1" applyFill="1" applyBorder="1" applyAlignment="1" applyProtection="1">
      <alignment horizontal="center" vertical="center"/>
      <protection locked="0" hidden="1"/>
    </xf>
    <xf numFmtId="0" fontId="1" fillId="3" borderId="33" xfId="1" applyFill="1" applyBorder="1" applyProtection="1">
      <protection hidden="1"/>
    </xf>
    <xf numFmtId="0" fontId="2" fillId="3" borderId="0" xfId="1" applyFont="1" applyFill="1" applyAlignment="1" applyProtection="1">
      <alignment horizontal="left" indent="7"/>
      <protection hidden="1"/>
    </xf>
    <xf numFmtId="0" fontId="17" fillId="3" borderId="0" xfId="1" applyFont="1" applyFill="1" applyAlignment="1" applyProtection="1">
      <alignment horizontal="left" indent="7"/>
      <protection hidden="1"/>
    </xf>
    <xf numFmtId="0" fontId="2" fillId="3" borderId="0" xfId="1" applyFont="1" applyFill="1" applyAlignment="1" applyProtection="1">
      <alignment horizontal="center"/>
      <protection hidden="1"/>
    </xf>
    <xf numFmtId="0" fontId="1" fillId="3" borderId="41" xfId="1" applyFill="1" applyBorder="1" applyAlignment="1" applyProtection="1">
      <alignment horizontal="center" vertical="center" wrapText="1"/>
      <protection hidden="1"/>
    </xf>
    <xf numFmtId="0" fontId="13" fillId="4" borderId="13" xfId="1" applyFont="1" applyFill="1" applyBorder="1" applyAlignment="1" applyProtection="1">
      <alignment horizontal="center"/>
      <protection hidden="1"/>
    </xf>
    <xf numFmtId="0" fontId="13" fillId="3" borderId="0" xfId="1" applyFont="1" applyFill="1" applyAlignment="1" applyProtection="1">
      <alignment horizontal="center"/>
      <protection hidden="1"/>
    </xf>
    <xf numFmtId="0" fontId="1" fillId="3" borderId="48" xfId="1" applyFill="1" applyBorder="1" applyProtection="1">
      <protection hidden="1"/>
    </xf>
    <xf numFmtId="0" fontId="12" fillId="3" borderId="21" xfId="1" applyFont="1" applyFill="1" applyBorder="1" applyAlignment="1" applyProtection="1">
      <alignment horizontal="center" vertical="center"/>
      <protection hidden="1"/>
    </xf>
    <xf numFmtId="0" fontId="2" fillId="0" borderId="0" xfId="1" applyFont="1"/>
    <xf numFmtId="0" fontId="2" fillId="0" borderId="0" xfId="1" applyFont="1" applyAlignment="1">
      <alignment horizontal="center"/>
    </xf>
    <xf numFmtId="0" fontId="2" fillId="0" borderId="0" xfId="1" applyFont="1" applyAlignment="1">
      <alignment vertical="center" wrapText="1"/>
    </xf>
    <xf numFmtId="0" fontId="2" fillId="0" borderId="0" xfId="1" applyFont="1" applyAlignment="1">
      <alignment horizontal="center" vertical="center" wrapText="1"/>
    </xf>
    <xf numFmtId="10" fontId="2" fillId="7" borderId="9" xfId="1" applyNumberFormat="1" applyFont="1" applyFill="1" applyBorder="1" applyAlignment="1">
      <alignment vertical="center" wrapText="1"/>
    </xf>
    <xf numFmtId="0" fontId="2" fillId="7" borderId="9" xfId="1" applyFont="1" applyFill="1" applyBorder="1" applyAlignment="1">
      <alignment vertical="center" wrapText="1"/>
    </xf>
    <xf numFmtId="10" fontId="2" fillId="7" borderId="50" xfId="1" applyNumberFormat="1" applyFont="1" applyFill="1" applyBorder="1" applyAlignment="1">
      <alignment vertical="center" wrapText="1"/>
    </xf>
    <xf numFmtId="10" fontId="2" fillId="7" borderId="51" xfId="1" applyNumberFormat="1" applyFont="1" applyFill="1" applyBorder="1" applyAlignment="1">
      <alignment vertical="center" wrapText="1"/>
    </xf>
    <xf numFmtId="0" fontId="2" fillId="7" borderId="52" xfId="1" applyFont="1" applyFill="1" applyBorder="1" applyAlignment="1">
      <alignment vertical="center" wrapText="1"/>
    </xf>
    <xf numFmtId="9" fontId="6" fillId="0" borderId="53" xfId="1" applyNumberFormat="1" applyFont="1" applyBorder="1" applyAlignment="1">
      <alignment horizontal="center" vertical="center" wrapText="1"/>
    </xf>
    <xf numFmtId="0" fontId="6" fillId="8" borderId="54" xfId="1" applyFont="1" applyFill="1" applyBorder="1" applyAlignment="1">
      <alignment horizontal="center" vertical="center" wrapText="1"/>
    </xf>
    <xf numFmtId="10" fontId="6" fillId="7" borderId="54" xfId="1" applyNumberFormat="1" applyFont="1" applyFill="1" applyBorder="1" applyAlignment="1">
      <alignment horizontal="center" vertical="center" wrapText="1"/>
    </xf>
    <xf numFmtId="9" fontId="6" fillId="0" borderId="54" xfId="1" applyNumberFormat="1" applyFont="1" applyBorder="1" applyAlignment="1">
      <alignment horizontal="center" vertical="center" wrapText="1"/>
    </xf>
    <xf numFmtId="0" fontId="6" fillId="0" borderId="0" xfId="1" applyFont="1" applyAlignment="1">
      <alignment horizontal="center" vertical="center" wrapText="1"/>
    </xf>
    <xf numFmtId="0" fontId="6" fillId="8" borderId="55" xfId="1" applyFont="1" applyFill="1" applyBorder="1" applyAlignment="1">
      <alignment horizontal="center" vertical="center" wrapText="1"/>
    </xf>
    <xf numFmtId="10" fontId="6" fillId="7" borderId="56" xfId="1" applyNumberFormat="1" applyFont="1" applyFill="1" applyBorder="1" applyAlignment="1">
      <alignment horizontal="center" vertical="center" wrapText="1"/>
    </xf>
    <xf numFmtId="9" fontId="6" fillId="0" borderId="57" xfId="1" applyNumberFormat="1" applyFont="1" applyBorder="1" applyAlignment="1">
      <alignment horizontal="center" vertical="center" wrapText="1"/>
    </xf>
    <xf numFmtId="9" fontId="6" fillId="7" borderId="54" xfId="1" applyNumberFormat="1" applyFont="1" applyFill="1" applyBorder="1" applyAlignment="1">
      <alignment horizontal="center" vertical="center" wrapText="1"/>
    </xf>
    <xf numFmtId="0" fontId="6" fillId="8" borderId="61" xfId="1" applyFont="1" applyFill="1" applyBorder="1" applyAlignment="1">
      <alignment horizontal="center" vertical="center" wrapText="1"/>
    </xf>
    <xf numFmtId="9" fontId="6" fillId="0" borderId="62" xfId="1" applyNumberFormat="1" applyFont="1" applyBorder="1" applyAlignment="1">
      <alignment horizontal="center" vertical="center" wrapText="1"/>
    </xf>
    <xf numFmtId="0" fontId="6" fillId="0" borderId="1" xfId="1" applyFont="1" applyBorder="1" applyAlignment="1">
      <alignment horizontal="center" vertical="center" wrapText="1"/>
    </xf>
    <xf numFmtId="0" fontId="6" fillId="0" borderId="9" xfId="1" applyFont="1" applyBorder="1" applyAlignment="1">
      <alignment vertical="center" wrapText="1"/>
    </xf>
    <xf numFmtId="0" fontId="6" fillId="0" borderId="60" xfId="1" applyFont="1" applyBorder="1" applyAlignment="1">
      <alignment horizontal="center" vertical="center" wrapText="1"/>
    </xf>
    <xf numFmtId="0" fontId="2" fillId="0" borderId="0" xfId="1" applyFont="1" applyAlignment="1">
      <alignment vertical="top" wrapText="1"/>
    </xf>
    <xf numFmtId="9" fontId="2" fillId="7" borderId="2" xfId="1" applyNumberFormat="1" applyFont="1" applyFill="1" applyBorder="1" applyAlignment="1">
      <alignment horizontal="center" vertical="center"/>
    </xf>
    <xf numFmtId="9" fontId="2" fillId="7" borderId="4" xfId="1" applyNumberFormat="1" applyFont="1" applyFill="1" applyBorder="1" applyAlignment="1">
      <alignment horizontal="center" vertical="center"/>
    </xf>
    <xf numFmtId="0" fontId="2" fillId="0" borderId="5" xfId="1" applyFont="1" applyBorder="1" applyAlignment="1">
      <alignment horizontal="center" vertical="center" wrapText="1"/>
    </xf>
    <xf numFmtId="9" fontId="2" fillId="7" borderId="6" xfId="1" applyNumberFormat="1" applyFont="1" applyFill="1" applyBorder="1" applyAlignment="1">
      <alignment horizontal="center" vertical="center"/>
    </xf>
    <xf numFmtId="0" fontId="2" fillId="0" borderId="7" xfId="1" applyFont="1" applyBorder="1" applyAlignment="1">
      <alignment horizontal="center" vertical="center" wrapText="1"/>
    </xf>
    <xf numFmtId="0" fontId="6" fillId="0" borderId="0" xfId="1" applyFont="1" applyAlignment="1">
      <alignment horizontal="center"/>
    </xf>
    <xf numFmtId="0" fontId="18" fillId="0" borderId="0" xfId="1" applyFont="1" applyAlignment="1">
      <alignment horizontal="center" vertical="center" wrapText="1"/>
    </xf>
    <xf numFmtId="0" fontId="6" fillId="2" borderId="53" xfId="1" applyFont="1" applyFill="1" applyBorder="1" applyAlignment="1">
      <alignment vertical="center" wrapText="1"/>
    </xf>
    <xf numFmtId="0" fontId="6" fillId="0" borderId="71" xfId="1" applyFont="1" applyBorder="1" applyAlignment="1">
      <alignment vertical="center" wrapText="1"/>
    </xf>
    <xf numFmtId="0" fontId="18" fillId="0" borderId="0" xfId="1" applyFont="1" applyAlignment="1">
      <alignment horizontal="left" vertical="center" wrapText="1"/>
    </xf>
    <xf numFmtId="0" fontId="16" fillId="0" borderId="0" xfId="1" applyFont="1"/>
    <xf numFmtId="0" fontId="17" fillId="0" borderId="0" xfId="1" applyFont="1"/>
    <xf numFmtId="0" fontId="2" fillId="0" borderId="0" xfId="1" applyFont="1" applyAlignment="1">
      <alignment horizontal="left"/>
    </xf>
    <xf numFmtId="0" fontId="4" fillId="0" borderId="0" xfId="1" applyFont="1" applyAlignment="1">
      <alignment horizontal="left"/>
    </xf>
    <xf numFmtId="0" fontId="17" fillId="3" borderId="0" xfId="1" applyFont="1" applyFill="1" applyAlignment="1" applyProtection="1">
      <alignment horizontal="left" indent="17"/>
      <protection hidden="1"/>
    </xf>
    <xf numFmtId="0" fontId="16" fillId="3" borderId="0" xfId="1" applyFont="1" applyFill="1" applyAlignment="1" applyProtection="1">
      <alignment horizontal="left" indent="17"/>
      <protection hidden="1"/>
    </xf>
    <xf numFmtId="0" fontId="19" fillId="3" borderId="0" xfId="1" applyFont="1" applyFill="1" applyAlignment="1" applyProtection="1">
      <alignment vertical="center" wrapText="1"/>
      <protection hidden="1"/>
    </xf>
    <xf numFmtId="0" fontId="25" fillId="3" borderId="0" xfId="1" applyFont="1" applyFill="1" applyAlignment="1" applyProtection="1">
      <alignment horizontal="center" vertical="center"/>
      <protection hidden="1"/>
    </xf>
    <xf numFmtId="0" fontId="23" fillId="3" borderId="0" xfId="1" applyFont="1" applyFill="1" applyAlignment="1" applyProtection="1">
      <alignment vertical="center"/>
      <protection hidden="1"/>
    </xf>
    <xf numFmtId="0" fontId="24" fillId="3" borderId="0" xfId="1" applyFont="1" applyFill="1" applyAlignment="1" applyProtection="1">
      <alignment horizontal="left" vertical="center" indent="4"/>
      <protection hidden="1"/>
    </xf>
    <xf numFmtId="0" fontId="20" fillId="3" borderId="0" xfId="1" applyFont="1" applyFill="1" applyAlignment="1" applyProtection="1">
      <alignment vertical="center"/>
      <protection hidden="1"/>
    </xf>
    <xf numFmtId="0" fontId="19" fillId="3" borderId="0" xfId="1" applyFont="1" applyFill="1" applyAlignment="1" applyProtection="1">
      <alignment horizontal="justify" vertical="center"/>
      <protection hidden="1"/>
    </xf>
    <xf numFmtId="0" fontId="1" fillId="3" borderId="0" xfId="1" applyFill="1" applyAlignment="1" applyProtection="1">
      <alignment horizontal="left"/>
      <protection hidden="1"/>
    </xf>
    <xf numFmtId="0" fontId="22" fillId="3" borderId="72" xfId="1" applyFont="1" applyFill="1" applyBorder="1" applyAlignment="1" applyProtection="1">
      <alignment horizontal="center" vertical="center" wrapText="1"/>
      <protection hidden="1"/>
    </xf>
    <xf numFmtId="0" fontId="1" fillId="3" borderId="92" xfId="1" applyFill="1" applyBorder="1"/>
    <xf numFmtId="0" fontId="1" fillId="3" borderId="58" xfId="1" applyFill="1" applyBorder="1"/>
    <xf numFmtId="0" fontId="1" fillId="3" borderId="59" xfId="1" applyFill="1" applyBorder="1"/>
    <xf numFmtId="0" fontId="7" fillId="4" borderId="19" xfId="1" applyFont="1" applyFill="1" applyBorder="1" applyAlignment="1" applyProtection="1">
      <alignment vertical="center"/>
      <protection hidden="1"/>
    </xf>
    <xf numFmtId="0" fontId="1" fillId="3" borderId="60" xfId="1" applyFill="1" applyBorder="1"/>
    <xf numFmtId="0" fontId="1" fillId="3" borderId="93" xfId="1" applyFill="1" applyBorder="1"/>
    <xf numFmtId="0" fontId="1" fillId="3" borderId="0" xfId="1" applyFill="1"/>
    <xf numFmtId="0" fontId="1" fillId="3" borderId="96" xfId="1" applyFill="1" applyBorder="1"/>
    <xf numFmtId="0" fontId="1" fillId="3" borderId="95" xfId="1" applyFill="1" applyBorder="1"/>
    <xf numFmtId="0" fontId="1" fillId="3" borderId="94" xfId="1" applyFill="1" applyBorder="1"/>
    <xf numFmtId="0" fontId="4" fillId="3" borderId="60" xfId="1" applyFont="1" applyFill="1" applyBorder="1" applyAlignment="1">
      <alignment wrapText="1"/>
    </xf>
    <xf numFmtId="0" fontId="4" fillId="3" borderId="59" xfId="1" applyFont="1" applyFill="1" applyBorder="1" applyAlignment="1">
      <alignment wrapText="1"/>
    </xf>
    <xf numFmtId="0" fontId="1" fillId="3" borderId="95" xfId="1" applyFill="1" applyBorder="1" applyAlignment="1">
      <alignment vertical="center"/>
    </xf>
    <xf numFmtId="0" fontId="1" fillId="3" borderId="0" xfId="1" applyFill="1" applyAlignment="1">
      <alignment vertical="center"/>
    </xf>
    <xf numFmtId="0" fontId="6" fillId="0" borderId="18" xfId="1" applyFont="1" applyBorder="1" applyAlignment="1" applyProtection="1">
      <alignment horizontal="center" vertical="center" wrapText="1"/>
      <protection hidden="1"/>
    </xf>
    <xf numFmtId="0" fontId="6" fillId="0" borderId="18" xfId="1" applyFont="1" applyBorder="1" applyAlignment="1" applyProtection="1">
      <alignment horizontal="center" vertical="center"/>
      <protection hidden="1"/>
    </xf>
    <xf numFmtId="0" fontId="15" fillId="3" borderId="0" xfId="1" applyFont="1" applyFill="1" applyAlignment="1" applyProtection="1">
      <alignment wrapText="1"/>
      <protection locked="0" hidden="1"/>
    </xf>
    <xf numFmtId="0" fontId="13" fillId="4" borderId="49" xfId="1" applyFont="1" applyFill="1" applyBorder="1" applyAlignment="1" applyProtection="1">
      <alignment horizontal="center" vertical="center" wrapText="1"/>
      <protection locked="0" hidden="1"/>
    </xf>
    <xf numFmtId="0" fontId="1" fillId="3" borderId="0" xfId="1" applyFill="1" applyProtection="1">
      <protection locked="0" hidden="1"/>
    </xf>
    <xf numFmtId="0" fontId="11" fillId="3" borderId="103" xfId="1" applyFont="1" applyFill="1" applyBorder="1" applyAlignment="1" applyProtection="1">
      <alignment horizontal="center" vertical="center" wrapText="1"/>
      <protection hidden="1"/>
    </xf>
    <xf numFmtId="0" fontId="11" fillId="3" borderId="103" xfId="1" applyFont="1" applyFill="1" applyBorder="1" applyAlignment="1" applyProtection="1">
      <alignment horizontal="center" vertical="center" wrapText="1"/>
      <protection locked="0" hidden="1"/>
    </xf>
    <xf numFmtId="0" fontId="11" fillId="3" borderId="83" xfId="1" applyFont="1" applyFill="1" applyBorder="1" applyAlignment="1" applyProtection="1">
      <alignment horizontal="center" vertical="center" wrapText="1"/>
      <protection hidden="1"/>
    </xf>
    <xf numFmtId="3" fontId="26" fillId="3" borderId="83" xfId="1" applyNumberFormat="1" applyFont="1" applyFill="1" applyBorder="1" applyAlignment="1" applyProtection="1">
      <alignment horizontal="center" vertical="center" wrapText="1"/>
      <protection locked="0" hidden="1"/>
    </xf>
    <xf numFmtId="164" fontId="26" fillId="3" borderId="83" xfId="1" applyNumberFormat="1" applyFont="1" applyFill="1" applyBorder="1" applyAlignment="1" applyProtection="1">
      <alignment horizontal="center" vertical="center" wrapText="1"/>
      <protection locked="0" hidden="1"/>
    </xf>
    <xf numFmtId="0" fontId="26" fillId="3" borderId="83" xfId="1" applyFont="1" applyFill="1" applyBorder="1" applyAlignment="1" applyProtection="1">
      <alignment horizontal="center" vertical="center" wrapText="1"/>
      <protection locked="0" hidden="1"/>
    </xf>
    <xf numFmtId="0" fontId="6" fillId="3" borderId="0" xfId="1" applyFont="1" applyFill="1" applyAlignment="1" applyProtection="1">
      <alignment horizontal="center" vertical="center" wrapText="1"/>
      <protection hidden="1"/>
    </xf>
    <xf numFmtId="0" fontId="2" fillId="0" borderId="0" xfId="1" applyFont="1" applyAlignment="1" applyProtection="1">
      <alignment horizontal="left" vertical="top" wrapText="1"/>
      <protection hidden="1"/>
    </xf>
    <xf numFmtId="9" fontId="6" fillId="3" borderId="16" xfId="2" applyFont="1" applyFill="1" applyBorder="1" applyAlignment="1" applyProtection="1">
      <alignment horizontal="center" vertical="center" wrapText="1"/>
      <protection locked="0" hidden="1"/>
    </xf>
    <xf numFmtId="1" fontId="10" fillId="4" borderId="105" xfId="1" applyNumberFormat="1" applyFont="1" applyFill="1" applyBorder="1" applyAlignment="1" applyProtection="1">
      <alignment horizontal="center" vertical="center"/>
      <protection hidden="1"/>
    </xf>
    <xf numFmtId="0" fontId="2" fillId="0" borderId="0" xfId="1" applyFont="1" applyAlignment="1" applyProtection="1">
      <alignment horizontal="center" vertical="center" wrapText="1"/>
      <protection hidden="1"/>
    </xf>
    <xf numFmtId="9" fontId="6" fillId="0" borderId="0" xfId="1" applyNumberFormat="1" applyFont="1" applyAlignment="1" applyProtection="1">
      <alignment horizontal="center" vertical="center" wrapText="1"/>
      <protection hidden="1"/>
    </xf>
    <xf numFmtId="0" fontId="9" fillId="0" borderId="0" xfId="1" applyFont="1" applyAlignment="1" applyProtection="1">
      <alignment horizontal="center" vertical="center" wrapText="1"/>
      <protection hidden="1"/>
    </xf>
    <xf numFmtId="0" fontId="6" fillId="0" borderId="0" xfId="1" applyFont="1" applyAlignment="1" applyProtection="1">
      <alignment horizontal="center" vertical="center" wrapText="1"/>
      <protection hidden="1"/>
    </xf>
    <xf numFmtId="0" fontId="7" fillId="0" borderId="0" xfId="1" applyFont="1" applyAlignment="1" applyProtection="1">
      <alignment horizontal="center"/>
      <protection hidden="1"/>
    </xf>
    <xf numFmtId="9" fontId="6" fillId="0" borderId="0" xfId="2" applyFont="1" applyFill="1" applyBorder="1" applyAlignment="1" applyProtection="1">
      <alignment horizontal="center" vertical="center" wrapText="1"/>
      <protection locked="0" hidden="1"/>
    </xf>
    <xf numFmtId="0" fontId="6" fillId="0" borderId="66" xfId="1" applyFont="1" applyBorder="1" applyAlignment="1" applyProtection="1">
      <alignment vertical="center" wrapText="1"/>
      <protection hidden="1"/>
    </xf>
    <xf numFmtId="0" fontId="2" fillId="0" borderId="0" xfId="1" applyFont="1" applyAlignment="1" applyProtection="1">
      <alignment vertical="center"/>
      <protection hidden="1"/>
    </xf>
    <xf numFmtId="0" fontId="6" fillId="0" borderId="0" xfId="1" applyFont="1" applyAlignment="1" applyProtection="1">
      <alignment horizontal="center" vertical="center"/>
      <protection hidden="1"/>
    </xf>
    <xf numFmtId="9" fontId="6" fillId="0" borderId="0" xfId="1" applyNumberFormat="1" applyFont="1" applyAlignment="1" applyProtection="1">
      <alignment horizontal="center" vertical="center"/>
      <protection hidden="1"/>
    </xf>
    <xf numFmtId="10" fontId="6" fillId="0" borderId="0" xfId="1" applyNumberFormat="1" applyFont="1" applyAlignment="1" applyProtection="1">
      <alignment horizontal="center" vertical="center"/>
      <protection hidden="1"/>
    </xf>
    <xf numFmtId="0" fontId="7" fillId="0" borderId="0" xfId="1" applyFont="1" applyAlignment="1" applyProtection="1">
      <alignment vertical="center"/>
      <protection hidden="1"/>
    </xf>
    <xf numFmtId="1" fontId="6" fillId="0" borderId="0" xfId="1" applyNumberFormat="1" applyFont="1" applyAlignment="1" applyProtection="1">
      <alignment vertical="center"/>
      <protection locked="0" hidden="1"/>
    </xf>
    <xf numFmtId="10" fontId="7" fillId="0" borderId="0" xfId="1" applyNumberFormat="1" applyFont="1" applyAlignment="1" applyProtection="1">
      <alignment horizontal="center" vertical="center"/>
      <protection hidden="1"/>
    </xf>
    <xf numFmtId="0" fontId="6" fillId="0" borderId="0" xfId="1" applyFont="1" applyAlignment="1" applyProtection="1">
      <alignment horizontal="center" vertical="center"/>
      <protection locked="0" hidden="1"/>
    </xf>
    <xf numFmtId="1" fontId="6" fillId="0" borderId="0" xfId="1" applyNumberFormat="1" applyFont="1" applyAlignment="1" applyProtection="1">
      <alignment horizontal="center" vertical="center"/>
      <protection locked="0" hidden="1"/>
    </xf>
    <xf numFmtId="1" fontId="11" fillId="3" borderId="13" xfId="1" applyNumberFormat="1" applyFont="1" applyFill="1" applyBorder="1" applyAlignment="1" applyProtection="1">
      <alignment horizontal="center" vertical="center"/>
      <protection locked="0" hidden="1"/>
    </xf>
    <xf numFmtId="2" fontId="6" fillId="0" borderId="106" xfId="1" applyNumberFormat="1" applyFont="1" applyBorder="1" applyAlignment="1" applyProtection="1">
      <alignment vertical="center" wrapText="1"/>
      <protection hidden="1"/>
    </xf>
    <xf numFmtId="0" fontId="4" fillId="3" borderId="58" xfId="1" applyFont="1" applyFill="1" applyBorder="1" applyAlignment="1">
      <alignment wrapText="1"/>
    </xf>
    <xf numFmtId="0" fontId="2" fillId="0" borderId="0" xfId="1" applyFont="1" applyAlignment="1" applyProtection="1">
      <alignment vertical="top" wrapText="1"/>
      <protection hidden="1"/>
    </xf>
    <xf numFmtId="0" fontId="6" fillId="0" borderId="0" xfId="1" applyFont="1" applyAlignment="1" applyProtection="1">
      <alignment vertical="center" wrapText="1"/>
      <protection hidden="1"/>
    </xf>
    <xf numFmtId="2" fontId="7" fillId="4" borderId="20" xfId="1" applyNumberFormat="1" applyFont="1" applyFill="1" applyBorder="1" applyAlignment="1" applyProtection="1">
      <alignment horizontal="center" vertical="center" wrapText="1"/>
      <protection hidden="1"/>
    </xf>
    <xf numFmtId="2" fontId="6" fillId="3" borderId="10" xfId="1" applyNumberFormat="1" applyFont="1" applyFill="1" applyBorder="1" applyAlignment="1" applyProtection="1">
      <alignment horizontal="center" vertical="center" wrapText="1"/>
      <protection hidden="1"/>
    </xf>
    <xf numFmtId="0" fontId="11" fillId="3" borderId="34" xfId="1" applyFont="1" applyFill="1" applyBorder="1" applyAlignment="1" applyProtection="1">
      <alignment horizontal="center" vertical="center" wrapText="1"/>
      <protection locked="0" hidden="1"/>
    </xf>
    <xf numFmtId="0" fontId="11" fillId="3" borderId="19" xfId="1" applyFont="1" applyFill="1" applyBorder="1" applyAlignment="1" applyProtection="1">
      <alignment horizontal="center" wrapText="1"/>
      <protection hidden="1"/>
    </xf>
    <xf numFmtId="14" fontId="14" fillId="3" borderId="30" xfId="1" applyNumberFormat="1" applyFont="1" applyFill="1" applyBorder="1" applyAlignment="1" applyProtection="1">
      <alignment horizontal="center" vertical="center" wrapText="1"/>
      <protection hidden="1"/>
    </xf>
    <xf numFmtId="2" fontId="6" fillId="0" borderId="106" xfId="1" applyNumberFormat="1" applyFont="1" applyBorder="1" applyAlignment="1" applyProtection="1">
      <alignment horizontal="center" vertical="center" wrapText="1"/>
      <protection hidden="1"/>
    </xf>
    <xf numFmtId="0" fontId="16" fillId="3" borderId="0" xfId="1" applyFont="1" applyFill="1" applyAlignment="1" applyProtection="1">
      <alignment horizontal="left"/>
      <protection hidden="1"/>
    </xf>
    <xf numFmtId="0" fontId="17" fillId="3" borderId="0" xfId="1" applyFont="1" applyFill="1" applyAlignment="1" applyProtection="1">
      <alignment horizontal="left"/>
      <protection hidden="1"/>
    </xf>
    <xf numFmtId="1" fontId="10" fillId="4" borderId="17" xfId="1" applyNumberFormat="1" applyFont="1" applyFill="1" applyBorder="1" applyAlignment="1" applyProtection="1">
      <alignment horizontal="center" vertical="center"/>
      <protection hidden="1"/>
    </xf>
    <xf numFmtId="0" fontId="7" fillId="4" borderId="20" xfId="1" applyFont="1" applyFill="1" applyBorder="1" applyAlignment="1" applyProtection="1">
      <alignment horizontal="center" vertical="center"/>
      <protection hidden="1"/>
    </xf>
    <xf numFmtId="0" fontId="12" fillId="3" borderId="18" xfId="1" applyFont="1" applyFill="1" applyBorder="1" applyAlignment="1" applyProtection="1">
      <alignment horizontal="center" vertical="center"/>
      <protection hidden="1"/>
    </xf>
    <xf numFmtId="0" fontId="12" fillId="3" borderId="15" xfId="1" applyFont="1" applyFill="1" applyBorder="1" applyAlignment="1" applyProtection="1">
      <alignment horizontal="center" vertical="center"/>
      <protection hidden="1"/>
    </xf>
    <xf numFmtId="0" fontId="11" fillId="3" borderId="0" xfId="1" applyFont="1" applyFill="1" applyAlignment="1" applyProtection="1">
      <alignment horizontal="left" vertical="center" wrapText="1"/>
      <protection hidden="1"/>
    </xf>
    <xf numFmtId="2" fontId="6" fillId="0" borderId="0" xfId="1" applyNumberFormat="1" applyFont="1" applyAlignment="1" applyProtection="1">
      <alignment horizontal="center" vertical="center"/>
      <protection hidden="1"/>
    </xf>
    <xf numFmtId="2" fontId="6" fillId="3" borderId="0" xfId="1" applyNumberFormat="1" applyFont="1" applyFill="1" applyAlignment="1" applyProtection="1">
      <alignment horizontal="center" vertical="center" wrapText="1"/>
      <protection hidden="1"/>
    </xf>
    <xf numFmtId="0" fontId="1" fillId="3" borderId="0" xfId="1" applyFill="1" applyAlignment="1" applyProtection="1">
      <alignment horizontal="center" vertical="center"/>
      <protection hidden="1"/>
    </xf>
    <xf numFmtId="9" fontId="1" fillId="0" borderId="54" xfId="1" applyNumberFormat="1" applyBorder="1" applyAlignment="1" applyProtection="1">
      <alignment horizontal="center" vertical="center"/>
      <protection hidden="1"/>
    </xf>
    <xf numFmtId="0" fontId="7" fillId="4" borderId="11" xfId="1" applyFont="1" applyFill="1" applyBorder="1" applyAlignment="1" applyProtection="1">
      <alignment horizontal="center" vertical="center" wrapText="1"/>
      <protection hidden="1"/>
    </xf>
    <xf numFmtId="0" fontId="6" fillId="3" borderId="0" xfId="1" applyFont="1" applyFill="1" applyAlignment="1">
      <alignment wrapText="1"/>
    </xf>
    <xf numFmtId="0" fontId="1" fillId="3" borderId="0" xfId="1" applyFill="1" applyAlignment="1">
      <alignment horizontal="left"/>
    </xf>
    <xf numFmtId="0" fontId="3" fillId="3" borderId="0" xfId="1" applyFont="1" applyFill="1" applyAlignment="1">
      <alignment horizontal="left" indent="6"/>
    </xf>
    <xf numFmtId="0" fontId="4" fillId="3" borderId="0" xfId="1" applyFont="1" applyFill="1"/>
    <xf numFmtId="0" fontId="1" fillId="3" borderId="0" xfId="1" applyFill="1" applyAlignment="1" applyProtection="1">
      <alignment horizontal="left" vertical="center"/>
      <protection hidden="1"/>
    </xf>
    <xf numFmtId="0" fontId="4" fillId="3" borderId="0" xfId="1" applyFont="1" applyFill="1" applyAlignment="1">
      <alignment wrapText="1"/>
    </xf>
    <xf numFmtId="0" fontId="1" fillId="3" borderId="58" xfId="1" applyFill="1" applyBorder="1" applyAlignment="1">
      <alignment wrapText="1"/>
    </xf>
    <xf numFmtId="0" fontId="27" fillId="3" borderId="0" xfId="1" applyFont="1" applyFill="1" applyAlignment="1">
      <alignment horizontal="left" wrapText="1"/>
    </xf>
    <xf numFmtId="0" fontId="1" fillId="3" borderId="0" xfId="1" applyFill="1" applyAlignment="1">
      <alignment horizontal="left" wrapText="1"/>
    </xf>
    <xf numFmtId="0" fontId="1" fillId="0" borderId="16" xfId="1" applyBorder="1" applyAlignment="1" applyProtection="1">
      <alignment vertical="center" wrapText="1"/>
      <protection hidden="1"/>
    </xf>
    <xf numFmtId="0" fontId="1" fillId="3" borderId="58" xfId="1" applyFill="1" applyBorder="1" applyAlignment="1">
      <alignment vertical="center" wrapText="1"/>
    </xf>
    <xf numFmtId="0" fontId="1" fillId="3" borderId="0" xfId="1" applyFill="1" applyAlignment="1">
      <alignment wrapText="1"/>
    </xf>
    <xf numFmtId="0" fontId="1" fillId="3" borderId="93" xfId="1" applyFill="1" applyBorder="1" applyAlignment="1">
      <alignment wrapText="1"/>
    </xf>
    <xf numFmtId="0" fontId="1" fillId="3" borderId="60" xfId="1" applyFill="1" applyBorder="1" applyAlignment="1">
      <alignment wrapText="1"/>
    </xf>
    <xf numFmtId="0" fontId="1" fillId="3" borderId="0" xfId="1" applyFill="1" applyAlignment="1" applyProtection="1">
      <alignment horizontal="left" indent="7"/>
      <protection hidden="1"/>
    </xf>
    <xf numFmtId="0" fontId="1" fillId="3" borderId="0" xfId="1" applyFill="1" applyAlignment="1" applyProtection="1">
      <alignment horizontal="center"/>
      <protection hidden="1"/>
    </xf>
    <xf numFmtId="0" fontId="1" fillId="3" borderId="0" xfId="1" applyFill="1" applyAlignment="1" applyProtection="1">
      <alignment horizontal="center" vertical="center" wrapText="1"/>
      <protection hidden="1"/>
    </xf>
    <xf numFmtId="0" fontId="1" fillId="0" borderId="0" xfId="1" applyAlignment="1">
      <alignment horizontal="left" wrapText="1"/>
    </xf>
    <xf numFmtId="0" fontId="13" fillId="3" borderId="43" xfId="1" applyFont="1" applyFill="1" applyBorder="1" applyProtection="1">
      <protection hidden="1"/>
    </xf>
    <xf numFmtId="0" fontId="14" fillId="3" borderId="0" xfId="1" applyFont="1" applyFill="1" applyAlignment="1" applyProtection="1">
      <alignment horizontal="center" vertical="center" wrapText="1"/>
      <protection hidden="1"/>
    </xf>
    <xf numFmtId="0" fontId="13" fillId="3" borderId="0" xfId="1" applyFont="1" applyFill="1" applyProtection="1">
      <protection hidden="1"/>
    </xf>
    <xf numFmtId="0" fontId="1" fillId="3" borderId="72" xfId="1" applyFill="1" applyBorder="1" applyAlignment="1" applyProtection="1">
      <alignment horizontal="center" vertical="center" wrapText="1"/>
      <protection hidden="1"/>
    </xf>
    <xf numFmtId="14" fontId="11" fillId="3" borderId="0" xfId="1" applyNumberFormat="1" applyFont="1" applyFill="1" applyAlignment="1" applyProtection="1">
      <alignment horizontal="center" vertical="center" wrapText="1"/>
      <protection locked="0" hidden="1"/>
    </xf>
    <xf numFmtId="0" fontId="11" fillId="3" borderId="0" xfId="1" applyFont="1" applyFill="1" applyAlignment="1" applyProtection="1">
      <alignment horizontal="center" vertical="center" wrapText="1"/>
      <protection locked="0" hidden="1"/>
    </xf>
    <xf numFmtId="0" fontId="13" fillId="3" borderId="0" xfId="1" applyFont="1" applyFill="1" applyAlignment="1" applyProtection="1">
      <alignment horizontal="left" vertical="center"/>
      <protection hidden="1"/>
    </xf>
    <xf numFmtId="0" fontId="1" fillId="3" borderId="0" xfId="1" applyFill="1" applyAlignment="1" applyProtection="1">
      <alignment horizontal="center" vertical="center" wrapText="1"/>
      <protection locked="0" hidden="1"/>
    </xf>
    <xf numFmtId="0" fontId="21" fillId="3" borderId="0" xfId="1" applyFont="1" applyFill="1" applyAlignment="1" applyProtection="1">
      <alignment horizontal="left" vertical="center" wrapText="1"/>
      <protection hidden="1"/>
    </xf>
    <xf numFmtId="0" fontId="22" fillId="3" borderId="0" xfId="1" applyFont="1" applyFill="1" applyAlignment="1" applyProtection="1">
      <alignment horizontal="center" vertical="center" wrapText="1"/>
      <protection hidden="1"/>
    </xf>
    <xf numFmtId="0" fontId="26" fillId="3" borderId="0" xfId="1" applyFont="1" applyFill="1" applyAlignment="1" applyProtection="1">
      <alignment horizontal="center" vertical="center" wrapText="1"/>
      <protection locked="0" hidden="1"/>
    </xf>
    <xf numFmtId="0" fontId="13" fillId="3" borderId="0" xfId="1" applyFont="1" applyFill="1" applyAlignment="1" applyProtection="1">
      <alignment horizontal="center" vertical="center" wrapText="1"/>
      <protection hidden="1"/>
    </xf>
    <xf numFmtId="0" fontId="17" fillId="3" borderId="0" xfId="1" applyFont="1" applyFill="1" applyProtection="1">
      <protection hidden="1"/>
    </xf>
    <xf numFmtId="0" fontId="7" fillId="6" borderId="29" xfId="1" applyFont="1" applyFill="1" applyBorder="1" applyAlignment="1" applyProtection="1">
      <alignment horizontal="center" vertical="center" wrapText="1"/>
      <protection hidden="1"/>
    </xf>
    <xf numFmtId="0" fontId="7" fillId="0" borderId="29" xfId="1" applyFont="1" applyBorder="1" applyAlignment="1" applyProtection="1">
      <alignment horizontal="center" vertical="center" wrapText="1"/>
      <protection hidden="1"/>
    </xf>
    <xf numFmtId="14" fontId="11" fillId="11" borderId="16" xfId="1" applyNumberFormat="1" applyFont="1" applyFill="1" applyBorder="1" applyAlignment="1" applyProtection="1">
      <alignment horizontal="center" vertical="center"/>
      <protection locked="0" hidden="1"/>
    </xf>
    <xf numFmtId="0" fontId="11" fillId="11" borderId="16" xfId="1" applyFont="1" applyFill="1" applyBorder="1" applyAlignment="1" applyProtection="1">
      <alignment horizontal="center" vertical="center"/>
      <protection locked="0" hidden="1"/>
    </xf>
    <xf numFmtId="14" fontId="11" fillId="11" borderId="16" xfId="1" applyNumberFormat="1" applyFont="1" applyFill="1" applyBorder="1" applyAlignment="1" applyProtection="1">
      <alignment horizontal="center" vertical="center" wrapText="1"/>
      <protection locked="0" hidden="1"/>
    </xf>
    <xf numFmtId="9" fontId="12" fillId="0" borderId="54" xfId="1" applyNumberFormat="1" applyFont="1" applyBorder="1" applyAlignment="1" applyProtection="1">
      <alignment horizontal="center" vertical="center"/>
      <protection hidden="1"/>
    </xf>
    <xf numFmtId="14" fontId="11" fillId="3" borderId="19" xfId="1" applyNumberFormat="1" applyFont="1" applyFill="1" applyBorder="1" applyAlignment="1" applyProtection="1">
      <alignment horizontal="center" wrapText="1"/>
      <protection hidden="1"/>
    </xf>
    <xf numFmtId="0" fontId="6" fillId="3" borderId="0" xfId="1" applyFont="1" applyFill="1" applyAlignment="1">
      <alignment horizontal="left" wrapText="1"/>
    </xf>
    <xf numFmtId="1" fontId="33" fillId="0" borderId="112" xfId="0" applyNumberFormat="1" applyFont="1" applyBorder="1" applyAlignment="1">
      <alignment horizontal="center" vertical="center" wrapText="1"/>
    </xf>
    <xf numFmtId="0" fontId="7" fillId="4" borderId="21" xfId="1" applyFont="1" applyFill="1" applyBorder="1" applyAlignment="1" applyProtection="1">
      <alignment horizontal="center" vertical="center"/>
      <protection hidden="1"/>
    </xf>
    <xf numFmtId="0" fontId="12" fillId="13" borderId="18" xfId="1" applyFont="1" applyFill="1" applyBorder="1" applyAlignment="1" applyProtection="1">
      <alignment horizontal="center" vertical="center"/>
      <protection hidden="1"/>
    </xf>
    <xf numFmtId="0" fontId="11" fillId="13" borderId="13" xfId="1" applyFont="1" applyFill="1" applyBorder="1" applyAlignment="1" applyProtection="1">
      <alignment horizontal="center" vertical="center"/>
      <protection locked="0" hidden="1"/>
    </xf>
    <xf numFmtId="0" fontId="1" fillId="13" borderId="0" xfId="1" applyFill="1" applyProtection="1">
      <protection hidden="1"/>
    </xf>
    <xf numFmtId="0" fontId="1" fillId="13" borderId="0" xfId="1" applyFill="1" applyAlignment="1">
      <alignment horizontal="left" wrapText="1"/>
    </xf>
    <xf numFmtId="0" fontId="1" fillId="13" borderId="42" xfId="1" applyFill="1" applyBorder="1" applyAlignment="1" applyProtection="1">
      <alignment horizontal="center" vertical="center" wrapText="1"/>
      <protection locked="0" hidden="1"/>
    </xf>
    <xf numFmtId="0" fontId="1" fillId="13" borderId="0" xfId="1" applyFill="1" applyAlignment="1" applyProtection="1">
      <alignment horizontal="center" vertical="center" wrapText="1"/>
      <protection hidden="1"/>
    </xf>
    <xf numFmtId="0" fontId="1" fillId="13" borderId="41" xfId="1" applyFill="1" applyBorder="1" applyAlignment="1" applyProtection="1">
      <alignment horizontal="center" vertical="center" wrapText="1"/>
      <protection hidden="1"/>
    </xf>
    <xf numFmtId="0" fontId="1" fillId="0" borderId="18" xfId="1" applyBorder="1" applyAlignment="1" applyProtection="1">
      <alignment horizontal="center" vertical="center"/>
      <protection hidden="1"/>
    </xf>
    <xf numFmtId="0" fontId="1" fillId="0" borderId="18" xfId="1" applyBorder="1" applyAlignment="1" applyProtection="1">
      <alignment horizontal="center" vertical="center" wrapText="1"/>
      <protection hidden="1"/>
    </xf>
    <xf numFmtId="0" fontId="1" fillId="0" borderId="104" xfId="1" applyBorder="1" applyAlignment="1" applyProtection="1">
      <alignment horizontal="center" vertical="center"/>
      <protection hidden="1"/>
    </xf>
    <xf numFmtId="0" fontId="1" fillId="3" borderId="0" xfId="1" applyFill="1" applyAlignment="1" applyProtection="1">
      <alignment vertical="center" wrapText="1"/>
      <protection hidden="1"/>
    </xf>
    <xf numFmtId="0" fontId="34" fillId="12" borderId="113" xfId="0" applyFont="1" applyFill="1" applyBorder="1" applyAlignment="1">
      <alignment horizontal="left" vertical="top" wrapText="1"/>
    </xf>
    <xf numFmtId="0" fontId="7" fillId="3" borderId="0" xfId="1" applyFont="1" applyFill="1" applyAlignment="1" applyProtection="1">
      <alignment horizontal="center"/>
      <protection hidden="1"/>
    </xf>
    <xf numFmtId="9" fontId="6" fillId="3" borderId="0" xfId="1" applyNumberFormat="1" applyFont="1" applyFill="1" applyAlignment="1" applyProtection="1">
      <alignment horizontal="center" vertical="center" wrapText="1"/>
      <protection hidden="1"/>
    </xf>
    <xf numFmtId="0" fontId="1" fillId="0" borderId="0" xfId="1" applyAlignment="1" applyProtection="1">
      <alignment vertical="center" wrapText="1"/>
      <protection hidden="1"/>
    </xf>
    <xf numFmtId="9" fontId="6" fillId="0" borderId="10" xfId="1" applyNumberFormat="1" applyFont="1" applyBorder="1" applyAlignment="1" applyProtection="1">
      <alignment horizontal="center" vertical="center" wrapText="1"/>
      <protection hidden="1"/>
    </xf>
    <xf numFmtId="0" fontId="11" fillId="0" borderId="32" xfId="1" applyFont="1" applyBorder="1" applyAlignment="1" applyProtection="1">
      <alignment vertical="center" wrapText="1"/>
      <protection hidden="1"/>
    </xf>
    <xf numFmtId="0" fontId="11" fillId="0" borderId="101" xfId="1" applyFont="1" applyBorder="1" applyAlignment="1" applyProtection="1">
      <alignment vertical="center" wrapText="1"/>
      <protection hidden="1"/>
    </xf>
    <xf numFmtId="2" fontId="7" fillId="4" borderId="108" xfId="1" applyNumberFormat="1" applyFont="1" applyFill="1" applyBorder="1" applyAlignment="1" applyProtection="1">
      <alignment horizontal="center" vertical="center" wrapText="1"/>
      <protection hidden="1"/>
    </xf>
    <xf numFmtId="0" fontId="34" fillId="12" borderId="54" xfId="0" applyFont="1" applyFill="1" applyBorder="1" applyAlignment="1">
      <alignment horizontal="left" vertical="top" wrapText="1"/>
    </xf>
    <xf numFmtId="2" fontId="6" fillId="0" borderId="65" xfId="1" applyNumberFormat="1" applyFont="1" applyBorder="1" applyAlignment="1" applyProtection="1">
      <alignment horizontal="center" vertical="center" wrapText="1"/>
      <protection hidden="1"/>
    </xf>
    <xf numFmtId="0" fontId="1" fillId="3" borderId="54" xfId="1" applyFill="1" applyBorder="1" applyAlignment="1" applyProtection="1">
      <alignment horizontal="center" vertical="center"/>
      <protection hidden="1"/>
    </xf>
    <xf numFmtId="2" fontId="6" fillId="0" borderId="54" xfId="1" applyNumberFormat="1" applyFont="1" applyBorder="1" applyAlignment="1" applyProtection="1">
      <alignment horizontal="center" vertical="center" wrapText="1"/>
      <protection hidden="1"/>
    </xf>
    <xf numFmtId="0" fontId="6" fillId="3" borderId="54" xfId="1" applyFont="1" applyFill="1" applyBorder="1" applyAlignment="1" applyProtection="1">
      <alignment horizontal="center" vertical="center" wrapText="1"/>
      <protection hidden="1"/>
    </xf>
    <xf numFmtId="0" fontId="6" fillId="0" borderId="54" xfId="1" applyFont="1" applyBorder="1" applyAlignment="1" applyProtection="1">
      <alignment horizontal="center" vertical="center"/>
      <protection hidden="1"/>
    </xf>
    <xf numFmtId="0" fontId="1" fillId="5" borderId="20" xfId="1" applyFill="1" applyBorder="1" applyAlignment="1" applyProtection="1">
      <alignment horizontal="center" vertical="center" wrapText="1"/>
      <protection locked="0" hidden="1"/>
    </xf>
    <xf numFmtId="0" fontId="0" fillId="0" borderId="0" xfId="0" applyAlignment="1">
      <alignment wrapText="1"/>
    </xf>
    <xf numFmtId="0" fontId="7" fillId="6" borderId="54" xfId="1" applyFont="1" applyFill="1" applyBorder="1" applyAlignment="1" applyProtection="1">
      <alignment horizontal="left" vertical="center" wrapText="1"/>
      <protection hidden="1"/>
    </xf>
    <xf numFmtId="2" fontId="8" fillId="0" borderId="54" xfId="1" applyNumberFormat="1" applyFont="1" applyBorder="1" applyAlignment="1" applyProtection="1">
      <alignment horizontal="center" wrapText="1"/>
      <protection locked="0" hidden="1"/>
    </xf>
    <xf numFmtId="0" fontId="6" fillId="0" borderId="54" xfId="1" applyFont="1" applyBorder="1" applyAlignment="1" applyProtection="1">
      <alignment horizontal="center" vertical="center" wrapText="1"/>
      <protection hidden="1"/>
    </xf>
    <xf numFmtId="2" fontId="2" fillId="14" borderId="54" xfId="1" applyNumberFormat="1" applyFont="1" applyFill="1" applyBorder="1" applyAlignment="1" applyProtection="1">
      <alignment horizontal="center" vertical="center" wrapText="1"/>
      <protection hidden="1"/>
    </xf>
    <xf numFmtId="0" fontId="1" fillId="14" borderId="54" xfId="1" applyFill="1" applyBorder="1" applyProtection="1">
      <protection hidden="1"/>
    </xf>
    <xf numFmtId="0" fontId="1" fillId="0" borderId="54" xfId="1" applyBorder="1" applyProtection="1">
      <protection hidden="1"/>
    </xf>
    <xf numFmtId="0" fontId="1" fillId="0" borderId="54" xfId="1" applyBorder="1" applyAlignment="1" applyProtection="1">
      <alignment vertical="center" wrapText="1"/>
      <protection hidden="1"/>
    </xf>
    <xf numFmtId="0" fontId="12" fillId="0" borderId="54" xfId="1" applyFont="1" applyBorder="1" applyAlignment="1" applyProtection="1">
      <alignment horizontal="center" vertical="center" wrapText="1"/>
      <protection hidden="1"/>
    </xf>
    <xf numFmtId="0" fontId="34" fillId="12" borderId="113" xfId="0" quotePrefix="1" applyFont="1" applyFill="1" applyBorder="1" applyAlignment="1">
      <alignment horizontal="left" vertical="top" wrapText="1"/>
    </xf>
    <xf numFmtId="0" fontId="1" fillId="15" borderId="42" xfId="1" applyFill="1" applyBorder="1" applyAlignment="1" applyProtection="1">
      <alignment horizontal="center" vertical="center" wrapText="1"/>
      <protection locked="0" hidden="1"/>
    </xf>
    <xf numFmtId="2" fontId="6" fillId="0" borderId="10" xfId="1" applyNumberFormat="1" applyFont="1" applyBorder="1" applyAlignment="1" applyProtection="1">
      <alignment horizontal="center" vertical="center" wrapText="1"/>
      <protection hidden="1"/>
    </xf>
    <xf numFmtId="0" fontId="9" fillId="0" borderId="0" xfId="1" applyFont="1" applyAlignment="1" applyProtection="1">
      <alignment horizontal="center" vertical="center"/>
      <protection hidden="1"/>
    </xf>
    <xf numFmtId="0" fontId="0" fillId="18" borderId="54" xfId="0" applyFill="1" applyBorder="1"/>
    <xf numFmtId="0" fontId="36" fillId="18" borderId="54" xfId="0" applyFont="1" applyFill="1" applyBorder="1"/>
    <xf numFmtId="0" fontId="37" fillId="18" borderId="54" xfId="0" applyFont="1" applyFill="1" applyBorder="1" applyAlignment="1">
      <alignment wrapText="1"/>
    </xf>
    <xf numFmtId="6" fontId="37" fillId="18" borderId="54" xfId="0" applyNumberFormat="1" applyFont="1" applyFill="1" applyBorder="1" applyAlignment="1">
      <alignment horizontal="center"/>
    </xf>
    <xf numFmtId="0" fontId="37" fillId="18" borderId="54" xfId="0" applyFont="1" applyFill="1" applyBorder="1"/>
    <xf numFmtId="6" fontId="37" fillId="18" borderId="54" xfId="0" applyNumberFormat="1" applyFont="1" applyFill="1" applyBorder="1"/>
    <xf numFmtId="165" fontId="24" fillId="18" borderId="54" xfId="0" applyNumberFormat="1" applyFont="1" applyFill="1" applyBorder="1"/>
    <xf numFmtId="0" fontId="0" fillId="19" borderId="54" xfId="0" applyFill="1" applyBorder="1"/>
    <xf numFmtId="0" fontId="36" fillId="19" borderId="54" xfId="0" applyFont="1" applyFill="1" applyBorder="1"/>
    <xf numFmtId="0" fontId="37" fillId="19" borderId="54" xfId="0" applyFont="1" applyFill="1" applyBorder="1" applyAlignment="1">
      <alignment wrapText="1"/>
    </xf>
    <xf numFmtId="6" fontId="37" fillId="19" borderId="54" xfId="0" applyNumberFormat="1" applyFont="1" applyFill="1" applyBorder="1" applyAlignment="1">
      <alignment horizontal="center"/>
    </xf>
    <xf numFmtId="0" fontId="37" fillId="19" borderId="54" xfId="0" applyFont="1" applyFill="1" applyBorder="1"/>
    <xf numFmtId="6" fontId="37" fillId="19" borderId="54" xfId="0" applyNumberFormat="1" applyFont="1" applyFill="1" applyBorder="1"/>
    <xf numFmtId="165" fontId="24" fillId="19" borderId="54" xfId="0" applyNumberFormat="1" applyFont="1" applyFill="1" applyBorder="1"/>
    <xf numFmtId="0" fontId="0" fillId="20" borderId="54" xfId="0" applyFill="1" applyBorder="1"/>
    <xf numFmtId="0" fontId="36" fillId="20" borderId="54" xfId="0" applyFont="1" applyFill="1" applyBorder="1"/>
    <xf numFmtId="0" fontId="37" fillId="20" borderId="54" xfId="0" applyFont="1" applyFill="1" applyBorder="1" applyAlignment="1">
      <alignment wrapText="1"/>
    </xf>
    <xf numFmtId="6" fontId="37" fillId="20" borderId="54" xfId="0" applyNumberFormat="1" applyFont="1" applyFill="1" applyBorder="1" applyAlignment="1">
      <alignment horizontal="center"/>
    </xf>
    <xf numFmtId="0" fontId="37" fillId="20" borderId="54" xfId="0" applyFont="1" applyFill="1" applyBorder="1"/>
    <xf numFmtId="6" fontId="37" fillId="20" borderId="54" xfId="0" applyNumberFormat="1" applyFont="1" applyFill="1" applyBorder="1"/>
    <xf numFmtId="165" fontId="24" fillId="20" borderId="54" xfId="0" applyNumberFormat="1" applyFont="1" applyFill="1" applyBorder="1"/>
    <xf numFmtId="0" fontId="0" fillId="16" borderId="54" xfId="0" applyFill="1" applyBorder="1"/>
    <xf numFmtId="0" fontId="36" fillId="16" borderId="54" xfId="0" applyFont="1" applyFill="1" applyBorder="1"/>
    <xf numFmtId="0" fontId="0" fillId="16" borderId="0" xfId="0" applyFill="1"/>
    <xf numFmtId="6" fontId="37" fillId="16" borderId="54" xfId="0" applyNumberFormat="1" applyFont="1" applyFill="1" applyBorder="1" applyAlignment="1">
      <alignment horizontal="center"/>
    </xf>
    <xf numFmtId="0" fontId="37" fillId="16" borderId="54" xfId="0" applyFont="1" applyFill="1" applyBorder="1"/>
    <xf numFmtId="6" fontId="37" fillId="16" borderId="54" xfId="0" applyNumberFormat="1" applyFont="1" applyFill="1" applyBorder="1"/>
    <xf numFmtId="0" fontId="37" fillId="16" borderId="54" xfId="0" applyFont="1" applyFill="1" applyBorder="1" applyAlignment="1">
      <alignment wrapText="1"/>
    </xf>
    <xf numFmtId="165" fontId="24" fillId="16" borderId="54" xfId="0" applyNumberFormat="1" applyFont="1" applyFill="1" applyBorder="1"/>
    <xf numFmtId="0" fontId="0" fillId="21" borderId="54" xfId="0" applyFill="1" applyBorder="1"/>
    <xf numFmtId="0" fontId="36" fillId="21" borderId="54" xfId="0" applyFont="1" applyFill="1" applyBorder="1"/>
    <xf numFmtId="0" fontId="37" fillId="21" borderId="54" xfId="0" applyFont="1" applyFill="1" applyBorder="1" applyAlignment="1">
      <alignment wrapText="1"/>
    </xf>
    <xf numFmtId="6" fontId="37" fillId="21" borderId="54" xfId="0" applyNumberFormat="1" applyFont="1" applyFill="1" applyBorder="1" applyAlignment="1">
      <alignment horizontal="center"/>
    </xf>
    <xf numFmtId="0" fontId="37" fillId="21" borderId="54" xfId="0" applyFont="1" applyFill="1" applyBorder="1"/>
    <xf numFmtId="6" fontId="37" fillId="21" borderId="54" xfId="0" applyNumberFormat="1" applyFont="1" applyFill="1" applyBorder="1"/>
    <xf numFmtId="165" fontId="24" fillId="21" borderId="54" xfId="0" applyNumberFormat="1" applyFont="1" applyFill="1" applyBorder="1"/>
    <xf numFmtId="0" fontId="0" fillId="22" borderId="54" xfId="0" applyFill="1" applyBorder="1"/>
    <xf numFmtId="0" fontId="36" fillId="22" borderId="54" xfId="0" applyFont="1" applyFill="1" applyBorder="1"/>
    <xf numFmtId="0" fontId="37" fillId="22" borderId="54" xfId="0" applyFont="1" applyFill="1" applyBorder="1" applyAlignment="1">
      <alignment wrapText="1"/>
    </xf>
    <xf numFmtId="6" fontId="37" fillId="22" borderId="54" xfId="0" applyNumberFormat="1" applyFont="1" applyFill="1" applyBorder="1" applyAlignment="1">
      <alignment horizontal="center"/>
    </xf>
    <xf numFmtId="0" fontId="37" fillId="22" borderId="54" xfId="0" applyFont="1" applyFill="1" applyBorder="1"/>
    <xf numFmtId="6" fontId="37" fillId="22" borderId="54" xfId="0" applyNumberFormat="1" applyFont="1" applyFill="1" applyBorder="1"/>
    <xf numFmtId="165" fontId="24" fillId="22" borderId="54" xfId="0" applyNumberFormat="1" applyFont="1" applyFill="1" applyBorder="1"/>
    <xf numFmtId="0" fontId="0" fillId="23" borderId="54" xfId="0" applyFill="1" applyBorder="1"/>
    <xf numFmtId="0" fontId="36" fillId="23" borderId="54" xfId="0" applyFont="1" applyFill="1" applyBorder="1"/>
    <xf numFmtId="0" fontId="37" fillId="23" borderId="54" xfId="0" applyFont="1" applyFill="1" applyBorder="1" applyAlignment="1">
      <alignment wrapText="1"/>
    </xf>
    <xf numFmtId="6" fontId="37" fillId="23" borderId="54" xfId="0" applyNumberFormat="1" applyFont="1" applyFill="1" applyBorder="1" applyAlignment="1">
      <alignment horizontal="center"/>
    </xf>
    <xf numFmtId="0" fontId="37" fillId="23" borderId="54" xfId="0" applyFont="1" applyFill="1" applyBorder="1"/>
    <xf numFmtId="6" fontId="37" fillId="23" borderId="54" xfId="0" applyNumberFormat="1" applyFont="1" applyFill="1" applyBorder="1"/>
    <xf numFmtId="165" fontId="24" fillId="23" borderId="54" xfId="0" applyNumberFormat="1" applyFont="1" applyFill="1" applyBorder="1"/>
    <xf numFmtId="0" fontId="40" fillId="24" borderId="120" xfId="0" applyFont="1" applyFill="1" applyBorder="1"/>
    <xf numFmtId="0" fontId="36" fillId="24" borderId="120" xfId="0" applyFont="1" applyFill="1" applyBorder="1"/>
    <xf numFmtId="0" fontId="37" fillId="24" borderId="120" xfId="0" applyFont="1" applyFill="1" applyBorder="1" applyAlignment="1">
      <alignment wrapText="1"/>
    </xf>
    <xf numFmtId="6" fontId="37" fillId="24" borderId="120" xfId="0" applyNumberFormat="1" applyFont="1" applyFill="1" applyBorder="1" applyAlignment="1">
      <alignment horizontal="center"/>
    </xf>
    <xf numFmtId="0" fontId="37" fillId="24" borderId="120" xfId="0" applyFont="1" applyFill="1" applyBorder="1"/>
    <xf numFmtId="6" fontId="37" fillId="24" borderId="120" xfId="0" applyNumberFormat="1" applyFont="1" applyFill="1" applyBorder="1"/>
    <xf numFmtId="0" fontId="36" fillId="24" borderId="120" xfId="0" applyFont="1" applyFill="1" applyBorder="1" applyAlignment="1">
      <alignment wrapText="1"/>
    </xf>
    <xf numFmtId="165" fontId="36" fillId="24" borderId="120" xfId="0" applyNumberFormat="1" applyFont="1" applyFill="1" applyBorder="1"/>
    <xf numFmtId="0" fontId="0" fillId="26" borderId="54" xfId="0" applyFill="1" applyBorder="1"/>
    <xf numFmtId="0" fontId="36" fillId="26" borderId="54" xfId="0" applyFont="1" applyFill="1" applyBorder="1"/>
    <xf numFmtId="0" fontId="37" fillId="26" borderId="54" xfId="0" applyFont="1" applyFill="1" applyBorder="1" applyAlignment="1">
      <alignment wrapText="1"/>
    </xf>
    <xf numFmtId="6" fontId="37" fillId="26" borderId="54" xfId="0" applyNumberFormat="1" applyFont="1" applyFill="1" applyBorder="1" applyAlignment="1">
      <alignment horizontal="center"/>
    </xf>
    <xf numFmtId="0" fontId="37" fillId="26" borderId="54" xfId="0" applyFont="1" applyFill="1" applyBorder="1"/>
    <xf numFmtId="6" fontId="37" fillId="26" borderId="54" xfId="0" applyNumberFormat="1" applyFont="1" applyFill="1" applyBorder="1"/>
    <xf numFmtId="165" fontId="24" fillId="26" borderId="54" xfId="0" applyNumberFormat="1" applyFont="1" applyFill="1" applyBorder="1"/>
    <xf numFmtId="0" fontId="0" fillId="27" borderId="54" xfId="0" applyFill="1" applyBorder="1"/>
    <xf numFmtId="0" fontId="36" fillId="27" borderId="54" xfId="0" applyFont="1" applyFill="1" applyBorder="1"/>
    <xf numFmtId="0" fontId="37" fillId="27" borderId="54" xfId="0" applyFont="1" applyFill="1" applyBorder="1" applyAlignment="1">
      <alignment wrapText="1"/>
    </xf>
    <xf numFmtId="6" fontId="37" fillId="27" borderId="54" xfId="0" applyNumberFormat="1" applyFont="1" applyFill="1" applyBorder="1" applyAlignment="1">
      <alignment horizontal="center"/>
    </xf>
    <xf numFmtId="0" fontId="37" fillId="27" borderId="54" xfId="0" applyFont="1" applyFill="1" applyBorder="1"/>
    <xf numFmtId="6" fontId="37" fillId="27" borderId="54" xfId="0" applyNumberFormat="1" applyFont="1" applyFill="1" applyBorder="1"/>
    <xf numFmtId="165" fontId="24" fillId="27" borderId="54" xfId="0" applyNumberFormat="1" applyFont="1" applyFill="1" applyBorder="1"/>
    <xf numFmtId="0" fontId="0" fillId="28" borderId="54" xfId="0" applyFill="1" applyBorder="1"/>
    <xf numFmtId="0" fontId="36" fillId="28" borderId="54" xfId="0" applyFont="1" applyFill="1" applyBorder="1"/>
    <xf numFmtId="0" fontId="37" fillId="28" borderId="54" xfId="0" applyFont="1" applyFill="1" applyBorder="1" applyAlignment="1">
      <alignment wrapText="1"/>
    </xf>
    <xf numFmtId="6" fontId="37" fillId="28" borderId="54" xfId="0" applyNumberFormat="1" applyFont="1" applyFill="1" applyBorder="1" applyAlignment="1">
      <alignment horizontal="center"/>
    </xf>
    <xf numFmtId="0" fontId="37" fillId="28" borderId="54" xfId="0" applyFont="1" applyFill="1" applyBorder="1"/>
    <xf numFmtId="6" fontId="37" fillId="28" borderId="54" xfId="0" applyNumberFormat="1" applyFont="1" applyFill="1" applyBorder="1"/>
    <xf numFmtId="165" fontId="24" fillId="28" borderId="54" xfId="0" applyNumberFormat="1" applyFont="1" applyFill="1" applyBorder="1"/>
    <xf numFmtId="1" fontId="6" fillId="0" borderId="112" xfId="0" applyNumberFormat="1" applyFont="1" applyBorder="1" applyAlignment="1">
      <alignment horizontal="center" vertical="center" wrapText="1"/>
    </xf>
    <xf numFmtId="0" fontId="1" fillId="12" borderId="113" xfId="0" applyFont="1" applyFill="1" applyBorder="1" applyAlignment="1">
      <alignment horizontal="left" vertical="top" wrapText="1"/>
    </xf>
    <xf numFmtId="0" fontId="7" fillId="10" borderId="0" xfId="1" applyFont="1" applyFill="1" applyAlignment="1">
      <alignment horizontal="left" wrapText="1"/>
    </xf>
    <xf numFmtId="0" fontId="1" fillId="3" borderId="0" xfId="1" applyFill="1" applyAlignment="1">
      <alignment horizontal="left" wrapText="1"/>
    </xf>
    <xf numFmtId="0" fontId="1" fillId="3" borderId="0" xfId="1" applyFill="1" applyAlignment="1">
      <alignment horizontal="left"/>
    </xf>
    <xf numFmtId="0" fontId="1" fillId="3" borderId="0" xfId="1" applyFill="1" applyAlignment="1">
      <alignment horizontal="left" vertical="top" wrapText="1"/>
    </xf>
    <xf numFmtId="0" fontId="4" fillId="3" borderId="0" xfId="1" applyFont="1" applyFill="1" applyAlignment="1">
      <alignment horizontal="left"/>
    </xf>
    <xf numFmtId="0" fontId="27" fillId="3" borderId="0" xfId="1" applyFont="1" applyFill="1" applyAlignment="1">
      <alignment horizontal="left" wrapText="1"/>
    </xf>
    <xf numFmtId="14" fontId="27" fillId="3" borderId="0" xfId="1" applyNumberFormat="1" applyFont="1" applyFill="1" applyAlignment="1">
      <alignment horizontal="left"/>
    </xf>
    <xf numFmtId="0" fontId="27" fillId="3" borderId="0" xfId="1" applyFont="1" applyFill="1" applyAlignment="1">
      <alignment horizontal="left"/>
    </xf>
    <xf numFmtId="0" fontId="6" fillId="3" borderId="0" xfId="1" applyFont="1" applyFill="1" applyAlignment="1">
      <alignment horizontal="left" wrapText="1"/>
    </xf>
    <xf numFmtId="0" fontId="1" fillId="3" borderId="93" xfId="1" applyFill="1" applyBorder="1" applyAlignment="1">
      <alignment horizontal="left" vertical="top" wrapText="1"/>
    </xf>
    <xf numFmtId="0" fontId="1" fillId="0" borderId="0" xfId="1" applyAlignment="1">
      <alignment horizontal="left" wrapText="1"/>
    </xf>
    <xf numFmtId="0" fontId="16" fillId="3" borderId="0" xfId="1" applyFont="1" applyFill="1" applyAlignment="1" applyProtection="1">
      <alignment horizontal="left"/>
      <protection hidden="1"/>
    </xf>
    <xf numFmtId="0" fontId="17" fillId="3" borderId="0" xfId="1" applyFont="1" applyFill="1" applyAlignment="1" applyProtection="1">
      <alignment horizontal="left"/>
      <protection hidden="1"/>
    </xf>
    <xf numFmtId="14" fontId="1" fillId="0" borderId="0" xfId="1" applyNumberFormat="1" applyAlignment="1">
      <alignment horizontal="left" wrapText="1"/>
    </xf>
    <xf numFmtId="0" fontId="1" fillId="3" borderId="0" xfId="1" applyFill="1" applyAlignment="1">
      <alignment horizontal="left" vertical="center" wrapText="1"/>
    </xf>
    <xf numFmtId="0" fontId="13" fillId="4" borderId="45" xfId="1" applyFont="1" applyFill="1" applyBorder="1" applyAlignment="1" applyProtection="1">
      <alignment horizontal="center"/>
      <protection hidden="1"/>
    </xf>
    <xf numFmtId="0" fontId="13" fillId="4" borderId="44" xfId="1" applyFont="1" applyFill="1" applyBorder="1" applyAlignment="1" applyProtection="1">
      <alignment horizontal="center"/>
      <protection hidden="1"/>
    </xf>
    <xf numFmtId="0" fontId="13" fillId="4" borderId="45" xfId="1" applyFont="1" applyFill="1" applyBorder="1" applyAlignment="1" applyProtection="1">
      <alignment horizontal="left"/>
      <protection hidden="1"/>
    </xf>
    <xf numFmtId="0" fontId="13" fillId="4" borderId="44" xfId="1" applyFont="1" applyFill="1" applyBorder="1" applyAlignment="1" applyProtection="1">
      <alignment horizontal="left"/>
      <protection hidden="1"/>
    </xf>
    <xf numFmtId="0" fontId="15" fillId="3" borderId="47" xfId="1" applyFont="1" applyFill="1" applyBorder="1" applyAlignment="1" applyProtection="1">
      <alignment horizontal="center" vertical="center" wrapText="1"/>
      <protection locked="0" hidden="1"/>
    </xf>
    <xf numFmtId="0" fontId="15" fillId="3" borderId="46" xfId="1" applyFont="1" applyFill="1" applyBorder="1" applyAlignment="1" applyProtection="1">
      <alignment horizontal="center" vertical="center" wrapText="1"/>
      <protection locked="0" hidden="1"/>
    </xf>
    <xf numFmtId="0" fontId="11" fillId="3" borderId="0" xfId="1" applyFont="1" applyFill="1" applyAlignment="1" applyProtection="1">
      <alignment horizontal="left" vertical="top" wrapText="1"/>
      <protection hidden="1"/>
    </xf>
    <xf numFmtId="0" fontId="2" fillId="0" borderId="0" xfId="1" applyFont="1" applyAlignment="1">
      <alignment horizontal="center" vertical="top" wrapText="1"/>
    </xf>
    <xf numFmtId="0" fontId="6" fillId="0" borderId="8" xfId="1" applyFont="1" applyBorder="1" applyAlignment="1">
      <alignment horizontal="center" vertical="center" wrapText="1"/>
    </xf>
    <xf numFmtId="0" fontId="6" fillId="0" borderId="50" xfId="1" applyFont="1" applyBorder="1" applyAlignment="1">
      <alignment horizontal="center" vertical="center" wrapText="1"/>
    </xf>
    <xf numFmtId="0" fontId="6" fillId="9" borderId="8" xfId="1" applyFont="1" applyFill="1" applyBorder="1" applyAlignment="1">
      <alignment horizontal="center" vertical="center" wrapText="1"/>
    </xf>
    <xf numFmtId="0" fontId="6" fillId="9" borderId="68" xfId="1" applyFont="1" applyFill="1" applyBorder="1" applyAlignment="1">
      <alignment horizontal="center" vertical="center" wrapText="1"/>
    </xf>
    <xf numFmtId="0" fontId="6" fillId="9" borderId="50" xfId="1" applyFont="1" applyFill="1" applyBorder="1" applyAlignment="1">
      <alignment horizontal="center" vertical="center" wrapText="1"/>
    </xf>
    <xf numFmtId="0" fontId="6" fillId="0" borderId="67" xfId="1" applyFont="1" applyBorder="1" applyAlignment="1">
      <alignment horizontal="center" vertical="center" wrapText="1"/>
    </xf>
    <xf numFmtId="0" fontId="6" fillId="0" borderId="66" xfId="1" applyFont="1" applyBorder="1" applyAlignment="1">
      <alignment horizontal="center" vertical="center" wrapText="1"/>
    </xf>
    <xf numFmtId="0" fontId="6" fillId="0" borderId="65" xfId="1" applyFont="1" applyBorder="1" applyAlignment="1">
      <alignment horizontal="center" vertical="center" wrapText="1"/>
    </xf>
    <xf numFmtId="0" fontId="6" fillId="2" borderId="56" xfId="1" applyFont="1" applyFill="1" applyBorder="1" applyAlignment="1">
      <alignment horizontal="center"/>
    </xf>
    <xf numFmtId="0" fontId="6" fillId="2" borderId="61" xfId="1" applyFont="1" applyFill="1" applyBorder="1" applyAlignment="1">
      <alignment horizontal="center"/>
    </xf>
    <xf numFmtId="0" fontId="2" fillId="0" borderId="54" xfId="1" applyFont="1" applyBorder="1" applyAlignment="1">
      <alignment horizontal="center" vertical="center" wrapText="1"/>
    </xf>
    <xf numFmtId="0" fontId="2" fillId="0" borderId="55" xfId="1" applyFont="1" applyBorder="1" applyAlignment="1">
      <alignment horizontal="center" vertical="center" wrapText="1"/>
    </xf>
    <xf numFmtId="0" fontId="6" fillId="2" borderId="0" xfId="1" applyFont="1" applyFill="1" applyAlignment="1">
      <alignment horizontal="center" vertical="center" wrapText="1"/>
    </xf>
    <xf numFmtId="0" fontId="6" fillId="2" borderId="58" xfId="1" applyFont="1" applyFill="1" applyBorder="1" applyAlignment="1">
      <alignment horizontal="center" vertical="center" wrapText="1"/>
    </xf>
    <xf numFmtId="0" fontId="2" fillId="0" borderId="70" xfId="1" applyFont="1" applyBorder="1" applyAlignment="1">
      <alignment horizontal="center" vertical="center" wrapText="1"/>
    </xf>
    <xf numFmtId="0" fontId="2" fillId="0" borderId="69" xfId="1" applyFont="1" applyBorder="1" applyAlignment="1">
      <alignment horizontal="center" vertical="center" wrapText="1"/>
    </xf>
    <xf numFmtId="0" fontId="18" fillId="0" borderId="54" xfId="1" applyFont="1" applyBorder="1" applyAlignment="1">
      <alignment horizontal="center" vertical="center" wrapText="1"/>
    </xf>
    <xf numFmtId="0" fontId="18" fillId="0" borderId="64" xfId="1" applyFont="1" applyBorder="1" applyAlignment="1">
      <alignment horizontal="left" vertical="center" wrapText="1"/>
    </xf>
    <xf numFmtId="0" fontId="18" fillId="0" borderId="71" xfId="1" applyFont="1" applyBorder="1" applyAlignment="1">
      <alignment horizontal="left" vertical="center" wrapText="1"/>
    </xf>
    <xf numFmtId="0" fontId="18" fillId="0" borderId="63" xfId="1" applyFont="1" applyBorder="1" applyAlignment="1">
      <alignment horizontal="left" vertical="center" wrapText="1"/>
    </xf>
    <xf numFmtId="0" fontId="18" fillId="0" borderId="64" xfId="1" applyFont="1" applyBorder="1" applyAlignment="1">
      <alignment horizontal="center" vertical="center" wrapText="1"/>
    </xf>
    <xf numFmtId="0" fontId="18" fillId="0" borderId="71" xfId="1" applyFont="1" applyBorder="1" applyAlignment="1">
      <alignment horizontal="center" vertical="center" wrapText="1"/>
    </xf>
    <xf numFmtId="0" fontId="18" fillId="0" borderId="63" xfId="1" applyFont="1" applyBorder="1" applyAlignment="1">
      <alignment horizontal="center" vertical="center" wrapText="1"/>
    </xf>
    <xf numFmtId="0" fontId="2" fillId="7" borderId="0" xfId="1" applyFont="1" applyFill="1" applyAlignment="1">
      <alignment horizontal="center" vertical="center" wrapText="1"/>
    </xf>
    <xf numFmtId="0" fontId="2" fillId="7" borderId="58" xfId="1" applyFont="1" applyFill="1" applyBorder="1" applyAlignment="1">
      <alignment horizontal="center" vertical="center" wrapText="1"/>
    </xf>
    <xf numFmtId="0" fontId="2" fillId="7" borderId="64" xfId="1" applyFont="1" applyFill="1" applyBorder="1" applyAlignment="1">
      <alignment horizontal="center" vertical="center" wrapText="1"/>
    </xf>
    <xf numFmtId="0" fontId="2" fillId="7" borderId="63" xfId="1" applyFont="1" applyFill="1" applyBorder="1" applyAlignment="1">
      <alignment horizontal="center" vertical="center" wrapText="1"/>
    </xf>
    <xf numFmtId="0" fontId="2" fillId="7" borderId="60" xfId="1" applyFont="1" applyFill="1" applyBorder="1" applyAlignment="1">
      <alignment horizontal="center" vertical="center" wrapText="1"/>
    </xf>
    <xf numFmtId="0" fontId="2" fillId="7" borderId="59" xfId="1" applyFont="1" applyFill="1" applyBorder="1" applyAlignment="1">
      <alignment horizontal="center" vertical="center" wrapText="1"/>
    </xf>
    <xf numFmtId="0" fontId="7" fillId="6" borderId="96" xfId="1" applyFont="1" applyFill="1" applyBorder="1" applyAlignment="1" applyProtection="1">
      <alignment horizontal="center" vertical="center" wrapText="1"/>
      <protection hidden="1"/>
    </xf>
    <xf numFmtId="0" fontId="7" fillId="6" borderId="60" xfId="1" applyFont="1" applyFill="1" applyBorder="1" applyAlignment="1" applyProtection="1">
      <alignment horizontal="center" vertical="center" wrapText="1"/>
      <protection hidden="1"/>
    </xf>
    <xf numFmtId="0" fontId="6" fillId="0" borderId="26" xfId="1" applyFont="1" applyBorder="1" applyAlignment="1" applyProtection="1">
      <alignment horizontal="center" vertical="center" wrapText="1"/>
      <protection hidden="1"/>
    </xf>
    <xf numFmtId="0" fontId="6" fillId="0" borderId="24" xfId="1" applyFont="1" applyBorder="1" applyAlignment="1" applyProtection="1">
      <alignment horizontal="center" vertical="center" wrapText="1"/>
      <protection hidden="1"/>
    </xf>
    <xf numFmtId="0" fontId="6" fillId="0" borderId="25" xfId="1" applyFont="1" applyBorder="1" applyAlignment="1" applyProtection="1">
      <alignment horizontal="center" vertical="center" wrapText="1"/>
      <protection hidden="1"/>
    </xf>
    <xf numFmtId="0" fontId="6" fillId="0" borderId="23" xfId="1" applyFont="1" applyBorder="1" applyAlignment="1" applyProtection="1">
      <alignment horizontal="center" vertical="center" wrapText="1"/>
      <protection hidden="1"/>
    </xf>
    <xf numFmtId="0" fontId="6" fillId="0" borderId="116" xfId="1" applyFont="1" applyBorder="1" applyAlignment="1" applyProtection="1">
      <alignment horizontal="center" vertical="center" wrapText="1"/>
      <protection hidden="1"/>
    </xf>
    <xf numFmtId="0" fontId="6" fillId="0" borderId="117" xfId="1" applyFont="1" applyBorder="1" applyAlignment="1" applyProtection="1">
      <alignment horizontal="center" vertical="center" wrapText="1"/>
      <protection hidden="1"/>
    </xf>
    <xf numFmtId="0" fontId="6" fillId="0" borderId="119" xfId="1" applyFont="1" applyBorder="1" applyAlignment="1" applyProtection="1">
      <alignment horizontal="center" vertical="center" wrapText="1"/>
      <protection hidden="1"/>
    </xf>
    <xf numFmtId="0" fontId="12" fillId="3" borderId="75" xfId="1" applyFont="1" applyFill="1" applyBorder="1" applyAlignment="1" applyProtection="1">
      <alignment horizontal="center" vertical="center"/>
      <protection hidden="1"/>
    </xf>
    <xf numFmtId="0" fontId="12" fillId="3" borderId="32" xfId="1" applyFont="1" applyFill="1" applyBorder="1" applyAlignment="1" applyProtection="1">
      <alignment horizontal="center" vertical="center"/>
      <protection hidden="1"/>
    </xf>
    <xf numFmtId="0" fontId="1" fillId="0" borderId="17" xfId="1" applyBorder="1" applyAlignment="1" applyProtection="1">
      <alignment horizontal="left" vertical="center" wrapText="1"/>
      <protection hidden="1"/>
    </xf>
    <xf numFmtId="0" fontId="1" fillId="0" borderId="87" xfId="1" applyBorder="1" applyAlignment="1" applyProtection="1">
      <alignment horizontal="left" vertical="center" wrapText="1"/>
      <protection hidden="1"/>
    </xf>
    <xf numFmtId="0" fontId="1" fillId="0" borderId="105" xfId="1" applyBorder="1" applyAlignment="1" applyProtection="1">
      <alignment horizontal="left" vertical="center" wrapText="1"/>
      <protection hidden="1"/>
    </xf>
    <xf numFmtId="0" fontId="1" fillId="0" borderId="114" xfId="1" applyBorder="1" applyAlignment="1" applyProtection="1">
      <alignment horizontal="left" vertical="center" wrapText="1"/>
      <protection hidden="1"/>
    </xf>
    <xf numFmtId="0" fontId="7" fillId="6" borderId="29" xfId="1" applyFont="1" applyFill="1" applyBorder="1" applyAlignment="1" applyProtection="1">
      <alignment horizontal="center" vertical="center" wrapText="1"/>
      <protection hidden="1"/>
    </xf>
    <xf numFmtId="0" fontId="7" fillId="6" borderId="28" xfId="1" applyFont="1" applyFill="1" applyBorder="1" applyAlignment="1" applyProtection="1">
      <alignment horizontal="center" vertical="center" wrapText="1"/>
      <protection hidden="1"/>
    </xf>
    <xf numFmtId="0" fontId="7" fillId="6" borderId="115" xfId="1" applyFont="1" applyFill="1" applyBorder="1" applyAlignment="1" applyProtection="1">
      <alignment horizontal="center" vertical="center" wrapText="1"/>
      <protection hidden="1"/>
    </xf>
    <xf numFmtId="0" fontId="7" fillId="6" borderId="95" xfId="1" applyFont="1" applyFill="1" applyBorder="1" applyAlignment="1" applyProtection="1">
      <alignment horizontal="center" vertical="center" wrapText="1"/>
      <protection hidden="1"/>
    </xf>
    <xf numFmtId="0" fontId="7" fillId="6" borderId="0" xfId="1" applyFont="1" applyFill="1" applyAlignment="1" applyProtection="1">
      <alignment horizontal="center" vertical="center" wrapText="1"/>
      <protection hidden="1"/>
    </xf>
    <xf numFmtId="0" fontId="16" fillId="3" borderId="0" xfId="1" applyFont="1" applyFill="1" applyAlignment="1" applyProtection="1">
      <alignment horizontal="left" indent="7"/>
      <protection hidden="1"/>
    </xf>
    <xf numFmtId="0" fontId="13" fillId="4" borderId="39" xfId="1" applyFont="1" applyFill="1" applyBorder="1" applyAlignment="1" applyProtection="1">
      <alignment horizontal="left"/>
      <protection hidden="1"/>
    </xf>
    <xf numFmtId="0" fontId="13" fillId="4" borderId="38" xfId="1" applyFont="1" applyFill="1" applyBorder="1" applyAlignment="1" applyProtection="1">
      <alignment horizontal="left"/>
      <protection hidden="1"/>
    </xf>
    <xf numFmtId="0" fontId="13" fillId="4" borderId="37" xfId="1" applyFont="1" applyFill="1" applyBorder="1" applyAlignment="1" applyProtection="1">
      <alignment horizontal="left"/>
      <protection hidden="1"/>
    </xf>
    <xf numFmtId="0" fontId="1" fillId="0" borderId="0" xfId="1" applyAlignment="1" applyProtection="1">
      <alignment horizontal="left" vertical="top" wrapText="1"/>
      <protection hidden="1"/>
    </xf>
    <xf numFmtId="0" fontId="1" fillId="0" borderId="18" xfId="1" applyBorder="1" applyAlignment="1" applyProtection="1">
      <alignment horizontal="center" vertical="center" wrapText="1"/>
      <protection hidden="1"/>
    </xf>
    <xf numFmtId="1" fontId="10" fillId="4" borderId="17" xfId="1" applyNumberFormat="1" applyFont="1" applyFill="1" applyBorder="1" applyAlignment="1" applyProtection="1">
      <alignment horizontal="center" vertical="center"/>
      <protection hidden="1"/>
    </xf>
    <xf numFmtId="0" fontId="13" fillId="4" borderId="21" xfId="1" applyFont="1" applyFill="1" applyBorder="1" applyAlignment="1" applyProtection="1">
      <alignment horizontal="left"/>
      <protection hidden="1"/>
    </xf>
    <xf numFmtId="0" fontId="13" fillId="4" borderId="20" xfId="1" applyFont="1" applyFill="1" applyBorder="1" applyAlignment="1" applyProtection="1">
      <alignment horizontal="left"/>
      <protection hidden="1"/>
    </xf>
    <xf numFmtId="0" fontId="13" fillId="4" borderId="19" xfId="1" applyFont="1" applyFill="1" applyBorder="1" applyAlignment="1" applyProtection="1">
      <alignment horizontal="left"/>
      <protection hidden="1"/>
    </xf>
    <xf numFmtId="0" fontId="12" fillId="3" borderId="36" xfId="1" applyFont="1" applyFill="1" applyBorder="1" applyAlignment="1" applyProtection="1">
      <alignment horizontal="center" vertical="center"/>
      <protection hidden="1"/>
    </xf>
    <xf numFmtId="0" fontId="12" fillId="3" borderId="35" xfId="1" applyFont="1" applyFill="1" applyBorder="1" applyAlignment="1" applyProtection="1">
      <alignment horizontal="center" vertical="center"/>
      <protection hidden="1"/>
    </xf>
    <xf numFmtId="0" fontId="12" fillId="3" borderId="18" xfId="1" applyFont="1" applyFill="1" applyBorder="1" applyAlignment="1" applyProtection="1">
      <alignment horizontal="center" vertical="center"/>
      <protection hidden="1"/>
    </xf>
    <xf numFmtId="0" fontId="12" fillId="3" borderId="17" xfId="1" applyFont="1" applyFill="1" applyBorder="1" applyAlignment="1" applyProtection="1">
      <alignment horizontal="center" vertical="center"/>
      <protection hidden="1"/>
    </xf>
    <xf numFmtId="0" fontId="12" fillId="3" borderId="15" xfId="1" applyFont="1" applyFill="1" applyBorder="1" applyAlignment="1" applyProtection="1">
      <alignment horizontal="center" vertical="center"/>
      <protection hidden="1"/>
    </xf>
    <xf numFmtId="0" fontId="12" fillId="3" borderId="14" xfId="1" applyFont="1" applyFill="1" applyBorder="1" applyAlignment="1" applyProtection="1">
      <alignment horizontal="center" vertical="center"/>
      <protection hidden="1"/>
    </xf>
    <xf numFmtId="0" fontId="7" fillId="4" borderId="20" xfId="1" applyFont="1" applyFill="1" applyBorder="1" applyAlignment="1" applyProtection="1">
      <alignment horizontal="center" vertical="center"/>
      <protection hidden="1"/>
    </xf>
    <xf numFmtId="0" fontId="7" fillId="4" borderId="108" xfId="1" applyFont="1" applyFill="1" applyBorder="1" applyAlignment="1" applyProtection="1">
      <alignment horizontal="center" vertical="center"/>
      <protection hidden="1"/>
    </xf>
    <xf numFmtId="0" fontId="7" fillId="4" borderId="11" xfId="1" applyFont="1" applyFill="1" applyBorder="1" applyAlignment="1" applyProtection="1">
      <alignment horizontal="right" vertical="center" wrapText="1" indent="1"/>
      <protection hidden="1"/>
    </xf>
    <xf numFmtId="0" fontId="7" fillId="4" borderId="12" xfId="1" applyFont="1" applyFill="1" applyBorder="1" applyAlignment="1" applyProtection="1">
      <alignment horizontal="right" vertical="center" wrapText="1" indent="1"/>
      <protection hidden="1"/>
    </xf>
    <xf numFmtId="0" fontId="11" fillId="5" borderId="110" xfId="1" applyFont="1" applyFill="1" applyBorder="1" applyAlignment="1" applyProtection="1">
      <alignment horizontal="center" vertical="center" wrapText="1"/>
      <protection locked="0" hidden="1"/>
    </xf>
    <xf numFmtId="0" fontId="11" fillId="5" borderId="111" xfId="1" applyFont="1" applyFill="1" applyBorder="1" applyAlignment="1" applyProtection="1">
      <alignment horizontal="center" vertical="center" wrapText="1"/>
      <protection locked="0" hidden="1"/>
    </xf>
    <xf numFmtId="0" fontId="9" fillId="4" borderId="29" xfId="1" applyFont="1" applyFill="1" applyBorder="1" applyAlignment="1" applyProtection="1">
      <alignment horizontal="center" vertical="center"/>
      <protection hidden="1"/>
    </xf>
    <xf numFmtId="0" fontId="9" fillId="4" borderId="24" xfId="1" applyFont="1" applyFill="1" applyBorder="1" applyAlignment="1" applyProtection="1">
      <alignment horizontal="center" vertical="center"/>
      <protection hidden="1"/>
    </xf>
    <xf numFmtId="0" fontId="9" fillId="4" borderId="28" xfId="1" applyFont="1" applyFill="1" applyBorder="1" applyAlignment="1" applyProtection="1">
      <alignment horizontal="center" vertical="center" wrapText="1"/>
      <protection hidden="1"/>
    </xf>
    <xf numFmtId="0" fontId="9" fillId="4" borderId="23" xfId="1" applyFont="1" applyFill="1" applyBorder="1" applyAlignment="1" applyProtection="1">
      <alignment horizontal="center" vertical="center" wrapText="1"/>
      <protection hidden="1"/>
    </xf>
    <xf numFmtId="0" fontId="9" fillId="4" borderId="27" xfId="1" applyFont="1" applyFill="1" applyBorder="1" applyAlignment="1" applyProtection="1">
      <alignment horizontal="center" vertical="center" wrapText="1"/>
      <protection hidden="1"/>
    </xf>
    <xf numFmtId="0" fontId="9" fillId="4" borderId="22" xfId="1" applyFont="1" applyFill="1" applyBorder="1" applyAlignment="1" applyProtection="1">
      <alignment horizontal="center" vertical="center" wrapText="1"/>
      <protection hidden="1"/>
    </xf>
    <xf numFmtId="0" fontId="6" fillId="3" borderId="93" xfId="1" applyFont="1" applyFill="1" applyBorder="1" applyAlignment="1" applyProtection="1">
      <alignment horizontal="center" vertical="center" wrapText="1"/>
      <protection hidden="1"/>
    </xf>
    <xf numFmtId="0" fontId="6" fillId="0" borderId="30" xfId="1" applyFont="1" applyBorder="1" applyAlignment="1" applyProtection="1">
      <alignment horizontal="center" vertical="center" wrapText="1"/>
      <protection hidden="1"/>
    </xf>
    <xf numFmtId="0" fontId="6" fillId="0" borderId="118" xfId="1" applyFont="1" applyBorder="1" applyAlignment="1" applyProtection="1">
      <alignment horizontal="center" vertical="center" wrapText="1"/>
      <protection hidden="1"/>
    </xf>
    <xf numFmtId="0" fontId="8" fillId="0" borderId="0" xfId="1" applyFont="1" applyAlignment="1" applyProtection="1">
      <alignment horizontal="center" vertical="center" wrapText="1"/>
      <protection locked="0" hidden="1"/>
    </xf>
    <xf numFmtId="0" fontId="2" fillId="0" borderId="0" xfId="1" applyFont="1" applyAlignment="1" applyProtection="1">
      <alignment horizontal="left" vertical="top" wrapText="1"/>
      <protection hidden="1"/>
    </xf>
    <xf numFmtId="0" fontId="9" fillId="0" borderId="0" xfId="1" applyFont="1" applyAlignment="1" applyProtection="1">
      <alignment horizontal="center" vertical="center"/>
      <protection hidden="1"/>
    </xf>
    <xf numFmtId="0" fontId="7" fillId="0" borderId="0" xfId="1" applyFont="1" applyAlignment="1" applyProtection="1">
      <alignment horizontal="right" vertical="center" wrapText="1" indent="1"/>
      <protection hidden="1"/>
    </xf>
    <xf numFmtId="0" fontId="9" fillId="0" borderId="0" xfId="1" applyFont="1" applyAlignment="1" applyProtection="1">
      <alignment horizontal="center" vertical="center" wrapText="1"/>
      <protection hidden="1"/>
    </xf>
    <xf numFmtId="0" fontId="6" fillId="0" borderId="64" xfId="1" applyFont="1" applyBorder="1" applyAlignment="1" applyProtection="1">
      <alignment horizontal="center" vertical="center" wrapText="1"/>
      <protection hidden="1"/>
    </xf>
    <xf numFmtId="0" fontId="6" fillId="0" borderId="71" xfId="1" applyFont="1" applyBorder="1" applyAlignment="1" applyProtection="1">
      <alignment horizontal="center" vertical="center" wrapText="1"/>
      <protection hidden="1"/>
    </xf>
    <xf numFmtId="0" fontId="6" fillId="0" borderId="63" xfId="1" applyFont="1" applyBorder="1" applyAlignment="1" applyProtection="1">
      <alignment horizontal="center" vertical="center" wrapText="1"/>
      <protection hidden="1"/>
    </xf>
    <xf numFmtId="0" fontId="7" fillId="6" borderId="107" xfId="1" applyFont="1" applyFill="1" applyBorder="1" applyAlignment="1" applyProtection="1">
      <alignment horizontal="center" vertical="center" wrapText="1"/>
      <protection hidden="1"/>
    </xf>
    <xf numFmtId="0" fontId="7" fillId="6" borderId="50" xfId="1" applyFont="1" applyFill="1" applyBorder="1" applyAlignment="1" applyProtection="1">
      <alignment horizontal="center" vertical="center" wrapText="1"/>
      <protection hidden="1"/>
    </xf>
    <xf numFmtId="0" fontId="13" fillId="0" borderId="0" xfId="1" applyFont="1" applyAlignment="1" applyProtection="1">
      <alignment horizontal="left"/>
      <protection hidden="1"/>
    </xf>
    <xf numFmtId="0" fontId="7" fillId="6" borderId="8" xfId="1" applyFont="1" applyFill="1" applyBorder="1" applyAlignment="1" applyProtection="1">
      <alignment horizontal="center" vertical="center" wrapText="1"/>
      <protection hidden="1"/>
    </xf>
    <xf numFmtId="0" fontId="6" fillId="0" borderId="6" xfId="1" applyFont="1" applyBorder="1" applyAlignment="1" applyProtection="1">
      <alignment horizontal="center" vertical="center" wrapText="1"/>
      <protection hidden="1"/>
    </xf>
    <xf numFmtId="0" fontId="6" fillId="0" borderId="109" xfId="1" applyFont="1" applyBorder="1" applyAlignment="1" applyProtection="1">
      <alignment horizontal="center" vertical="center" wrapText="1"/>
      <protection hidden="1"/>
    </xf>
    <xf numFmtId="0" fontId="26" fillId="0" borderId="87" xfId="1" applyFont="1" applyBorder="1" applyAlignment="1" applyProtection="1">
      <alignment horizontal="center" vertical="center" wrapText="1"/>
      <protection locked="0" hidden="1"/>
    </xf>
    <xf numFmtId="0" fontId="26" fillId="0" borderId="80" xfId="1" applyFont="1" applyBorder="1" applyAlignment="1" applyProtection="1">
      <alignment horizontal="center" vertical="center" wrapText="1"/>
      <protection locked="0" hidden="1"/>
    </xf>
    <xf numFmtId="0" fontId="21" fillId="4" borderId="89" xfId="1" applyFont="1" applyFill="1" applyBorder="1" applyAlignment="1" applyProtection="1">
      <alignment horizontal="left" vertical="center" wrapText="1"/>
      <protection hidden="1"/>
    </xf>
    <xf numFmtId="0" fontId="21" fillId="4" borderId="76" xfId="1" applyFont="1" applyFill="1" applyBorder="1" applyAlignment="1" applyProtection="1">
      <alignment horizontal="left" vertical="center" wrapText="1"/>
      <protection hidden="1"/>
    </xf>
    <xf numFmtId="0" fontId="21" fillId="4" borderId="77" xfId="1" applyFont="1" applyFill="1" applyBorder="1" applyAlignment="1" applyProtection="1">
      <alignment horizontal="left" vertical="center" wrapText="1"/>
      <protection hidden="1"/>
    </xf>
    <xf numFmtId="0" fontId="13" fillId="4" borderId="89" xfId="1" applyFont="1" applyFill="1" applyBorder="1" applyAlignment="1" applyProtection="1">
      <alignment horizontal="left" vertical="center"/>
      <protection hidden="1"/>
    </xf>
    <xf numFmtId="0" fontId="13" fillId="4" borderId="76" xfId="1" applyFont="1" applyFill="1" applyBorder="1" applyAlignment="1" applyProtection="1">
      <alignment horizontal="left" vertical="center"/>
      <protection hidden="1"/>
    </xf>
    <xf numFmtId="0" fontId="13" fillId="4" borderId="77" xfId="1" applyFont="1" applyFill="1" applyBorder="1" applyAlignment="1" applyProtection="1">
      <alignment horizontal="left" vertical="center"/>
      <protection hidden="1"/>
    </xf>
    <xf numFmtId="0" fontId="11" fillId="0" borderId="17" xfId="1" applyFont="1" applyBorder="1" applyAlignment="1" applyProtection="1">
      <alignment horizontal="center" vertical="center" wrapText="1"/>
      <protection locked="0" hidden="1"/>
    </xf>
    <xf numFmtId="0" fontId="11" fillId="0" borderId="16" xfId="1" applyFont="1" applyBorder="1" applyAlignment="1" applyProtection="1">
      <alignment horizontal="center" vertical="center" wrapText="1"/>
      <protection locked="0" hidden="1"/>
    </xf>
    <xf numFmtId="0" fontId="32" fillId="0" borderId="87" xfId="3" applyFill="1" applyBorder="1" applyAlignment="1" applyProtection="1">
      <alignment horizontal="center" vertical="center" wrapText="1"/>
      <protection locked="0" hidden="1"/>
    </xf>
    <xf numFmtId="0" fontId="42" fillId="0" borderId="80" xfId="3" applyFont="1" applyFill="1" applyBorder="1" applyAlignment="1" applyProtection="1">
      <alignment horizontal="center" vertical="center" wrapText="1"/>
      <protection locked="0" hidden="1"/>
    </xf>
    <xf numFmtId="0" fontId="32" fillId="0" borderId="17" xfId="3" applyFill="1" applyBorder="1" applyAlignment="1" applyProtection="1">
      <alignment horizontal="center" vertical="center" wrapText="1"/>
      <protection locked="0" hidden="1"/>
    </xf>
    <xf numFmtId="0" fontId="11" fillId="0" borderId="87" xfId="1" applyFont="1" applyBorder="1" applyAlignment="1" applyProtection="1">
      <alignment horizontal="center" vertical="center" wrapText="1"/>
      <protection locked="0" hidden="1"/>
    </xf>
    <xf numFmtId="0" fontId="11" fillId="0" borderId="80" xfId="1" applyFont="1" applyBorder="1" applyAlignment="1" applyProtection="1">
      <alignment horizontal="center" vertical="center" wrapText="1"/>
      <protection locked="0" hidden="1"/>
    </xf>
    <xf numFmtId="0" fontId="11" fillId="0" borderId="97" xfId="1" applyFont="1" applyBorder="1" applyAlignment="1" applyProtection="1">
      <alignment horizontal="center" vertical="center" wrapText="1"/>
      <protection hidden="1"/>
    </xf>
    <xf numFmtId="0" fontId="11" fillId="0" borderId="95" xfId="1" applyFont="1" applyBorder="1" applyAlignment="1" applyProtection="1">
      <alignment horizontal="center" vertical="center" wrapText="1"/>
      <protection hidden="1"/>
    </xf>
    <xf numFmtId="0" fontId="11" fillId="0" borderId="100" xfId="1" applyFont="1" applyBorder="1" applyAlignment="1" applyProtection="1">
      <alignment horizontal="center" vertical="center" wrapText="1"/>
      <protection hidden="1"/>
    </xf>
    <xf numFmtId="0" fontId="32" fillId="0" borderId="80" xfId="3" applyFill="1" applyBorder="1" applyAlignment="1" applyProtection="1">
      <alignment horizontal="center" vertical="center" wrapText="1"/>
      <protection locked="0" hidden="1"/>
    </xf>
    <xf numFmtId="0" fontId="11" fillId="0" borderId="102" xfId="1" applyFont="1" applyBorder="1" applyAlignment="1" applyProtection="1">
      <alignment horizontal="center" vertical="center" wrapText="1"/>
      <protection hidden="1"/>
    </xf>
    <xf numFmtId="0" fontId="1" fillId="0" borderId="90" xfId="1" applyBorder="1" applyAlignment="1" applyProtection="1">
      <alignment horizontal="left" vertical="center" wrapText="1"/>
      <protection locked="0" hidden="1"/>
    </xf>
    <xf numFmtId="0" fontId="1" fillId="0" borderId="91" xfId="1" applyBorder="1" applyAlignment="1" applyProtection="1">
      <alignment horizontal="left" vertical="center" wrapText="1"/>
      <protection locked="0" hidden="1"/>
    </xf>
    <xf numFmtId="0" fontId="1" fillId="0" borderId="74" xfId="1" applyBorder="1" applyAlignment="1" applyProtection="1">
      <alignment horizontal="left" vertical="center" wrapText="1"/>
      <protection locked="0" hidden="1"/>
    </xf>
    <xf numFmtId="0" fontId="11" fillId="5" borderId="75" xfId="1" applyFont="1" applyFill="1" applyBorder="1" applyAlignment="1" applyProtection="1">
      <alignment horizontal="center" vertical="center" wrapText="1"/>
      <protection hidden="1"/>
    </xf>
    <xf numFmtId="0" fontId="11" fillId="5" borderId="32" xfId="1" applyFont="1" applyFill="1" applyBorder="1" applyAlignment="1" applyProtection="1">
      <alignment horizontal="center" vertical="center" wrapText="1"/>
      <protection hidden="1"/>
    </xf>
    <xf numFmtId="164" fontId="26" fillId="0" borderId="87" xfId="1" applyNumberFormat="1" applyFont="1" applyBorder="1" applyAlignment="1" applyProtection="1">
      <alignment horizontal="center" vertical="center" wrapText="1"/>
      <protection locked="0" hidden="1"/>
    </xf>
    <xf numFmtId="164" fontId="26" fillId="0" borderId="80" xfId="1" applyNumberFormat="1" applyFont="1" applyBorder="1" applyAlignment="1" applyProtection="1">
      <alignment horizontal="center" vertical="center" wrapText="1"/>
      <protection locked="0" hidden="1"/>
    </xf>
    <xf numFmtId="0" fontId="11" fillId="3" borderId="0" xfId="1" applyFont="1" applyFill="1" applyAlignment="1" applyProtection="1">
      <alignment horizontal="left" vertical="center" wrapText="1"/>
      <protection hidden="1"/>
    </xf>
    <xf numFmtId="0" fontId="11" fillId="3" borderId="108" xfId="1" applyFont="1" applyFill="1" applyBorder="1" applyAlignment="1" applyProtection="1">
      <alignment horizontal="center" vertical="center" wrapText="1"/>
      <protection locked="0" hidden="1"/>
    </xf>
    <xf numFmtId="0" fontId="11" fillId="3" borderId="37" xfId="1" applyFont="1" applyFill="1" applyBorder="1" applyAlignment="1" applyProtection="1">
      <alignment horizontal="center" vertical="center" wrapText="1"/>
      <protection locked="0" hidden="1"/>
    </xf>
    <xf numFmtId="0" fontId="11" fillId="5" borderId="79" xfId="1" applyFont="1" applyFill="1" applyBorder="1" applyAlignment="1" applyProtection="1">
      <alignment horizontal="center" vertical="center" wrapText="1"/>
      <protection hidden="1"/>
    </xf>
    <xf numFmtId="0" fontId="11" fillId="5" borderId="99" xfId="1" applyFont="1" applyFill="1" applyBorder="1" applyAlignment="1" applyProtection="1">
      <alignment horizontal="center" vertical="center" wrapText="1"/>
      <protection hidden="1"/>
    </xf>
    <xf numFmtId="0" fontId="11" fillId="5" borderId="78" xfId="1" applyFont="1" applyFill="1" applyBorder="1" applyAlignment="1" applyProtection="1">
      <alignment horizontal="center" vertical="center" wrapText="1"/>
      <protection hidden="1"/>
    </xf>
    <xf numFmtId="0" fontId="11" fillId="5" borderId="98" xfId="1" applyFont="1" applyFill="1" applyBorder="1" applyAlignment="1" applyProtection="1">
      <alignment horizontal="center" vertical="center" wrapText="1"/>
      <protection hidden="1"/>
    </xf>
    <xf numFmtId="14" fontId="11" fillId="0" borderId="86" xfId="1" applyNumberFormat="1" applyFont="1" applyBorder="1" applyAlignment="1" applyProtection="1">
      <alignment horizontal="center" vertical="center" wrapText="1"/>
      <protection locked="0" hidden="1"/>
    </xf>
    <xf numFmtId="0" fontId="11" fillId="0" borderId="41" xfId="1" applyFont="1" applyBorder="1" applyAlignment="1" applyProtection="1">
      <alignment horizontal="center" vertical="center" wrapText="1"/>
      <protection locked="0" hidden="1"/>
    </xf>
    <xf numFmtId="0" fontId="11" fillId="0" borderId="85" xfId="1" applyFont="1" applyBorder="1" applyAlignment="1" applyProtection="1">
      <alignment horizontal="center" vertical="center" wrapText="1"/>
      <protection locked="0" hidden="1"/>
    </xf>
    <xf numFmtId="0" fontId="11" fillId="0" borderId="42" xfId="1" applyFont="1" applyBorder="1" applyAlignment="1" applyProtection="1">
      <alignment horizontal="center" vertical="center" wrapText="1"/>
      <protection locked="0" hidden="1"/>
    </xf>
    <xf numFmtId="0" fontId="11" fillId="5" borderId="81" xfId="1" applyFont="1" applyFill="1" applyBorder="1" applyAlignment="1" applyProtection="1">
      <alignment horizontal="center" vertical="center" wrapText="1"/>
      <protection hidden="1"/>
    </xf>
    <xf numFmtId="0" fontId="17" fillId="3" borderId="0" xfId="1" applyFont="1" applyFill="1" applyAlignment="1" applyProtection="1">
      <alignment horizontal="center"/>
      <protection hidden="1"/>
    </xf>
    <xf numFmtId="0" fontId="16" fillId="3" borderId="0" xfId="1" applyFont="1" applyFill="1" applyAlignment="1" applyProtection="1">
      <alignment horizontal="left" indent="15"/>
      <protection hidden="1"/>
    </xf>
    <xf numFmtId="0" fontId="11" fillId="0" borderId="86" xfId="1" applyFont="1" applyBorder="1" applyAlignment="1" applyProtection="1">
      <alignment horizontal="center" vertical="center" wrapText="1"/>
      <protection locked="0" hidden="1"/>
    </xf>
    <xf numFmtId="0" fontId="13" fillId="4" borderId="89" xfId="1" applyFont="1" applyFill="1" applyBorder="1" applyAlignment="1" applyProtection="1">
      <alignment horizontal="left"/>
      <protection hidden="1"/>
    </xf>
    <xf numFmtId="0" fontId="13" fillId="4" borderId="76" xfId="1" applyFont="1" applyFill="1" applyBorder="1" applyAlignment="1" applyProtection="1">
      <alignment horizontal="left"/>
      <protection hidden="1"/>
    </xf>
    <xf numFmtId="0" fontId="13" fillId="4" borderId="77" xfId="1" applyFont="1" applyFill="1" applyBorder="1" applyAlignment="1" applyProtection="1">
      <alignment horizontal="left"/>
      <protection hidden="1"/>
    </xf>
    <xf numFmtId="0" fontId="30" fillId="0" borderId="14" xfId="1" applyFont="1" applyBorder="1" applyAlignment="1" applyProtection="1">
      <alignment horizontal="center" vertical="center"/>
      <protection locked="0" hidden="1"/>
    </xf>
    <xf numFmtId="0" fontId="12" fillId="0" borderId="13" xfId="1" applyFont="1" applyBorder="1" applyAlignment="1" applyProtection="1">
      <alignment horizontal="center" vertical="center"/>
      <protection locked="0" hidden="1"/>
    </xf>
    <xf numFmtId="0" fontId="12" fillId="3" borderId="17" xfId="1" applyFont="1" applyFill="1" applyBorder="1" applyAlignment="1" applyProtection="1">
      <alignment horizontal="center" vertical="center"/>
      <protection locked="0" hidden="1"/>
    </xf>
    <xf numFmtId="0" fontId="12" fillId="3" borderId="16" xfId="1" applyFont="1" applyFill="1" applyBorder="1" applyAlignment="1" applyProtection="1">
      <alignment horizontal="center" vertical="center"/>
      <protection locked="0" hidden="1"/>
    </xf>
    <xf numFmtId="0" fontId="12" fillId="3" borderId="20" xfId="1" applyFont="1" applyFill="1" applyBorder="1" applyAlignment="1" applyProtection="1">
      <alignment horizontal="center" vertical="center" wrapText="1"/>
      <protection hidden="1"/>
    </xf>
    <xf numFmtId="0" fontId="12" fillId="3" borderId="19" xfId="1" applyFont="1" applyFill="1" applyBorder="1" applyAlignment="1" applyProtection="1">
      <alignment horizontal="center" vertical="center" wrapText="1"/>
      <protection hidden="1"/>
    </xf>
    <xf numFmtId="0" fontId="1" fillId="3" borderId="87" xfId="1" applyFill="1" applyBorder="1" applyAlignment="1" applyProtection="1">
      <alignment horizontal="center"/>
      <protection hidden="1"/>
    </xf>
    <xf numFmtId="0" fontId="1" fillId="3" borderId="83" xfId="1" applyFill="1" applyBorder="1" applyAlignment="1" applyProtection="1">
      <alignment horizontal="center"/>
      <protection hidden="1"/>
    </xf>
    <xf numFmtId="0" fontId="1" fillId="3" borderId="72" xfId="1" applyFill="1" applyBorder="1" applyAlignment="1" applyProtection="1">
      <alignment horizontal="center" vertical="center" wrapText="1"/>
      <protection hidden="1"/>
    </xf>
    <xf numFmtId="0" fontId="1" fillId="3" borderId="0" xfId="1" applyFill="1" applyAlignment="1" applyProtection="1">
      <alignment horizontal="center" vertical="center" wrapText="1"/>
      <protection hidden="1"/>
    </xf>
    <xf numFmtId="0" fontId="30" fillId="0" borderId="87" xfId="1" applyFont="1" applyBorder="1" applyAlignment="1" applyProtection="1">
      <alignment horizontal="center" vertical="center" wrapText="1"/>
      <protection locked="0" hidden="1"/>
    </xf>
    <xf numFmtId="0" fontId="30" fillId="0" borderId="80" xfId="1" applyFont="1" applyBorder="1" applyAlignment="1" applyProtection="1">
      <alignment horizontal="center" vertical="center" wrapText="1"/>
      <protection locked="0" hidden="1"/>
    </xf>
    <xf numFmtId="0" fontId="11" fillId="5" borderId="73" xfId="1" applyFont="1" applyFill="1" applyBorder="1" applyAlignment="1" applyProtection="1">
      <alignment horizontal="center" vertical="center" wrapText="1"/>
      <protection hidden="1"/>
    </xf>
    <xf numFmtId="0" fontId="11" fillId="5" borderId="84" xfId="1" applyFont="1" applyFill="1" applyBorder="1" applyAlignment="1" applyProtection="1">
      <alignment horizontal="center" vertical="center" wrapText="1"/>
      <protection hidden="1"/>
    </xf>
    <xf numFmtId="14" fontId="11" fillId="0" borderId="88" xfId="1" applyNumberFormat="1" applyFont="1" applyBorder="1" applyAlignment="1" applyProtection="1">
      <alignment horizontal="center" vertical="center" wrapText="1"/>
      <protection locked="0" hidden="1"/>
    </xf>
    <xf numFmtId="14" fontId="11" fillId="0" borderId="40" xfId="1" applyNumberFormat="1" applyFont="1" applyBorder="1" applyAlignment="1" applyProtection="1">
      <alignment horizontal="center" vertical="center" wrapText="1"/>
      <protection locked="0" hidden="1"/>
    </xf>
    <xf numFmtId="0" fontId="11" fillId="5" borderId="82" xfId="1" applyFont="1" applyFill="1" applyBorder="1" applyAlignment="1" applyProtection="1">
      <alignment horizontal="center" vertical="center" wrapText="1"/>
      <protection hidden="1"/>
    </xf>
    <xf numFmtId="6" fontId="11" fillId="0" borderId="86" xfId="1" applyNumberFormat="1" applyFont="1" applyBorder="1" applyAlignment="1" applyProtection="1">
      <alignment horizontal="center" vertical="center" wrapText="1"/>
      <protection locked="0" hidden="1"/>
    </xf>
    <xf numFmtId="0" fontId="11" fillId="5" borderId="83" xfId="1" applyFont="1" applyFill="1" applyBorder="1" applyAlignment="1" applyProtection="1">
      <alignment horizontal="center" vertical="center" wrapText="1"/>
      <protection hidden="1"/>
    </xf>
    <xf numFmtId="0" fontId="35" fillId="18" borderId="54" xfId="0" applyFont="1" applyFill="1" applyBorder="1" applyAlignment="1">
      <alignment horizontal="center" vertical="center" textRotation="90"/>
    </xf>
    <xf numFmtId="0" fontId="24" fillId="18" borderId="54" xfId="0" applyFont="1" applyFill="1" applyBorder="1" applyAlignment="1">
      <alignment horizontal="right"/>
    </xf>
    <xf numFmtId="0" fontId="37" fillId="18" borderId="54" xfId="0" applyFont="1" applyFill="1" applyBorder="1" applyAlignment="1">
      <alignment horizontal="left"/>
    </xf>
    <xf numFmtId="0" fontId="38" fillId="17" borderId="93" xfId="0" applyFont="1" applyFill="1" applyBorder="1" applyAlignment="1">
      <alignment horizontal="center" vertical="center" wrapText="1"/>
    </xf>
    <xf numFmtId="0" fontId="35" fillId="20" borderId="54" xfId="0" applyFont="1" applyFill="1" applyBorder="1" applyAlignment="1">
      <alignment horizontal="center" vertical="center" textRotation="90"/>
    </xf>
    <xf numFmtId="0" fontId="24" fillId="20" borderId="54" xfId="0" applyFont="1" applyFill="1" applyBorder="1" applyAlignment="1">
      <alignment horizontal="right"/>
    </xf>
    <xf numFmtId="0" fontId="37" fillId="20" borderId="54" xfId="0" applyFont="1" applyFill="1" applyBorder="1" applyAlignment="1">
      <alignment horizontal="left"/>
    </xf>
    <xf numFmtId="0" fontId="35" fillId="19" borderId="54" xfId="0" applyFont="1" applyFill="1" applyBorder="1" applyAlignment="1">
      <alignment horizontal="center" vertical="center" textRotation="90"/>
    </xf>
    <xf numFmtId="0" fontId="24" fillId="19" borderId="54" xfId="0" applyFont="1" applyFill="1" applyBorder="1" applyAlignment="1">
      <alignment horizontal="right"/>
    </xf>
    <xf numFmtId="0" fontId="37" fillId="19" borderId="54" xfId="0" applyFont="1" applyFill="1" applyBorder="1" applyAlignment="1">
      <alignment horizontal="left" wrapText="1"/>
    </xf>
    <xf numFmtId="0" fontId="37" fillId="19" borderId="54" xfId="0" applyFont="1" applyFill="1" applyBorder="1" applyAlignment="1">
      <alignment horizontal="left"/>
    </xf>
    <xf numFmtId="0" fontId="35" fillId="16" borderId="54" xfId="0" applyFont="1" applyFill="1" applyBorder="1" applyAlignment="1">
      <alignment horizontal="center" vertical="center" textRotation="90"/>
    </xf>
    <xf numFmtId="0" fontId="24" fillId="16" borderId="54" xfId="0" applyFont="1" applyFill="1" applyBorder="1" applyAlignment="1">
      <alignment horizontal="right"/>
    </xf>
    <xf numFmtId="0" fontId="37" fillId="16" borderId="54" xfId="0" applyFont="1" applyFill="1" applyBorder="1" applyAlignment="1">
      <alignment horizontal="left"/>
    </xf>
    <xf numFmtId="0" fontId="35" fillId="21" borderId="54" xfId="0" applyFont="1" applyFill="1" applyBorder="1" applyAlignment="1">
      <alignment horizontal="center" vertical="center" textRotation="90"/>
    </xf>
    <xf numFmtId="0" fontId="24" fillId="21" borderId="54" xfId="0" applyFont="1" applyFill="1" applyBorder="1" applyAlignment="1">
      <alignment horizontal="right"/>
    </xf>
    <xf numFmtId="0" fontId="37" fillId="21" borderId="54" xfId="0" applyFont="1" applyFill="1" applyBorder="1" applyAlignment="1">
      <alignment horizontal="left"/>
    </xf>
    <xf numFmtId="0" fontId="35" fillId="22" borderId="54" xfId="0" applyFont="1" applyFill="1" applyBorder="1" applyAlignment="1">
      <alignment horizontal="center" vertical="center" textRotation="90"/>
    </xf>
    <xf numFmtId="0" fontId="24" fillId="22" borderId="54" xfId="0" applyFont="1" applyFill="1" applyBorder="1" applyAlignment="1">
      <alignment horizontal="right"/>
    </xf>
    <xf numFmtId="0" fontId="37" fillId="22" borderId="54" xfId="0" applyFont="1" applyFill="1" applyBorder="1" applyAlignment="1">
      <alignment horizontal="left" wrapText="1"/>
    </xf>
    <xf numFmtId="0" fontId="37" fillId="22" borderId="54" xfId="0" applyFont="1" applyFill="1" applyBorder="1" applyAlignment="1">
      <alignment horizontal="left"/>
    </xf>
    <xf numFmtId="0" fontId="35" fillId="23" borderId="54" xfId="0" applyFont="1" applyFill="1" applyBorder="1" applyAlignment="1">
      <alignment horizontal="center" vertical="center" textRotation="90"/>
    </xf>
    <xf numFmtId="0" fontId="24" fillId="23" borderId="54" xfId="0" applyFont="1" applyFill="1" applyBorder="1" applyAlignment="1">
      <alignment horizontal="right"/>
    </xf>
    <xf numFmtId="0" fontId="37" fillId="23" borderId="54" xfId="0" applyFont="1" applyFill="1" applyBorder="1" applyAlignment="1">
      <alignment horizontal="left"/>
    </xf>
    <xf numFmtId="0" fontId="36" fillId="24" borderId="123" xfId="0" applyFont="1" applyFill="1" applyBorder="1" applyAlignment="1">
      <alignment horizontal="right"/>
    </xf>
    <xf numFmtId="0" fontId="39" fillId="24" borderId="124" xfId="0" applyFont="1" applyFill="1" applyBorder="1"/>
    <xf numFmtId="0" fontId="39" fillId="24" borderId="125" xfId="0" applyFont="1" applyFill="1" applyBorder="1"/>
    <xf numFmtId="0" fontId="37" fillId="24" borderId="123" xfId="0" applyFont="1" applyFill="1" applyBorder="1" applyAlignment="1">
      <alignment horizontal="left"/>
    </xf>
    <xf numFmtId="0" fontId="41" fillId="25" borderId="121" xfId="0" applyFont="1" applyFill="1" applyBorder="1" applyAlignment="1">
      <alignment horizontal="center" vertical="center" textRotation="90"/>
    </xf>
    <xf numFmtId="0" fontId="39" fillId="24" borderId="122" xfId="0" applyFont="1" applyFill="1" applyBorder="1"/>
    <xf numFmtId="0" fontId="39" fillId="24" borderId="126" xfId="0" applyFont="1" applyFill="1" applyBorder="1"/>
    <xf numFmtId="0" fontId="35" fillId="26" borderId="54" xfId="0" applyFont="1" applyFill="1" applyBorder="1" applyAlignment="1">
      <alignment horizontal="center" vertical="center" textRotation="90"/>
    </xf>
    <xf numFmtId="0" fontId="24" fillId="26" borderId="54" xfId="0" applyFont="1" applyFill="1" applyBorder="1" applyAlignment="1">
      <alignment horizontal="right"/>
    </xf>
    <xf numFmtId="0" fontId="37" fillId="26" borderId="54" xfId="0" applyFont="1" applyFill="1" applyBorder="1" applyAlignment="1">
      <alignment horizontal="left"/>
    </xf>
    <xf numFmtId="0" fontId="37" fillId="26" borderId="54" xfId="0" applyFont="1" applyFill="1" applyBorder="1" applyAlignment="1">
      <alignment horizontal="left" wrapText="1"/>
    </xf>
    <xf numFmtId="0" fontId="35" fillId="27" borderId="54" xfId="0" applyFont="1" applyFill="1" applyBorder="1" applyAlignment="1">
      <alignment horizontal="center" vertical="center" textRotation="90"/>
    </xf>
    <xf numFmtId="0" fontId="24" fillId="27" borderId="54" xfId="0" applyFont="1" applyFill="1" applyBorder="1" applyAlignment="1">
      <alignment horizontal="right"/>
    </xf>
    <xf numFmtId="0" fontId="37" fillId="27" borderId="54" xfId="0" applyFont="1" applyFill="1" applyBorder="1" applyAlignment="1">
      <alignment horizontal="left"/>
    </xf>
    <xf numFmtId="0" fontId="35" fillId="28" borderId="54" xfId="0" applyFont="1" applyFill="1" applyBorder="1" applyAlignment="1">
      <alignment horizontal="center" vertical="center" textRotation="90"/>
    </xf>
    <xf numFmtId="0" fontId="24" fillId="28" borderId="54" xfId="0" applyFont="1" applyFill="1" applyBorder="1" applyAlignment="1">
      <alignment horizontal="right"/>
    </xf>
    <xf numFmtId="0" fontId="37" fillId="28" borderId="54" xfId="0" applyFont="1" applyFill="1" applyBorder="1" applyAlignment="1">
      <alignment horizontal="left"/>
    </xf>
  </cellXfs>
  <cellStyles count="4">
    <cellStyle name="Hyperlink" xfId="3" builtinId="8"/>
    <cellStyle name="Normal" xfId="0" builtinId="0"/>
    <cellStyle name="Normal 2" xfId="1" xr:uid="{00000000-0005-0000-0000-000001000000}"/>
    <cellStyle name="Per cent" xfId="2" builtinId="5"/>
  </cellStyles>
  <dxfs count="13">
    <dxf>
      <font>
        <color theme="0"/>
      </font>
    </dxf>
    <dxf>
      <font>
        <b val="0"/>
        <i/>
        <color rgb="FFC00000"/>
      </font>
    </dxf>
    <dxf>
      <font>
        <color auto="1"/>
      </font>
      <fill>
        <patternFill>
          <bgColor theme="8" tint="0.79998168889431442"/>
        </patternFill>
      </fill>
      <border>
        <left style="hair">
          <color auto="1"/>
        </left>
        <right style="hair">
          <color auto="1"/>
        </right>
        <top style="hair">
          <color auto="1"/>
        </top>
        <bottom style="hair">
          <color auto="1"/>
        </bottom>
        <vertical/>
        <horizontal/>
      </border>
    </dxf>
    <dxf>
      <font>
        <b val="0"/>
        <i/>
        <color rgb="FFC00000"/>
      </font>
    </dxf>
    <dxf>
      <fill>
        <patternFill>
          <bgColor theme="8" tint="0.79998168889431442"/>
        </patternFill>
      </fill>
      <border>
        <left style="hair">
          <color auto="1"/>
        </left>
        <right style="hair">
          <color auto="1"/>
        </right>
        <top style="hair">
          <color auto="1"/>
        </top>
        <bottom style="hair">
          <color auto="1"/>
        </bottom>
      </border>
    </dxf>
    <dxf>
      <font>
        <b val="0"/>
        <i/>
        <color rgb="FFC00000"/>
      </font>
    </dxf>
    <dxf>
      <font>
        <color theme="0"/>
      </font>
    </dxf>
    <dxf>
      <font>
        <b val="0"/>
        <i/>
        <color rgb="FFC00000"/>
      </font>
    </dxf>
    <dxf>
      <font>
        <color theme="0"/>
      </font>
    </dxf>
    <dxf>
      <font>
        <b val="0"/>
        <i/>
        <color rgb="FFC0000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2</xdr:col>
      <xdr:colOff>106680</xdr:colOff>
      <xdr:row>2</xdr:row>
      <xdr:rowOff>1270</xdr:rowOff>
    </xdr:from>
    <xdr:ext cx="1074420" cy="405130"/>
    <xdr:pic>
      <xdr:nvPicPr>
        <xdr:cNvPr id="2" name="Picture 1">
          <a:extLst>
            <a:ext uri="{FF2B5EF4-FFF2-40B4-BE49-F238E27FC236}">
              <a16:creationId xmlns:a16="http://schemas.microsoft.com/office/drawing/2014/main" id="{00000000-0008-0000-00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40262"/>
        <a:stretch/>
      </xdr:blipFill>
      <xdr:spPr>
        <a:xfrm>
          <a:off x="1341755" y="363220"/>
          <a:ext cx="1074420" cy="40513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202565</xdr:colOff>
      <xdr:row>1</xdr:row>
      <xdr:rowOff>0</xdr:rowOff>
    </xdr:from>
    <xdr:ext cx="1074420" cy="359833"/>
    <xdr:pic>
      <xdr:nvPicPr>
        <xdr:cNvPr id="2" name="Picture 1">
          <a:extLst>
            <a:ext uri="{FF2B5EF4-FFF2-40B4-BE49-F238E27FC236}">
              <a16:creationId xmlns:a16="http://schemas.microsoft.com/office/drawing/2014/main" id="{00000000-0008-0000-01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44877"/>
        <a:stretch/>
      </xdr:blipFill>
      <xdr:spPr>
        <a:xfrm>
          <a:off x="818515" y="180975"/>
          <a:ext cx="1074420" cy="359833"/>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9</xdr:col>
          <xdr:colOff>342900</xdr:colOff>
          <xdr:row>4</xdr:row>
          <xdr:rowOff>66675</xdr:rowOff>
        </xdr:from>
        <xdr:to>
          <xdr:col>9</xdr:col>
          <xdr:colOff>1076325</xdr:colOff>
          <xdr:row>6</xdr:row>
          <xdr:rowOff>180975</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100-0000012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10</xdr:col>
      <xdr:colOff>0</xdr:colOff>
      <xdr:row>5</xdr:row>
      <xdr:rowOff>0</xdr:rowOff>
    </xdr:from>
    <xdr:ext cx="1395730" cy="861060"/>
    <xdr:pic>
      <xdr:nvPicPr>
        <xdr:cNvPr id="2" name="Pictur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6000" y="838200"/>
          <a:ext cx="1395730" cy="86106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140335</xdr:colOff>
      <xdr:row>0</xdr:row>
      <xdr:rowOff>152400</xdr:rowOff>
    </xdr:from>
    <xdr:ext cx="1074420" cy="366183"/>
    <xdr:pic>
      <xdr:nvPicPr>
        <xdr:cNvPr id="2" name="Picture 1">
          <a:extLst>
            <a:ext uri="{FF2B5EF4-FFF2-40B4-BE49-F238E27FC236}">
              <a16:creationId xmlns:a16="http://schemas.microsoft.com/office/drawing/2014/main" id="{00000000-0008-0000-03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44049"/>
        <a:stretch/>
      </xdr:blipFill>
      <xdr:spPr>
        <a:xfrm>
          <a:off x="318135" y="152400"/>
          <a:ext cx="1074420" cy="366183"/>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140335</xdr:colOff>
      <xdr:row>0</xdr:row>
      <xdr:rowOff>152400</xdr:rowOff>
    </xdr:from>
    <xdr:ext cx="1074420" cy="366183"/>
    <xdr:pic>
      <xdr:nvPicPr>
        <xdr:cNvPr id="2" name="Picture 1">
          <a:extLst>
            <a:ext uri="{FF2B5EF4-FFF2-40B4-BE49-F238E27FC236}">
              <a16:creationId xmlns:a16="http://schemas.microsoft.com/office/drawing/2014/main" id="{00000000-0008-0000-04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44049"/>
        <a:stretch/>
      </xdr:blipFill>
      <xdr:spPr>
        <a:xfrm>
          <a:off x="324485" y="152400"/>
          <a:ext cx="1074420" cy="366183"/>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140335</xdr:colOff>
      <xdr:row>0</xdr:row>
      <xdr:rowOff>152400</xdr:rowOff>
    </xdr:from>
    <xdr:ext cx="1074420" cy="366183"/>
    <xdr:pic>
      <xdr:nvPicPr>
        <xdr:cNvPr id="2" name="Picture 1">
          <a:extLst>
            <a:ext uri="{FF2B5EF4-FFF2-40B4-BE49-F238E27FC236}">
              <a16:creationId xmlns:a16="http://schemas.microsoft.com/office/drawing/2014/main" id="{00000000-0008-0000-05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44049"/>
        <a:stretch/>
      </xdr:blipFill>
      <xdr:spPr>
        <a:xfrm>
          <a:off x="324485" y="152400"/>
          <a:ext cx="1074420" cy="366183"/>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546697</xdr:colOff>
      <xdr:row>0</xdr:row>
      <xdr:rowOff>123190</xdr:rowOff>
    </xdr:from>
    <xdr:ext cx="1074420" cy="366694"/>
    <xdr:pic>
      <xdr:nvPicPr>
        <xdr:cNvPr id="2" name="Picture 1">
          <a:extLst>
            <a:ext uri="{FF2B5EF4-FFF2-40B4-BE49-F238E27FC236}">
              <a16:creationId xmlns:a16="http://schemas.microsoft.com/office/drawing/2014/main" id="{00000000-0008-0000-06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43826"/>
        <a:stretch/>
      </xdr:blipFill>
      <xdr:spPr>
        <a:xfrm>
          <a:off x="543522" y="126365"/>
          <a:ext cx="1074420" cy="366694"/>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2.emf"/><Relationship Id="rId4" Type="http://schemas.openxmlformats.org/officeDocument/2006/relationships/oleObject" Target="../embeddings/Microsoft_Word_97_-_2003_Document.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mailto:graham.moor@nhs.net" TargetMode="External"/><Relationship Id="rId2" Type="http://schemas.openxmlformats.org/officeDocument/2006/relationships/hyperlink" Target="mailto:rebecca.llewellyn2@nhs.net" TargetMode="External"/><Relationship Id="rId1" Type="http://schemas.openxmlformats.org/officeDocument/2006/relationships/hyperlink" Target="mailto:Lee.freedman@nccgroup.com" TargetMode="External"/><Relationship Id="rId5" Type="http://schemas.openxmlformats.org/officeDocument/2006/relationships/drawing" Target="../drawings/drawing7.xm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8074A-A3AE-42A0-A208-E23A18260002}">
  <sheetPr>
    <tabColor rgb="FFC00000"/>
  </sheetPr>
  <dimension ref="B1:T75"/>
  <sheetViews>
    <sheetView showRowColHeaders="0" zoomScale="110" zoomScaleNormal="110" workbookViewId="0">
      <selection activeCell="E24" sqref="E24"/>
    </sheetView>
  </sheetViews>
  <sheetFormatPr defaultColWidth="8.85546875" defaultRowHeight="12.75"/>
  <cols>
    <col min="1" max="2" width="1.85546875" style="87" customWidth="1"/>
    <col min="3" max="3" width="18.42578125" style="87" customWidth="1"/>
    <col min="4" max="4" width="8.85546875" style="87"/>
    <col min="5" max="5" width="90.85546875" style="87" customWidth="1"/>
    <col min="6" max="6" width="1.85546875" style="87" customWidth="1"/>
    <col min="7" max="16384" width="8.85546875" style="87"/>
  </cols>
  <sheetData>
    <row r="1" spans="2:20" ht="6" customHeight="1"/>
    <row r="2" spans="2:20" s="6" customFormat="1">
      <c r="G2" s="164"/>
    </row>
    <row r="3" spans="2:20" s="6" customFormat="1" ht="26.25">
      <c r="D3" s="322" t="s">
        <v>144</v>
      </c>
      <c r="E3" s="322"/>
      <c r="F3" s="163"/>
      <c r="G3" s="163"/>
    </row>
    <row r="4" spans="2:20" s="6" customFormat="1" ht="20.25">
      <c r="D4" s="321" t="s">
        <v>170</v>
      </c>
      <c r="E4" s="321"/>
    </row>
    <row r="5" spans="2:20" s="6" customFormat="1" ht="13.35" customHeight="1">
      <c r="I5" s="21"/>
      <c r="J5" s="21"/>
      <c r="K5" s="21"/>
      <c r="L5" s="21"/>
      <c r="M5" s="21"/>
      <c r="N5" s="21"/>
      <c r="O5" s="21"/>
      <c r="P5" s="21"/>
      <c r="Q5" s="21"/>
      <c r="R5" s="21"/>
      <c r="S5" s="21"/>
      <c r="T5" s="21"/>
    </row>
    <row r="6" spans="2:20" ht="8.4499999999999993" customHeight="1">
      <c r="B6" s="88"/>
      <c r="C6" s="162"/>
      <c r="D6" s="162"/>
      <c r="E6" s="85"/>
      <c r="F6" s="83"/>
    </row>
    <row r="7" spans="2:20" ht="12.75" customHeight="1">
      <c r="B7" s="89"/>
      <c r="C7" s="310" t="s">
        <v>238</v>
      </c>
      <c r="D7" s="310"/>
      <c r="E7" s="310"/>
      <c r="F7" s="82"/>
    </row>
    <row r="8" spans="2:20" ht="7.35" customHeight="1">
      <c r="B8" s="89"/>
      <c r="C8" s="160"/>
      <c r="D8" s="160"/>
      <c r="F8" s="82"/>
    </row>
    <row r="9" spans="2:20" ht="30" customHeight="1">
      <c r="B9" s="89"/>
      <c r="C9" s="311" t="s">
        <v>18</v>
      </c>
      <c r="D9" s="311"/>
      <c r="E9" s="311"/>
      <c r="F9" s="155"/>
    </row>
    <row r="10" spans="2:20" ht="12.75" customHeight="1">
      <c r="B10" s="89"/>
      <c r="C10" s="160"/>
      <c r="D10" s="160"/>
      <c r="F10" s="82"/>
    </row>
    <row r="11" spans="2:20" ht="26.1" customHeight="1">
      <c r="B11" s="89"/>
      <c r="C11" s="311" t="s">
        <v>17</v>
      </c>
      <c r="D11" s="311"/>
      <c r="E11" s="311"/>
      <c r="F11" s="155"/>
    </row>
    <row r="12" spans="2:20" ht="12.75" customHeight="1">
      <c r="B12" s="90"/>
      <c r="C12" s="161"/>
      <c r="D12" s="161"/>
      <c r="E12" s="86"/>
      <c r="F12" s="81"/>
    </row>
    <row r="13" spans="2:20" ht="12.75" customHeight="1">
      <c r="C13" s="160"/>
      <c r="D13" s="160"/>
    </row>
    <row r="14" spans="2:20">
      <c r="B14" s="88"/>
      <c r="C14" s="91"/>
      <c r="D14" s="91"/>
      <c r="E14" s="91"/>
      <c r="F14" s="92"/>
    </row>
    <row r="15" spans="2:20" ht="12.75" customHeight="1">
      <c r="B15" s="89"/>
      <c r="C15" s="310" t="s">
        <v>136</v>
      </c>
      <c r="D15" s="310"/>
      <c r="E15" s="310"/>
      <c r="F15" s="82"/>
    </row>
    <row r="16" spans="2:20" ht="12.75" customHeight="1">
      <c r="B16" s="89"/>
      <c r="C16" s="149"/>
      <c r="D16" s="149"/>
      <c r="F16" s="82"/>
    </row>
    <row r="17" spans="2:6" ht="12.75" customHeight="1">
      <c r="B17" s="89"/>
      <c r="C17" s="318" t="s">
        <v>42</v>
      </c>
      <c r="D17" s="318"/>
      <c r="E17" s="318"/>
      <c r="F17" s="82"/>
    </row>
    <row r="18" spans="2:6" ht="12.75" customHeight="1">
      <c r="B18" s="89"/>
      <c r="C18" s="160" t="s">
        <v>137</v>
      </c>
      <c r="D18" s="315" t="s">
        <v>251</v>
      </c>
      <c r="E18" s="315"/>
      <c r="F18" s="82"/>
    </row>
    <row r="19" spans="2:6" ht="12.75" customHeight="1">
      <c r="B19" s="89"/>
      <c r="C19" s="160" t="s">
        <v>138</v>
      </c>
      <c r="D19" s="323">
        <v>45082</v>
      </c>
      <c r="E19" s="320"/>
      <c r="F19" s="82"/>
    </row>
    <row r="20" spans="2:6" ht="12.75" customHeight="1">
      <c r="B20" s="89"/>
      <c r="C20" s="160" t="s">
        <v>139</v>
      </c>
      <c r="D20" s="315" t="s">
        <v>250</v>
      </c>
      <c r="E20" s="315"/>
      <c r="F20" s="82"/>
    </row>
    <row r="21" spans="2:6" ht="12.75" customHeight="1">
      <c r="B21" s="89"/>
      <c r="C21" s="149"/>
      <c r="D21" s="149"/>
      <c r="F21" s="82"/>
    </row>
    <row r="22" spans="2:6" ht="12.75" customHeight="1">
      <c r="B22" s="89"/>
      <c r="C22" s="318" t="s">
        <v>38</v>
      </c>
      <c r="D22" s="318"/>
      <c r="E22" s="318"/>
      <c r="F22" s="82"/>
    </row>
    <row r="23" spans="2:6" ht="12.75" customHeight="1">
      <c r="B23" s="89"/>
      <c r="C23" s="320" t="s">
        <v>277</v>
      </c>
      <c r="D23" s="320"/>
      <c r="E23" s="320"/>
      <c r="F23" s="82"/>
    </row>
    <row r="24" spans="2:6" ht="12.75" customHeight="1">
      <c r="B24" s="89"/>
      <c r="C24" s="149"/>
      <c r="D24" s="149"/>
      <c r="F24" s="82"/>
    </row>
    <row r="25" spans="2:6" ht="12.75" customHeight="1">
      <c r="B25" s="89"/>
      <c r="C25" s="318" t="s">
        <v>140</v>
      </c>
      <c r="D25" s="318"/>
      <c r="E25" s="318"/>
      <c r="F25" s="82"/>
    </row>
    <row r="26" spans="2:6">
      <c r="B26" s="89"/>
      <c r="C26" s="315" t="str">
        <f>D20</f>
        <v>Technical 60%  / Social Value 10% / Commercial 30%</v>
      </c>
      <c r="D26" s="315"/>
      <c r="E26" s="315"/>
      <c r="F26" s="155"/>
    </row>
    <row r="27" spans="2:6">
      <c r="B27" s="89"/>
      <c r="C27" s="156"/>
      <c r="D27" s="156"/>
      <c r="E27" s="156"/>
      <c r="F27" s="155"/>
    </row>
    <row r="28" spans="2:6">
      <c r="B28" s="89"/>
      <c r="C28" s="154" t="s">
        <v>141</v>
      </c>
      <c r="D28" s="156"/>
      <c r="E28" s="156"/>
      <c r="F28" s="155"/>
    </row>
    <row r="29" spans="2:6">
      <c r="B29" s="89"/>
      <c r="C29" s="156"/>
      <c r="D29" s="156"/>
      <c r="E29" s="156"/>
      <c r="F29" s="155"/>
    </row>
    <row r="30" spans="2:6" s="94" customFormat="1">
      <c r="B30" s="93"/>
      <c r="C30" s="324" t="s">
        <v>142</v>
      </c>
      <c r="D30" s="324"/>
      <c r="E30" s="324"/>
      <c r="F30" s="159"/>
    </row>
    <row r="31" spans="2:6" s="94" customFormat="1">
      <c r="B31" s="93"/>
      <c r="C31" s="324" t="s">
        <v>180</v>
      </c>
      <c r="D31" s="324"/>
      <c r="E31" s="324"/>
      <c r="F31" s="159"/>
    </row>
    <row r="32" spans="2:6" s="94" customFormat="1" ht="27.6" customHeight="1">
      <c r="B32" s="93"/>
      <c r="C32" s="324" t="s">
        <v>150</v>
      </c>
      <c r="D32" s="324"/>
      <c r="E32" s="324"/>
      <c r="F32" s="159"/>
    </row>
    <row r="33" spans="2:6">
      <c r="B33" s="89"/>
      <c r="C33" s="157"/>
      <c r="D33" s="157"/>
      <c r="E33" s="157"/>
      <c r="F33" s="155"/>
    </row>
    <row r="34" spans="2:6" ht="30.6" customHeight="1">
      <c r="B34" s="89"/>
      <c r="C34" s="17" t="s">
        <v>16</v>
      </c>
      <c r="D34" s="140" t="s">
        <v>15</v>
      </c>
      <c r="E34" s="84" t="s">
        <v>14</v>
      </c>
      <c r="F34" s="82"/>
    </row>
    <row r="35" spans="2:6" ht="38.25">
      <c r="B35" s="89"/>
      <c r="C35" s="95" t="s">
        <v>175</v>
      </c>
      <c r="D35" s="139">
        <v>4</v>
      </c>
      <c r="E35" s="158" t="s">
        <v>179</v>
      </c>
      <c r="F35" s="82"/>
    </row>
    <row r="36" spans="2:6" ht="38.25">
      <c r="B36" s="89"/>
      <c r="C36" s="96" t="s">
        <v>11</v>
      </c>
      <c r="D36" s="139">
        <v>3</v>
      </c>
      <c r="E36" s="158" t="s">
        <v>178</v>
      </c>
      <c r="F36" s="82"/>
    </row>
    <row r="37" spans="2:6" ht="38.25">
      <c r="B37" s="89"/>
      <c r="C37" s="95" t="s">
        <v>173</v>
      </c>
      <c r="D37" s="139">
        <v>2</v>
      </c>
      <c r="E37" s="158" t="s">
        <v>9</v>
      </c>
      <c r="F37" s="82"/>
    </row>
    <row r="38" spans="2:6" ht="25.5">
      <c r="B38" s="89"/>
      <c r="C38" s="96" t="s">
        <v>174</v>
      </c>
      <c r="D38" s="139">
        <v>1</v>
      </c>
      <c r="E38" s="158" t="s">
        <v>177</v>
      </c>
      <c r="F38" s="82"/>
    </row>
    <row r="39" spans="2:6">
      <c r="B39" s="89"/>
      <c r="C39" s="96" t="s">
        <v>4</v>
      </c>
      <c r="D39" s="139">
        <v>0</v>
      </c>
      <c r="E39" s="158" t="s">
        <v>176</v>
      </c>
      <c r="F39" s="82"/>
    </row>
    <row r="40" spans="2:6">
      <c r="B40" s="89"/>
      <c r="C40" s="157"/>
      <c r="D40" s="157"/>
      <c r="E40" s="157"/>
      <c r="F40" s="155"/>
    </row>
    <row r="41" spans="2:6" ht="28.35" customHeight="1">
      <c r="B41" s="89"/>
      <c r="C41" s="311" t="s">
        <v>143</v>
      </c>
      <c r="D41" s="311"/>
      <c r="E41" s="311"/>
      <c r="F41" s="155"/>
    </row>
    <row r="42" spans="2:6" ht="42.6" customHeight="1">
      <c r="B42" s="89"/>
      <c r="C42" s="311" t="s">
        <v>183</v>
      </c>
      <c r="D42" s="311"/>
      <c r="E42" s="311"/>
      <c r="F42" s="155"/>
    </row>
    <row r="43" spans="2:6">
      <c r="B43" s="89"/>
      <c r="C43" s="156"/>
      <c r="D43" s="156"/>
      <c r="E43" s="156"/>
      <c r="F43" s="155"/>
    </row>
    <row r="44" spans="2:6" ht="12.75" customHeight="1">
      <c r="B44" s="89"/>
      <c r="C44" s="314" t="s">
        <v>145</v>
      </c>
      <c r="D44" s="314"/>
      <c r="F44" s="82"/>
    </row>
    <row r="45" spans="2:6" ht="12.75" customHeight="1">
      <c r="B45" s="89"/>
      <c r="C45" s="150" t="s">
        <v>2</v>
      </c>
      <c r="D45" s="150"/>
      <c r="E45" s="150"/>
      <c r="F45" s="82"/>
    </row>
    <row r="46" spans="2:6" ht="41.25" customHeight="1">
      <c r="B46" s="89"/>
      <c r="C46" s="311" t="s">
        <v>1</v>
      </c>
      <c r="D46" s="311"/>
      <c r="E46" s="311"/>
      <c r="F46" s="82"/>
    </row>
    <row r="47" spans="2:6" ht="40.5" customHeight="1">
      <c r="B47" s="89"/>
      <c r="C47" s="311" t="s">
        <v>0</v>
      </c>
      <c r="D47" s="311"/>
      <c r="E47" s="311"/>
      <c r="F47" s="82"/>
    </row>
    <row r="48" spans="2:6">
      <c r="B48" s="89"/>
      <c r="F48" s="82"/>
    </row>
    <row r="49" spans="2:6">
      <c r="B49" s="89"/>
      <c r="C49" s="318" t="s">
        <v>182</v>
      </c>
      <c r="D49" s="318"/>
      <c r="E49" s="318"/>
      <c r="F49" s="82"/>
    </row>
    <row r="50" spans="2:6">
      <c r="B50" s="89"/>
      <c r="C50" s="315" t="s">
        <v>171</v>
      </c>
      <c r="D50" s="315"/>
      <c r="E50" s="315"/>
      <c r="F50" s="128"/>
    </row>
    <row r="51" spans="2:6" ht="12.75" customHeight="1">
      <c r="B51" s="89"/>
      <c r="C51" s="313" t="s">
        <v>200</v>
      </c>
      <c r="D51" s="313"/>
      <c r="E51" s="313"/>
      <c r="F51" s="82"/>
    </row>
    <row r="52" spans="2:6" ht="12.75" customHeight="1">
      <c r="B52" s="89"/>
      <c r="C52" s="313"/>
      <c r="D52" s="313"/>
      <c r="E52" s="313"/>
      <c r="F52" s="82"/>
    </row>
    <row r="53" spans="2:6" ht="12.75" customHeight="1">
      <c r="B53" s="90"/>
      <c r="C53" s="319"/>
      <c r="D53" s="319"/>
      <c r="E53" s="319"/>
      <c r="F53" s="82"/>
    </row>
    <row r="54" spans="2:6">
      <c r="C54" s="154"/>
      <c r="F54" s="82"/>
    </row>
    <row r="55" spans="2:6" ht="12.75" customHeight="1">
      <c r="B55" s="88"/>
      <c r="C55" s="91"/>
      <c r="D55" s="91"/>
      <c r="E55" s="91"/>
      <c r="F55" s="82"/>
    </row>
    <row r="56" spans="2:6">
      <c r="B56" s="89"/>
      <c r="C56" s="310" t="s">
        <v>201</v>
      </c>
      <c r="D56" s="310"/>
      <c r="E56" s="310"/>
      <c r="F56" s="82"/>
    </row>
    <row r="57" spans="2:6" ht="12.75" customHeight="1">
      <c r="B57" s="89"/>
      <c r="C57" s="149"/>
      <c r="D57" s="149"/>
      <c r="F57" s="82"/>
    </row>
    <row r="58" spans="2:6">
      <c r="B58" s="89"/>
      <c r="C58" s="149" t="s">
        <v>42</v>
      </c>
      <c r="D58" s="149"/>
      <c r="F58" s="82"/>
    </row>
    <row r="59" spans="2:6" ht="12.75" customHeight="1">
      <c r="B59" s="89"/>
      <c r="C59" s="153" t="s">
        <v>137</v>
      </c>
      <c r="D59" s="315" t="str">
        <f>D18</f>
        <v>System Security Assessment of Unified Data Access Layer to confirm security</v>
      </c>
      <c r="E59" s="315"/>
      <c r="F59" s="82"/>
    </row>
    <row r="60" spans="2:6" ht="12.75" customHeight="1">
      <c r="B60" s="89"/>
      <c r="C60" s="153" t="s">
        <v>138</v>
      </c>
      <c r="D60" s="316">
        <f>D19</f>
        <v>45082</v>
      </c>
      <c r="E60" s="317"/>
      <c r="F60" s="82"/>
    </row>
    <row r="61" spans="2:6" ht="12.75" customHeight="1">
      <c r="B61" s="89"/>
      <c r="C61" s="311"/>
      <c r="D61" s="311"/>
      <c r="E61" s="311"/>
      <c r="F61" s="82"/>
    </row>
    <row r="62" spans="2:6">
      <c r="B62" s="89"/>
      <c r="C62" s="187" t="s">
        <v>146</v>
      </c>
      <c r="D62" s="317" t="str">
        <f>C23</f>
        <v xml:space="preserve">Graham Moor / Adam Hall </v>
      </c>
      <c r="E62" s="317"/>
      <c r="F62" s="82"/>
    </row>
    <row r="63" spans="2:6" ht="26.45" customHeight="1">
      <c r="B63" s="89"/>
      <c r="C63" s="151"/>
      <c r="F63" s="82"/>
    </row>
    <row r="64" spans="2:6">
      <c r="B64" s="89"/>
      <c r="C64" s="152" t="s">
        <v>147</v>
      </c>
      <c r="F64" s="81"/>
    </row>
    <row r="65" spans="2:6">
      <c r="B65" s="89"/>
      <c r="C65" s="151"/>
    </row>
    <row r="66" spans="2:6">
      <c r="B66" s="89"/>
      <c r="C66" s="312" t="s">
        <v>151</v>
      </c>
      <c r="D66" s="312"/>
      <c r="E66" s="312"/>
      <c r="F66" s="92"/>
    </row>
    <row r="67" spans="2:6" ht="12.75" customHeight="1">
      <c r="B67" s="89"/>
      <c r="C67" s="150"/>
      <c r="D67" s="150"/>
      <c r="E67" s="150"/>
      <c r="F67" s="82"/>
    </row>
    <row r="68" spans="2:6" ht="12.75" customHeight="1">
      <c r="B68" s="89"/>
      <c r="F68" s="82"/>
    </row>
    <row r="69" spans="2:6" ht="125.1" customHeight="1">
      <c r="B69" s="90"/>
      <c r="C69" s="313" t="s">
        <v>181</v>
      </c>
      <c r="D69" s="313"/>
      <c r="E69" s="313"/>
      <c r="F69" s="82"/>
    </row>
    <row r="70" spans="2:6">
      <c r="C70" s="311"/>
      <c r="D70" s="311"/>
      <c r="E70" s="311"/>
      <c r="F70" s="81"/>
    </row>
    <row r="71" spans="2:6">
      <c r="B71" s="88"/>
      <c r="C71" s="91"/>
      <c r="D71" s="91"/>
      <c r="E71" s="91"/>
    </row>
    <row r="72" spans="2:6">
      <c r="B72" s="89"/>
      <c r="C72" s="310" t="s">
        <v>149</v>
      </c>
      <c r="D72" s="310"/>
      <c r="E72" s="310"/>
    </row>
    <row r="73" spans="2:6">
      <c r="B73" s="89"/>
      <c r="C73" s="149"/>
      <c r="D73" s="149"/>
    </row>
    <row r="74" spans="2:6">
      <c r="B74" s="89"/>
      <c r="C74" s="313" t="s">
        <v>172</v>
      </c>
      <c r="D74" s="313"/>
      <c r="E74" s="313"/>
    </row>
    <row r="75" spans="2:6">
      <c r="B75" s="90"/>
      <c r="C75" s="86"/>
      <c r="D75" s="86"/>
      <c r="E75" s="86"/>
    </row>
  </sheetData>
  <mergeCells count="35">
    <mergeCell ref="C74:E74"/>
    <mergeCell ref="D4:E4"/>
    <mergeCell ref="D3:E3"/>
    <mergeCell ref="C9:E9"/>
    <mergeCell ref="C11:E11"/>
    <mergeCell ref="C61:E61"/>
    <mergeCell ref="D18:E18"/>
    <mergeCell ref="D19:E19"/>
    <mergeCell ref="C15:E15"/>
    <mergeCell ref="C7:E7"/>
    <mergeCell ref="C17:E17"/>
    <mergeCell ref="C31:E31"/>
    <mergeCell ref="C41:E41"/>
    <mergeCell ref="C42:E42"/>
    <mergeCell ref="C30:E30"/>
    <mergeCell ref="C32:E32"/>
    <mergeCell ref="D20:E20"/>
    <mergeCell ref="C23:E23"/>
    <mergeCell ref="C26:E26"/>
    <mergeCell ref="C25:E25"/>
    <mergeCell ref="C22:E22"/>
    <mergeCell ref="C44:D44"/>
    <mergeCell ref="D59:E59"/>
    <mergeCell ref="D60:E60"/>
    <mergeCell ref="D62:E62"/>
    <mergeCell ref="C46:E46"/>
    <mergeCell ref="C56:E56"/>
    <mergeCell ref="C49:E49"/>
    <mergeCell ref="C50:E50"/>
    <mergeCell ref="C51:E53"/>
    <mergeCell ref="C72:E72"/>
    <mergeCell ref="C47:E47"/>
    <mergeCell ref="C70:E70"/>
    <mergeCell ref="C66:E66"/>
    <mergeCell ref="C69:E69"/>
  </mergeCells>
  <pageMargins left="0.75" right="0.75" top="1" bottom="1" header="0.5" footer="0.5"/>
  <pageSetup paperSize="9" orientation="portrait" r:id="rId1"/>
  <headerFooter alignWithMargins="0">
    <oddFooter>&amp;C&amp;P of &amp;N
© NHS Business Services Authority 2010</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5054A-7931-4EC9-840D-107D4672CE0E}">
  <sheetPr>
    <tabColor theme="4" tint="0.39997558519241921"/>
  </sheetPr>
  <dimension ref="B2:S18"/>
  <sheetViews>
    <sheetView showRowColHeaders="0" zoomScaleNormal="100" workbookViewId="0">
      <selection activeCell="F27" sqref="F27"/>
    </sheetView>
  </sheetViews>
  <sheetFormatPr defaultColWidth="8.85546875" defaultRowHeight="12.75"/>
  <cols>
    <col min="1" max="1" width="4.5703125" style="6" customWidth="1"/>
    <col min="2" max="2" width="22.42578125" style="6" bestFit="1" customWidth="1"/>
    <col min="3" max="3" width="32" style="6" customWidth="1"/>
    <col min="4" max="4" width="1" style="6" customWidth="1"/>
    <col min="5" max="5" width="6.5703125" style="6" hidden="1" customWidth="1"/>
    <col min="6" max="6" width="90.140625" style="6" customWidth="1"/>
    <col min="7" max="7" width="1" style="6" customWidth="1"/>
    <col min="8" max="8" width="11.42578125" style="6" customWidth="1"/>
    <col min="9" max="9" width="2.5703125" style="6" customWidth="1"/>
    <col min="10" max="10" width="26.85546875" style="6" customWidth="1"/>
    <col min="11" max="11" width="6.42578125" style="6" customWidth="1"/>
    <col min="12" max="16384" width="8.85546875" style="6"/>
  </cols>
  <sheetData>
    <row r="2" spans="2:19" ht="26.25">
      <c r="C2" s="138" t="s">
        <v>50</v>
      </c>
      <c r="D2" s="138"/>
      <c r="E2" s="138"/>
      <c r="F2" s="163"/>
    </row>
    <row r="3" spans="2:19" ht="20.25">
      <c r="C3" s="321"/>
      <c r="D3" s="321"/>
      <c r="E3" s="137"/>
      <c r="I3" s="99"/>
      <c r="J3" s="99"/>
    </row>
    <row r="4" spans="2:19" ht="17.100000000000001" customHeight="1">
      <c r="G4" s="21"/>
      <c r="H4" s="21"/>
      <c r="I4" s="97"/>
      <c r="J4" s="98" t="s">
        <v>49</v>
      </c>
      <c r="K4" s="21"/>
      <c r="L4" s="21"/>
      <c r="M4" s="21"/>
      <c r="N4" s="21"/>
      <c r="O4" s="21"/>
      <c r="P4" s="21"/>
      <c r="Q4" s="21"/>
      <c r="R4" s="21"/>
      <c r="S4" s="21"/>
    </row>
    <row r="5" spans="2:19" ht="15.6" customHeight="1" thickBot="1">
      <c r="B5" s="327" t="s">
        <v>42</v>
      </c>
      <c r="C5" s="328"/>
      <c r="D5" s="16"/>
      <c r="E5" s="16"/>
      <c r="F5" s="16"/>
      <c r="I5" s="99"/>
      <c r="J5" s="329"/>
    </row>
    <row r="6" spans="2:19" ht="10.35" customHeight="1" thickTop="1">
      <c r="B6" s="169"/>
      <c r="C6" s="169"/>
      <c r="D6" s="16"/>
      <c r="E6" s="16"/>
      <c r="F6" s="16"/>
      <c r="I6" s="99"/>
      <c r="J6" s="329"/>
    </row>
    <row r="7" spans="2:19" ht="42.75">
      <c r="B7" s="32" t="s">
        <v>41</v>
      </c>
      <c r="C7" s="134" t="str" cm="1">
        <f t="array" ref="C7:D7">'Guidance '!D59:E59</f>
        <v>System Security Assessment of Unified Data Access Layer to confirm security</v>
      </c>
      <c r="D7" s="31">
        <v>0</v>
      </c>
      <c r="F7" s="168"/>
      <c r="I7" s="99"/>
      <c r="J7" s="329"/>
    </row>
    <row r="8" spans="2:19" ht="15.75" thickBot="1">
      <c r="B8" s="142" t="s">
        <v>40</v>
      </c>
      <c r="C8" s="186">
        <v>45082</v>
      </c>
      <c r="D8" s="31"/>
      <c r="F8" s="168"/>
      <c r="I8" s="99"/>
      <c r="J8" s="329"/>
    </row>
    <row r="9" spans="2:19" ht="13.35" customHeight="1" thickTop="1" thickBot="1">
      <c r="I9" s="99"/>
      <c r="J9" s="330"/>
    </row>
    <row r="10" spans="2:19" ht="47.45" customHeight="1" thickTop="1">
      <c r="B10" s="331" t="s">
        <v>186</v>
      </c>
      <c r="C10" s="331"/>
      <c r="D10" s="331"/>
      <c r="E10" s="331"/>
      <c r="F10" s="331"/>
      <c r="G10" s="331"/>
      <c r="H10" s="331"/>
      <c r="I10" s="331"/>
      <c r="J10" s="331"/>
    </row>
    <row r="11" spans="2:19" ht="13.35" customHeight="1"/>
    <row r="12" spans="2:19" ht="16.5" thickBot="1">
      <c r="B12" s="325" t="s">
        <v>48</v>
      </c>
      <c r="C12" s="326"/>
      <c r="D12" s="16"/>
      <c r="E12" s="16"/>
      <c r="F12" s="29" t="s">
        <v>148</v>
      </c>
      <c r="H12" s="29" t="s">
        <v>47</v>
      </c>
      <c r="I12" s="30"/>
      <c r="J12" s="29" t="s">
        <v>46</v>
      </c>
    </row>
    <row r="13" spans="2:19" ht="10.35" customHeight="1" thickTop="1">
      <c r="B13" s="167"/>
      <c r="C13" s="167"/>
      <c r="D13" s="16"/>
      <c r="E13" s="16"/>
      <c r="F13" s="16"/>
    </row>
    <row r="14" spans="2:19" ht="36.6" customHeight="1" thickBot="1">
      <c r="B14" s="141" t="s">
        <v>37</v>
      </c>
      <c r="C14" s="15" t="s">
        <v>278</v>
      </c>
      <c r="E14" s="6" t="b">
        <v>0</v>
      </c>
      <c r="F14" s="166" t="s">
        <v>68</v>
      </c>
      <c r="H14" s="226" t="s">
        <v>67</v>
      </c>
      <c r="I14" s="165" t="s">
        <v>237</v>
      </c>
      <c r="J14" s="28" t="e">
        <v>#N/A</v>
      </c>
    </row>
    <row r="15" spans="2:19" ht="36.6" customHeight="1" thickTop="1" thickBot="1">
      <c r="B15" s="141" t="s">
        <v>35</v>
      </c>
      <c r="C15" s="15" t="s">
        <v>279</v>
      </c>
      <c r="E15" s="6" t="b">
        <v>0</v>
      </c>
      <c r="F15" s="166" t="s">
        <v>68</v>
      </c>
      <c r="H15" s="226" t="s">
        <v>67</v>
      </c>
      <c r="I15" s="165"/>
      <c r="J15" s="28" t="e">
        <v>#N/A</v>
      </c>
    </row>
    <row r="16" spans="2:19" ht="36.6" customHeight="1" thickTop="1" thickBot="1">
      <c r="B16" s="190" t="s">
        <v>34</v>
      </c>
      <c r="C16" s="191" t="s">
        <v>236</v>
      </c>
      <c r="D16" s="192"/>
      <c r="E16" s="192" t="b">
        <v>0</v>
      </c>
      <c r="F16" s="193" t="s">
        <v>68</v>
      </c>
      <c r="G16" s="192"/>
      <c r="H16" s="194" t="s">
        <v>235</v>
      </c>
      <c r="I16" s="195"/>
      <c r="J16" s="196" t="e">
        <v>#N/A</v>
      </c>
    </row>
    <row r="17" spans="2:10" ht="36.6" customHeight="1" thickTop="1" thickBot="1">
      <c r="B17" s="190" t="s">
        <v>33</v>
      </c>
      <c r="C17" s="191" t="s">
        <v>236</v>
      </c>
      <c r="D17" s="192"/>
      <c r="E17" s="192" t="b">
        <v>0</v>
      </c>
      <c r="F17" s="193" t="s">
        <v>68</v>
      </c>
      <c r="G17" s="192"/>
      <c r="H17" s="194" t="s">
        <v>235</v>
      </c>
      <c r="I17" s="195"/>
      <c r="J17" s="196" t="e">
        <v>#N/A</v>
      </c>
    </row>
    <row r="18" spans="2:10" ht="36.6" customHeight="1" thickTop="1"/>
  </sheetData>
  <mergeCells count="5">
    <mergeCell ref="B12:C12"/>
    <mergeCell ref="B5:C5"/>
    <mergeCell ref="J5:J9"/>
    <mergeCell ref="B10:J10"/>
    <mergeCell ref="C3:D3"/>
  </mergeCells>
  <conditionalFormatting sqref="C7:C8">
    <cfRule type="cellIs" dxfId="12" priority="5" stopIfTrue="1" operator="equal">
      <formula>0</formula>
    </cfRule>
  </conditionalFormatting>
  <conditionalFormatting sqref="F14:F17">
    <cfRule type="cellIs" dxfId="11" priority="4" stopIfTrue="1" operator="equal">
      <formula>0</formula>
    </cfRule>
  </conditionalFormatting>
  <pageMargins left="0.7" right="0.7" top="0.75" bottom="0.75" header="0.3" footer="0.3"/>
  <pageSetup paperSize="9" scale="66" orientation="landscape" r:id="rId1"/>
  <drawing r:id="rId2"/>
  <legacyDrawing r:id="rId3"/>
  <oleObjects>
    <mc:AlternateContent xmlns:mc="http://schemas.openxmlformats.org/markup-compatibility/2006">
      <mc:Choice Requires="x14">
        <oleObject progId="Document" dvAspect="DVASPECT_ICON" shapeId="10241" r:id="rId4">
          <objectPr defaultSize="0" autoPict="0" r:id="rId5">
            <anchor moveWithCells="1">
              <from>
                <xdr:col>9</xdr:col>
                <xdr:colOff>342900</xdr:colOff>
                <xdr:row>4</xdr:row>
                <xdr:rowOff>66675</xdr:rowOff>
              </from>
              <to>
                <xdr:col>9</xdr:col>
                <xdr:colOff>1076325</xdr:colOff>
                <xdr:row>6</xdr:row>
                <xdr:rowOff>180975</xdr:rowOff>
              </to>
            </anchor>
          </objectPr>
        </oleObject>
      </mc:Choice>
      <mc:Fallback>
        <oleObject progId="Document" dvAspect="DVASPECT_ICON" shapeId="10241"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V32"/>
  <sheetViews>
    <sheetView zoomScale="60" zoomScaleNormal="60" workbookViewId="0">
      <selection activeCell="E17" sqref="E17"/>
    </sheetView>
  </sheetViews>
  <sheetFormatPr defaultColWidth="8.85546875" defaultRowHeight="12.75"/>
  <cols>
    <col min="1" max="2" width="8.85546875" style="33"/>
    <col min="3" max="3" width="9.5703125" style="33" customWidth="1"/>
    <col min="4" max="4" width="60.5703125" style="33" customWidth="1"/>
    <col min="5" max="5" width="28.42578125" style="34" customWidth="1"/>
    <col min="6" max="6" width="12.140625" style="33" customWidth="1"/>
    <col min="7" max="7" width="30.42578125" style="33" customWidth="1"/>
    <col min="8" max="8" width="21.5703125" style="33" customWidth="1"/>
    <col min="9" max="9" width="34" style="33" customWidth="1"/>
    <col min="10" max="10" width="4.42578125" style="33" customWidth="1"/>
    <col min="11" max="11" width="28.5703125" style="33" customWidth="1"/>
    <col min="12" max="12" width="21.140625" style="33" customWidth="1"/>
    <col min="13" max="13" width="30.42578125" style="33" customWidth="1"/>
    <col min="14" max="14" width="4" style="33" customWidth="1"/>
    <col min="15" max="15" width="28.42578125" style="33" customWidth="1"/>
    <col min="16" max="16" width="19.5703125" style="33" customWidth="1"/>
    <col min="17" max="17" width="30.42578125" style="33" customWidth="1"/>
    <col min="18" max="18" width="3.85546875" style="33" customWidth="1"/>
    <col min="19" max="19" width="29.85546875" style="33" customWidth="1"/>
    <col min="20" max="20" width="19.85546875" style="33" customWidth="1"/>
    <col min="21" max="21" width="33.85546875" style="33" customWidth="1"/>
    <col min="22" max="22" width="3.42578125" style="33" customWidth="1"/>
    <col min="23" max="16384" width="8.85546875" style="33"/>
  </cols>
  <sheetData>
    <row r="3" spans="2:22" ht="26.25">
      <c r="D3" s="68" t="s">
        <v>44</v>
      </c>
    </row>
    <row r="4" spans="2:22" ht="20.25">
      <c r="D4" s="67" t="s">
        <v>43</v>
      </c>
    </row>
    <row r="6" spans="2:22" ht="26.45" customHeight="1">
      <c r="B6" s="345" t="s">
        <v>59</v>
      </c>
      <c r="C6" s="345"/>
      <c r="D6" s="346"/>
      <c r="E6" s="350" t="s">
        <v>58</v>
      </c>
      <c r="F6" s="351"/>
      <c r="G6" s="352"/>
      <c r="H6" s="66"/>
    </row>
    <row r="7" spans="2:22" ht="39.6" customHeight="1">
      <c r="B7" s="345" t="s">
        <v>57</v>
      </c>
      <c r="C7" s="345"/>
      <c r="D7" s="346"/>
      <c r="E7" s="349">
        <v>80</v>
      </c>
      <c r="F7" s="349"/>
      <c r="G7" s="349"/>
      <c r="H7" s="63"/>
    </row>
    <row r="8" spans="2:22">
      <c r="D8" s="65"/>
      <c r="E8" s="46"/>
    </row>
    <row r="9" spans="2:22" ht="38.25" customHeight="1">
      <c r="D9" s="64" t="s">
        <v>56</v>
      </c>
      <c r="E9" s="353"/>
      <c r="F9" s="354"/>
      <c r="G9" s="355"/>
      <c r="H9" s="63"/>
    </row>
    <row r="10" spans="2:22" ht="13.5" thickBot="1"/>
    <row r="11" spans="2:22" s="35" customFormat="1" ht="34.5" customHeight="1" thickBot="1">
      <c r="D11" s="4" t="s">
        <v>16</v>
      </c>
      <c r="E11" s="3" t="s">
        <v>15</v>
      </c>
      <c r="F11" s="341" t="s">
        <v>14</v>
      </c>
      <c r="G11" s="341"/>
      <c r="H11" s="341"/>
      <c r="I11" s="341"/>
      <c r="J11" s="341"/>
      <c r="K11" s="341"/>
      <c r="L11" s="341"/>
      <c r="M11" s="341"/>
      <c r="N11" s="341"/>
      <c r="O11" s="342"/>
      <c r="P11" s="62"/>
      <c r="Q11" s="332" t="s">
        <v>55</v>
      </c>
      <c r="R11" s="332"/>
      <c r="S11" s="332"/>
      <c r="T11" s="332"/>
      <c r="U11" s="332"/>
      <c r="V11" s="56"/>
    </row>
    <row r="12" spans="2:22" s="35" customFormat="1" ht="77.25" customHeight="1">
      <c r="D12" s="61" t="s">
        <v>13</v>
      </c>
      <c r="E12" s="60">
        <v>1</v>
      </c>
      <c r="F12" s="343" t="s">
        <v>12</v>
      </c>
      <c r="G12" s="343"/>
      <c r="H12" s="343"/>
      <c r="I12" s="343"/>
      <c r="J12" s="343"/>
      <c r="K12" s="343"/>
      <c r="L12" s="343"/>
      <c r="M12" s="343"/>
      <c r="N12" s="343"/>
      <c r="O12" s="344"/>
      <c r="P12" s="36"/>
      <c r="Q12" s="332"/>
      <c r="R12" s="332"/>
      <c r="S12" s="332"/>
      <c r="T12" s="332"/>
      <c r="U12" s="332"/>
      <c r="V12" s="56"/>
    </row>
    <row r="13" spans="2:22" s="35" customFormat="1" ht="77.25" customHeight="1">
      <c r="D13" s="2" t="s">
        <v>11</v>
      </c>
      <c r="E13" s="58">
        <v>0.8</v>
      </c>
      <c r="F13" s="343" t="s">
        <v>36</v>
      </c>
      <c r="G13" s="343"/>
      <c r="H13" s="343"/>
      <c r="I13" s="343"/>
      <c r="J13" s="343"/>
      <c r="K13" s="343"/>
      <c r="L13" s="343"/>
      <c r="M13" s="343"/>
      <c r="N13" s="343"/>
      <c r="O13" s="344"/>
      <c r="P13" s="36"/>
      <c r="Q13" s="332" t="s">
        <v>54</v>
      </c>
      <c r="R13" s="332"/>
      <c r="S13" s="332"/>
      <c r="T13" s="332"/>
      <c r="U13" s="332"/>
      <c r="V13" s="56"/>
    </row>
    <row r="14" spans="2:22" s="35" customFormat="1" ht="77.25" customHeight="1">
      <c r="D14" s="59" t="s">
        <v>10</v>
      </c>
      <c r="E14" s="58">
        <v>0.6</v>
      </c>
      <c r="F14" s="343" t="s">
        <v>9</v>
      </c>
      <c r="G14" s="343"/>
      <c r="H14" s="343"/>
      <c r="I14" s="343"/>
      <c r="J14" s="343"/>
      <c r="K14" s="343"/>
      <c r="L14" s="343"/>
      <c r="M14" s="343"/>
      <c r="N14" s="343"/>
      <c r="O14" s="344"/>
      <c r="P14" s="36"/>
      <c r="Q14" s="332"/>
      <c r="R14" s="332"/>
      <c r="S14" s="332"/>
      <c r="T14" s="332"/>
      <c r="U14" s="332"/>
      <c r="V14" s="56"/>
    </row>
    <row r="15" spans="2:22" s="35" customFormat="1" ht="77.25" customHeight="1">
      <c r="D15" s="2" t="s">
        <v>8</v>
      </c>
      <c r="E15" s="58">
        <v>0.4</v>
      </c>
      <c r="F15" s="343" t="s">
        <v>7</v>
      </c>
      <c r="G15" s="343"/>
      <c r="H15" s="343"/>
      <c r="I15" s="343"/>
      <c r="J15" s="343"/>
      <c r="K15" s="343"/>
      <c r="L15" s="343"/>
      <c r="M15" s="343"/>
      <c r="N15" s="343"/>
      <c r="O15" s="344"/>
      <c r="P15" s="36"/>
      <c r="Q15" s="332" t="s">
        <v>53</v>
      </c>
      <c r="R15" s="332"/>
      <c r="S15" s="332"/>
      <c r="T15" s="332"/>
      <c r="U15" s="332"/>
      <c r="V15" s="56"/>
    </row>
    <row r="16" spans="2:22" s="35" customFormat="1" ht="77.25" customHeight="1">
      <c r="D16" s="2" t="s">
        <v>6</v>
      </c>
      <c r="E16" s="58">
        <v>0.2</v>
      </c>
      <c r="F16" s="343" t="s">
        <v>5</v>
      </c>
      <c r="G16" s="343"/>
      <c r="H16" s="343"/>
      <c r="I16" s="343"/>
      <c r="J16" s="343"/>
      <c r="K16" s="343"/>
      <c r="L16" s="343"/>
      <c r="M16" s="343"/>
      <c r="N16" s="343"/>
      <c r="O16" s="344"/>
      <c r="P16" s="36"/>
      <c r="Q16" s="332"/>
      <c r="R16" s="332"/>
      <c r="S16" s="332"/>
      <c r="T16" s="332"/>
      <c r="U16" s="332"/>
      <c r="V16" s="56"/>
    </row>
    <row r="17" spans="2:22" s="35" customFormat="1" ht="77.25" customHeight="1" thickBot="1">
      <c r="D17" s="1" t="s">
        <v>4</v>
      </c>
      <c r="E17" s="57">
        <v>0</v>
      </c>
      <c r="F17" s="347" t="s">
        <v>3</v>
      </c>
      <c r="G17" s="347"/>
      <c r="H17" s="347"/>
      <c r="I17" s="347"/>
      <c r="J17" s="347"/>
      <c r="K17" s="347"/>
      <c r="L17" s="347"/>
      <c r="M17" s="347"/>
      <c r="N17" s="347"/>
      <c r="O17" s="348"/>
      <c r="P17" s="36"/>
      <c r="Q17" s="332"/>
      <c r="R17" s="332"/>
      <c r="S17" s="332"/>
      <c r="T17" s="332"/>
      <c r="U17" s="332"/>
      <c r="V17" s="56"/>
    </row>
    <row r="18" spans="2:22" ht="30.75" customHeight="1" thickBot="1"/>
    <row r="19" spans="2:22" s="35" customFormat="1" ht="69.75" customHeight="1" thickBot="1">
      <c r="D19" s="36"/>
      <c r="E19" s="36"/>
      <c r="G19" s="335" t="s">
        <v>32</v>
      </c>
      <c r="H19" s="336"/>
      <c r="I19" s="337"/>
      <c r="K19" s="335" t="s">
        <v>31</v>
      </c>
      <c r="L19" s="336"/>
      <c r="M19" s="337"/>
      <c r="O19" s="335" t="s">
        <v>30</v>
      </c>
      <c r="P19" s="336"/>
      <c r="Q19" s="337"/>
      <c r="S19" s="335" t="s">
        <v>29</v>
      </c>
      <c r="T19" s="336"/>
      <c r="U19" s="337"/>
    </row>
    <row r="20" spans="2:22" s="35" customFormat="1" ht="39.75" customHeight="1" thickBot="1">
      <c r="D20" s="333" t="s">
        <v>52</v>
      </c>
      <c r="E20" s="334"/>
      <c r="F20" s="46"/>
      <c r="G20" s="338" t="s">
        <v>28</v>
      </c>
      <c r="H20" s="338" t="s">
        <v>27</v>
      </c>
      <c r="I20" s="338" t="s">
        <v>26</v>
      </c>
      <c r="J20" s="55"/>
      <c r="K20" s="338" t="s">
        <v>28</v>
      </c>
      <c r="L20" s="338" t="s">
        <v>27</v>
      </c>
      <c r="M20" s="338" t="s">
        <v>26</v>
      </c>
      <c r="N20" s="55"/>
      <c r="O20" s="338" t="s">
        <v>28</v>
      </c>
      <c r="P20" s="338" t="s">
        <v>27</v>
      </c>
      <c r="Q20" s="338" t="s">
        <v>26</v>
      </c>
      <c r="S20" s="338" t="s">
        <v>28</v>
      </c>
      <c r="T20" s="338" t="s">
        <v>27</v>
      </c>
      <c r="U20" s="338" t="s">
        <v>26</v>
      </c>
    </row>
    <row r="21" spans="2:22" s="35" customFormat="1" ht="44.25" customHeight="1" thickBot="1">
      <c r="D21" s="333" t="s">
        <v>24</v>
      </c>
      <c r="E21" s="334"/>
      <c r="F21" s="33"/>
      <c r="G21" s="339"/>
      <c r="H21" s="339"/>
      <c r="I21" s="339"/>
      <c r="J21" s="46"/>
      <c r="K21" s="339"/>
      <c r="L21" s="339"/>
      <c r="M21" s="339"/>
      <c r="N21" s="46"/>
      <c r="O21" s="339"/>
      <c r="P21" s="339"/>
      <c r="Q21" s="339"/>
      <c r="S21" s="339"/>
      <c r="T21" s="339"/>
      <c r="U21" s="339"/>
    </row>
    <row r="22" spans="2:22" s="35" customFormat="1" ht="24.75" customHeight="1" thickBot="1">
      <c r="D22" s="54"/>
      <c r="E22" s="53" t="s">
        <v>23</v>
      </c>
      <c r="F22" s="46"/>
      <c r="G22" s="340"/>
      <c r="H22" s="340"/>
      <c r="I22" s="340"/>
      <c r="J22" s="46"/>
      <c r="K22" s="340"/>
      <c r="L22" s="340"/>
      <c r="M22" s="340"/>
      <c r="N22" s="46"/>
      <c r="O22" s="340"/>
      <c r="P22" s="340"/>
      <c r="Q22" s="340"/>
      <c r="S22" s="340"/>
      <c r="T22" s="340"/>
      <c r="U22" s="340"/>
    </row>
    <row r="23" spans="2:22" s="35" customFormat="1" ht="28.5" customHeight="1" thickBot="1">
      <c r="C23" s="36"/>
      <c r="D23" s="46" t="s">
        <v>22</v>
      </c>
      <c r="E23" s="46"/>
      <c r="F23" s="46" t="s">
        <v>21</v>
      </c>
      <c r="G23" s="46" t="s">
        <v>21</v>
      </c>
      <c r="H23" s="46"/>
      <c r="I23" s="46" t="s">
        <v>21</v>
      </c>
      <c r="J23" s="46" t="s">
        <v>21</v>
      </c>
      <c r="K23" s="46" t="s">
        <v>21</v>
      </c>
      <c r="L23" s="46"/>
      <c r="M23" s="46" t="s">
        <v>21</v>
      </c>
      <c r="N23" s="46" t="s">
        <v>21</v>
      </c>
      <c r="O23" s="46" t="s">
        <v>21</v>
      </c>
      <c r="P23" s="46"/>
      <c r="Q23" s="46" t="s">
        <v>21</v>
      </c>
      <c r="S23" s="46" t="s">
        <v>21</v>
      </c>
      <c r="T23" s="46"/>
      <c r="U23" s="46" t="s">
        <v>21</v>
      </c>
    </row>
    <row r="24" spans="2:22" s="35" customFormat="1" ht="151.5" customHeight="1" thickBot="1">
      <c r="B24" s="36">
        <v>1</v>
      </c>
      <c r="C24" s="358" t="s">
        <v>51</v>
      </c>
      <c r="D24" s="359"/>
      <c r="E24" s="50">
        <v>0.1</v>
      </c>
      <c r="F24" s="46"/>
      <c r="G24" s="52"/>
      <c r="H24" s="48">
        <f t="shared" ref="H24:H29" si="0">E24/10*G24*10</f>
        <v>0</v>
      </c>
      <c r="I24" s="51"/>
      <c r="J24" s="46"/>
      <c r="K24" s="45"/>
      <c r="L24" s="44">
        <f t="shared" ref="L24:L29" si="1">E24/10*K24*10</f>
        <v>0</v>
      </c>
      <c r="M24" s="43"/>
      <c r="N24" s="46"/>
      <c r="O24" s="45"/>
      <c r="P24" s="44">
        <f t="shared" ref="P24:P29" si="2">E24/10*O24*10</f>
        <v>0</v>
      </c>
      <c r="Q24" s="43"/>
      <c r="S24" s="45"/>
      <c r="T24" s="44">
        <f t="shared" ref="T24:T29" si="3">E24/10*S24*10</f>
        <v>0</v>
      </c>
      <c r="U24" s="43"/>
    </row>
    <row r="25" spans="2:22" s="35" customFormat="1" ht="221.25" customHeight="1" thickBot="1">
      <c r="B25" s="36">
        <v>2</v>
      </c>
      <c r="C25" s="360" t="s">
        <v>51</v>
      </c>
      <c r="D25" s="361"/>
      <c r="E25" s="50">
        <v>0.1</v>
      </c>
      <c r="F25" s="46"/>
      <c r="G25" s="49"/>
      <c r="H25" s="48">
        <f t="shared" si="0"/>
        <v>0</v>
      </c>
      <c r="I25" s="47"/>
      <c r="J25" s="46"/>
      <c r="K25" s="45"/>
      <c r="L25" s="44">
        <f t="shared" si="1"/>
        <v>0</v>
      </c>
      <c r="M25" s="43"/>
      <c r="N25" s="46"/>
      <c r="O25" s="45"/>
      <c r="P25" s="44">
        <f t="shared" si="2"/>
        <v>0</v>
      </c>
      <c r="Q25" s="43"/>
      <c r="S25" s="45"/>
      <c r="T25" s="44">
        <f t="shared" si="3"/>
        <v>0</v>
      </c>
      <c r="U25" s="43"/>
    </row>
    <row r="26" spans="2:22" s="35" customFormat="1" ht="392.25" customHeight="1" thickBot="1">
      <c r="B26" s="36">
        <v>3</v>
      </c>
      <c r="C26" s="356" t="s">
        <v>51</v>
      </c>
      <c r="D26" s="357"/>
      <c r="E26" s="50">
        <v>0.1</v>
      </c>
      <c r="F26" s="46"/>
      <c r="G26" s="49"/>
      <c r="H26" s="48">
        <f t="shared" si="0"/>
        <v>0</v>
      </c>
      <c r="I26" s="47"/>
      <c r="J26" s="46"/>
      <c r="K26" s="45"/>
      <c r="L26" s="44">
        <f t="shared" si="1"/>
        <v>0</v>
      </c>
      <c r="M26" s="43"/>
      <c r="N26" s="46"/>
      <c r="O26" s="45"/>
      <c r="P26" s="44">
        <f t="shared" si="2"/>
        <v>0</v>
      </c>
      <c r="Q26" s="43"/>
      <c r="S26" s="45"/>
      <c r="T26" s="44">
        <f t="shared" si="3"/>
        <v>0</v>
      </c>
      <c r="U26" s="43"/>
    </row>
    <row r="27" spans="2:22" s="35" customFormat="1" ht="408.75" customHeight="1" thickBot="1">
      <c r="B27" s="36">
        <v>4</v>
      </c>
      <c r="C27" s="356" t="s">
        <v>51</v>
      </c>
      <c r="D27" s="357"/>
      <c r="E27" s="50">
        <v>0.5</v>
      </c>
      <c r="F27" s="46"/>
      <c r="G27" s="49"/>
      <c r="H27" s="48">
        <f t="shared" si="0"/>
        <v>0</v>
      </c>
      <c r="I27" s="47"/>
      <c r="J27" s="46"/>
      <c r="K27" s="45"/>
      <c r="L27" s="44">
        <f t="shared" si="1"/>
        <v>0</v>
      </c>
      <c r="M27" s="43"/>
      <c r="N27" s="46"/>
      <c r="O27" s="45"/>
      <c r="P27" s="44">
        <f t="shared" si="2"/>
        <v>0</v>
      </c>
      <c r="Q27" s="43"/>
      <c r="S27" s="45"/>
      <c r="T27" s="44">
        <f t="shared" si="3"/>
        <v>0</v>
      </c>
      <c r="U27" s="43"/>
    </row>
    <row r="28" spans="2:22" s="35" customFormat="1" ht="408.75" customHeight="1" thickBot="1">
      <c r="B28" s="36">
        <v>5</v>
      </c>
      <c r="C28" s="356" t="s">
        <v>51</v>
      </c>
      <c r="D28" s="357"/>
      <c r="E28" s="50">
        <v>0.1</v>
      </c>
      <c r="F28" s="46"/>
      <c r="G28" s="49"/>
      <c r="H28" s="48">
        <f t="shared" si="0"/>
        <v>0</v>
      </c>
      <c r="I28" s="47"/>
      <c r="J28" s="46"/>
      <c r="K28" s="45"/>
      <c r="L28" s="44">
        <f t="shared" si="1"/>
        <v>0</v>
      </c>
      <c r="M28" s="43"/>
      <c r="N28" s="46"/>
      <c r="O28" s="45"/>
      <c r="P28" s="44">
        <f t="shared" si="2"/>
        <v>0</v>
      </c>
      <c r="Q28" s="43"/>
      <c r="S28" s="45"/>
      <c r="T28" s="44">
        <f t="shared" si="3"/>
        <v>0</v>
      </c>
      <c r="U28" s="43"/>
    </row>
    <row r="29" spans="2:22" s="35" customFormat="1" ht="408.75" customHeight="1" thickBot="1">
      <c r="B29" s="36">
        <v>6</v>
      </c>
      <c r="C29" s="356" t="s">
        <v>51</v>
      </c>
      <c r="D29" s="357"/>
      <c r="E29" s="50">
        <v>0.1</v>
      </c>
      <c r="F29" s="46"/>
      <c r="G29" s="49"/>
      <c r="H29" s="48">
        <f t="shared" si="0"/>
        <v>0</v>
      </c>
      <c r="I29" s="47"/>
      <c r="J29" s="46"/>
      <c r="K29" s="45"/>
      <c r="L29" s="44">
        <f t="shared" si="1"/>
        <v>0</v>
      </c>
      <c r="M29" s="43"/>
      <c r="N29" s="46"/>
      <c r="O29" s="45"/>
      <c r="P29" s="44">
        <f t="shared" si="2"/>
        <v>0</v>
      </c>
      <c r="Q29" s="43"/>
      <c r="S29" s="45"/>
      <c r="T29" s="44">
        <f t="shared" si="3"/>
        <v>0</v>
      </c>
      <c r="U29" s="43"/>
    </row>
    <row r="30" spans="2:22" s="35" customFormat="1" ht="38.25" customHeight="1" thickBot="1">
      <c r="D30" s="35" t="s">
        <v>20</v>
      </c>
      <c r="E30" s="42">
        <f>SUM(E24:E29)</f>
        <v>1</v>
      </c>
      <c r="G30" s="41" t="s">
        <v>19</v>
      </c>
      <c r="H30" s="40">
        <f>SUM(H24:H29)</f>
        <v>0</v>
      </c>
      <c r="K30" s="38" t="s">
        <v>19</v>
      </c>
      <c r="L30" s="39">
        <f>SUM(L24:L29)</f>
        <v>0</v>
      </c>
      <c r="O30" s="38" t="s">
        <v>19</v>
      </c>
      <c r="P30" s="37">
        <f>SUM(P24:P29)</f>
        <v>0</v>
      </c>
      <c r="S30" s="38" t="s">
        <v>19</v>
      </c>
      <c r="T30" s="37">
        <f>SUM(T24:T29)</f>
        <v>0</v>
      </c>
    </row>
    <row r="31" spans="2:22" s="35" customFormat="1" ht="20.25" customHeight="1">
      <c r="E31" s="36"/>
    </row>
    <row r="32" spans="2:22" s="35" customFormat="1" ht="7.5" customHeight="1">
      <c r="E32" s="36"/>
      <c r="G32" s="33"/>
      <c r="H32" s="33"/>
      <c r="I32" s="33"/>
      <c r="J32" s="33"/>
      <c r="K32" s="33"/>
      <c r="L32" s="33"/>
      <c r="M32" s="33"/>
      <c r="N32" s="33"/>
      <c r="O32" s="33"/>
      <c r="P32" s="33"/>
      <c r="Q32" s="33"/>
    </row>
  </sheetData>
  <mergeCells count="39">
    <mergeCell ref="C28:D28"/>
    <mergeCell ref="C29:D29"/>
    <mergeCell ref="U20:U22"/>
    <mergeCell ref="L20:L22"/>
    <mergeCell ref="S19:U19"/>
    <mergeCell ref="C24:D24"/>
    <mergeCell ref="C25:D25"/>
    <mergeCell ref="C26:D26"/>
    <mergeCell ref="C27:D27"/>
    <mergeCell ref="B6:D6"/>
    <mergeCell ref="B7:D7"/>
    <mergeCell ref="S20:S22"/>
    <mergeCell ref="Q15:U17"/>
    <mergeCell ref="T20:T22"/>
    <mergeCell ref="F17:O17"/>
    <mergeCell ref="G20:G22"/>
    <mergeCell ref="E7:G7"/>
    <mergeCell ref="K20:K22"/>
    <mergeCell ref="E6:G6"/>
    <mergeCell ref="F12:O12"/>
    <mergeCell ref="F13:O13"/>
    <mergeCell ref="E9:G9"/>
    <mergeCell ref="M20:M22"/>
    <mergeCell ref="O20:O22"/>
    <mergeCell ref="Q20:Q22"/>
    <mergeCell ref="Q11:U12"/>
    <mergeCell ref="Q13:U14"/>
    <mergeCell ref="D20:E20"/>
    <mergeCell ref="O19:Q19"/>
    <mergeCell ref="P20:P22"/>
    <mergeCell ref="F11:O11"/>
    <mergeCell ref="I20:I22"/>
    <mergeCell ref="H20:H22"/>
    <mergeCell ref="G19:I19"/>
    <mergeCell ref="K19:M19"/>
    <mergeCell ref="D21:E21"/>
    <mergeCell ref="F14:O14"/>
    <mergeCell ref="F15:O15"/>
    <mergeCell ref="F16:O16"/>
  </mergeCells>
  <pageMargins left="0.75" right="0.75" top="1" bottom="1" header="0.5" footer="0.5"/>
  <pageSetup paperSize="9" scale="66" orientation="portrait" r:id="rId1"/>
  <headerFooter alignWithMargins="0">
    <oddFooter xml:space="preserve">&amp;C&amp;P of &amp;N
© NHS Business Services Authority 2010 </oddFooter>
  </headerFooter>
  <rowBreaks count="1" manualBreakCount="1">
    <brk id="17" max="16383" man="1"/>
  </rowBreaks>
  <colBreaks count="1" manualBreakCount="1">
    <brk id="9"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87468-BBBB-45B0-82E7-7BEC50E006E6}">
  <sheetPr>
    <tabColor theme="4" tint="-0.249977111117893"/>
  </sheetPr>
  <dimension ref="B1:AY32"/>
  <sheetViews>
    <sheetView zoomScale="70" zoomScaleNormal="70" workbookViewId="0">
      <selection activeCell="D7" sqref="D7"/>
    </sheetView>
  </sheetViews>
  <sheetFormatPr defaultColWidth="8.85546875" defaultRowHeight="12.75"/>
  <cols>
    <col min="1" max="1" width="2.5703125" style="6" customWidth="1"/>
    <col min="2" max="2" width="8.85546875" style="6"/>
    <col min="3" max="3" width="19.140625" style="6" bestFit="1" customWidth="1"/>
    <col min="4" max="4" width="28.5703125" style="6" customWidth="1"/>
    <col min="5" max="5" width="5.5703125" style="6" hidden="1" customWidth="1"/>
    <col min="6" max="6" width="19.42578125" style="6" customWidth="1"/>
    <col min="7" max="7" width="2.42578125" style="6" customWidth="1"/>
    <col min="8" max="8" width="11.7109375" style="6" customWidth="1"/>
    <col min="9" max="9" width="10.42578125" style="6" customWidth="1"/>
    <col min="10" max="10" width="38.42578125" style="6" customWidth="1"/>
    <col min="11" max="11" width="2.5703125" style="6" customWidth="1"/>
    <col min="12" max="12" width="12.28515625" style="6" customWidth="1"/>
    <col min="13" max="13" width="10.42578125" style="6" customWidth="1"/>
    <col min="14" max="14" width="34.85546875" style="6" customWidth="1"/>
    <col min="15" max="15" width="2.5703125" style="6" customWidth="1"/>
    <col min="16" max="16" width="14.42578125" style="6" customWidth="1"/>
    <col min="17" max="17" width="10.42578125" style="6" customWidth="1"/>
    <col min="18" max="18" width="29.140625" style="6" customWidth="1"/>
    <col min="19" max="19" width="2.42578125" style="6" customWidth="1"/>
    <col min="20" max="20" width="12.28515625" style="6" customWidth="1"/>
    <col min="21" max="21" width="10.42578125" style="6" customWidth="1"/>
    <col min="22" max="22" width="26.5703125" style="6" customWidth="1"/>
    <col min="23" max="23" width="2.5703125" style="6" customWidth="1"/>
    <col min="24" max="24" width="11.5703125" style="6" customWidth="1"/>
    <col min="25" max="25" width="10.42578125" style="6" customWidth="1"/>
    <col min="26" max="26" width="31.140625" style="6" customWidth="1"/>
    <col min="27" max="27" width="2.5703125" style="6" customWidth="1"/>
    <col min="28" max="28" width="13.42578125" style="6" customWidth="1"/>
    <col min="29" max="29" width="10.42578125" style="6" customWidth="1"/>
    <col min="30" max="30" width="31.42578125" style="6" customWidth="1"/>
    <col min="31" max="31" width="2.42578125" style="6" customWidth="1"/>
    <col min="32" max="32" width="12.42578125" style="6" customWidth="1"/>
    <col min="33" max="33" width="8.85546875" style="6"/>
    <col min="34" max="34" width="29.85546875" style="6" customWidth="1"/>
    <col min="35" max="35" width="8.85546875" style="6"/>
    <col min="36" max="36" width="11.140625" style="6" customWidth="1"/>
    <col min="37" max="37" width="8.85546875" style="6"/>
    <col min="38" max="38" width="34.42578125" style="6" customWidth="1"/>
    <col min="39" max="39" width="8.85546875" style="6"/>
    <col min="40" max="40" width="13.140625" style="6" customWidth="1"/>
    <col min="41" max="41" width="8.85546875" style="6"/>
    <col min="42" max="42" width="26.42578125" style="6" customWidth="1"/>
    <col min="43" max="43" width="8.85546875" style="6"/>
    <col min="44" max="44" width="13.42578125" style="6" customWidth="1"/>
    <col min="45" max="45" width="8.85546875" style="6"/>
    <col min="46" max="46" width="29.42578125" style="6" customWidth="1"/>
    <col min="47" max="47" width="8.85546875" style="6"/>
    <col min="48" max="48" width="13.42578125" style="6" customWidth="1"/>
    <col min="49" max="49" width="8.85546875" style="6"/>
    <col min="50" max="50" width="29.42578125" style="6" customWidth="1"/>
    <col min="51" max="16384" width="8.85546875" style="6"/>
  </cols>
  <sheetData>
    <row r="1" spans="2:32">
      <c r="F1" s="164"/>
    </row>
    <row r="2" spans="2:32" ht="26.25">
      <c r="C2" s="26" t="s">
        <v>44</v>
      </c>
      <c r="D2" s="26"/>
      <c r="E2" s="163"/>
      <c r="F2" s="163"/>
    </row>
    <row r="3" spans="2:32" ht="20.25">
      <c r="C3" s="382"/>
      <c r="D3" s="382"/>
    </row>
    <row r="4" spans="2:32" ht="13.35" customHeight="1">
      <c r="H4" s="21"/>
      <c r="I4" s="21"/>
      <c r="J4" s="21"/>
      <c r="K4" s="21"/>
      <c r="L4" s="21"/>
      <c r="M4" s="21"/>
      <c r="N4" s="21"/>
      <c r="O4" s="21"/>
      <c r="P4" s="21"/>
      <c r="Q4" s="21"/>
      <c r="R4" s="21"/>
      <c r="T4" s="21"/>
      <c r="U4" s="21"/>
      <c r="V4" s="21"/>
      <c r="W4" s="21"/>
      <c r="X4" s="21"/>
      <c r="Y4" s="21"/>
      <c r="Z4" s="21"/>
      <c r="AA4" s="21"/>
      <c r="AB4" s="21"/>
      <c r="AC4" s="21"/>
      <c r="AD4" s="21"/>
      <c r="AF4" s="21"/>
    </row>
    <row r="5" spans="2:32" ht="13.35" customHeight="1">
      <c r="H5" s="21"/>
      <c r="I5" s="21"/>
      <c r="J5" s="21"/>
      <c r="K5" s="21"/>
      <c r="L5" s="21"/>
      <c r="M5" s="21"/>
      <c r="N5" s="21"/>
      <c r="O5" s="21"/>
      <c r="P5" s="21"/>
      <c r="Q5" s="21"/>
      <c r="R5" s="21"/>
      <c r="T5" s="21"/>
      <c r="U5" s="21"/>
      <c r="V5" s="21"/>
      <c r="W5" s="21"/>
      <c r="X5" s="21"/>
      <c r="Y5" s="21"/>
      <c r="Z5" s="21"/>
      <c r="AA5" s="21"/>
      <c r="AB5" s="21"/>
      <c r="AC5" s="21"/>
      <c r="AD5" s="21"/>
      <c r="AF5" s="21"/>
    </row>
    <row r="6" spans="2:32" ht="15.75">
      <c r="B6" s="383" t="s">
        <v>42</v>
      </c>
      <c r="C6" s="384"/>
      <c r="D6" s="385"/>
      <c r="E6" s="16"/>
      <c r="F6" s="16"/>
      <c r="H6" s="386" t="s">
        <v>246</v>
      </c>
      <c r="I6" s="386"/>
      <c r="J6" s="386"/>
      <c r="K6" s="386"/>
      <c r="L6" s="386"/>
      <c r="M6" s="386"/>
      <c r="N6" s="386"/>
      <c r="O6" s="386"/>
      <c r="P6" s="386"/>
      <c r="Q6" s="386"/>
      <c r="R6" s="386"/>
      <c r="T6" s="386"/>
      <c r="U6" s="386"/>
      <c r="V6" s="386"/>
      <c r="W6" s="386"/>
      <c r="X6" s="386"/>
      <c r="Y6" s="386"/>
      <c r="Z6" s="386"/>
      <c r="AA6" s="386"/>
      <c r="AB6" s="386"/>
      <c r="AC6" s="386"/>
      <c r="AD6" s="386"/>
    </row>
    <row r="7" spans="2:32" ht="63.6" customHeight="1">
      <c r="B7" s="392" t="s">
        <v>41</v>
      </c>
      <c r="C7" s="393"/>
      <c r="D7" s="133" t="s">
        <v>251</v>
      </c>
      <c r="E7" s="24" t="b">
        <f>ISBLANK(D7)</f>
        <v>0</v>
      </c>
      <c r="F7" s="18"/>
      <c r="H7" s="386"/>
      <c r="I7" s="386"/>
      <c r="J7" s="386"/>
      <c r="K7" s="386"/>
      <c r="L7" s="386"/>
      <c r="M7" s="386"/>
      <c r="N7" s="386"/>
      <c r="O7" s="386"/>
      <c r="P7" s="386"/>
      <c r="Q7" s="386"/>
      <c r="R7" s="386"/>
      <c r="T7" s="386"/>
      <c r="U7" s="386"/>
      <c r="V7" s="386"/>
      <c r="W7" s="386"/>
      <c r="X7" s="386"/>
      <c r="Y7" s="386"/>
      <c r="Z7" s="386"/>
      <c r="AA7" s="386"/>
      <c r="AB7" s="386"/>
      <c r="AC7" s="386"/>
      <c r="AD7" s="386"/>
    </row>
    <row r="8" spans="2:32" ht="27" customHeight="1">
      <c r="B8" s="394" t="s">
        <v>40</v>
      </c>
      <c r="C8" s="395"/>
      <c r="D8" s="23">
        <v>45082</v>
      </c>
      <c r="E8" s="22" t="b">
        <f>ISBLANK(D8)</f>
        <v>0</v>
      </c>
      <c r="F8" s="135"/>
      <c r="H8" s="386"/>
      <c r="I8" s="386"/>
      <c r="J8" s="386"/>
      <c r="K8" s="386"/>
      <c r="L8" s="386"/>
      <c r="M8" s="386"/>
      <c r="N8" s="386"/>
      <c r="O8" s="386"/>
      <c r="P8" s="386"/>
      <c r="Q8" s="386"/>
      <c r="R8" s="386"/>
      <c r="T8" s="386"/>
      <c r="U8" s="386"/>
      <c r="V8" s="386"/>
      <c r="W8" s="386"/>
      <c r="X8" s="386"/>
      <c r="Y8" s="386"/>
      <c r="Z8" s="386"/>
      <c r="AA8" s="386"/>
      <c r="AB8" s="386"/>
      <c r="AC8" s="386"/>
      <c r="AD8" s="386"/>
    </row>
    <row r="9" spans="2:32" ht="27" customHeight="1" thickBot="1">
      <c r="B9" s="396" t="s">
        <v>39</v>
      </c>
      <c r="C9" s="397"/>
      <c r="D9" s="20">
        <v>0.7</v>
      </c>
      <c r="E9" s="19" t="b">
        <f>ISBLANK(D9)</f>
        <v>0</v>
      </c>
      <c r="F9" s="18"/>
      <c r="H9" s="17" t="s">
        <v>16</v>
      </c>
      <c r="I9" s="140" t="s">
        <v>15</v>
      </c>
      <c r="J9" s="398" t="s">
        <v>14</v>
      </c>
      <c r="K9" s="398"/>
      <c r="L9" s="398"/>
      <c r="M9" s="398"/>
      <c r="N9" s="398"/>
      <c r="O9" s="398"/>
      <c r="P9" s="398"/>
      <c r="Q9" s="398"/>
      <c r="R9" s="399"/>
    </row>
    <row r="10" spans="2:32" ht="13.35" customHeight="1" thickTop="1">
      <c r="H10" s="387" t="s">
        <v>13</v>
      </c>
      <c r="I10" s="388">
        <v>4</v>
      </c>
      <c r="J10" s="373" t="s">
        <v>245</v>
      </c>
      <c r="K10" s="373"/>
      <c r="L10" s="373"/>
      <c r="M10" s="373"/>
      <c r="N10" s="373"/>
      <c r="O10" s="373"/>
      <c r="P10" s="373"/>
      <c r="Q10" s="373"/>
      <c r="R10" s="374"/>
    </row>
    <row r="11" spans="2:32" ht="15.75">
      <c r="B11" s="389" t="s">
        <v>38</v>
      </c>
      <c r="C11" s="390"/>
      <c r="D11" s="391"/>
      <c r="E11" s="16"/>
      <c r="F11" s="16"/>
      <c r="H11" s="387"/>
      <c r="I11" s="388"/>
      <c r="J11" s="373"/>
      <c r="K11" s="373"/>
      <c r="L11" s="373"/>
      <c r="M11" s="373"/>
      <c r="N11" s="373"/>
      <c r="O11" s="373"/>
      <c r="P11" s="373"/>
      <c r="Q11" s="373"/>
      <c r="R11" s="374"/>
    </row>
    <row r="12" spans="2:32" ht="27" customHeight="1" thickBot="1">
      <c r="B12" s="371" t="s">
        <v>248</v>
      </c>
      <c r="C12" s="372"/>
      <c r="D12" s="15" t="str">
        <f>'1.Conflict of Interest'!C14</f>
        <v>Graham Moor</v>
      </c>
      <c r="E12" s="6" t="b">
        <f t="shared" ref="E12:E15" si="0">ISBLANK(D12)</f>
        <v>0</v>
      </c>
      <c r="F12" s="14" t="s">
        <v>76</v>
      </c>
      <c r="H12" s="197" t="s">
        <v>11</v>
      </c>
      <c r="I12" s="139">
        <v>3</v>
      </c>
      <c r="J12" s="373" t="s">
        <v>178</v>
      </c>
      <c r="K12" s="373"/>
      <c r="L12" s="373"/>
      <c r="M12" s="373"/>
      <c r="N12" s="373"/>
      <c r="O12" s="373"/>
      <c r="P12" s="373"/>
      <c r="Q12" s="373"/>
      <c r="R12" s="374"/>
    </row>
    <row r="13" spans="2:32" ht="27" customHeight="1" thickTop="1" thickBot="1">
      <c r="B13" s="371" t="s">
        <v>35</v>
      </c>
      <c r="C13" s="372"/>
      <c r="D13" s="15" t="str">
        <f>'1.Conflict of Interest'!C15</f>
        <v xml:space="preserve">Adam Hall </v>
      </c>
      <c r="E13" s="6" t="b">
        <f t="shared" si="0"/>
        <v>0</v>
      </c>
      <c r="F13" s="14" t="s">
        <v>76</v>
      </c>
      <c r="H13" s="198" t="s">
        <v>173</v>
      </c>
      <c r="I13" s="139">
        <v>2</v>
      </c>
      <c r="J13" s="373" t="s">
        <v>9</v>
      </c>
      <c r="K13" s="373"/>
      <c r="L13" s="373"/>
      <c r="M13" s="373"/>
      <c r="N13" s="373"/>
      <c r="O13" s="373"/>
      <c r="P13" s="373"/>
      <c r="Q13" s="373"/>
      <c r="R13" s="374"/>
    </row>
    <row r="14" spans="2:32" ht="27" customHeight="1" thickTop="1" thickBot="1">
      <c r="B14" s="371" t="s">
        <v>34</v>
      </c>
      <c r="C14" s="372"/>
      <c r="D14" s="191" t="str">
        <f>'1.Conflict of Interest'!C16</f>
        <v>tbc</v>
      </c>
      <c r="E14" s="6" t="b">
        <f t="shared" si="0"/>
        <v>0</v>
      </c>
      <c r="F14" s="14" t="s">
        <v>76</v>
      </c>
      <c r="H14" s="197" t="s">
        <v>184</v>
      </c>
      <c r="I14" s="139">
        <v>1</v>
      </c>
      <c r="J14" s="373" t="s">
        <v>247</v>
      </c>
      <c r="K14" s="373"/>
      <c r="L14" s="373"/>
      <c r="M14" s="373"/>
      <c r="N14" s="373"/>
      <c r="O14" s="373"/>
      <c r="P14" s="373"/>
      <c r="Q14" s="373"/>
      <c r="R14" s="374"/>
    </row>
    <row r="15" spans="2:32" ht="27" customHeight="1" thickTop="1" thickBot="1">
      <c r="B15" s="371" t="s">
        <v>33</v>
      </c>
      <c r="C15" s="372"/>
      <c r="D15" s="191" t="s">
        <v>236</v>
      </c>
      <c r="E15" s="6" t="b">
        <f t="shared" si="0"/>
        <v>0</v>
      </c>
      <c r="F15" s="14" t="s">
        <v>76</v>
      </c>
      <c r="H15" s="199" t="s">
        <v>4</v>
      </c>
      <c r="I15" s="109">
        <v>0</v>
      </c>
      <c r="J15" s="375" t="s">
        <v>176</v>
      </c>
      <c r="K15" s="375"/>
      <c r="L15" s="375"/>
      <c r="M15" s="375"/>
      <c r="N15" s="375"/>
      <c r="O15" s="375"/>
      <c r="P15" s="375"/>
      <c r="Q15" s="375"/>
      <c r="R15" s="376"/>
      <c r="T15" s="10"/>
    </row>
    <row r="16" spans="2:32" ht="13.5" thickTop="1"/>
    <row r="17" spans="2:51" ht="63.95" customHeight="1" thickBot="1">
      <c r="C17" s="200"/>
      <c r="D17" s="200"/>
      <c r="E17" s="165"/>
      <c r="F17" s="165"/>
      <c r="G17" s="200"/>
      <c r="H17" s="380" t="s">
        <v>252</v>
      </c>
      <c r="I17" s="381"/>
      <c r="J17" s="381"/>
      <c r="K17" s="200"/>
      <c r="L17" s="377" t="s">
        <v>253</v>
      </c>
      <c r="M17" s="378"/>
      <c r="N17" s="379"/>
      <c r="O17" s="200"/>
      <c r="P17" s="377" t="s">
        <v>254</v>
      </c>
      <c r="Q17" s="378"/>
      <c r="R17" s="379"/>
      <c r="S17" s="200"/>
      <c r="T17" s="362" t="s">
        <v>255</v>
      </c>
      <c r="U17" s="363"/>
      <c r="V17" s="363"/>
      <c r="W17" s="200"/>
      <c r="X17" s="377" t="s">
        <v>256</v>
      </c>
      <c r="Y17" s="378"/>
      <c r="Z17" s="379"/>
      <c r="AA17" s="200"/>
      <c r="AB17" s="377" t="s">
        <v>257</v>
      </c>
      <c r="AC17" s="378"/>
      <c r="AD17" s="379"/>
      <c r="AE17" s="200"/>
      <c r="AF17" s="380" t="s">
        <v>258</v>
      </c>
      <c r="AG17" s="381"/>
      <c r="AH17" s="381"/>
      <c r="AI17" s="200"/>
      <c r="AJ17" s="377" t="s">
        <v>259</v>
      </c>
      <c r="AK17" s="378"/>
      <c r="AL17" s="379"/>
      <c r="AM17" s="200"/>
      <c r="AN17" s="377" t="s">
        <v>260</v>
      </c>
      <c r="AO17" s="378"/>
      <c r="AP17" s="379"/>
      <c r="AQ17" s="200"/>
      <c r="AR17" s="362" t="s">
        <v>261</v>
      </c>
      <c r="AS17" s="363"/>
      <c r="AT17" s="363"/>
      <c r="AU17" s="200"/>
      <c r="AV17" s="362" t="s">
        <v>262</v>
      </c>
      <c r="AW17" s="363"/>
      <c r="AX17" s="363"/>
      <c r="AY17" s="200"/>
    </row>
    <row r="18" spans="2:51" ht="12.95" customHeight="1" thickTop="1">
      <c r="C18" s="200"/>
      <c r="D18" s="200"/>
      <c r="E18" s="410"/>
      <c r="F18" s="410"/>
      <c r="G18" s="106"/>
      <c r="H18" s="364" t="s">
        <v>185</v>
      </c>
      <c r="I18" s="411" t="s">
        <v>211</v>
      </c>
      <c r="J18" s="368"/>
      <c r="K18" s="106"/>
      <c r="L18" s="364" t="s">
        <v>185</v>
      </c>
      <c r="M18" s="366" t="s">
        <v>152</v>
      </c>
      <c r="N18" s="368"/>
      <c r="O18" s="106"/>
      <c r="P18" s="364" t="s">
        <v>185</v>
      </c>
      <c r="Q18" s="366" t="s">
        <v>152</v>
      </c>
      <c r="R18" s="368"/>
      <c r="S18" s="106"/>
      <c r="T18" s="364" t="s">
        <v>185</v>
      </c>
      <c r="U18" s="366" t="s">
        <v>211</v>
      </c>
      <c r="V18" s="368"/>
      <c r="W18" s="106"/>
      <c r="X18" s="364" t="s">
        <v>185</v>
      </c>
      <c r="Y18" s="366" t="s">
        <v>152</v>
      </c>
      <c r="Z18" s="368"/>
      <c r="AA18" s="106"/>
      <c r="AB18" s="364" t="s">
        <v>185</v>
      </c>
      <c r="AC18" s="366" t="s">
        <v>152</v>
      </c>
      <c r="AD18" s="368"/>
      <c r="AE18" s="106"/>
      <c r="AF18" s="364" t="s">
        <v>185</v>
      </c>
      <c r="AG18" s="411" t="s">
        <v>211</v>
      </c>
      <c r="AH18" s="368"/>
      <c r="AI18" s="106"/>
      <c r="AJ18" s="364" t="s">
        <v>185</v>
      </c>
      <c r="AK18" s="366" t="s">
        <v>152</v>
      </c>
      <c r="AL18" s="368"/>
      <c r="AM18" s="106"/>
      <c r="AN18" s="364" t="s">
        <v>185</v>
      </c>
      <c r="AO18" s="366" t="s">
        <v>152</v>
      </c>
      <c r="AP18" s="368"/>
      <c r="AQ18" s="106"/>
      <c r="AR18" s="364" t="s">
        <v>185</v>
      </c>
      <c r="AS18" s="366" t="s">
        <v>211</v>
      </c>
      <c r="AT18" s="368"/>
      <c r="AU18" s="106"/>
      <c r="AV18" s="364" t="s">
        <v>185</v>
      </c>
      <c r="AW18" s="366" t="s">
        <v>211</v>
      </c>
      <c r="AX18" s="368"/>
      <c r="AY18" s="106"/>
    </row>
    <row r="19" spans="2:51" ht="9" customHeight="1">
      <c r="B19" s="404" t="s">
        <v>25</v>
      </c>
      <c r="C19" s="406" t="s">
        <v>24</v>
      </c>
      <c r="D19" s="406"/>
      <c r="E19" s="406"/>
      <c r="F19" s="408" t="s">
        <v>23</v>
      </c>
      <c r="H19" s="364"/>
      <c r="I19" s="411"/>
      <c r="J19" s="369"/>
      <c r="K19" s="106"/>
      <c r="L19" s="364"/>
      <c r="M19" s="366"/>
      <c r="N19" s="369"/>
      <c r="O19" s="106"/>
      <c r="P19" s="364"/>
      <c r="Q19" s="366"/>
      <c r="R19" s="369"/>
      <c r="T19" s="364"/>
      <c r="U19" s="366"/>
      <c r="V19" s="369"/>
      <c r="W19" s="106"/>
      <c r="X19" s="364"/>
      <c r="Y19" s="366"/>
      <c r="Z19" s="369"/>
      <c r="AA19" s="106"/>
      <c r="AB19" s="364"/>
      <c r="AC19" s="366"/>
      <c r="AD19" s="369"/>
      <c r="AF19" s="364"/>
      <c r="AG19" s="411"/>
      <c r="AH19" s="369"/>
      <c r="AI19" s="106"/>
      <c r="AJ19" s="364"/>
      <c r="AK19" s="366"/>
      <c r="AL19" s="369"/>
      <c r="AM19" s="106"/>
      <c r="AN19" s="364"/>
      <c r="AO19" s="366"/>
      <c r="AP19" s="369"/>
      <c r="AR19" s="364"/>
      <c r="AS19" s="366"/>
      <c r="AT19" s="369"/>
      <c r="AV19" s="364"/>
      <c r="AW19" s="366"/>
      <c r="AX19" s="369"/>
      <c r="AY19" s="106"/>
    </row>
    <row r="20" spans="2:51" ht="23.45" customHeight="1" thickBot="1">
      <c r="B20" s="405"/>
      <c r="C20" s="407"/>
      <c r="D20" s="407"/>
      <c r="E20" s="407"/>
      <c r="F20" s="409"/>
      <c r="G20" s="106"/>
      <c r="H20" s="365"/>
      <c r="I20" s="412"/>
      <c r="J20" s="370"/>
      <c r="K20" s="106"/>
      <c r="L20" s="365"/>
      <c r="M20" s="367"/>
      <c r="N20" s="370"/>
      <c r="O20" s="106"/>
      <c r="P20" s="365"/>
      <c r="Q20" s="367"/>
      <c r="R20" s="370"/>
      <c r="S20" s="106"/>
      <c r="T20" s="365"/>
      <c r="U20" s="367"/>
      <c r="V20" s="370"/>
      <c r="W20" s="106"/>
      <c r="X20" s="365"/>
      <c r="Y20" s="367"/>
      <c r="Z20" s="370"/>
      <c r="AA20" s="106"/>
      <c r="AB20" s="365"/>
      <c r="AC20" s="367"/>
      <c r="AD20" s="370"/>
      <c r="AE20" s="106"/>
      <c r="AF20" s="365"/>
      <c r="AG20" s="412"/>
      <c r="AH20" s="370"/>
      <c r="AI20" s="106"/>
      <c r="AJ20" s="365"/>
      <c r="AK20" s="367"/>
      <c r="AL20" s="370"/>
      <c r="AM20" s="106"/>
      <c r="AN20" s="365"/>
      <c r="AO20" s="367"/>
      <c r="AP20" s="370"/>
      <c r="AQ20" s="106"/>
      <c r="AR20" s="365"/>
      <c r="AS20" s="367"/>
      <c r="AT20" s="370"/>
      <c r="AU20" s="106"/>
      <c r="AV20" s="365"/>
      <c r="AW20" s="367"/>
      <c r="AX20" s="370"/>
      <c r="AY20" s="106"/>
    </row>
    <row r="21" spans="2:51" ht="10.35" customHeight="1" thickTop="1">
      <c r="C21" s="200"/>
      <c r="D21" s="165"/>
      <c r="E21" s="106" t="s">
        <v>22</v>
      </c>
      <c r="F21" s="106"/>
      <c r="G21" s="106" t="s">
        <v>21</v>
      </c>
      <c r="H21" s="106" t="s">
        <v>21</v>
      </c>
      <c r="I21" s="106"/>
      <c r="J21" s="106" t="s">
        <v>21</v>
      </c>
      <c r="K21" s="106" t="s">
        <v>21</v>
      </c>
      <c r="L21" s="106" t="s">
        <v>21</v>
      </c>
      <c r="M21" s="106"/>
      <c r="N21" s="106" t="s">
        <v>21</v>
      </c>
      <c r="O21" s="106" t="s">
        <v>21</v>
      </c>
      <c r="P21" s="106" t="s">
        <v>21</v>
      </c>
      <c r="Q21" s="106"/>
      <c r="R21" s="106" t="s">
        <v>21</v>
      </c>
      <c r="S21" s="106" t="s">
        <v>21</v>
      </c>
      <c r="T21" s="106" t="s">
        <v>21</v>
      </c>
      <c r="U21" s="106"/>
      <c r="V21" s="106" t="s">
        <v>21</v>
      </c>
      <c r="W21" s="106" t="s">
        <v>21</v>
      </c>
      <c r="X21" s="106" t="s">
        <v>21</v>
      </c>
      <c r="Y21" s="106"/>
      <c r="Z21" s="106"/>
      <c r="AA21" s="106" t="s">
        <v>21</v>
      </c>
      <c r="AB21" s="106" t="s">
        <v>21</v>
      </c>
      <c r="AC21" s="106"/>
      <c r="AD21" s="106"/>
      <c r="AE21" s="106" t="s">
        <v>21</v>
      </c>
      <c r="AF21" s="106" t="s">
        <v>21</v>
      </c>
      <c r="AG21" s="106"/>
      <c r="AH21" s="106" t="s">
        <v>21</v>
      </c>
      <c r="AI21" s="106" t="s">
        <v>21</v>
      </c>
      <c r="AJ21" s="106" t="s">
        <v>21</v>
      </c>
      <c r="AK21" s="106"/>
      <c r="AL21" s="106" t="s">
        <v>21</v>
      </c>
      <c r="AM21" s="106" t="s">
        <v>21</v>
      </c>
      <c r="AN21" s="106" t="s">
        <v>21</v>
      </c>
      <c r="AO21" s="106"/>
      <c r="AP21" s="106" t="s">
        <v>21</v>
      </c>
      <c r="AQ21" s="106" t="s">
        <v>21</v>
      </c>
      <c r="AR21" s="106" t="s">
        <v>21</v>
      </c>
      <c r="AS21" s="106"/>
      <c r="AT21" s="106" t="s">
        <v>21</v>
      </c>
      <c r="AU21" s="106" t="s">
        <v>21</v>
      </c>
      <c r="AV21" s="106" t="s">
        <v>21</v>
      </c>
      <c r="AW21" s="106"/>
      <c r="AX21" s="106" t="s">
        <v>21</v>
      </c>
      <c r="AY21" s="106" t="s">
        <v>21</v>
      </c>
    </row>
    <row r="22" spans="2:51" ht="95.1" customHeight="1">
      <c r="B22" s="189">
        <v>1</v>
      </c>
      <c r="C22" s="402" t="s">
        <v>272</v>
      </c>
      <c r="D22" s="403"/>
      <c r="E22" s="215"/>
      <c r="F22" s="108">
        <v>0.3</v>
      </c>
      <c r="G22" s="106"/>
      <c r="H22" s="308">
        <v>2</v>
      </c>
      <c r="I22" s="131">
        <f>(H22/4)*F22*100</f>
        <v>15</v>
      </c>
      <c r="J22" s="309" t="s">
        <v>330</v>
      </c>
      <c r="K22" s="106"/>
      <c r="L22" s="188">
        <v>3</v>
      </c>
      <c r="M22" s="131">
        <f>(L22/4)*F22*100</f>
        <v>22.499999999999996</v>
      </c>
      <c r="N22" s="201" t="s">
        <v>331</v>
      </c>
      <c r="O22" s="106"/>
      <c r="P22" s="188">
        <v>2</v>
      </c>
      <c r="Q22" s="131">
        <f>(P22/4)*F22*100</f>
        <v>15</v>
      </c>
      <c r="R22" s="201" t="s">
        <v>332</v>
      </c>
      <c r="S22" s="106"/>
      <c r="T22" s="188">
        <v>2</v>
      </c>
      <c r="U22" s="131">
        <f>(T22/4)*F22*100</f>
        <v>15</v>
      </c>
      <c r="V22" s="201" t="s">
        <v>333</v>
      </c>
      <c r="W22" s="106"/>
      <c r="X22" s="188">
        <v>3</v>
      </c>
      <c r="Y22" s="131">
        <f>(X22/4)*F22*100</f>
        <v>22.499999999999996</v>
      </c>
      <c r="Z22" s="201" t="s">
        <v>334</v>
      </c>
      <c r="AA22" s="106"/>
      <c r="AB22" s="188">
        <v>2</v>
      </c>
      <c r="AC22" s="208">
        <f>(AB22/4)*F22*100</f>
        <v>15</v>
      </c>
      <c r="AD22" s="209" t="s">
        <v>335</v>
      </c>
      <c r="AE22" s="106"/>
      <c r="AF22" s="188">
        <v>2</v>
      </c>
      <c r="AG22" s="131">
        <f>(AF22/4)*F22*100</f>
        <v>15</v>
      </c>
      <c r="AH22" s="201" t="s">
        <v>336</v>
      </c>
      <c r="AI22" s="106"/>
      <c r="AJ22" s="188">
        <v>3</v>
      </c>
      <c r="AK22" s="131">
        <f>(AJ22/4)*F22*100</f>
        <v>22.499999999999996</v>
      </c>
      <c r="AL22" s="201" t="s">
        <v>336</v>
      </c>
      <c r="AM22" s="106"/>
      <c r="AN22" s="188">
        <v>3</v>
      </c>
      <c r="AO22" s="131">
        <f>(AN22/4)*F22*100</f>
        <v>22.499999999999996</v>
      </c>
      <c r="AP22" s="225" t="s">
        <v>329</v>
      </c>
      <c r="AQ22" s="106"/>
      <c r="AR22" s="188">
        <v>1</v>
      </c>
      <c r="AS22" s="131">
        <f>(AR22/4)*F22*100</f>
        <v>7.5</v>
      </c>
      <c r="AT22" s="201" t="s">
        <v>337</v>
      </c>
      <c r="AU22" s="106"/>
      <c r="AV22" s="188">
        <v>3</v>
      </c>
      <c r="AW22" s="131">
        <f>(AV22/4)*F22*100</f>
        <v>22.499999999999996</v>
      </c>
      <c r="AX22" s="201" t="s">
        <v>336</v>
      </c>
      <c r="AY22" s="106"/>
    </row>
    <row r="23" spans="2:51" ht="101.45" customHeight="1">
      <c r="B23" s="189">
        <v>2</v>
      </c>
      <c r="C23" s="402" t="s">
        <v>273</v>
      </c>
      <c r="D23" s="403"/>
      <c r="E23" s="215"/>
      <c r="F23" s="108">
        <v>0.12</v>
      </c>
      <c r="G23" s="106"/>
      <c r="H23" s="308">
        <v>2</v>
      </c>
      <c r="I23" s="131">
        <f t="shared" ref="I23:I25" si="1">(H23/4)*F23*100</f>
        <v>6</v>
      </c>
      <c r="J23" s="309" t="s">
        <v>338</v>
      </c>
      <c r="K23" s="106"/>
      <c r="L23" s="188">
        <v>2</v>
      </c>
      <c r="M23" s="131">
        <f>(L23/4)*F23*100</f>
        <v>6</v>
      </c>
      <c r="N23" s="201" t="s">
        <v>339</v>
      </c>
      <c r="O23" s="106"/>
      <c r="P23" s="188">
        <v>1</v>
      </c>
      <c r="Q23" s="131">
        <f>(P23/4)*F23*100</f>
        <v>3</v>
      </c>
      <c r="R23" s="201" t="s">
        <v>340</v>
      </c>
      <c r="S23" s="106"/>
      <c r="T23" s="188">
        <v>2</v>
      </c>
      <c r="U23" s="131">
        <f>(T23/4)*F23*100</f>
        <v>6</v>
      </c>
      <c r="V23" s="201" t="s">
        <v>341</v>
      </c>
      <c r="W23" s="106"/>
      <c r="X23" s="188">
        <v>3</v>
      </c>
      <c r="Y23" s="131">
        <f>(X23/4)*F23*100</f>
        <v>9</v>
      </c>
      <c r="Z23" s="201" t="s">
        <v>342</v>
      </c>
      <c r="AA23" s="106"/>
      <c r="AB23" s="188">
        <v>1</v>
      </c>
      <c r="AC23" s="208">
        <f>(AB23/4)*F23*100</f>
        <v>3</v>
      </c>
      <c r="AD23" s="209" t="s">
        <v>343</v>
      </c>
      <c r="AE23" s="106"/>
      <c r="AF23" s="188">
        <v>2</v>
      </c>
      <c r="AG23" s="131">
        <f t="shared" ref="AG23:AG25" si="2">(AF23/4)*F23*100</f>
        <v>6</v>
      </c>
      <c r="AH23" s="201" t="s">
        <v>344</v>
      </c>
      <c r="AI23" s="106"/>
      <c r="AJ23" s="188">
        <v>2</v>
      </c>
      <c r="AK23" s="131">
        <f t="shared" ref="AK23:AK25" si="3">(AJ23/4)*F23*100</f>
        <v>6</v>
      </c>
      <c r="AL23" s="201" t="s">
        <v>336</v>
      </c>
      <c r="AM23" s="106"/>
      <c r="AN23" s="188">
        <v>2</v>
      </c>
      <c r="AO23" s="131">
        <f>(AN23/4)*F23*100</f>
        <v>6</v>
      </c>
      <c r="AP23" s="225" t="s">
        <v>329</v>
      </c>
      <c r="AQ23" s="106"/>
      <c r="AR23" s="188">
        <v>1</v>
      </c>
      <c r="AS23" s="131">
        <f>(AR23/4)*F23*100</f>
        <v>3</v>
      </c>
      <c r="AT23" s="201" t="s">
        <v>337</v>
      </c>
      <c r="AU23" s="106"/>
      <c r="AV23" s="188">
        <v>2</v>
      </c>
      <c r="AW23" s="131">
        <f t="shared" ref="AW23:AW25" si="4">(AV23/4)*F23*100</f>
        <v>6</v>
      </c>
      <c r="AX23" s="201" t="s">
        <v>345</v>
      </c>
      <c r="AY23" s="106"/>
    </row>
    <row r="24" spans="2:51" ht="93.95" customHeight="1">
      <c r="B24" s="189">
        <v>3</v>
      </c>
      <c r="C24" s="402" t="s">
        <v>274</v>
      </c>
      <c r="D24" s="403"/>
      <c r="E24" s="215"/>
      <c r="F24" s="108">
        <v>0.1</v>
      </c>
      <c r="G24" s="106"/>
      <c r="H24" s="188">
        <v>2</v>
      </c>
      <c r="I24" s="131">
        <f t="shared" si="1"/>
        <v>5</v>
      </c>
      <c r="J24" s="201" t="s">
        <v>338</v>
      </c>
      <c r="K24" s="106"/>
      <c r="L24" s="188">
        <v>3</v>
      </c>
      <c r="M24" s="131">
        <f>(L24/4)*F24*100</f>
        <v>7.5000000000000009</v>
      </c>
      <c r="N24" s="201" t="s">
        <v>346</v>
      </c>
      <c r="O24" s="106"/>
      <c r="P24" s="188">
        <v>2</v>
      </c>
      <c r="Q24" s="131">
        <f>(P24/4)*F24*100</f>
        <v>5</v>
      </c>
      <c r="R24" s="201" t="s">
        <v>347</v>
      </c>
      <c r="S24" s="106"/>
      <c r="T24" s="188">
        <v>1</v>
      </c>
      <c r="U24" s="131">
        <f>(T24/4)*F24*100</f>
        <v>2.5</v>
      </c>
      <c r="V24" s="201" t="s">
        <v>348</v>
      </c>
      <c r="W24" s="106"/>
      <c r="X24" s="188">
        <v>4</v>
      </c>
      <c r="Y24" s="131">
        <f>(X24/4)*F24*100</f>
        <v>10</v>
      </c>
      <c r="Z24" s="201" t="s">
        <v>349</v>
      </c>
      <c r="AA24" s="106"/>
      <c r="AB24" s="188">
        <v>1</v>
      </c>
      <c r="AC24" s="208">
        <f>(AB24/4)*F24*100</f>
        <v>2.5</v>
      </c>
      <c r="AD24" s="209" t="s">
        <v>350</v>
      </c>
      <c r="AE24" s="106"/>
      <c r="AF24" s="188">
        <v>2</v>
      </c>
      <c r="AG24" s="131">
        <f t="shared" si="2"/>
        <v>5</v>
      </c>
      <c r="AH24" s="201" t="s">
        <v>336</v>
      </c>
      <c r="AI24" s="106"/>
      <c r="AJ24" s="188">
        <v>2</v>
      </c>
      <c r="AK24" s="131">
        <f t="shared" si="3"/>
        <v>5</v>
      </c>
      <c r="AL24" s="201" t="s">
        <v>351</v>
      </c>
      <c r="AM24" s="106"/>
      <c r="AN24" s="188">
        <v>2</v>
      </c>
      <c r="AO24" s="131">
        <f>(AN24/4)*F24*100</f>
        <v>5</v>
      </c>
      <c r="AP24" s="225" t="s">
        <v>329</v>
      </c>
      <c r="AQ24" s="106"/>
      <c r="AR24" s="188">
        <v>2</v>
      </c>
      <c r="AS24" s="131">
        <f>(AR24/4)*F24*100</f>
        <v>5</v>
      </c>
      <c r="AT24" s="201" t="s">
        <v>337</v>
      </c>
      <c r="AU24" s="106"/>
      <c r="AV24" s="188">
        <v>2</v>
      </c>
      <c r="AW24" s="131">
        <f t="shared" si="4"/>
        <v>5</v>
      </c>
      <c r="AX24" s="201" t="s">
        <v>345</v>
      </c>
      <c r="AY24" s="106"/>
    </row>
    <row r="25" spans="2:51" ht="139.5" customHeight="1">
      <c r="B25" s="189">
        <v>4</v>
      </c>
      <c r="C25" s="402" t="s">
        <v>275</v>
      </c>
      <c r="D25" s="403"/>
      <c r="E25" s="215"/>
      <c r="F25" s="108">
        <v>0.08</v>
      </c>
      <c r="G25" s="106"/>
      <c r="H25" s="188">
        <v>1</v>
      </c>
      <c r="I25" s="131">
        <f t="shared" si="1"/>
        <v>2</v>
      </c>
      <c r="J25" s="201" t="s">
        <v>352</v>
      </c>
      <c r="K25" s="106"/>
      <c r="L25" s="188">
        <v>3</v>
      </c>
      <c r="M25" s="131">
        <f>(L25/4)*F25*100</f>
        <v>6</v>
      </c>
      <c r="N25" s="201" t="s">
        <v>353</v>
      </c>
      <c r="O25" s="106"/>
      <c r="P25" s="188">
        <v>1</v>
      </c>
      <c r="Q25" s="131">
        <f>(P25/4)*F25*100</f>
        <v>2</v>
      </c>
      <c r="R25" s="201" t="s">
        <v>354</v>
      </c>
      <c r="S25" s="106"/>
      <c r="T25" s="188">
        <v>1</v>
      </c>
      <c r="U25" s="131">
        <f>(T25/4)*F25*100</f>
        <v>2</v>
      </c>
      <c r="V25" s="201" t="s">
        <v>355</v>
      </c>
      <c r="W25" s="106"/>
      <c r="X25" s="188">
        <v>4</v>
      </c>
      <c r="Y25" s="131">
        <f>(X25/4)*F25*100</f>
        <v>8</v>
      </c>
      <c r="Z25" s="201" t="s">
        <v>356</v>
      </c>
      <c r="AA25" s="106"/>
      <c r="AB25" s="188">
        <v>1</v>
      </c>
      <c r="AC25" s="208">
        <f>(AB25/4)*F25*100</f>
        <v>2</v>
      </c>
      <c r="AD25" s="209" t="s">
        <v>357</v>
      </c>
      <c r="AE25" s="106"/>
      <c r="AF25" s="188">
        <v>2</v>
      </c>
      <c r="AG25" s="131">
        <f t="shared" si="2"/>
        <v>4</v>
      </c>
      <c r="AH25" s="201" t="s">
        <v>358</v>
      </c>
      <c r="AI25" s="106"/>
      <c r="AJ25" s="188">
        <v>3</v>
      </c>
      <c r="AK25" s="131">
        <f t="shared" si="3"/>
        <v>6</v>
      </c>
      <c r="AL25" s="201" t="s">
        <v>336</v>
      </c>
      <c r="AM25" s="106"/>
      <c r="AN25" s="188">
        <v>3</v>
      </c>
      <c r="AO25" s="131">
        <f>(AN25/4)*F25*100</f>
        <v>6</v>
      </c>
      <c r="AP25" s="225" t="s">
        <v>329</v>
      </c>
      <c r="AQ25" s="106"/>
      <c r="AR25" s="188">
        <v>1</v>
      </c>
      <c r="AS25" s="131">
        <f>(AR25/4)*F25*100</f>
        <v>2</v>
      </c>
      <c r="AT25" s="201" t="s">
        <v>337</v>
      </c>
      <c r="AU25" s="106"/>
      <c r="AV25" s="188">
        <v>3</v>
      </c>
      <c r="AW25" s="131">
        <f t="shared" si="4"/>
        <v>6</v>
      </c>
      <c r="AX25" s="201" t="s">
        <v>336</v>
      </c>
      <c r="AY25" s="106"/>
    </row>
    <row r="26" spans="2:51" ht="8.1" customHeight="1">
      <c r="B26" s="202"/>
      <c r="C26" s="165"/>
      <c r="D26" s="165"/>
      <c r="E26" s="165"/>
      <c r="F26" s="203"/>
      <c r="G26" s="106"/>
      <c r="H26" s="203"/>
      <c r="I26" s="11"/>
      <c r="J26" s="106"/>
      <c r="K26" s="106"/>
      <c r="L26" s="203"/>
      <c r="M26" s="11"/>
      <c r="N26" s="11"/>
      <c r="O26" s="106"/>
      <c r="P26" s="203"/>
      <c r="Q26" s="11"/>
      <c r="R26" s="11"/>
      <c r="S26" s="106"/>
      <c r="T26" s="203"/>
      <c r="U26" s="11"/>
      <c r="V26" s="11"/>
      <c r="W26" s="106"/>
      <c r="X26" s="203"/>
      <c r="Y26" s="11"/>
      <c r="Z26" s="11"/>
      <c r="AA26" s="106"/>
      <c r="AB26" s="203"/>
      <c r="AC26" s="11"/>
      <c r="AD26" s="11"/>
      <c r="AE26" s="106"/>
      <c r="AF26" s="203"/>
      <c r="AG26" s="11"/>
      <c r="AH26" s="106"/>
      <c r="AI26" s="106"/>
      <c r="AJ26" s="203"/>
      <c r="AK26" s="11"/>
      <c r="AL26" s="11"/>
      <c r="AM26" s="106"/>
      <c r="AN26" s="203"/>
      <c r="AO26" s="11"/>
      <c r="AP26" s="11"/>
      <c r="AQ26" s="106"/>
      <c r="AR26" s="203"/>
      <c r="AS26" s="11"/>
      <c r="AT26" s="11"/>
      <c r="AU26" s="106"/>
      <c r="AV26" s="203"/>
      <c r="AW26" s="11"/>
      <c r="AX26" s="11"/>
      <c r="AY26" s="106"/>
    </row>
    <row r="27" spans="2:51" ht="26.25" thickBot="1">
      <c r="B27" s="10"/>
      <c r="C27" s="204"/>
      <c r="D27" s="400" t="s">
        <v>20</v>
      </c>
      <c r="E27" s="401"/>
      <c r="F27" s="205">
        <f>SUM(F22:F25)</f>
        <v>0.6</v>
      </c>
      <c r="G27" s="200"/>
      <c r="H27" s="8" t="s">
        <v>19</v>
      </c>
      <c r="I27" s="132">
        <f>SUM(I22:I25)</f>
        <v>28</v>
      </c>
      <c r="J27" s="200" t="s">
        <v>210</v>
      </c>
      <c r="K27" s="200"/>
      <c r="L27" s="8" t="s">
        <v>19</v>
      </c>
      <c r="M27" s="132">
        <f>SUM(M22:M25)</f>
        <v>42</v>
      </c>
      <c r="N27" s="145"/>
      <c r="O27" s="200"/>
      <c r="P27" s="8" t="s">
        <v>19</v>
      </c>
      <c r="Q27" s="132">
        <f>SUM(Q22:Q25)</f>
        <v>25</v>
      </c>
      <c r="R27" s="145"/>
      <c r="S27" s="200"/>
      <c r="T27" s="8" t="s">
        <v>19</v>
      </c>
      <c r="U27" s="132">
        <f>SUM(U22:U25)</f>
        <v>25.5</v>
      </c>
      <c r="V27" s="145"/>
      <c r="W27" s="200"/>
      <c r="X27" s="8" t="s">
        <v>19</v>
      </c>
      <c r="Y27" s="132">
        <f>SUM(Y22:Y25)</f>
        <v>49.5</v>
      </c>
      <c r="Z27" s="145"/>
      <c r="AA27" s="200"/>
      <c r="AB27" s="8" t="s">
        <v>19</v>
      </c>
      <c r="AC27" s="132">
        <f>SUM(AC22:AC25)</f>
        <v>22.5</v>
      </c>
      <c r="AD27" s="145"/>
      <c r="AE27" s="200"/>
      <c r="AF27" s="8" t="s">
        <v>19</v>
      </c>
      <c r="AG27" s="132">
        <f>SUM(AG22:AG25)</f>
        <v>30</v>
      </c>
      <c r="AH27" s="200" t="s">
        <v>210</v>
      </c>
      <c r="AI27" s="200"/>
      <c r="AJ27" s="8" t="s">
        <v>19</v>
      </c>
      <c r="AK27" s="132">
        <f>SUM(AK22:AK25)</f>
        <v>39.5</v>
      </c>
      <c r="AL27" s="145"/>
      <c r="AM27" s="200"/>
      <c r="AN27" s="8" t="s">
        <v>19</v>
      </c>
      <c r="AO27" s="132">
        <f>SUM(AO22:AO25)</f>
        <v>39.5</v>
      </c>
      <c r="AP27" s="145"/>
      <c r="AQ27" s="200"/>
      <c r="AR27" s="8" t="s">
        <v>19</v>
      </c>
      <c r="AS27" s="132">
        <f>SUM(AS22:AS25)</f>
        <v>17.5</v>
      </c>
      <c r="AT27" s="145"/>
      <c r="AU27" s="200"/>
      <c r="AV27" s="8" t="s">
        <v>19</v>
      </c>
      <c r="AW27" s="132">
        <f>SUM(AW22:AW25)</f>
        <v>39.5</v>
      </c>
      <c r="AX27" s="145"/>
      <c r="AY27" s="200"/>
    </row>
    <row r="28" spans="2:51" ht="13.5" thickTop="1"/>
    <row r="29" spans="2:51" ht="172.5" customHeight="1">
      <c r="B29" s="189">
        <v>5</v>
      </c>
      <c r="C29" s="402" t="s">
        <v>276</v>
      </c>
      <c r="D29" s="403"/>
      <c r="E29" s="215"/>
      <c r="F29" s="108">
        <v>0.1</v>
      </c>
      <c r="G29" s="106"/>
      <c r="H29" s="188">
        <v>2</v>
      </c>
      <c r="I29" s="131">
        <f t="shared" ref="I29" si="5">(H29/4)*F29*100</f>
        <v>5</v>
      </c>
      <c r="J29" s="201" t="s">
        <v>359</v>
      </c>
      <c r="K29" s="106"/>
      <c r="L29" s="188">
        <v>2</v>
      </c>
      <c r="M29" s="131">
        <f>(L29/4)*F29*100</f>
        <v>5</v>
      </c>
      <c r="N29" s="201" t="s">
        <v>360</v>
      </c>
      <c r="O29" s="106"/>
      <c r="P29" s="188">
        <v>2</v>
      </c>
      <c r="Q29" s="131">
        <v>2</v>
      </c>
      <c r="R29" s="201" t="s">
        <v>361</v>
      </c>
      <c r="S29" s="106"/>
      <c r="T29" s="188">
        <v>2</v>
      </c>
      <c r="U29" s="131">
        <f>(T29/4)*F29*100</f>
        <v>5</v>
      </c>
      <c r="V29" s="201" t="s">
        <v>362</v>
      </c>
      <c r="W29" s="106"/>
      <c r="X29" s="188">
        <v>3</v>
      </c>
      <c r="Y29" s="131">
        <f>(X29/4)*F29*100</f>
        <v>7.5000000000000009</v>
      </c>
      <c r="Z29" s="201" t="s">
        <v>363</v>
      </c>
      <c r="AA29" s="106"/>
      <c r="AB29" s="188">
        <v>2</v>
      </c>
      <c r="AC29" s="208">
        <f>(AB29/4)*F29*100</f>
        <v>5</v>
      </c>
      <c r="AD29" s="209" t="s">
        <v>364</v>
      </c>
      <c r="AE29" s="106"/>
      <c r="AF29" s="188">
        <v>2</v>
      </c>
      <c r="AG29" s="131">
        <f>(AF29/4)*F29*100</f>
        <v>5</v>
      </c>
      <c r="AH29" s="201" t="s">
        <v>365</v>
      </c>
      <c r="AI29" s="106"/>
      <c r="AJ29" s="188">
        <v>2</v>
      </c>
      <c r="AK29" s="131">
        <f>(AJ29/4)*F29*100</f>
        <v>5</v>
      </c>
      <c r="AL29" s="201" t="s">
        <v>365</v>
      </c>
      <c r="AM29" s="106"/>
      <c r="AN29" s="188">
        <v>2</v>
      </c>
      <c r="AO29" s="131">
        <f>(AN29/4)*F29*100</f>
        <v>5</v>
      </c>
      <c r="AP29" s="201" t="s">
        <v>366</v>
      </c>
      <c r="AQ29" s="106"/>
      <c r="AR29" s="188">
        <v>2</v>
      </c>
      <c r="AS29" s="131">
        <f>(AR29/4)*F29*100</f>
        <v>5</v>
      </c>
      <c r="AT29" s="201" t="s">
        <v>365</v>
      </c>
      <c r="AU29" s="106"/>
      <c r="AV29" s="188">
        <v>2</v>
      </c>
      <c r="AW29" s="131">
        <f>(AV29/4)*F29*100</f>
        <v>5</v>
      </c>
      <c r="AX29" s="201" t="s">
        <v>365</v>
      </c>
      <c r="AY29" s="106"/>
    </row>
    <row r="30" spans="2:51" ht="8.1" customHeight="1">
      <c r="B30" s="202"/>
      <c r="C30" s="165"/>
      <c r="D30" s="165"/>
      <c r="E30" s="165"/>
      <c r="F30" s="203"/>
      <c r="G30" s="106"/>
      <c r="H30" s="203"/>
      <c r="I30" s="11"/>
      <c r="J30" s="106"/>
      <c r="K30" s="106"/>
      <c r="L30" s="203"/>
      <c r="M30" s="11"/>
      <c r="N30" s="11"/>
      <c r="O30" s="106"/>
      <c r="P30" s="203"/>
      <c r="Q30" s="11"/>
      <c r="R30" s="11"/>
      <c r="S30" s="106"/>
      <c r="T30" s="203"/>
      <c r="U30" s="11"/>
      <c r="V30" s="11"/>
      <c r="W30" s="106"/>
      <c r="X30" s="203"/>
      <c r="Y30" s="11"/>
      <c r="Z30" s="11"/>
      <c r="AA30" s="106"/>
      <c r="AB30" s="203"/>
      <c r="AC30" s="11"/>
      <c r="AD30" s="11"/>
      <c r="AE30" s="106"/>
      <c r="AF30" s="203"/>
      <c r="AG30" s="11"/>
      <c r="AH30" s="106"/>
      <c r="AI30" s="106"/>
      <c r="AJ30" s="203"/>
      <c r="AK30" s="11"/>
      <c r="AL30" s="11"/>
      <c r="AM30" s="106"/>
      <c r="AN30" s="203"/>
      <c r="AO30" s="11"/>
      <c r="AP30" s="11"/>
      <c r="AQ30" s="106"/>
      <c r="AR30" s="203"/>
      <c r="AS30" s="11"/>
      <c r="AT30" s="11"/>
      <c r="AU30" s="106"/>
      <c r="AV30" s="203"/>
      <c r="AW30" s="11"/>
      <c r="AX30" s="11"/>
      <c r="AY30" s="106"/>
    </row>
    <row r="31" spans="2:51" ht="26.25" thickBot="1">
      <c r="B31" s="10"/>
      <c r="C31" s="204"/>
      <c r="D31" s="400" t="s">
        <v>20</v>
      </c>
      <c r="E31" s="401"/>
      <c r="F31" s="205">
        <v>0.1</v>
      </c>
      <c r="G31" s="200"/>
      <c r="H31" s="8" t="s">
        <v>19</v>
      </c>
      <c r="I31" s="132">
        <f>SUM(I29:I29)</f>
        <v>5</v>
      </c>
      <c r="J31" s="200" t="s">
        <v>210</v>
      </c>
      <c r="K31" s="200"/>
      <c r="L31" s="8" t="s">
        <v>19</v>
      </c>
      <c r="M31" s="132">
        <f>SUM(M29:M29)</f>
        <v>5</v>
      </c>
      <c r="N31" s="145"/>
      <c r="O31" s="200"/>
      <c r="P31" s="8" t="s">
        <v>19</v>
      </c>
      <c r="Q31" s="132">
        <f>SUM(Q29:Q29)</f>
        <v>2</v>
      </c>
      <c r="R31" s="145"/>
      <c r="S31" s="200"/>
      <c r="T31" s="8" t="s">
        <v>19</v>
      </c>
      <c r="U31" s="132">
        <f>SUM(U29:U29)</f>
        <v>5</v>
      </c>
      <c r="V31" s="145"/>
      <c r="W31" s="200"/>
      <c r="X31" s="8" t="s">
        <v>19</v>
      </c>
      <c r="Y31" s="132">
        <f>SUM(Y29:Y29)</f>
        <v>7.5000000000000009</v>
      </c>
      <c r="Z31" s="145"/>
      <c r="AA31" s="200"/>
      <c r="AB31" s="8" t="s">
        <v>19</v>
      </c>
      <c r="AC31" s="132">
        <f>SUM(AC29:AC29)</f>
        <v>5</v>
      </c>
      <c r="AD31" s="145"/>
      <c r="AE31" s="200"/>
      <c r="AF31" s="8" t="s">
        <v>19</v>
      </c>
      <c r="AG31" s="132">
        <f>SUM(AG29:AG29)</f>
        <v>5</v>
      </c>
      <c r="AH31" s="200" t="s">
        <v>210</v>
      </c>
      <c r="AI31" s="200"/>
      <c r="AJ31" s="8" t="s">
        <v>19</v>
      </c>
      <c r="AK31" s="132">
        <f>SUM(AK29:AK29)</f>
        <v>5</v>
      </c>
      <c r="AL31" s="145"/>
      <c r="AM31" s="200"/>
      <c r="AN31" s="8" t="s">
        <v>19</v>
      </c>
      <c r="AO31" s="132">
        <f>SUM(AO29:AO29)</f>
        <v>5</v>
      </c>
      <c r="AP31" s="145"/>
      <c r="AQ31" s="200"/>
      <c r="AR31" s="8" t="s">
        <v>19</v>
      </c>
      <c r="AS31" s="132">
        <f>SUM(AS29:AS29)</f>
        <v>5</v>
      </c>
      <c r="AT31" s="145"/>
      <c r="AU31" s="200"/>
      <c r="AV31" s="8" t="s">
        <v>19</v>
      </c>
      <c r="AW31" s="227">
        <f>SUM(AW29:AW29)</f>
        <v>5</v>
      </c>
      <c r="AX31" s="145"/>
      <c r="AY31" s="200"/>
    </row>
    <row r="32" spans="2:51" ht="13.5" thickTop="1"/>
  </sheetData>
  <mergeCells count="75">
    <mergeCell ref="AT18:AT20"/>
    <mergeCell ref="AF17:AH17"/>
    <mergeCell ref="AJ17:AL17"/>
    <mergeCell ref="AN17:AP17"/>
    <mergeCell ref="J14:R14"/>
    <mergeCell ref="AR17:AT17"/>
    <mergeCell ref="AF18:AF20"/>
    <mergeCell ref="AG18:AG20"/>
    <mergeCell ref="AH18:AH20"/>
    <mergeCell ref="AJ18:AJ20"/>
    <mergeCell ref="AK18:AK20"/>
    <mergeCell ref="AL18:AL20"/>
    <mergeCell ref="AN18:AN20"/>
    <mergeCell ref="AO18:AO20"/>
    <mergeCell ref="AP18:AP20"/>
    <mergeCell ref="AR18:AR20"/>
    <mergeCell ref="B19:B20"/>
    <mergeCell ref="C19:E20"/>
    <mergeCell ref="F19:F20"/>
    <mergeCell ref="Z18:Z20"/>
    <mergeCell ref="T18:T20"/>
    <mergeCell ref="U18:U20"/>
    <mergeCell ref="V18:V20"/>
    <mergeCell ref="E18:F18"/>
    <mergeCell ref="I18:I20"/>
    <mergeCell ref="D31:E31"/>
    <mergeCell ref="AB18:AB20"/>
    <mergeCell ref="AC18:AC20"/>
    <mergeCell ref="AD18:AD20"/>
    <mergeCell ref="J18:J20"/>
    <mergeCell ref="Y18:Y20"/>
    <mergeCell ref="C22:D22"/>
    <mergeCell ref="C23:D23"/>
    <mergeCell ref="C29:D29"/>
    <mergeCell ref="D27:E27"/>
    <mergeCell ref="C25:D25"/>
    <mergeCell ref="C24:D24"/>
    <mergeCell ref="L18:L20"/>
    <mergeCell ref="M18:M20"/>
    <mergeCell ref="N18:N20"/>
    <mergeCell ref="H18:H20"/>
    <mergeCell ref="P17:R17"/>
    <mergeCell ref="T17:V17"/>
    <mergeCell ref="X18:X20"/>
    <mergeCell ref="P18:P20"/>
    <mergeCell ref="Q18:Q20"/>
    <mergeCell ref="R18:R20"/>
    <mergeCell ref="T6:AD8"/>
    <mergeCell ref="B7:C7"/>
    <mergeCell ref="B8:C8"/>
    <mergeCell ref="B9:C9"/>
    <mergeCell ref="J9:R9"/>
    <mergeCell ref="C3:D3"/>
    <mergeCell ref="B6:D6"/>
    <mergeCell ref="H6:R8"/>
    <mergeCell ref="H10:H11"/>
    <mergeCell ref="I10:I11"/>
    <mergeCell ref="J10:R11"/>
    <mergeCell ref="B11:D11"/>
    <mergeCell ref="AV17:AX17"/>
    <mergeCell ref="AV18:AV20"/>
    <mergeCell ref="AW18:AW20"/>
    <mergeCell ref="AX18:AX20"/>
    <mergeCell ref="B12:C12"/>
    <mergeCell ref="J12:R12"/>
    <mergeCell ref="B15:C15"/>
    <mergeCell ref="J15:R15"/>
    <mergeCell ref="B13:C13"/>
    <mergeCell ref="J13:R13"/>
    <mergeCell ref="B14:C14"/>
    <mergeCell ref="AS18:AS20"/>
    <mergeCell ref="X17:Z17"/>
    <mergeCell ref="AB17:AD17"/>
    <mergeCell ref="H17:J17"/>
    <mergeCell ref="L17:N1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E9590-D9A0-4E71-8DDF-2352E9579F98}">
  <sheetPr>
    <tabColor rgb="FFFF0000"/>
  </sheetPr>
  <dimension ref="B1:AD29"/>
  <sheetViews>
    <sheetView showGridLines="0" topLeftCell="A3" zoomScale="110" zoomScaleNormal="110" workbookViewId="0">
      <selection activeCell="D8" sqref="D8"/>
    </sheetView>
  </sheetViews>
  <sheetFormatPr defaultColWidth="8.85546875" defaultRowHeight="12.75"/>
  <cols>
    <col min="1" max="1" width="2.5703125" style="6" customWidth="1"/>
    <col min="2" max="2" width="8.85546875" style="6"/>
    <col min="3" max="3" width="19.140625" style="6" bestFit="1" customWidth="1"/>
    <col min="4" max="4" width="24.7109375" style="6" customWidth="1"/>
    <col min="5" max="5" width="5.5703125" style="6" hidden="1" customWidth="1"/>
    <col min="6" max="6" width="19.42578125" style="6" customWidth="1"/>
    <col min="7" max="7" width="2.42578125" style="6" customWidth="1"/>
    <col min="8" max="8" width="18.5703125" style="6" customWidth="1"/>
    <col min="9" max="9" width="3" style="6" customWidth="1"/>
    <col min="10" max="10" width="16.85546875" style="6" customWidth="1"/>
    <col min="11" max="11" width="3" style="6" customWidth="1"/>
    <col min="12" max="12" width="16.85546875" style="6" customWidth="1"/>
    <col min="13" max="13" width="2.42578125" style="6" customWidth="1"/>
    <col min="14" max="14" width="16.85546875" style="6" customWidth="1"/>
    <col min="15" max="15" width="2.42578125" style="6" customWidth="1"/>
    <col min="16" max="16" width="16.7109375" style="6" customWidth="1"/>
    <col min="17" max="17" width="3" style="6" customWidth="1"/>
    <col min="18" max="18" width="16.85546875" style="6" customWidth="1"/>
    <col min="19" max="19" width="3" style="6" customWidth="1"/>
    <col min="20" max="20" width="16.85546875" style="6" customWidth="1"/>
    <col min="21" max="21" width="3" style="6" customWidth="1"/>
    <col min="22" max="22" width="16.85546875" style="6" customWidth="1"/>
    <col min="23" max="23" width="3" style="6" customWidth="1"/>
    <col min="24" max="24" width="16.85546875" style="6" customWidth="1"/>
    <col min="25" max="25" width="3" style="6" customWidth="1"/>
    <col min="26" max="26" width="16.85546875" style="6" customWidth="1"/>
    <col min="27" max="27" width="2.42578125" style="6" customWidth="1"/>
    <col min="28" max="28" width="16.85546875" style="6" customWidth="1"/>
    <col min="29" max="29" width="3.140625" style="6" customWidth="1"/>
    <col min="30" max="30" width="10.85546875" style="6" customWidth="1"/>
    <col min="31" max="16384" width="8.85546875" style="6"/>
  </cols>
  <sheetData>
    <row r="1" spans="2:30" s="12" customFormat="1">
      <c r="F1" s="27"/>
    </row>
    <row r="2" spans="2:30" s="12" customFormat="1" ht="26.25">
      <c r="C2" s="26" t="s">
        <v>44</v>
      </c>
      <c r="D2" s="26"/>
      <c r="E2" s="25"/>
      <c r="F2" s="25"/>
    </row>
    <row r="3" spans="2:30" s="12" customFormat="1" ht="20.25">
      <c r="C3" s="382"/>
      <c r="D3" s="382"/>
    </row>
    <row r="4" spans="2:30" ht="13.35" customHeight="1">
      <c r="H4" s="21"/>
      <c r="I4" s="21"/>
      <c r="J4" s="21"/>
      <c r="K4" s="21"/>
      <c r="L4" s="21"/>
      <c r="N4" s="21"/>
      <c r="P4" s="21"/>
      <c r="Q4" s="21"/>
      <c r="R4" s="21"/>
      <c r="S4" s="21"/>
      <c r="T4" s="21"/>
      <c r="U4" s="21"/>
      <c r="V4" s="21"/>
      <c r="W4" s="21"/>
      <c r="X4" s="21"/>
      <c r="Y4" s="21"/>
      <c r="Z4" s="21"/>
      <c r="AB4" s="21"/>
    </row>
    <row r="5" spans="2:30" ht="13.35" customHeight="1">
      <c r="H5" s="21"/>
      <c r="I5" s="21"/>
      <c r="J5" s="21"/>
      <c r="K5" s="21"/>
      <c r="L5" s="21"/>
      <c r="N5" s="21"/>
      <c r="P5" s="21"/>
      <c r="Q5" s="21"/>
      <c r="R5" s="21"/>
      <c r="S5" s="21"/>
      <c r="T5" s="21"/>
      <c r="U5" s="21"/>
      <c r="V5" s="21"/>
      <c r="W5" s="21"/>
      <c r="X5" s="21"/>
      <c r="Y5" s="21"/>
      <c r="Z5" s="21"/>
      <c r="AB5" s="21"/>
    </row>
    <row r="6" spans="2:30" ht="15.75">
      <c r="B6" s="383" t="s">
        <v>42</v>
      </c>
      <c r="C6" s="384"/>
      <c r="D6" s="385"/>
      <c r="E6" s="16"/>
      <c r="F6" s="16"/>
      <c r="H6" s="386" t="s">
        <v>191</v>
      </c>
      <c r="I6" s="386"/>
      <c r="J6" s="386"/>
      <c r="K6" s="414"/>
      <c r="L6" s="414"/>
      <c r="M6" s="414"/>
      <c r="N6" s="414"/>
      <c r="O6" s="414"/>
      <c r="P6" s="414"/>
      <c r="Q6" s="414"/>
      <c r="R6" s="414"/>
      <c r="S6" s="414"/>
      <c r="T6" s="21"/>
      <c r="V6" s="21"/>
      <c r="X6" s="21"/>
      <c r="Z6" s="21"/>
      <c r="AB6" s="21"/>
    </row>
    <row r="7" spans="2:30" ht="60.95" customHeight="1">
      <c r="B7" s="392" t="s">
        <v>41</v>
      </c>
      <c r="C7" s="393"/>
      <c r="D7" s="133" t="str">
        <f>'1.Conflict of Interest'!C7</f>
        <v>System Security Assessment of Unified Data Access Layer to confirm security</v>
      </c>
      <c r="E7" s="24" t="b">
        <f>ISBLANK(D7)</f>
        <v>0</v>
      </c>
      <c r="F7" s="18">
        <f>VLOOKUP(E7,Validation!B4:C5,2,FALSE)</f>
        <v>0</v>
      </c>
      <c r="H7" s="414"/>
      <c r="I7" s="414"/>
      <c r="J7" s="414"/>
      <c r="K7" s="414"/>
      <c r="L7" s="414"/>
      <c r="M7" s="414"/>
      <c r="N7" s="414"/>
      <c r="O7" s="414"/>
      <c r="P7" s="414"/>
      <c r="Q7" s="414"/>
      <c r="R7" s="414"/>
      <c r="S7" s="414"/>
      <c r="T7" s="21"/>
      <c r="V7" s="21"/>
      <c r="X7" s="21"/>
      <c r="Z7" s="21"/>
      <c r="AB7" s="21"/>
    </row>
    <row r="8" spans="2:30" ht="27" customHeight="1">
      <c r="B8" s="394" t="s">
        <v>40</v>
      </c>
      <c r="C8" s="395"/>
      <c r="D8" s="182">
        <v>45082</v>
      </c>
      <c r="E8" s="22" t="b">
        <f>ISBLANK(D8)</f>
        <v>0</v>
      </c>
      <c r="F8" s="18">
        <f>VLOOKUP(E8,Validation!B6:C7,2,FALSE)</f>
        <v>0</v>
      </c>
      <c r="H8" s="414"/>
      <c r="I8" s="414"/>
      <c r="J8" s="414"/>
      <c r="K8" s="414"/>
      <c r="L8" s="414"/>
      <c r="M8" s="414"/>
      <c r="N8" s="414"/>
      <c r="O8" s="414"/>
      <c r="P8" s="414"/>
      <c r="Q8" s="414"/>
      <c r="R8" s="414"/>
      <c r="S8" s="414"/>
      <c r="T8" s="21"/>
      <c r="V8" s="21"/>
      <c r="X8" s="21"/>
      <c r="Z8" s="21"/>
      <c r="AB8" s="21"/>
    </row>
    <row r="9" spans="2:30" ht="27" customHeight="1" thickBot="1">
      <c r="B9" s="396" t="s">
        <v>188</v>
      </c>
      <c r="C9" s="397"/>
      <c r="D9" s="126">
        <v>30</v>
      </c>
      <c r="E9" s="19" t="b">
        <f>ISBLANK(D9)</f>
        <v>0</v>
      </c>
      <c r="F9" s="18"/>
    </row>
    <row r="10" spans="2:30" ht="13.35" customHeight="1" thickTop="1">
      <c r="AD10" s="180" t="s">
        <v>240</v>
      </c>
    </row>
    <row r="11" spans="2:30" ht="82.5" customHeight="1">
      <c r="B11" s="389" t="s">
        <v>38</v>
      </c>
      <c r="C11" s="390"/>
      <c r="D11" s="391"/>
      <c r="E11" s="16"/>
      <c r="F11" s="16"/>
      <c r="H11" s="180" t="s">
        <v>252</v>
      </c>
      <c r="I11" s="181"/>
      <c r="J11" s="180" t="s">
        <v>253</v>
      </c>
      <c r="K11" s="181"/>
      <c r="L11" s="180" t="s">
        <v>266</v>
      </c>
      <c r="N11" s="180" t="s">
        <v>255</v>
      </c>
      <c r="O11" s="181"/>
      <c r="P11" s="180" t="s">
        <v>265</v>
      </c>
      <c r="Q11" s="181"/>
      <c r="R11" s="180" t="s">
        <v>257</v>
      </c>
      <c r="T11" s="180" t="s">
        <v>264</v>
      </c>
      <c r="V11" s="180" t="s">
        <v>259</v>
      </c>
      <c r="X11" s="180" t="s">
        <v>263</v>
      </c>
      <c r="Z11" s="180" t="s">
        <v>261</v>
      </c>
      <c r="AB11" s="180" t="s">
        <v>262</v>
      </c>
      <c r="AD11" s="307">
        <v>16116</v>
      </c>
    </row>
    <row r="12" spans="2:30" ht="27" customHeight="1">
      <c r="B12" s="394" t="s">
        <v>37</v>
      </c>
      <c r="C12" s="395"/>
      <c r="D12" s="183" t="s">
        <v>230</v>
      </c>
      <c r="E12" s="6" t="b">
        <f>ISBLANK(D12)</f>
        <v>0</v>
      </c>
      <c r="F12" s="14" t="str">
        <f>VLOOKUP(E12,Validation!B12:C13,2,FALSE)</f>
        <v>Refer to the Conflict of Interest tab</v>
      </c>
      <c r="H12" s="116" t="s">
        <v>189</v>
      </c>
      <c r="I12" s="106"/>
      <c r="J12" s="116" t="s">
        <v>189</v>
      </c>
      <c r="K12" s="106"/>
      <c r="L12" s="116" t="s">
        <v>189</v>
      </c>
      <c r="N12" s="116" t="s">
        <v>189</v>
      </c>
      <c r="O12" s="106"/>
      <c r="P12" s="116" t="s">
        <v>189</v>
      </c>
      <c r="Q12" s="106"/>
      <c r="R12" s="116" t="s">
        <v>189</v>
      </c>
      <c r="T12" s="116" t="s">
        <v>189</v>
      </c>
      <c r="V12" s="116" t="s">
        <v>189</v>
      </c>
      <c r="X12" s="116" t="s">
        <v>189</v>
      </c>
      <c r="Z12" s="116" t="s">
        <v>189</v>
      </c>
      <c r="AB12" s="116" t="s">
        <v>189</v>
      </c>
    </row>
    <row r="13" spans="2:30" ht="27" customHeight="1">
      <c r="B13" s="394" t="s">
        <v>35</v>
      </c>
      <c r="C13" s="395"/>
      <c r="D13" s="183" t="s">
        <v>229</v>
      </c>
      <c r="E13" s="6" t="b">
        <f>ISBLANK(D13)</f>
        <v>0</v>
      </c>
      <c r="F13" s="14" t="str">
        <f>VLOOKUP(E13,Validation!$B$14:$C$15,2,FALSE)</f>
        <v>Refer to the Conflict of Interest tab</v>
      </c>
      <c r="H13" s="235">
        <v>22700</v>
      </c>
      <c r="I13" s="106"/>
      <c r="J13" s="242">
        <v>19925</v>
      </c>
      <c r="K13" s="106"/>
      <c r="L13" s="249">
        <v>25000</v>
      </c>
      <c r="N13" s="257">
        <v>23800</v>
      </c>
      <c r="O13" s="106"/>
      <c r="P13" s="264">
        <v>24700</v>
      </c>
      <c r="Q13" s="106"/>
      <c r="R13" s="271">
        <v>81050</v>
      </c>
      <c r="T13" s="278">
        <v>21850</v>
      </c>
      <c r="V13" s="286">
        <v>19400</v>
      </c>
      <c r="X13" s="293">
        <v>22192</v>
      </c>
      <c r="Z13" s="300">
        <v>22500</v>
      </c>
      <c r="AB13" s="307">
        <v>16116</v>
      </c>
    </row>
    <row r="14" spans="2:30" ht="27" customHeight="1">
      <c r="H14" s="106" t="s">
        <v>21</v>
      </c>
      <c r="I14" s="106" t="s">
        <v>21</v>
      </c>
      <c r="J14" s="106" t="s">
        <v>21</v>
      </c>
      <c r="K14" s="106" t="s">
        <v>21</v>
      </c>
      <c r="L14" s="106" t="s">
        <v>21</v>
      </c>
      <c r="N14" s="106" t="s">
        <v>21</v>
      </c>
      <c r="P14" s="106" t="s">
        <v>21</v>
      </c>
      <c r="Q14" s="106" t="s">
        <v>21</v>
      </c>
      <c r="R14" s="106" t="s">
        <v>21</v>
      </c>
      <c r="S14" s="106" t="s">
        <v>21</v>
      </c>
      <c r="T14" s="106" t="s">
        <v>21</v>
      </c>
      <c r="U14" s="106" t="s">
        <v>21</v>
      </c>
      <c r="V14" s="106" t="s">
        <v>21</v>
      </c>
      <c r="W14" s="106" t="s">
        <v>21</v>
      </c>
      <c r="X14" s="106" t="s">
        <v>21</v>
      </c>
      <c r="Y14" s="106" t="s">
        <v>21</v>
      </c>
      <c r="Z14" s="113" t="s">
        <v>21</v>
      </c>
      <c r="AB14" s="113" t="s">
        <v>21</v>
      </c>
    </row>
    <row r="15" spans="2:30" ht="27" customHeight="1" thickBot="1">
      <c r="C15" s="9"/>
      <c r="D15" s="9"/>
      <c r="E15" s="13"/>
      <c r="F15" s="8" t="s">
        <v>190</v>
      </c>
      <c r="H15" s="127">
        <f>SUM($AD$11/H13)*30</f>
        <v>21.298678414096916</v>
      </c>
      <c r="I15" s="127"/>
      <c r="J15" s="127">
        <f>SUM($AD$11/J13)*30</f>
        <v>24.26499372647428</v>
      </c>
      <c r="K15" s="127"/>
      <c r="L15" s="127">
        <f>SUM($AD$11/L13)*30</f>
        <v>19.339199999999998</v>
      </c>
      <c r="N15" s="127">
        <f>SUM($AD$11/N13)*30</f>
        <v>20.314285714285713</v>
      </c>
      <c r="P15" s="127">
        <f>SUM($AD$11/P13)*30</f>
        <v>19.574089068825909</v>
      </c>
      <c r="Q15" s="127"/>
      <c r="R15" s="127">
        <f>SUM($AD$11/R13)*30</f>
        <v>5.965206662553979</v>
      </c>
      <c r="S15" s="127"/>
      <c r="T15" s="127">
        <f>SUM($AD$11/T13)*30</f>
        <v>22.127231121281465</v>
      </c>
      <c r="U15" s="127"/>
      <c r="V15" s="127">
        <f>SUM($AD$11/V13)*30</f>
        <v>24.921649484536083</v>
      </c>
      <c r="W15" s="127"/>
      <c r="X15" s="127">
        <f>SUM($AD$11/X13)*30</f>
        <v>21.78622927180966</v>
      </c>
      <c r="Y15" s="127"/>
      <c r="Z15" s="127">
        <f>SUM($AD$11/Z13)*30</f>
        <v>21.488000000000003</v>
      </c>
      <c r="AB15" s="127">
        <f>SUM($AD$11/AB13)*30</f>
        <v>30</v>
      </c>
    </row>
    <row r="16" spans="2:30" ht="27" customHeight="1" thickTop="1" thickBot="1">
      <c r="C16" s="9"/>
      <c r="D16" s="9"/>
      <c r="E16" s="8" t="s">
        <v>19</v>
      </c>
      <c r="F16" s="417"/>
      <c r="I16" s="11"/>
      <c r="J16" s="122"/>
      <c r="K16" s="11"/>
      <c r="L16" s="122"/>
      <c r="N16" s="122"/>
      <c r="Q16" s="11"/>
      <c r="R16" s="122"/>
      <c r="S16" s="11"/>
      <c r="T16" s="122"/>
      <c r="U16" s="11"/>
      <c r="V16" s="122"/>
      <c r="W16" s="11"/>
      <c r="X16" s="122"/>
      <c r="Y16" s="11"/>
      <c r="Z16" s="122"/>
      <c r="AB16" s="122"/>
    </row>
    <row r="17" spans="2:28" ht="13.5" thickTop="1">
      <c r="B17" s="415"/>
      <c r="C17" s="417"/>
      <c r="D17" s="417"/>
      <c r="E17" s="417"/>
      <c r="F17" s="417"/>
      <c r="G17" s="9"/>
      <c r="J17" s="125"/>
      <c r="L17" s="125"/>
      <c r="M17" s="9"/>
      <c r="N17" s="125"/>
      <c r="O17" s="9"/>
      <c r="R17" s="125"/>
      <c r="T17" s="125"/>
      <c r="V17" s="125"/>
      <c r="X17" s="125"/>
      <c r="Z17" s="125"/>
      <c r="AA17" s="9"/>
      <c r="AB17" s="125"/>
    </row>
    <row r="18" spans="2:28">
      <c r="B18" s="415"/>
      <c r="C18" s="417"/>
      <c r="D18" s="417"/>
      <c r="E18" s="417"/>
      <c r="F18" s="113"/>
      <c r="G18" s="106"/>
      <c r="J18" s="125"/>
      <c r="L18" s="125"/>
      <c r="M18" s="106"/>
      <c r="N18" s="125"/>
      <c r="O18" s="106"/>
      <c r="R18" s="125"/>
      <c r="T18" s="125"/>
      <c r="V18" s="125"/>
      <c r="X18" s="125"/>
      <c r="Z18" s="125"/>
      <c r="AA18" s="106"/>
      <c r="AB18" s="125"/>
    </row>
    <row r="19" spans="2:28" ht="13.35" customHeight="1">
      <c r="B19" s="10"/>
      <c r="C19" s="7"/>
      <c r="D19" s="110"/>
      <c r="E19" s="113"/>
      <c r="F19" s="115"/>
      <c r="G19" s="12"/>
      <c r="J19" s="125"/>
      <c r="L19" s="125"/>
      <c r="M19" s="12"/>
      <c r="N19" s="125"/>
      <c r="O19" s="12"/>
      <c r="R19" s="125"/>
      <c r="T19" s="125"/>
      <c r="V19" s="125"/>
      <c r="X19" s="125"/>
      <c r="Z19" s="125"/>
      <c r="AA19" s="12"/>
      <c r="AB19" s="125"/>
    </row>
    <row r="20" spans="2:28" ht="9" customHeight="1">
      <c r="B20" s="114"/>
      <c r="C20" s="413"/>
      <c r="D20" s="413"/>
      <c r="E20" s="413"/>
      <c r="F20" s="115"/>
      <c r="G20" s="106"/>
      <c r="J20" s="125"/>
      <c r="L20" s="125"/>
      <c r="M20" s="106"/>
      <c r="N20" s="125"/>
      <c r="O20" s="106"/>
      <c r="R20" s="125"/>
      <c r="T20" s="125"/>
      <c r="V20" s="125"/>
      <c r="X20" s="125"/>
      <c r="Z20" s="125"/>
      <c r="AA20" s="106"/>
      <c r="AB20" s="125"/>
    </row>
    <row r="21" spans="2:28" ht="9" customHeight="1">
      <c r="B21" s="114"/>
      <c r="C21" s="413"/>
      <c r="D21" s="413"/>
      <c r="E21" s="413"/>
      <c r="F21" s="115"/>
      <c r="G21" s="106" t="s">
        <v>21</v>
      </c>
      <c r="J21" s="125"/>
      <c r="L21" s="125"/>
      <c r="M21" s="106" t="s">
        <v>21</v>
      </c>
      <c r="N21" s="125"/>
      <c r="O21" s="106" t="s">
        <v>21</v>
      </c>
      <c r="R21" s="125"/>
      <c r="T21" s="125"/>
      <c r="V21" s="125"/>
      <c r="X21" s="125"/>
      <c r="Z21" s="125"/>
      <c r="AA21" s="106" t="s">
        <v>21</v>
      </c>
      <c r="AB21" s="125"/>
    </row>
    <row r="22" spans="2:28" ht="10.35" customHeight="1">
      <c r="B22" s="114"/>
      <c r="C22" s="413"/>
      <c r="D22" s="413"/>
      <c r="E22" s="413"/>
      <c r="F22" s="115"/>
      <c r="G22" s="106"/>
      <c r="J22" s="118"/>
      <c r="L22" s="118"/>
      <c r="M22" s="106"/>
      <c r="N22" s="118"/>
      <c r="O22" s="106"/>
      <c r="R22" s="118"/>
      <c r="T22" s="118"/>
      <c r="V22" s="118"/>
      <c r="X22" s="118"/>
      <c r="Z22" s="118"/>
      <c r="AA22" s="106"/>
      <c r="AB22" s="118"/>
    </row>
    <row r="23" spans="2:28" ht="39.6" customHeight="1">
      <c r="B23" s="114"/>
      <c r="C23" s="413"/>
      <c r="D23" s="413"/>
      <c r="E23" s="413"/>
      <c r="F23" s="115"/>
      <c r="G23" s="106"/>
      <c r="J23" s="117"/>
      <c r="L23" s="117"/>
      <c r="M23" s="106"/>
      <c r="N23" s="117"/>
      <c r="O23" s="106"/>
      <c r="R23" s="117"/>
      <c r="T23" s="117"/>
      <c r="V23" s="117"/>
      <c r="X23" s="117"/>
      <c r="Z23" s="117"/>
      <c r="AA23" s="106"/>
      <c r="AB23" s="117"/>
    </row>
    <row r="24" spans="2:28" ht="39.6" customHeight="1">
      <c r="B24" s="114"/>
      <c r="C24" s="413"/>
      <c r="D24" s="413"/>
      <c r="E24" s="413"/>
      <c r="F24" s="115"/>
      <c r="G24" s="106"/>
      <c r="J24" s="10"/>
      <c r="L24" s="10"/>
      <c r="M24" s="106"/>
      <c r="N24" s="10"/>
      <c r="O24" s="106"/>
      <c r="R24" s="10"/>
      <c r="T24" s="10"/>
      <c r="V24" s="10"/>
      <c r="X24" s="10"/>
      <c r="Z24" s="10"/>
      <c r="AA24" s="106"/>
      <c r="AB24" s="10"/>
    </row>
    <row r="25" spans="2:28" ht="39.6" customHeight="1">
      <c r="B25" s="114"/>
      <c r="C25" s="413"/>
      <c r="D25" s="413"/>
      <c r="E25" s="413"/>
      <c r="F25" s="111"/>
      <c r="G25" s="106"/>
      <c r="M25" s="106"/>
      <c r="O25" s="106"/>
      <c r="AA25" s="106"/>
    </row>
    <row r="26" spans="2:28" ht="39.6" customHeight="1">
      <c r="B26" s="114"/>
      <c r="C26" s="110"/>
      <c r="D26" s="110"/>
      <c r="E26" s="110"/>
      <c r="F26" s="111"/>
      <c r="G26" s="106"/>
      <c r="M26" s="106"/>
      <c r="O26" s="106"/>
      <c r="AA26" s="106"/>
    </row>
    <row r="27" spans="2:28" ht="39.6" customHeight="1">
      <c r="B27" s="10"/>
      <c r="C27" s="7"/>
      <c r="D27" s="416"/>
      <c r="E27" s="416"/>
      <c r="G27" s="106"/>
      <c r="M27" s="106"/>
      <c r="O27" s="106"/>
      <c r="AA27" s="106"/>
    </row>
    <row r="28" spans="2:28" ht="39.6" customHeight="1">
      <c r="G28" s="106"/>
      <c r="M28" s="106"/>
      <c r="O28" s="106"/>
      <c r="AA28" s="106"/>
    </row>
    <row r="29" spans="2:28" ht="8.1" customHeight="1">
      <c r="G29" s="9"/>
      <c r="M29" s="9"/>
      <c r="O29" s="9"/>
      <c r="AA29" s="9"/>
    </row>
  </sheetData>
  <mergeCells count="19">
    <mergeCell ref="D27:E27"/>
    <mergeCell ref="C21:E21"/>
    <mergeCell ref="C20:E20"/>
    <mergeCell ref="F16:F17"/>
    <mergeCell ref="C17:E18"/>
    <mergeCell ref="C22:E22"/>
    <mergeCell ref="C25:E25"/>
    <mergeCell ref="C3:D3"/>
    <mergeCell ref="B6:D6"/>
    <mergeCell ref="C23:E23"/>
    <mergeCell ref="C24:E24"/>
    <mergeCell ref="H6:S8"/>
    <mergeCell ref="B17:B18"/>
    <mergeCell ref="B7:C7"/>
    <mergeCell ref="B8:C8"/>
    <mergeCell ref="B9:C9"/>
    <mergeCell ref="B13:C13"/>
    <mergeCell ref="B11:D11"/>
    <mergeCell ref="B12:C12"/>
  </mergeCell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9" stopIfTrue="1" operator="equal" id="{696F6CC3-9E3A-4D8D-9117-2402EDC5F671}">
            <xm:f>Validation!$C$5</xm:f>
            <x14:dxf>
              <font>
                <color theme="0"/>
              </font>
            </x14:dxf>
          </x14:cfRule>
          <x14:cfRule type="cellIs" priority="10" stopIfTrue="1" operator="equal" id="{9834371A-F3AD-4633-B963-CD00D4BA2290}">
            <xm:f>Validation!$C$4</xm:f>
            <x14:dxf>
              <font>
                <b val="0"/>
                <i/>
                <color rgb="FFC00000"/>
              </font>
            </x14:dxf>
          </x14:cfRule>
          <xm:sqref>F7</xm:sqref>
        </x14:conditionalFormatting>
        <x14:conditionalFormatting xmlns:xm="http://schemas.microsoft.com/office/excel/2006/main">
          <x14:cfRule type="cellIs" priority="7" stopIfTrue="1" operator="equal" id="{5E9C5340-46AA-4082-A61D-8E5D8F0D060A}">
            <xm:f>Validation!$C$7</xm:f>
            <x14:dxf>
              <font>
                <color theme="0"/>
              </font>
            </x14:dxf>
          </x14:cfRule>
          <x14:cfRule type="cellIs" priority="8" stopIfTrue="1" operator="equal" id="{DB50F204-1908-41D6-B2D4-2A744812226F}">
            <xm:f>Validation!$C$6</xm:f>
            <x14:dxf>
              <font>
                <b val="0"/>
                <i/>
                <color rgb="FFC00000"/>
              </font>
            </x14:dxf>
          </x14:cfRule>
          <xm:sqref>F8</xm:sqref>
        </x14:conditionalFormatting>
        <x14:conditionalFormatting xmlns:xm="http://schemas.microsoft.com/office/excel/2006/main">
          <x14:cfRule type="cellIs" priority="5" stopIfTrue="1" operator="equal" id="{F28283FF-6D84-4393-BB58-F3E612D2E30D}">
            <xm:f>Validation!$C$9</xm:f>
            <x14:dxf>
              <font>
                <color theme="0"/>
              </font>
            </x14:dxf>
          </x14:cfRule>
          <x14:cfRule type="cellIs" priority="6" stopIfTrue="1" operator="equal" id="{4219D2D9-1484-445D-AA95-05E80A88BB44}">
            <xm:f>Validation!$C$8</xm:f>
            <x14:dxf>
              <font>
                <b val="0"/>
                <i/>
                <color rgb="FFC00000"/>
              </font>
            </x14:dxf>
          </x14:cfRule>
          <xm:sqref>F9</xm:sqref>
        </x14:conditionalFormatting>
        <x14:conditionalFormatting xmlns:xm="http://schemas.microsoft.com/office/excel/2006/main">
          <x14:cfRule type="cellIs" priority="3" stopIfTrue="1" operator="equal" id="{4167DE10-DEC2-4A41-8D7B-B3296BA4A118}">
            <xm:f>Validation!$C$15</xm:f>
            <x14:dxf>
              <fill>
                <patternFill>
                  <bgColor theme="8" tint="0.79998168889431442"/>
                </patternFill>
              </fill>
              <border>
                <left style="hair">
                  <color auto="1"/>
                </left>
                <right style="hair">
                  <color auto="1"/>
                </right>
                <top style="hair">
                  <color auto="1"/>
                </top>
                <bottom style="hair">
                  <color auto="1"/>
                </bottom>
              </border>
            </x14:dxf>
          </x14:cfRule>
          <x14:cfRule type="cellIs" priority="4" stopIfTrue="1" operator="equal" id="{DF157B21-531F-4A4B-8BCE-04AD6291F590}">
            <xm:f>Validation!$C$14</xm:f>
            <x14:dxf>
              <font>
                <b val="0"/>
                <i/>
                <color rgb="FFC00000"/>
              </font>
            </x14:dxf>
          </x14:cfRule>
          <xm:sqref>F13</xm:sqref>
        </x14:conditionalFormatting>
        <x14:conditionalFormatting xmlns:xm="http://schemas.microsoft.com/office/excel/2006/main">
          <x14:cfRule type="cellIs" priority="1" stopIfTrue="1" operator="equal" id="{72E2CB87-2670-49D6-8F2D-F80E6C790138}">
            <xm:f>Validation!$C$13</xm:f>
            <x14:dxf>
              <font>
                <color auto="1"/>
              </font>
              <fill>
                <patternFill>
                  <bgColor theme="8" tint="0.79998168889431442"/>
                </patternFill>
              </fill>
              <border>
                <left style="hair">
                  <color auto="1"/>
                </left>
                <right style="hair">
                  <color auto="1"/>
                </right>
                <top style="hair">
                  <color auto="1"/>
                </top>
                <bottom style="hair">
                  <color auto="1"/>
                </bottom>
                <vertical/>
                <horizontal/>
              </border>
            </x14:dxf>
          </x14:cfRule>
          <x14:cfRule type="cellIs" priority="2" stopIfTrue="1" operator="equal" id="{19F74545-CCA2-495C-98FE-64E514CF5C7B}">
            <xm:f>Validation!$C$12</xm:f>
            <x14:dxf>
              <font>
                <b val="0"/>
                <i/>
                <color rgb="FFC00000"/>
              </font>
            </x14:dxf>
          </x14:cfRule>
          <xm:sqref>F12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D2E3A-1B97-4FDA-9930-82F032AD234C}">
  <dimension ref="B1:AA33"/>
  <sheetViews>
    <sheetView showGridLines="0" topLeftCell="A9" workbookViewId="0">
      <selection activeCell="K26" sqref="K26"/>
    </sheetView>
  </sheetViews>
  <sheetFormatPr defaultColWidth="8.85546875" defaultRowHeight="12.75"/>
  <cols>
    <col min="1" max="1" width="2.5703125" style="6" customWidth="1"/>
    <col min="2" max="2" width="32.140625" style="6" customWidth="1"/>
    <col min="3" max="3" width="14.42578125" style="6" customWidth="1"/>
    <col min="4" max="4" width="27.5703125" style="6" customWidth="1"/>
    <col min="5" max="5" width="5.5703125" style="6" hidden="1" customWidth="1"/>
    <col min="6" max="6" width="2.42578125" style="6" customWidth="1"/>
    <col min="7" max="7" width="18.5703125" style="6" customWidth="1"/>
    <col min="8" max="8" width="3" style="6" customWidth="1"/>
    <col min="9" max="9" width="16.85546875" style="6" customWidth="1"/>
    <col min="10" max="10" width="2.5703125" style="6" customWidth="1"/>
    <col min="11" max="11" width="16.5703125" style="6" customWidth="1"/>
    <col min="12" max="12" width="2.42578125" style="6" customWidth="1"/>
    <col min="13" max="13" width="18.5703125" style="6" customWidth="1"/>
    <col min="14" max="14" width="3" style="6" customWidth="1"/>
    <col min="15" max="15" width="16.85546875" style="6" customWidth="1"/>
    <col min="16" max="16" width="2.5703125" style="6" customWidth="1"/>
    <col min="17" max="17" width="16.5703125" style="6" customWidth="1"/>
    <col min="18" max="18" width="2.42578125" style="6" customWidth="1"/>
    <col min="19" max="19" width="16.5703125" style="6" customWidth="1"/>
    <col min="20" max="20" width="2.42578125" style="6" customWidth="1"/>
    <col min="21" max="21" width="16.5703125" style="6" customWidth="1"/>
    <col min="22" max="22" width="2.42578125" style="6" customWidth="1"/>
    <col min="23" max="23" width="16.5703125" style="6" customWidth="1"/>
    <col min="24" max="24" width="2.42578125" style="6" customWidth="1"/>
    <col min="25" max="25" width="16.5703125" style="6" customWidth="1"/>
    <col min="26" max="26" width="2.42578125" style="6" customWidth="1"/>
    <col min="27" max="27" width="16.5703125" style="6" customWidth="1"/>
    <col min="28" max="16384" width="8.85546875" style="6"/>
  </cols>
  <sheetData>
    <row r="1" spans="2:27" s="12" customFormat="1"/>
    <row r="2" spans="2:27" s="12" customFormat="1" ht="26.25">
      <c r="C2" s="26" t="s">
        <v>44</v>
      </c>
      <c r="D2" s="26"/>
      <c r="E2" s="25"/>
    </row>
    <row r="3" spans="2:27" s="12" customFormat="1" ht="20.25">
      <c r="C3" s="382"/>
      <c r="D3" s="382"/>
    </row>
    <row r="4" spans="2:27" ht="13.35" customHeight="1">
      <c r="G4" s="21"/>
      <c r="H4" s="21"/>
      <c r="I4" s="21"/>
      <c r="J4" s="21"/>
      <c r="K4" s="21"/>
      <c r="L4" s="21"/>
      <c r="M4" s="21"/>
      <c r="N4" s="21"/>
      <c r="O4" s="21"/>
      <c r="P4" s="21"/>
      <c r="Q4" s="21"/>
      <c r="R4" s="21"/>
      <c r="S4" s="21"/>
      <c r="T4" s="21"/>
      <c r="U4" s="21"/>
      <c r="V4" s="21"/>
      <c r="W4" s="21"/>
      <c r="X4" s="21"/>
      <c r="Y4" s="21"/>
      <c r="Z4" s="21"/>
      <c r="AA4" s="21"/>
    </row>
    <row r="5" spans="2:27" ht="13.35" customHeight="1">
      <c r="G5" s="21"/>
      <c r="H5" s="21"/>
      <c r="I5" s="21"/>
      <c r="J5" s="21"/>
      <c r="K5" s="21"/>
      <c r="L5" s="21"/>
      <c r="M5" s="21"/>
      <c r="N5" s="21"/>
      <c r="O5" s="21"/>
      <c r="P5" s="21"/>
      <c r="Q5" s="21"/>
      <c r="R5" s="21"/>
      <c r="S5" s="21"/>
      <c r="T5" s="21"/>
      <c r="U5" s="21"/>
      <c r="V5" s="21"/>
      <c r="W5" s="21"/>
      <c r="X5" s="21"/>
      <c r="Y5" s="21"/>
      <c r="Z5" s="21"/>
      <c r="AA5" s="21"/>
    </row>
    <row r="6" spans="2:27" ht="15.6" customHeight="1">
      <c r="B6" s="383" t="s">
        <v>42</v>
      </c>
      <c r="C6" s="384"/>
      <c r="D6" s="385"/>
      <c r="E6" s="16"/>
      <c r="G6" s="386" t="s">
        <v>228</v>
      </c>
      <c r="H6" s="386"/>
      <c r="I6" s="386"/>
      <c r="J6" s="386"/>
      <c r="K6" s="386"/>
      <c r="L6" s="386"/>
      <c r="M6" s="386" t="s">
        <v>228</v>
      </c>
      <c r="N6" s="386"/>
      <c r="O6" s="386"/>
      <c r="P6" s="386"/>
      <c r="Q6" s="386"/>
      <c r="R6" s="386"/>
    </row>
    <row r="7" spans="2:27" ht="87.95" customHeight="1">
      <c r="B7" s="392" t="s">
        <v>41</v>
      </c>
      <c r="C7" s="393"/>
      <c r="D7" s="133" t="str">
        <f>'3. Commercial Evaluation'!D7</f>
        <v>System Security Assessment of Unified Data Access Layer to confirm security</v>
      </c>
      <c r="E7" s="24" t="b">
        <f>ISBLANK(D7)</f>
        <v>0</v>
      </c>
      <c r="G7" s="386"/>
      <c r="H7" s="386"/>
      <c r="I7" s="386"/>
      <c r="J7" s="386"/>
      <c r="K7" s="386"/>
      <c r="L7" s="386"/>
      <c r="M7" s="386"/>
      <c r="N7" s="386"/>
      <c r="O7" s="386"/>
      <c r="P7" s="386"/>
      <c r="Q7" s="386"/>
      <c r="R7" s="386"/>
    </row>
    <row r="8" spans="2:27" ht="27" customHeight="1">
      <c r="B8" s="394" t="s">
        <v>204</v>
      </c>
      <c r="C8" s="395"/>
      <c r="D8" s="182">
        <f>'3. Commercial Evaluation'!D8</f>
        <v>45082</v>
      </c>
      <c r="E8" s="22" t="b">
        <f>ISBLANK(D8)</f>
        <v>0</v>
      </c>
      <c r="G8" s="129"/>
      <c r="H8" s="129"/>
      <c r="I8" s="129"/>
      <c r="J8" s="129"/>
      <c r="K8" s="129"/>
      <c r="L8" s="129"/>
      <c r="M8" s="129"/>
      <c r="N8" s="129"/>
      <c r="O8" s="129"/>
      <c r="P8" s="129"/>
      <c r="Q8" s="129"/>
      <c r="R8" s="129"/>
      <c r="S8" s="129"/>
      <c r="T8" s="129"/>
      <c r="U8" s="129"/>
      <c r="V8" s="129"/>
      <c r="W8" s="129"/>
      <c r="X8" s="129"/>
      <c r="Y8" s="129"/>
      <c r="Z8" s="129"/>
      <c r="AA8" s="129"/>
    </row>
    <row r="9" spans="2:27" ht="27" customHeight="1">
      <c r="B9" s="394" t="s">
        <v>205</v>
      </c>
      <c r="C9" s="395"/>
      <c r="D9" s="184" t="s">
        <v>230</v>
      </c>
      <c r="E9" s="22" t="b">
        <f>ISBLANK(D9)</f>
        <v>0</v>
      </c>
      <c r="G9" s="107"/>
      <c r="H9" s="107"/>
      <c r="I9" s="107"/>
      <c r="J9" s="107"/>
      <c r="K9" s="107"/>
      <c r="L9" s="107"/>
      <c r="M9" s="107"/>
      <c r="N9" s="107"/>
      <c r="O9" s="107"/>
      <c r="P9" s="107"/>
      <c r="Q9" s="107"/>
      <c r="R9" s="107"/>
      <c r="S9" s="107"/>
      <c r="T9" s="107"/>
      <c r="U9" s="107"/>
      <c r="V9" s="107"/>
      <c r="W9" s="107"/>
      <c r="X9" s="107"/>
      <c r="Y9" s="107"/>
      <c r="Z9" s="107"/>
      <c r="AA9" s="107"/>
    </row>
    <row r="10" spans="2:27" ht="27" customHeight="1" thickBot="1">
      <c r="E10" s="19" t="b">
        <f>ISBLANK(#REF!)</f>
        <v>0</v>
      </c>
    </row>
    <row r="11" spans="2:27" ht="13.35" customHeight="1" thickTop="1" thickBot="1">
      <c r="B11" s="423"/>
      <c r="C11" s="423"/>
      <c r="D11" s="423"/>
    </row>
    <row r="12" spans="2:27" ht="86.45" customHeight="1" thickBot="1">
      <c r="B12" s="424" t="s">
        <v>206</v>
      </c>
      <c r="C12" s="422"/>
      <c r="D12" s="421" t="s">
        <v>208</v>
      </c>
      <c r="E12" s="422"/>
      <c r="G12" s="180" t="s">
        <v>252</v>
      </c>
      <c r="H12" s="181"/>
      <c r="I12" s="180" t="s">
        <v>253</v>
      </c>
      <c r="J12" s="181"/>
      <c r="K12" s="180" t="s">
        <v>266</v>
      </c>
      <c r="L12" s="181"/>
      <c r="M12" s="180" t="s">
        <v>255</v>
      </c>
      <c r="N12" s="181"/>
      <c r="O12" s="180" t="s">
        <v>256</v>
      </c>
      <c r="P12" s="181"/>
      <c r="Q12" s="180" t="s">
        <v>257</v>
      </c>
      <c r="S12" s="180" t="s">
        <v>264</v>
      </c>
      <c r="U12" s="180" t="s">
        <v>259</v>
      </c>
      <c r="W12" s="180" t="s">
        <v>260</v>
      </c>
      <c r="Y12" s="180" t="s">
        <v>261</v>
      </c>
      <c r="AA12" s="180" t="s">
        <v>262</v>
      </c>
    </row>
    <row r="13" spans="2:27" ht="27" customHeight="1" thickBot="1">
      <c r="B13" s="425" t="s">
        <v>241</v>
      </c>
      <c r="C13" s="426"/>
      <c r="D13" s="147">
        <v>0.6</v>
      </c>
      <c r="E13" s="146" t="b">
        <f>ISBLANK(D12)</f>
        <v>0</v>
      </c>
      <c r="F13" s="211"/>
      <c r="G13" s="212">
        <f>'2.Technical &amp; SV Evaluation '!I27</f>
        <v>28</v>
      </c>
      <c r="H13" s="213"/>
      <c r="I13" s="212">
        <f>'2.Technical &amp; SV Evaluation '!M27</f>
        <v>42</v>
      </c>
      <c r="J13" s="214"/>
      <c r="K13" s="212">
        <f>'2.Technical &amp; SV Evaluation '!Q27</f>
        <v>25</v>
      </c>
      <c r="L13" s="214"/>
      <c r="M13" s="212">
        <f>'2.Technical &amp; SV Evaluation '!U27</f>
        <v>25.5</v>
      </c>
      <c r="N13" s="213"/>
      <c r="O13" s="212">
        <f>'2.Technical &amp; SV Evaluation '!Y27</f>
        <v>49.5</v>
      </c>
      <c r="P13" s="214"/>
      <c r="Q13" s="212">
        <f>'2.Technical &amp; SV Evaluation '!AC27</f>
        <v>22.5</v>
      </c>
      <c r="R13" s="118"/>
      <c r="S13" s="212">
        <f>'2.Technical &amp; SV Evaluation '!AG27</f>
        <v>30</v>
      </c>
      <c r="T13" s="118"/>
      <c r="U13" s="212">
        <f>'2.Technical &amp; SV Evaluation '!AK27</f>
        <v>39.5</v>
      </c>
      <c r="V13" s="118"/>
      <c r="W13" s="212">
        <f>'2.Technical &amp; SV Evaluation '!AO27</f>
        <v>39.5</v>
      </c>
      <c r="X13" s="118"/>
      <c r="Y13" s="212">
        <f>'2.Technical &amp; SV Evaluation '!AS27</f>
        <v>17.5</v>
      </c>
      <c r="Z13" s="118"/>
      <c r="AA13" s="212">
        <f>'2.Technical &amp; SV Evaluation '!AW27</f>
        <v>39.5</v>
      </c>
    </row>
    <row r="14" spans="2:27" ht="27" customHeight="1">
      <c r="B14" s="425" t="s">
        <v>242</v>
      </c>
      <c r="C14" s="426"/>
      <c r="D14" s="147">
        <v>0.1</v>
      </c>
      <c r="E14" s="146"/>
      <c r="F14" s="211"/>
      <c r="G14" s="212">
        <f>'2.Technical &amp; SV Evaluation '!I31</f>
        <v>5</v>
      </c>
      <c r="H14" s="213"/>
      <c r="I14" s="212">
        <f>'2.Technical &amp; SV Evaluation '!M31</f>
        <v>5</v>
      </c>
      <c r="J14" s="214"/>
      <c r="K14" s="212">
        <f>'2.Technical &amp; SV Evaluation '!Q31</f>
        <v>2</v>
      </c>
      <c r="L14" s="214"/>
      <c r="M14" s="212">
        <f>'2.Technical &amp; SV Evaluation '!U31</f>
        <v>5</v>
      </c>
      <c r="N14" s="213"/>
      <c r="O14" s="212">
        <f>'2.Technical &amp; SV Evaluation '!Y31</f>
        <v>7.5000000000000009</v>
      </c>
      <c r="P14" s="214"/>
      <c r="Q14" s="212">
        <f>'2.Technical &amp; SV Evaluation '!AC31</f>
        <v>5</v>
      </c>
      <c r="R14" s="118"/>
      <c r="S14" s="212">
        <f>'2.Technical &amp; SV Evaluation '!AG31</f>
        <v>5</v>
      </c>
      <c r="T14" s="118"/>
      <c r="U14" s="212">
        <f>'2.Technical &amp; SV Evaluation '!AK31</f>
        <v>5</v>
      </c>
      <c r="V14" s="118"/>
      <c r="W14" s="212">
        <f>'2.Technical &amp; SV Evaluation '!AO31</f>
        <v>5</v>
      </c>
      <c r="X14" s="118"/>
      <c r="Y14" s="212">
        <f>'2.Technical &amp; SV Evaluation '!AS31</f>
        <v>5</v>
      </c>
      <c r="Z14" s="118"/>
      <c r="AA14" s="212">
        <f>'2.Technical &amp; SV Evaluation '!AW31</f>
        <v>5</v>
      </c>
    </row>
    <row r="15" spans="2:27" ht="27" customHeight="1" thickBot="1">
      <c r="B15" s="418" t="s">
        <v>207</v>
      </c>
      <c r="C15" s="419"/>
      <c r="D15" s="147">
        <v>0.3</v>
      </c>
      <c r="E15" s="146" t="b">
        <f>ISBLANK(D13)</f>
        <v>0</v>
      </c>
      <c r="F15" s="146"/>
      <c r="G15" s="210">
        <f>'3. Commercial Evaluation'!H15</f>
        <v>21.298678414096916</v>
      </c>
      <c r="H15" s="145"/>
      <c r="I15" s="210">
        <f>'3. Commercial Evaluation'!J15</f>
        <v>24.26499372647428</v>
      </c>
      <c r="J15" s="144"/>
      <c r="K15" s="210">
        <f>'3. Commercial Evaluation'!L15</f>
        <v>19.339199999999998</v>
      </c>
      <c r="L15" s="144"/>
      <c r="M15" s="210">
        <f>'3. Commercial Evaluation'!N15</f>
        <v>20.314285714285713</v>
      </c>
      <c r="N15" s="145"/>
      <c r="O15" s="210">
        <f>'3. Commercial Evaluation'!P15</f>
        <v>19.574089068825909</v>
      </c>
      <c r="P15" s="144"/>
      <c r="Q15" s="210">
        <f>'3. Commercial Evaluation'!R15</f>
        <v>5.965206662553979</v>
      </c>
      <c r="R15" s="144"/>
      <c r="S15" s="210">
        <f>'3. Commercial Evaluation'!T15</f>
        <v>22.127231121281465</v>
      </c>
      <c r="T15" s="144"/>
      <c r="U15" s="210">
        <f>'3. Commercial Evaluation'!V15</f>
        <v>24.921649484536083</v>
      </c>
      <c r="V15" s="144"/>
      <c r="W15" s="210">
        <f>'3. Commercial Evaluation'!X15</f>
        <v>21.78622927180966</v>
      </c>
      <c r="X15" s="144"/>
      <c r="Y15" s="210">
        <f>'3. Commercial Evaluation'!Z15</f>
        <v>21.488000000000003</v>
      </c>
      <c r="Z15" s="144"/>
      <c r="AA15" s="210">
        <f>'3. Commercial Evaluation'!AB15</f>
        <v>30</v>
      </c>
    </row>
    <row r="16" spans="2:27" ht="5.0999999999999996" customHeight="1">
      <c r="B16" s="130"/>
      <c r="C16" s="130"/>
      <c r="D16" s="13"/>
      <c r="E16" s="146"/>
      <c r="F16" s="146"/>
      <c r="G16" s="106" t="s">
        <v>21</v>
      </c>
      <c r="H16" s="106" t="s">
        <v>21</v>
      </c>
      <c r="I16" s="106" t="s">
        <v>21</v>
      </c>
      <c r="J16" s="118"/>
      <c r="K16" s="106" t="s">
        <v>21</v>
      </c>
      <c r="L16" s="118"/>
      <c r="M16" s="106" t="s">
        <v>21</v>
      </c>
      <c r="N16" s="106" t="s">
        <v>21</v>
      </c>
      <c r="O16" s="106" t="s">
        <v>21</v>
      </c>
      <c r="P16" s="118"/>
      <c r="Q16" s="106" t="s">
        <v>21</v>
      </c>
      <c r="R16" s="118"/>
      <c r="S16" s="106" t="s">
        <v>21</v>
      </c>
      <c r="T16" s="118"/>
      <c r="U16" s="106" t="s">
        <v>21</v>
      </c>
      <c r="V16" s="118"/>
      <c r="W16" s="106" t="s">
        <v>21</v>
      </c>
      <c r="X16" s="118"/>
      <c r="Y16" s="106" t="s">
        <v>21</v>
      </c>
      <c r="Z16" s="118"/>
      <c r="AA16" s="113" t="s">
        <v>21</v>
      </c>
    </row>
    <row r="17" spans="2:27" ht="27" customHeight="1" thickBot="1">
      <c r="B17" s="418" t="s">
        <v>209</v>
      </c>
      <c r="C17" s="420"/>
      <c r="D17" s="185">
        <f>D13+D14+D15</f>
        <v>1</v>
      </c>
      <c r="E17" s="13"/>
      <c r="F17" s="146"/>
      <c r="G17" s="136">
        <f>SUM(G13:G15)</f>
        <v>54.298678414096912</v>
      </c>
      <c r="H17" s="136"/>
      <c r="I17" s="136">
        <f t="shared" ref="I17:Y17" si="0">SUM(I13:I15)</f>
        <v>71.264993726474273</v>
      </c>
      <c r="J17" s="136"/>
      <c r="K17" s="136">
        <f t="shared" si="0"/>
        <v>46.339199999999998</v>
      </c>
      <c r="L17" s="136"/>
      <c r="M17" s="136">
        <f t="shared" si="0"/>
        <v>50.814285714285717</v>
      </c>
      <c r="N17" s="136"/>
      <c r="O17" s="136">
        <f t="shared" si="0"/>
        <v>76.574089068825913</v>
      </c>
      <c r="P17" s="136"/>
      <c r="Q17" s="136">
        <f t="shared" si="0"/>
        <v>33.465206662553982</v>
      </c>
      <c r="R17" s="136"/>
      <c r="S17" s="136">
        <f t="shared" si="0"/>
        <v>57.127231121281469</v>
      </c>
      <c r="T17" s="136"/>
      <c r="U17" s="136">
        <f t="shared" si="0"/>
        <v>69.42164948453609</v>
      </c>
      <c r="V17" s="136"/>
      <c r="W17" s="136">
        <f t="shared" si="0"/>
        <v>66.28622927180966</v>
      </c>
      <c r="X17" s="136"/>
      <c r="Y17" s="136">
        <f t="shared" si="0"/>
        <v>43.988</v>
      </c>
      <c r="Z17" s="136"/>
      <c r="AA17" s="136">
        <f t="shared" ref="AA17" si="1">SUM(AA13:AA15)</f>
        <v>74.5</v>
      </c>
    </row>
    <row r="18" spans="2:27" ht="4.5" customHeight="1" thickTop="1" thickBot="1">
      <c r="B18" s="228"/>
      <c r="C18" s="112"/>
      <c r="D18" s="112"/>
      <c r="E18" s="148" t="s">
        <v>19</v>
      </c>
      <c r="F18" s="146"/>
      <c r="G18" s="146"/>
      <c r="H18" s="11"/>
      <c r="I18" s="125"/>
      <c r="J18" s="123"/>
      <c r="K18" s="124"/>
      <c r="L18" s="118"/>
      <c r="M18" s="146"/>
      <c r="N18" s="11"/>
      <c r="O18" s="125"/>
      <c r="P18" s="123"/>
      <c r="Q18" s="124"/>
      <c r="R18" s="118"/>
      <c r="S18" s="124"/>
      <c r="T18" s="118"/>
      <c r="U18" s="124"/>
      <c r="V18" s="118"/>
      <c r="W18" s="124"/>
      <c r="X18" s="118"/>
      <c r="Y18" s="124"/>
      <c r="Z18" s="118"/>
      <c r="AA18" s="124"/>
    </row>
    <row r="19" spans="2:27" ht="12.95" customHeight="1" thickTop="1">
      <c r="B19" s="222" t="s">
        <v>243</v>
      </c>
      <c r="C19" s="223" t="s">
        <v>244</v>
      </c>
      <c r="D19" s="224" t="s">
        <v>212</v>
      </c>
      <c r="E19" s="112"/>
      <c r="F19" s="106"/>
      <c r="I19" s="125"/>
      <c r="J19" s="123"/>
      <c r="K19" s="124"/>
      <c r="L19" s="118"/>
      <c r="O19" s="125"/>
      <c r="P19" s="123"/>
      <c r="Q19" s="124"/>
      <c r="R19" s="118"/>
      <c r="S19" s="124"/>
      <c r="T19" s="118"/>
      <c r="U19" s="124"/>
      <c r="V19" s="118"/>
      <c r="W19" s="124"/>
      <c r="X19" s="118"/>
      <c r="Y19" s="124"/>
      <c r="Z19" s="118"/>
      <c r="AA19" s="124"/>
    </row>
    <row r="20" spans="2:27" ht="42.6" customHeight="1">
      <c r="B20" s="217" t="str">
        <f>G12</f>
        <v>1. TestDel UK Ltd</v>
      </c>
      <c r="C20" s="218">
        <f>G17</f>
        <v>54.298678414096912</v>
      </c>
      <c r="D20" s="219">
        <f>RANK(C20,($C$20:$C$30),0)</f>
        <v>7</v>
      </c>
      <c r="E20" s="12"/>
      <c r="H20" s="125"/>
      <c r="I20" s="123"/>
      <c r="J20" s="124"/>
      <c r="K20" s="118"/>
      <c r="N20" s="125"/>
      <c r="O20" s="123"/>
      <c r="P20" s="124"/>
      <c r="Q20" s="118"/>
      <c r="R20" s="124"/>
      <c r="S20" s="118"/>
      <c r="T20" s="124"/>
      <c r="U20" s="118"/>
      <c r="V20" s="124"/>
      <c r="W20" s="118"/>
      <c r="X20" s="124"/>
      <c r="Y20" s="12"/>
      <c r="Z20" s="124"/>
      <c r="AA20" s="12"/>
    </row>
    <row r="21" spans="2:27" ht="42.6" customHeight="1">
      <c r="B21" s="217" t="str">
        <f>I12</f>
        <v>2. 2-SEC LIMITED</v>
      </c>
      <c r="C21" s="218">
        <f>I17</f>
        <v>71.264993726474273</v>
      </c>
      <c r="D21" s="219">
        <f t="shared" ref="D21:D30" si="2">RANK(C21,($C$20:$C$30),0)</f>
        <v>3</v>
      </c>
      <c r="E21" s="106"/>
      <c r="H21" s="125"/>
      <c r="I21" s="123"/>
      <c r="J21" s="124"/>
      <c r="K21" s="118"/>
      <c r="N21" s="125"/>
      <c r="O21" s="123"/>
      <c r="P21" s="124"/>
      <c r="Q21" s="118"/>
      <c r="R21" s="124"/>
      <c r="S21" s="118"/>
      <c r="T21" s="124"/>
      <c r="U21" s="118"/>
      <c r="V21" s="124"/>
      <c r="W21" s="118"/>
      <c r="X21" s="124"/>
      <c r="Y21" s="106"/>
      <c r="Z21" s="124"/>
      <c r="AA21" s="106"/>
    </row>
    <row r="22" spans="2:27" ht="42.6" customHeight="1">
      <c r="B22" s="217" t="str">
        <f>K12</f>
        <v>3. Mass Consultants Ltd</v>
      </c>
      <c r="C22" s="218">
        <f>K17</f>
        <v>46.339199999999998</v>
      </c>
      <c r="D22" s="219">
        <f t="shared" si="2"/>
        <v>9</v>
      </c>
      <c r="E22" s="106" t="s">
        <v>21</v>
      </c>
      <c r="H22" s="125"/>
      <c r="I22" s="123"/>
      <c r="J22" s="124"/>
      <c r="K22" s="118"/>
      <c r="N22" s="125"/>
      <c r="O22" s="123"/>
      <c r="P22" s="124"/>
      <c r="Q22" s="118"/>
      <c r="R22" s="124"/>
      <c r="S22" s="118"/>
      <c r="T22" s="124"/>
      <c r="U22" s="118"/>
      <c r="V22" s="124"/>
      <c r="W22" s="118"/>
      <c r="X22" s="124"/>
      <c r="Y22" s="106" t="s">
        <v>21</v>
      </c>
      <c r="Z22" s="124"/>
      <c r="AA22" s="106" t="s">
        <v>21</v>
      </c>
    </row>
    <row r="23" spans="2:27" ht="42.6" customHeight="1">
      <c r="B23" s="217" t="str">
        <f>M12</f>
        <v>4. CyberCX</v>
      </c>
      <c r="C23" s="218">
        <f>M17</f>
        <v>50.814285714285717</v>
      </c>
      <c r="D23" s="219">
        <f t="shared" si="2"/>
        <v>8</v>
      </c>
      <c r="E23" s="106"/>
      <c r="H23" s="118"/>
      <c r="I23" s="118"/>
      <c r="J23" s="119"/>
      <c r="K23" s="120"/>
      <c r="N23" s="118"/>
      <c r="O23" s="118"/>
      <c r="P23" s="119"/>
      <c r="Q23" s="120"/>
      <c r="R23" s="119"/>
      <c r="S23" s="120"/>
      <c r="T23" s="119"/>
      <c r="U23" s="120"/>
      <c r="V23" s="119"/>
      <c r="W23" s="120"/>
      <c r="X23" s="119"/>
      <c r="Y23" s="106"/>
      <c r="Z23" s="119"/>
      <c r="AA23" s="106"/>
    </row>
    <row r="24" spans="2:27" ht="42.6" customHeight="1">
      <c r="B24" s="217" t="str">
        <f>O12</f>
        <v>5. NCC Group Security Services Ltd</v>
      </c>
      <c r="C24" s="218">
        <f>O17</f>
        <v>76.574089068825913</v>
      </c>
      <c r="D24" s="219">
        <f t="shared" si="2"/>
        <v>1</v>
      </c>
      <c r="E24" s="106"/>
      <c r="G24" s="221" t="s">
        <v>249</v>
      </c>
      <c r="H24" s="117"/>
      <c r="I24" s="117"/>
      <c r="J24" s="121"/>
      <c r="K24" s="120"/>
      <c r="N24" s="117"/>
      <c r="O24" s="117"/>
      <c r="P24" s="121"/>
      <c r="Q24" s="120"/>
      <c r="R24" s="121"/>
      <c r="S24" s="120"/>
      <c r="T24" s="121"/>
      <c r="U24" s="120"/>
      <c r="V24" s="121"/>
      <c r="W24" s="120"/>
      <c r="X24" s="121"/>
      <c r="Y24" s="106"/>
      <c r="Z24" s="121"/>
      <c r="AA24" s="106"/>
    </row>
    <row r="25" spans="2:27" ht="42.6" customHeight="1">
      <c r="B25" s="217" t="str">
        <f>Q12</f>
        <v>6. Kualitatem Inc.</v>
      </c>
      <c r="C25" s="218">
        <f>Q17</f>
        <v>33.465206662553982</v>
      </c>
      <c r="D25" s="219">
        <f t="shared" si="2"/>
        <v>11</v>
      </c>
      <c r="E25" s="106"/>
      <c r="G25" s="220">
        <f>MAX(G17:AA17)</f>
        <v>76.574089068825913</v>
      </c>
      <c r="H25" s="10"/>
      <c r="J25" s="10"/>
      <c r="K25" s="10"/>
      <c r="N25" s="10"/>
      <c r="O25" s="10"/>
      <c r="P25" s="10"/>
      <c r="Q25" s="10"/>
      <c r="R25" s="10"/>
      <c r="S25" s="10"/>
      <c r="T25" s="10"/>
      <c r="U25" s="10"/>
      <c r="V25" s="10"/>
      <c r="W25" s="10"/>
      <c r="X25" s="10"/>
      <c r="Y25" s="106"/>
      <c r="Z25" s="10"/>
      <c r="AA25" s="106"/>
    </row>
    <row r="26" spans="2:27" ht="42.6" customHeight="1">
      <c r="B26" s="217" t="str">
        <f>S12</f>
        <v>7. Protection Group International</v>
      </c>
      <c r="C26" s="218">
        <f>S17</f>
        <v>57.127231121281469</v>
      </c>
      <c r="D26" s="219">
        <f t="shared" si="2"/>
        <v>6</v>
      </c>
      <c r="E26" s="106"/>
      <c r="Y26" s="106"/>
      <c r="AA26" s="106"/>
    </row>
    <row r="27" spans="2:27" ht="42.6" customHeight="1">
      <c r="B27" s="217" t="str">
        <f>U12</f>
        <v>8. Leo CybSec</v>
      </c>
      <c r="C27" s="218">
        <f>U17</f>
        <v>69.42164948453609</v>
      </c>
      <c r="D27" s="219">
        <f t="shared" si="2"/>
        <v>4</v>
      </c>
      <c r="E27" s="106"/>
      <c r="Y27" s="106"/>
      <c r="AA27" s="106"/>
    </row>
    <row r="28" spans="2:27" ht="42.6" customHeight="1">
      <c r="B28" s="217" t="str">
        <f>W12</f>
        <v>9. Advent-IM</v>
      </c>
      <c r="C28" s="218">
        <f>W17</f>
        <v>66.28622927180966</v>
      </c>
      <c r="D28" s="219">
        <f t="shared" si="2"/>
        <v>5</v>
      </c>
      <c r="E28" s="106"/>
      <c r="Y28" s="106"/>
      <c r="AA28" s="106"/>
    </row>
    <row r="29" spans="2:27" ht="42.6" customHeight="1">
      <c r="B29" s="217" t="str">
        <f>Y12</f>
        <v>10. BSS</v>
      </c>
      <c r="C29" s="218">
        <f>Y17</f>
        <v>43.988</v>
      </c>
      <c r="D29" s="219">
        <f t="shared" si="2"/>
        <v>10</v>
      </c>
      <c r="E29" s="106"/>
      <c r="Y29" s="106"/>
      <c r="AA29" s="106"/>
    </row>
    <row r="30" spans="2:27" ht="42.6" customHeight="1">
      <c r="B30" s="217" t="str">
        <f>AA12</f>
        <v>11. CCL Solutions</v>
      </c>
      <c r="C30" s="218">
        <f>AA17</f>
        <v>74.5</v>
      </c>
      <c r="D30" s="219">
        <f t="shared" si="2"/>
        <v>2</v>
      </c>
      <c r="E30" s="106"/>
      <c r="Y30" s="106"/>
      <c r="AA30" s="106"/>
    </row>
    <row r="31" spans="2:27">
      <c r="D31" s="113"/>
    </row>
    <row r="32" spans="2:27">
      <c r="D32" s="113"/>
    </row>
    <row r="33" spans="4:4">
      <c r="D33" s="113"/>
    </row>
  </sheetData>
  <autoFilter ref="B19:D19" xr:uid="{C78D2E3A-1B97-4FDA-9930-82F032AD234C}"/>
  <mergeCells count="14">
    <mergeCell ref="B15:C15"/>
    <mergeCell ref="B17:C17"/>
    <mergeCell ref="D12:E12"/>
    <mergeCell ref="B11:D11"/>
    <mergeCell ref="B12:C12"/>
    <mergeCell ref="B13:C13"/>
    <mergeCell ref="B14:C14"/>
    <mergeCell ref="B8:C8"/>
    <mergeCell ref="B9:C9"/>
    <mergeCell ref="M6:R7"/>
    <mergeCell ref="G6:L7"/>
    <mergeCell ref="C3:D3"/>
    <mergeCell ref="B6:D6"/>
    <mergeCell ref="B7:C7"/>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D3D98-3631-458C-B3FD-B605B0CE9D0F}">
  <sheetPr>
    <tabColor theme="4" tint="0.59999389629810485"/>
  </sheetPr>
  <dimension ref="C2:T60"/>
  <sheetViews>
    <sheetView tabSelected="1" topLeftCell="A11" zoomScale="80" zoomScaleNormal="80" workbookViewId="0">
      <selection activeCell="I19" sqref="I19"/>
    </sheetView>
  </sheetViews>
  <sheetFormatPr defaultColWidth="8.85546875" defaultRowHeight="12.75"/>
  <cols>
    <col min="1" max="1" width="8.85546875" style="6"/>
    <col min="2" max="2" width="1.5703125" style="6" customWidth="1"/>
    <col min="3" max="3" width="33.85546875" style="6" customWidth="1"/>
    <col min="4" max="4" width="24.42578125" style="6" customWidth="1"/>
    <col min="5" max="5" width="30.42578125" style="6" customWidth="1"/>
    <col min="6" max="6" width="27.85546875" style="6" customWidth="1"/>
    <col min="7" max="7" width="1.42578125" style="6" customWidth="1"/>
    <col min="8" max="8" width="19.85546875" style="6" bestFit="1" customWidth="1"/>
    <col min="9" max="16384" width="8.85546875" style="6"/>
  </cols>
  <sheetData>
    <row r="2" spans="3:20" ht="26.25">
      <c r="C2" s="466" t="s">
        <v>65</v>
      </c>
      <c r="D2" s="466"/>
      <c r="E2" s="466"/>
      <c r="F2" s="466"/>
      <c r="G2" s="71"/>
      <c r="H2" s="179"/>
      <c r="I2" s="179"/>
      <c r="J2" s="179"/>
      <c r="K2" s="179"/>
    </row>
    <row r="3" spans="3:20" ht="20.25">
      <c r="C3" s="467" t="s">
        <v>170</v>
      </c>
      <c r="D3" s="467"/>
      <c r="E3" s="467"/>
      <c r="F3" s="467"/>
      <c r="G3" s="72"/>
    </row>
    <row r="4" spans="3:20" ht="17.100000000000001" customHeight="1">
      <c r="H4" s="21"/>
      <c r="I4" s="21"/>
      <c r="J4" s="21"/>
      <c r="K4" s="178"/>
      <c r="L4" s="21"/>
      <c r="M4" s="21"/>
      <c r="N4" s="21"/>
      <c r="O4" s="21"/>
      <c r="P4" s="21"/>
      <c r="Q4" s="21"/>
      <c r="R4" s="21"/>
      <c r="S4" s="21"/>
      <c r="T4" s="21"/>
    </row>
    <row r="5" spans="3:20" ht="16.5" thickBot="1">
      <c r="C5" s="469" t="s">
        <v>81</v>
      </c>
      <c r="D5" s="470"/>
      <c r="E5" s="471"/>
    </row>
    <row r="6" spans="3:20" ht="9" customHeight="1" thickTop="1">
      <c r="C6" s="169"/>
      <c r="D6" s="30"/>
      <c r="E6" s="30"/>
    </row>
    <row r="7" spans="3:20" ht="43.5" customHeight="1">
      <c r="C7" s="32" t="s">
        <v>41</v>
      </c>
      <c r="D7" s="476" t="str">
        <f>'4. Combined Evaluation'!D7</f>
        <v>System Security Assessment of Unified Data Access Layer to confirm security</v>
      </c>
      <c r="E7" s="477"/>
    </row>
    <row r="8" spans="3:20" ht="15">
      <c r="C8" s="141" t="s">
        <v>192</v>
      </c>
      <c r="D8" s="474" t="s">
        <v>269</v>
      </c>
      <c r="E8" s="475"/>
    </row>
    <row r="9" spans="3:20" ht="15.75" thickBot="1">
      <c r="C9" s="142" t="s">
        <v>202</v>
      </c>
      <c r="D9" s="472" t="s">
        <v>232</v>
      </c>
      <c r="E9" s="473"/>
    </row>
    <row r="10" spans="3:20" ht="13.5" thickTop="1"/>
    <row r="11" spans="3:20" ht="26.45" customHeight="1">
      <c r="C11" s="454" t="s">
        <v>64</v>
      </c>
      <c r="D11" s="454"/>
      <c r="E11" s="454"/>
      <c r="F11" s="454"/>
      <c r="G11" s="143"/>
      <c r="H11" s="73"/>
      <c r="I11" s="73"/>
      <c r="J11" s="73"/>
      <c r="K11" s="73"/>
    </row>
    <row r="12" spans="3:20" ht="20.25">
      <c r="O12" s="74"/>
    </row>
    <row r="13" spans="3:20" ht="17.100000000000001" customHeight="1" thickBot="1">
      <c r="C13" s="432" t="s">
        <v>80</v>
      </c>
      <c r="D13" s="433"/>
      <c r="E13" s="433"/>
      <c r="F13" s="434"/>
      <c r="G13" s="173"/>
      <c r="O13" s="75"/>
    </row>
    <row r="14" spans="3:20" ht="9" customHeight="1" thickTop="1">
      <c r="C14" s="76"/>
      <c r="O14" s="75"/>
    </row>
    <row r="15" spans="3:20" ht="38.450000000000003" customHeight="1">
      <c r="C15" s="459" t="s">
        <v>63</v>
      </c>
      <c r="D15" s="460"/>
      <c r="E15" s="455" t="str">
        <f>D7</f>
        <v>System Security Assessment of Unified Data Access Layer to confirm security</v>
      </c>
      <c r="F15" s="456"/>
      <c r="G15" s="172"/>
      <c r="K15" s="75"/>
    </row>
    <row r="16" spans="3:20" ht="28.5" customHeight="1">
      <c r="C16" s="457" t="s">
        <v>203</v>
      </c>
      <c r="D16" s="458"/>
      <c r="E16" s="455" t="s">
        <v>367</v>
      </c>
      <c r="F16" s="456"/>
      <c r="G16" s="172"/>
      <c r="K16" s="77"/>
    </row>
    <row r="17" spans="3:11" ht="14.1" customHeight="1">
      <c r="C17" s="450" t="s">
        <v>193</v>
      </c>
      <c r="D17" s="451"/>
      <c r="E17" s="440" t="s">
        <v>233</v>
      </c>
      <c r="F17" s="441"/>
      <c r="G17" s="172"/>
      <c r="K17" s="77"/>
    </row>
    <row r="18" spans="3:11" ht="14.1" customHeight="1">
      <c r="C18" s="450" t="s">
        <v>62</v>
      </c>
      <c r="D18" s="451"/>
      <c r="E18" s="427" t="s">
        <v>234</v>
      </c>
      <c r="F18" s="428"/>
      <c r="G18" s="177"/>
      <c r="K18" s="75"/>
    </row>
    <row r="19" spans="3:11" ht="5.45" customHeight="1">
      <c r="C19" s="102"/>
      <c r="D19" s="102"/>
      <c r="E19" s="105"/>
      <c r="F19" s="105"/>
      <c r="G19" s="177"/>
      <c r="K19" s="75"/>
    </row>
    <row r="20" spans="3:11" ht="14.1" customHeight="1">
      <c r="C20" s="450" t="s">
        <v>153</v>
      </c>
      <c r="D20" s="451"/>
      <c r="E20" s="452">
        <v>24700</v>
      </c>
      <c r="F20" s="453"/>
      <c r="G20" s="177"/>
      <c r="K20" s="77"/>
    </row>
    <row r="21" spans="3:11" ht="14.1" customHeight="1">
      <c r="C21" s="450" t="s">
        <v>166</v>
      </c>
      <c r="D21" s="451"/>
      <c r="E21" s="452">
        <v>24700</v>
      </c>
      <c r="F21" s="453"/>
      <c r="G21" s="177"/>
      <c r="K21" s="77"/>
    </row>
    <row r="22" spans="3:11" ht="14.1" customHeight="1">
      <c r="C22" s="450" t="s">
        <v>167</v>
      </c>
      <c r="D22" s="451"/>
      <c r="E22" s="452" t="s">
        <v>229</v>
      </c>
      <c r="F22" s="453"/>
      <c r="G22" s="177"/>
      <c r="K22" s="77"/>
    </row>
    <row r="23" spans="3:11" ht="14.1" customHeight="1">
      <c r="C23" s="450" t="s">
        <v>168</v>
      </c>
      <c r="D23" s="451"/>
      <c r="E23" s="452" t="s">
        <v>229</v>
      </c>
      <c r="F23" s="453"/>
      <c r="G23" s="177"/>
      <c r="K23" s="77"/>
    </row>
    <row r="24" spans="3:11" ht="14.1" customHeight="1">
      <c r="C24" s="450" t="s">
        <v>169</v>
      </c>
      <c r="D24" s="451"/>
      <c r="E24" s="452" t="s">
        <v>229</v>
      </c>
      <c r="F24" s="453"/>
      <c r="G24" s="177"/>
      <c r="K24" s="77"/>
    </row>
    <row r="25" spans="3:11" ht="5.45" customHeight="1">
      <c r="C25" s="102"/>
      <c r="D25" s="102"/>
      <c r="E25" s="104"/>
      <c r="F25" s="104"/>
      <c r="G25" s="177"/>
      <c r="K25" s="77"/>
    </row>
    <row r="26" spans="3:11" ht="5.45" customHeight="1">
      <c r="C26" s="102"/>
      <c r="D26" s="102"/>
      <c r="E26" s="103"/>
      <c r="F26" s="103"/>
      <c r="G26" s="177"/>
      <c r="K26" s="77"/>
    </row>
    <row r="27" spans="3:11" ht="14.1" customHeight="1">
      <c r="C27" s="450" t="s">
        <v>196</v>
      </c>
      <c r="D27" s="451"/>
      <c r="E27" s="427" t="s">
        <v>271</v>
      </c>
      <c r="F27" s="428"/>
      <c r="G27" s="177"/>
      <c r="K27" s="75"/>
    </row>
    <row r="28" spans="3:11" ht="14.1" customHeight="1">
      <c r="C28" s="450" t="s">
        <v>93</v>
      </c>
      <c r="D28" s="451"/>
      <c r="E28" s="478" t="s">
        <v>270</v>
      </c>
      <c r="F28" s="479"/>
      <c r="G28" s="172"/>
      <c r="K28" s="77"/>
    </row>
    <row r="29" spans="3:11" ht="14.1" customHeight="1">
      <c r="C29" s="450" t="s">
        <v>77</v>
      </c>
      <c r="D29" s="451"/>
      <c r="E29" s="461">
        <v>45108</v>
      </c>
      <c r="F29" s="462"/>
      <c r="G29" s="172"/>
      <c r="K29" s="75"/>
    </row>
    <row r="30" spans="3:11" ht="14.1" customHeight="1">
      <c r="C30" s="450" t="s">
        <v>78</v>
      </c>
      <c r="D30" s="451"/>
      <c r="E30" s="461">
        <v>45139</v>
      </c>
      <c r="F30" s="462"/>
      <c r="G30" s="172"/>
      <c r="K30" s="77"/>
    </row>
    <row r="31" spans="3:11" ht="14.1" customHeight="1">
      <c r="C31" s="450" t="s">
        <v>61</v>
      </c>
      <c r="D31" s="451"/>
      <c r="E31" s="427" t="s">
        <v>229</v>
      </c>
      <c r="F31" s="428"/>
      <c r="G31" s="177"/>
      <c r="K31" s="75"/>
    </row>
    <row r="32" spans="3:11" ht="14.1" customHeight="1">
      <c r="C32" s="450" t="s">
        <v>79</v>
      </c>
      <c r="D32" s="451"/>
      <c r="E32" s="468" t="s">
        <v>229</v>
      </c>
      <c r="F32" s="462"/>
      <c r="G32" s="172"/>
      <c r="K32" s="75"/>
    </row>
    <row r="33" spans="3:11" ht="32.1" customHeight="1">
      <c r="C33" s="450" t="s">
        <v>83</v>
      </c>
      <c r="D33" s="451"/>
      <c r="E33" s="468" t="s">
        <v>231</v>
      </c>
      <c r="F33" s="462"/>
      <c r="G33" s="172"/>
      <c r="K33" s="75"/>
    </row>
    <row r="34" spans="3:11" ht="14.1" customHeight="1">
      <c r="C34" s="450" t="s">
        <v>119</v>
      </c>
      <c r="D34" s="451"/>
      <c r="E34" s="440" t="s">
        <v>229</v>
      </c>
      <c r="F34" s="441"/>
      <c r="G34" s="172"/>
      <c r="K34" s="75"/>
    </row>
    <row r="35" spans="3:11" ht="14.1" customHeight="1">
      <c r="C35" s="450" t="s">
        <v>84</v>
      </c>
      <c r="D35" s="451"/>
      <c r="E35" s="468" t="s">
        <v>229</v>
      </c>
      <c r="F35" s="462"/>
      <c r="G35" s="172"/>
      <c r="K35" s="75"/>
    </row>
    <row r="36" spans="3:11" ht="14.1" customHeight="1">
      <c r="C36" s="450" t="s">
        <v>85</v>
      </c>
      <c r="D36" s="451"/>
      <c r="E36" s="482" t="s">
        <v>229</v>
      </c>
      <c r="F36" s="483"/>
      <c r="G36" s="172"/>
      <c r="K36" s="75"/>
    </row>
    <row r="37" spans="3:11" ht="4.5" customHeight="1">
      <c r="C37" s="100"/>
      <c r="D37" s="100"/>
      <c r="E37" s="101"/>
      <c r="F37" s="101"/>
      <c r="G37" s="172"/>
      <c r="K37" s="77"/>
    </row>
    <row r="38" spans="3:11" ht="16.350000000000001" customHeight="1">
      <c r="C38" s="442" t="s">
        <v>160</v>
      </c>
      <c r="D38" s="206" t="s">
        <v>163</v>
      </c>
      <c r="E38" s="435" t="s">
        <v>372</v>
      </c>
      <c r="F38" s="436"/>
      <c r="G38" s="172"/>
      <c r="K38" s="77"/>
    </row>
    <row r="39" spans="3:11" ht="15.95" customHeight="1">
      <c r="C39" s="443"/>
      <c r="D39" s="206" t="s">
        <v>164</v>
      </c>
      <c r="E39" s="437" t="s">
        <v>373</v>
      </c>
      <c r="F39" s="438"/>
      <c r="G39" s="172"/>
      <c r="K39" s="77"/>
    </row>
    <row r="40" spans="3:11" ht="16.350000000000001" customHeight="1">
      <c r="C40" s="446"/>
      <c r="D40" s="206" t="s">
        <v>165</v>
      </c>
      <c r="E40" s="440" t="s">
        <v>374</v>
      </c>
      <c r="F40" s="441"/>
      <c r="G40" s="172"/>
      <c r="K40" s="77"/>
    </row>
    <row r="41" spans="3:11" ht="16.350000000000001" customHeight="1">
      <c r="C41" s="442" t="s">
        <v>161</v>
      </c>
      <c r="D41" s="206" t="s">
        <v>163</v>
      </c>
      <c r="E41" s="435" t="s">
        <v>278</v>
      </c>
      <c r="F41" s="436"/>
      <c r="G41" s="172"/>
      <c r="K41" s="77"/>
    </row>
    <row r="42" spans="3:11" ht="16.350000000000001" customHeight="1">
      <c r="C42" s="443"/>
      <c r="D42" s="206" t="s">
        <v>164</v>
      </c>
      <c r="E42" s="439" t="s">
        <v>375</v>
      </c>
      <c r="F42" s="436"/>
      <c r="G42" s="172"/>
      <c r="K42" s="77"/>
    </row>
    <row r="43" spans="3:11" ht="16.350000000000001" customHeight="1">
      <c r="C43" s="446"/>
      <c r="D43" s="206" t="s">
        <v>165</v>
      </c>
      <c r="E43" s="435" t="s">
        <v>376</v>
      </c>
      <c r="F43" s="436"/>
      <c r="G43" s="172"/>
      <c r="K43" s="77"/>
    </row>
    <row r="44" spans="3:11" ht="16.350000000000001" customHeight="1">
      <c r="C44" s="442" t="s">
        <v>162</v>
      </c>
      <c r="D44" s="206" t="s">
        <v>163</v>
      </c>
      <c r="E44" s="440" t="s">
        <v>369</v>
      </c>
      <c r="F44" s="441"/>
      <c r="G44" s="172"/>
      <c r="K44" s="77"/>
    </row>
    <row r="45" spans="3:11" ht="16.350000000000001" customHeight="1">
      <c r="C45" s="443"/>
      <c r="D45" s="206" t="s">
        <v>164</v>
      </c>
      <c r="E45" s="437" t="s">
        <v>368</v>
      </c>
      <c r="F45" s="445"/>
      <c r="G45" s="172"/>
      <c r="K45" s="77"/>
    </row>
    <row r="46" spans="3:11" ht="16.350000000000001" customHeight="1" thickBot="1">
      <c r="C46" s="444"/>
      <c r="D46" s="207" t="s">
        <v>165</v>
      </c>
      <c r="E46" s="440" t="s">
        <v>370</v>
      </c>
      <c r="F46" s="441"/>
      <c r="G46" s="172"/>
      <c r="K46" s="77"/>
    </row>
    <row r="47" spans="3:11" ht="13.5" customHeight="1" thickTop="1">
      <c r="C47" s="80"/>
      <c r="D47" s="176"/>
      <c r="E47" s="176"/>
      <c r="F47" s="176"/>
      <c r="G47" s="176"/>
      <c r="K47" s="77"/>
    </row>
    <row r="48" spans="3:11" ht="9.6" customHeight="1" thickBot="1">
      <c r="C48" s="429" t="s">
        <v>82</v>
      </c>
      <c r="D48" s="430"/>
      <c r="E48" s="430"/>
      <c r="F48" s="431"/>
      <c r="G48" s="175"/>
      <c r="K48" s="77"/>
    </row>
    <row r="49" spans="3:15" ht="13.5" hidden="1" customHeight="1" thickTop="1">
      <c r="C49" s="175"/>
      <c r="D49" s="175"/>
      <c r="E49" s="175"/>
      <c r="F49" s="175"/>
      <c r="G49" s="175"/>
      <c r="K49" s="77"/>
    </row>
    <row r="50" spans="3:15" ht="284.10000000000002" customHeight="1" thickTop="1" thickBot="1">
      <c r="C50" s="447" t="s">
        <v>371</v>
      </c>
      <c r="D50" s="448"/>
      <c r="E50" s="448"/>
      <c r="F50" s="449"/>
      <c r="G50" s="174"/>
      <c r="K50" s="78"/>
    </row>
    <row r="51" spans="3:15" ht="15.6" customHeight="1" thickTop="1" thickBot="1">
      <c r="C51" s="432" t="s">
        <v>86</v>
      </c>
      <c r="D51" s="433"/>
      <c r="E51" s="433"/>
      <c r="F51" s="434"/>
      <c r="G51" s="173"/>
      <c r="O51" s="75"/>
    </row>
    <row r="52" spans="3:15" ht="18.95" customHeight="1" thickTop="1">
      <c r="C52" s="76"/>
      <c r="O52" s="75"/>
    </row>
    <row r="53" spans="3:15" ht="14.1" customHeight="1">
      <c r="C53" s="459" t="s">
        <v>87</v>
      </c>
      <c r="D53" s="465"/>
      <c r="E53" s="463" t="s">
        <v>267</v>
      </c>
      <c r="F53" s="464"/>
      <c r="G53" s="172"/>
      <c r="K53" s="75"/>
    </row>
    <row r="54" spans="3:15" ht="14.1" customHeight="1">
      <c r="C54" s="457" t="s">
        <v>194</v>
      </c>
      <c r="D54" s="488"/>
      <c r="E54" s="468" t="s">
        <v>268</v>
      </c>
      <c r="F54" s="462"/>
      <c r="G54" s="172"/>
      <c r="H54" s="79" t="e">
        <v>#N/A</v>
      </c>
      <c r="K54" s="77"/>
    </row>
    <row r="55" spans="3:15" ht="14.1" customHeight="1">
      <c r="C55" s="457" t="s">
        <v>239</v>
      </c>
      <c r="D55" s="488"/>
      <c r="E55" s="489">
        <v>25000</v>
      </c>
      <c r="F55" s="462"/>
      <c r="G55" s="172"/>
      <c r="H55" s="79" t="e">
        <v>#N/A</v>
      </c>
      <c r="K55" s="77"/>
    </row>
    <row r="56" spans="3:15" ht="14.1" customHeight="1">
      <c r="C56" s="450" t="s">
        <v>129</v>
      </c>
      <c r="D56" s="490"/>
      <c r="E56" s="468" t="s">
        <v>267</v>
      </c>
      <c r="F56" s="462"/>
      <c r="G56" s="172"/>
      <c r="H56" s="79" t="e">
        <v>#N/A</v>
      </c>
      <c r="K56" s="75"/>
    </row>
    <row r="57" spans="3:15" ht="14.1" customHeight="1" thickBot="1">
      <c r="C57" s="484" t="s">
        <v>92</v>
      </c>
      <c r="D57" s="485"/>
      <c r="E57" s="486">
        <v>44869</v>
      </c>
      <c r="F57" s="487"/>
      <c r="G57" s="171"/>
      <c r="H57" s="79" t="e">
        <v>#N/A</v>
      </c>
      <c r="K57" s="77"/>
    </row>
    <row r="58" spans="3:15" ht="9" customHeight="1" thickTop="1">
      <c r="C58" s="170"/>
      <c r="D58" s="165"/>
      <c r="E58" s="165"/>
      <c r="F58" s="165"/>
      <c r="G58" s="165"/>
      <c r="K58" s="78"/>
    </row>
    <row r="59" spans="3:15" ht="26.45" customHeight="1">
      <c r="C59" s="480"/>
      <c r="D59" s="481"/>
      <c r="E59" s="481"/>
      <c r="F59" s="481"/>
      <c r="G59" s="165"/>
      <c r="K59" s="78"/>
    </row>
    <row r="60" spans="3:15" ht="9" customHeight="1">
      <c r="C60" s="170"/>
      <c r="D60" s="165"/>
      <c r="E60" s="165"/>
      <c r="F60" s="165"/>
      <c r="G60" s="165"/>
      <c r="K60" s="78"/>
    </row>
  </sheetData>
  <mergeCells count="72">
    <mergeCell ref="E28:F28"/>
    <mergeCell ref="C59:F59"/>
    <mergeCell ref="E34:F34"/>
    <mergeCell ref="C34:D34"/>
    <mergeCell ref="E36:F36"/>
    <mergeCell ref="C36:D36"/>
    <mergeCell ref="C57:D57"/>
    <mergeCell ref="E57:F57"/>
    <mergeCell ref="C55:D55"/>
    <mergeCell ref="E55:F55"/>
    <mergeCell ref="C56:D56"/>
    <mergeCell ref="E56:F56"/>
    <mergeCell ref="C54:D54"/>
    <mergeCell ref="E54:F54"/>
    <mergeCell ref="C35:D35"/>
    <mergeCell ref="E35:F35"/>
    <mergeCell ref="E53:F53"/>
    <mergeCell ref="C53:D53"/>
    <mergeCell ref="C2:F2"/>
    <mergeCell ref="C3:F3"/>
    <mergeCell ref="C33:D33"/>
    <mergeCell ref="E32:F32"/>
    <mergeCell ref="E33:F33"/>
    <mergeCell ref="C30:D30"/>
    <mergeCell ref="C32:D32"/>
    <mergeCell ref="E20:F20"/>
    <mergeCell ref="E16:F16"/>
    <mergeCell ref="E29:F29"/>
    <mergeCell ref="C5:E5"/>
    <mergeCell ref="D9:E9"/>
    <mergeCell ref="D8:E8"/>
    <mergeCell ref="D7:E7"/>
    <mergeCell ref="C11:F11"/>
    <mergeCell ref="C31:D31"/>
    <mergeCell ref="E31:F31"/>
    <mergeCell ref="C28:D28"/>
    <mergeCell ref="C13:F13"/>
    <mergeCell ref="E15:F15"/>
    <mergeCell ref="C18:D18"/>
    <mergeCell ref="C16:D16"/>
    <mergeCell ref="C20:D20"/>
    <mergeCell ref="E18:F18"/>
    <mergeCell ref="C27:D27"/>
    <mergeCell ref="C15:D15"/>
    <mergeCell ref="C17:D17"/>
    <mergeCell ref="E17:F17"/>
    <mergeCell ref="E30:F30"/>
    <mergeCell ref="C29:D29"/>
    <mergeCell ref="C21:D21"/>
    <mergeCell ref="C22:D22"/>
    <mergeCell ref="C23:D23"/>
    <mergeCell ref="C24:D24"/>
    <mergeCell ref="E21:F21"/>
    <mergeCell ref="E22:F22"/>
    <mergeCell ref="E23:F23"/>
    <mergeCell ref="E24:F24"/>
    <mergeCell ref="E27:F27"/>
    <mergeCell ref="C48:F48"/>
    <mergeCell ref="C51:F51"/>
    <mergeCell ref="E38:F38"/>
    <mergeCell ref="E39:F39"/>
    <mergeCell ref="E41:F41"/>
    <mergeCell ref="E42:F42"/>
    <mergeCell ref="E46:F46"/>
    <mergeCell ref="C44:C46"/>
    <mergeCell ref="E44:F44"/>
    <mergeCell ref="E45:F45"/>
    <mergeCell ref="E40:F40"/>
    <mergeCell ref="E43:F43"/>
    <mergeCell ref="C41:C43"/>
    <mergeCell ref="C38:C40"/>
    <mergeCell ref="C50:F50"/>
  </mergeCells>
  <conditionalFormatting sqref="D7:E7">
    <cfRule type="cellIs" dxfId="0" priority="1" operator="equal">
      <formula>0</formula>
    </cfRule>
  </conditionalFormatting>
  <hyperlinks>
    <hyperlink ref="E45" r:id="rId1" xr:uid="{04A09824-93AE-4540-AD9D-27806DFA90CC}"/>
    <hyperlink ref="E39" r:id="rId2" xr:uid="{C346CDDE-1F15-47CE-99EB-1715237FA5D1}"/>
    <hyperlink ref="E42" r:id="rId3" xr:uid="{5B37348E-559A-4EC4-8C30-C1A24F3CA0AB}"/>
  </hyperlinks>
  <pageMargins left="0.67" right="0.36" top="0.75" bottom="0.75" header="0.3" footer="0.3"/>
  <pageSetup paperSize="9" scale="78" orientation="portrait" r:id="rId4"/>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4F7C9-4FE5-4BD2-AF36-A9B701F5B416}">
  <sheetPr>
    <tabColor rgb="FFFF0000"/>
  </sheetPr>
  <dimension ref="A1:E443"/>
  <sheetViews>
    <sheetView topLeftCell="A31" workbookViewId="0">
      <selection activeCell="C158" sqref="C158"/>
    </sheetView>
  </sheetViews>
  <sheetFormatPr defaultRowHeight="15"/>
  <cols>
    <col min="2" max="2" width="88.85546875" customWidth="1"/>
    <col min="3" max="3" width="17" customWidth="1"/>
    <col min="4" max="4" width="15.42578125" customWidth="1"/>
    <col min="5" max="5" width="16.140625" customWidth="1"/>
  </cols>
  <sheetData>
    <row r="1" spans="1:5" ht="18.75">
      <c r="A1" s="494" t="s">
        <v>251</v>
      </c>
      <c r="B1" s="494"/>
      <c r="C1" s="494"/>
      <c r="D1" s="494"/>
      <c r="E1" s="494"/>
    </row>
    <row r="2" spans="1:5" ht="15.75">
      <c r="A2" s="229"/>
      <c r="B2" s="230" t="s">
        <v>280</v>
      </c>
      <c r="C2" s="230" t="s">
        <v>281</v>
      </c>
      <c r="D2" s="230" t="s">
        <v>282</v>
      </c>
      <c r="E2" s="230" t="s">
        <v>209</v>
      </c>
    </row>
    <row r="3" spans="1:5" ht="15.75">
      <c r="A3" s="491" t="s">
        <v>289</v>
      </c>
      <c r="B3" s="231" t="s">
        <v>283</v>
      </c>
      <c r="C3" s="232">
        <v>500</v>
      </c>
      <c r="D3" s="233">
        <v>15</v>
      </c>
      <c r="E3" s="234">
        <v>7500</v>
      </c>
    </row>
    <row r="4" spans="1:5" ht="15.75">
      <c r="A4" s="491"/>
      <c r="B4" s="231" t="s">
        <v>284</v>
      </c>
      <c r="C4" s="232">
        <v>400</v>
      </c>
      <c r="D4" s="233">
        <v>12</v>
      </c>
      <c r="E4" s="234">
        <v>4800</v>
      </c>
    </row>
    <row r="5" spans="1:5" ht="15.75">
      <c r="A5" s="491"/>
      <c r="B5" s="231" t="s">
        <v>285</v>
      </c>
      <c r="C5" s="232">
        <v>450</v>
      </c>
      <c r="D5" s="233">
        <v>12</v>
      </c>
      <c r="E5" s="234">
        <v>5400</v>
      </c>
    </row>
    <row r="6" spans="1:5" ht="15.75">
      <c r="A6" s="491"/>
      <c r="B6" s="231" t="s">
        <v>286</v>
      </c>
      <c r="C6" s="232">
        <v>500</v>
      </c>
      <c r="D6" s="233">
        <v>10</v>
      </c>
      <c r="E6" s="234">
        <v>5000</v>
      </c>
    </row>
    <row r="7" spans="1:5" ht="15.75">
      <c r="A7" s="491"/>
      <c r="B7" s="231"/>
      <c r="C7" s="232"/>
      <c r="D7" s="233"/>
      <c r="E7" s="234">
        <v>0</v>
      </c>
    </row>
    <row r="8" spans="1:5" ht="15.75">
      <c r="A8" s="491"/>
      <c r="B8" s="231"/>
      <c r="C8" s="232"/>
      <c r="D8" s="233"/>
      <c r="E8" s="234">
        <v>0</v>
      </c>
    </row>
    <row r="9" spans="1:5" ht="15.75">
      <c r="A9" s="491"/>
      <c r="B9" s="231"/>
      <c r="C9" s="232"/>
      <c r="D9" s="233"/>
      <c r="E9" s="234">
        <v>0</v>
      </c>
    </row>
    <row r="10" spans="1:5" ht="15.75">
      <c r="A10" s="491"/>
      <c r="B10" s="231"/>
      <c r="C10" s="232"/>
      <c r="D10" s="233"/>
      <c r="E10" s="234">
        <v>0</v>
      </c>
    </row>
    <row r="11" spans="1:5" ht="15.75">
      <c r="A11" s="491"/>
      <c r="B11" s="231"/>
      <c r="C11" s="232"/>
      <c r="D11" s="233"/>
      <c r="E11" s="234">
        <v>0</v>
      </c>
    </row>
    <row r="12" spans="1:5" ht="15.75">
      <c r="A12" s="491"/>
      <c r="B12" s="231"/>
      <c r="C12" s="232"/>
      <c r="D12" s="233"/>
      <c r="E12" s="234">
        <v>0</v>
      </c>
    </row>
    <row r="13" spans="1:5" ht="15.75">
      <c r="A13" s="491"/>
      <c r="B13" s="492" t="s">
        <v>287</v>
      </c>
      <c r="C13" s="492"/>
      <c r="D13" s="492"/>
      <c r="E13" s="235">
        <v>22700</v>
      </c>
    </row>
    <row r="14" spans="1:5" ht="15.75">
      <c r="A14" s="491"/>
      <c r="B14" s="493" t="s">
        <v>288</v>
      </c>
      <c r="C14" s="493"/>
      <c r="D14" s="493"/>
      <c r="E14" s="493"/>
    </row>
    <row r="15" spans="1:5" ht="15.75">
      <c r="A15" s="491"/>
      <c r="B15" s="493"/>
      <c r="C15" s="493"/>
      <c r="D15" s="493"/>
      <c r="E15" s="493"/>
    </row>
    <row r="16" spans="1:5" ht="15.75">
      <c r="A16" s="236"/>
      <c r="B16" s="237" t="s">
        <v>280</v>
      </c>
      <c r="C16" s="237" t="s">
        <v>281</v>
      </c>
      <c r="D16" s="237" t="s">
        <v>282</v>
      </c>
      <c r="E16" s="237" t="s">
        <v>209</v>
      </c>
    </row>
    <row r="17" spans="1:5" ht="15.75">
      <c r="A17" s="498" t="s">
        <v>296</v>
      </c>
      <c r="B17" s="238" t="s">
        <v>290</v>
      </c>
      <c r="C17" s="239">
        <v>1000</v>
      </c>
      <c r="D17" s="240">
        <v>9</v>
      </c>
      <c r="E17" s="241">
        <v>9000</v>
      </c>
    </row>
    <row r="18" spans="1:5" ht="15.75">
      <c r="A18" s="498"/>
      <c r="B18" s="238" t="s">
        <v>291</v>
      </c>
      <c r="C18" s="239">
        <v>950</v>
      </c>
      <c r="D18" s="240">
        <v>9</v>
      </c>
      <c r="E18" s="241">
        <v>8550</v>
      </c>
    </row>
    <row r="19" spans="1:5" ht="15.75">
      <c r="A19" s="498"/>
      <c r="B19" s="238" t="s">
        <v>292</v>
      </c>
      <c r="C19" s="239">
        <v>1250</v>
      </c>
      <c r="D19" s="240">
        <v>1</v>
      </c>
      <c r="E19" s="241">
        <v>1250</v>
      </c>
    </row>
    <row r="20" spans="1:5" ht="26.1" customHeight="1">
      <c r="A20" s="498"/>
      <c r="B20" s="238" t="s">
        <v>293</v>
      </c>
      <c r="C20" s="239">
        <v>750</v>
      </c>
      <c r="D20" s="240">
        <v>1.5</v>
      </c>
      <c r="E20" s="241">
        <v>1125</v>
      </c>
    </row>
    <row r="21" spans="1:5" ht="36.6" customHeight="1">
      <c r="A21" s="498"/>
      <c r="B21" s="238"/>
      <c r="C21" s="239"/>
      <c r="D21" s="240"/>
      <c r="E21" s="241"/>
    </row>
    <row r="22" spans="1:5" ht="15.75">
      <c r="A22" s="498"/>
      <c r="B22" s="238"/>
      <c r="C22" s="239"/>
      <c r="D22" s="240"/>
      <c r="E22" s="241"/>
    </row>
    <row r="23" spans="1:5" ht="15.75">
      <c r="A23" s="498"/>
      <c r="B23" s="238"/>
      <c r="C23" s="239"/>
      <c r="D23" s="240"/>
      <c r="E23" s="241"/>
    </row>
    <row r="24" spans="1:5" ht="15.75">
      <c r="A24" s="498"/>
      <c r="B24" s="238"/>
      <c r="C24" s="239"/>
      <c r="D24" s="240"/>
      <c r="E24" s="241"/>
    </row>
    <row r="25" spans="1:5" ht="15.75">
      <c r="A25" s="498"/>
      <c r="B25" s="238"/>
      <c r="C25" s="239"/>
      <c r="D25" s="240"/>
      <c r="E25" s="241"/>
    </row>
    <row r="26" spans="1:5" ht="15.75">
      <c r="A26" s="498"/>
      <c r="B26" s="238"/>
      <c r="C26" s="239"/>
      <c r="D26" s="240"/>
      <c r="E26" s="241"/>
    </row>
    <row r="27" spans="1:5" ht="15.75">
      <c r="A27" s="498"/>
      <c r="B27" s="499" t="s">
        <v>287</v>
      </c>
      <c r="C27" s="499"/>
      <c r="D27" s="499"/>
      <c r="E27" s="242">
        <v>19925</v>
      </c>
    </row>
    <row r="28" spans="1:5" ht="15.75">
      <c r="A28" s="498"/>
      <c r="B28" s="500" t="s">
        <v>294</v>
      </c>
      <c r="C28" s="501"/>
      <c r="D28" s="501"/>
      <c r="E28" s="501"/>
    </row>
    <row r="29" spans="1:5" ht="42" customHeight="1">
      <c r="A29" s="498"/>
      <c r="B29" s="500" t="s">
        <v>295</v>
      </c>
      <c r="C29" s="501"/>
      <c r="D29" s="501"/>
      <c r="E29" s="501"/>
    </row>
    <row r="30" spans="1:5" ht="15.75">
      <c r="A30" s="243"/>
      <c r="B30" s="244" t="s">
        <v>280</v>
      </c>
      <c r="C30" s="244" t="s">
        <v>281</v>
      </c>
      <c r="D30" s="244" t="s">
        <v>282</v>
      </c>
      <c r="E30" s="244" t="s">
        <v>209</v>
      </c>
    </row>
    <row r="31" spans="1:5" ht="15.75">
      <c r="A31" s="495" t="s">
        <v>297</v>
      </c>
      <c r="B31" s="245" t="s">
        <v>298</v>
      </c>
      <c r="C31" s="246">
        <v>1000</v>
      </c>
      <c r="D31" s="247">
        <v>10</v>
      </c>
      <c r="E31" s="248">
        <v>10000</v>
      </c>
    </row>
    <row r="32" spans="1:5" ht="15.75">
      <c r="A32" s="495"/>
      <c r="B32" s="245" t="s">
        <v>299</v>
      </c>
      <c r="C32" s="246">
        <v>850</v>
      </c>
      <c r="D32" s="247">
        <v>10</v>
      </c>
      <c r="E32" s="248">
        <v>8500</v>
      </c>
    </row>
    <row r="33" spans="1:5" ht="15.75">
      <c r="A33" s="495"/>
      <c r="B33" s="245" t="s">
        <v>300</v>
      </c>
      <c r="C33" s="246">
        <v>650</v>
      </c>
      <c r="D33" s="247">
        <v>10</v>
      </c>
      <c r="E33" s="248">
        <v>6500</v>
      </c>
    </row>
    <row r="34" spans="1:5" ht="15.75">
      <c r="A34" s="495"/>
      <c r="B34" s="245"/>
      <c r="C34" s="246"/>
      <c r="D34" s="247"/>
      <c r="E34" s="248"/>
    </row>
    <row r="35" spans="1:5" ht="15.75">
      <c r="A35" s="495"/>
      <c r="B35" s="245"/>
      <c r="C35" s="246"/>
      <c r="D35" s="247"/>
      <c r="E35" s="248"/>
    </row>
    <row r="36" spans="1:5" ht="15.75">
      <c r="A36" s="495"/>
      <c r="B36" s="245"/>
      <c r="C36" s="246"/>
      <c r="D36" s="247"/>
      <c r="E36" s="248"/>
    </row>
    <row r="37" spans="1:5" ht="15.75">
      <c r="A37" s="495"/>
      <c r="B37" s="245"/>
      <c r="C37" s="246"/>
      <c r="D37" s="247"/>
      <c r="E37" s="248"/>
    </row>
    <row r="38" spans="1:5" ht="15.75">
      <c r="A38" s="495"/>
      <c r="B38" s="245"/>
      <c r="C38" s="246"/>
      <c r="D38" s="247"/>
      <c r="E38" s="248"/>
    </row>
    <row r="39" spans="1:5" ht="15.75">
      <c r="A39" s="495"/>
      <c r="B39" s="245"/>
      <c r="C39" s="246"/>
      <c r="D39" s="247"/>
      <c r="E39" s="248"/>
    </row>
    <row r="40" spans="1:5" ht="45.6" customHeight="1">
      <c r="A40" s="495"/>
      <c r="B40" s="245"/>
      <c r="C40" s="246"/>
      <c r="D40" s="247"/>
      <c r="E40" s="248"/>
    </row>
    <row r="41" spans="1:5" ht="15.75">
      <c r="A41" s="495"/>
      <c r="B41" s="496" t="s">
        <v>287</v>
      </c>
      <c r="C41" s="496"/>
      <c r="D41" s="496"/>
      <c r="E41" s="249">
        <v>25000</v>
      </c>
    </row>
    <row r="42" spans="1:5" ht="15.75">
      <c r="A42" s="495"/>
      <c r="B42" s="497" t="s">
        <v>288</v>
      </c>
      <c r="C42" s="497"/>
      <c r="D42" s="497"/>
      <c r="E42" s="497"/>
    </row>
    <row r="43" spans="1:5" ht="26.25" customHeight="1">
      <c r="A43" s="495"/>
      <c r="B43" s="497" t="s">
        <v>301</v>
      </c>
      <c r="C43" s="497"/>
      <c r="D43" s="497"/>
      <c r="E43" s="497"/>
    </row>
    <row r="44" spans="1:5" ht="15.75">
      <c r="A44" s="250"/>
      <c r="B44" s="251" t="s">
        <v>280</v>
      </c>
      <c r="C44" s="251" t="s">
        <v>281</v>
      </c>
      <c r="D44" s="251" t="s">
        <v>282</v>
      </c>
      <c r="E44" s="251" t="s">
        <v>209</v>
      </c>
    </row>
    <row r="45" spans="1:5" ht="15.75">
      <c r="A45" s="502" t="s">
        <v>302</v>
      </c>
      <c r="B45" s="252" t="s">
        <v>303</v>
      </c>
      <c r="C45" s="253">
        <v>850</v>
      </c>
      <c r="D45" s="254">
        <v>10</v>
      </c>
      <c r="E45" s="255">
        <v>8500</v>
      </c>
    </row>
    <row r="46" spans="1:5" ht="15.75">
      <c r="A46" s="502"/>
      <c r="B46" s="252" t="s">
        <v>304</v>
      </c>
      <c r="C46" s="253">
        <v>850</v>
      </c>
      <c r="D46" s="254">
        <v>13</v>
      </c>
      <c r="E46" s="255">
        <v>11050</v>
      </c>
    </row>
    <row r="47" spans="1:5" ht="15.75">
      <c r="A47" s="502"/>
      <c r="B47" s="252" t="s">
        <v>305</v>
      </c>
      <c r="C47" s="253">
        <v>850</v>
      </c>
      <c r="D47" s="254">
        <v>5</v>
      </c>
      <c r="E47" s="255">
        <v>4250</v>
      </c>
    </row>
    <row r="48" spans="1:5" ht="15.75">
      <c r="A48" s="502"/>
      <c r="B48" s="256"/>
      <c r="C48" s="253"/>
      <c r="D48" s="254"/>
      <c r="E48" s="255"/>
    </row>
    <row r="49" spans="1:5" ht="15.75">
      <c r="A49" s="502"/>
      <c r="B49" s="256"/>
      <c r="C49" s="253"/>
      <c r="D49" s="254"/>
      <c r="E49" s="255"/>
    </row>
    <row r="50" spans="1:5" ht="15.75">
      <c r="A50" s="502"/>
      <c r="B50" s="256"/>
      <c r="C50" s="253"/>
      <c r="D50" s="254"/>
      <c r="E50" s="255"/>
    </row>
    <row r="51" spans="1:5" ht="69" customHeight="1">
      <c r="A51" s="502"/>
      <c r="B51" s="256"/>
      <c r="C51" s="253"/>
      <c r="D51" s="254"/>
      <c r="E51" s="255"/>
    </row>
    <row r="52" spans="1:5" ht="45.6" customHeight="1">
      <c r="A52" s="502"/>
      <c r="B52" s="256"/>
      <c r="C52" s="253"/>
      <c r="D52" s="254"/>
      <c r="E52" s="255"/>
    </row>
    <row r="53" spans="1:5" ht="15.75">
      <c r="A53" s="502"/>
      <c r="B53" s="256"/>
      <c r="C53" s="253"/>
      <c r="D53" s="254"/>
      <c r="E53" s="255"/>
    </row>
    <row r="54" spans="1:5" ht="15.75">
      <c r="A54" s="502"/>
      <c r="B54" s="256"/>
      <c r="C54" s="253"/>
      <c r="D54" s="254"/>
      <c r="E54" s="255"/>
    </row>
    <row r="55" spans="1:5" ht="26.45" customHeight="1">
      <c r="A55" s="502"/>
      <c r="B55" s="503" t="s">
        <v>287</v>
      </c>
      <c r="C55" s="503"/>
      <c r="D55" s="503"/>
      <c r="E55" s="257">
        <v>23800</v>
      </c>
    </row>
    <row r="56" spans="1:5" ht="33.6" customHeight="1">
      <c r="A56" s="502"/>
      <c r="B56" s="504" t="s">
        <v>288</v>
      </c>
      <c r="C56" s="504"/>
      <c r="D56" s="504"/>
      <c r="E56" s="504"/>
    </row>
    <row r="57" spans="1:5" ht="15.75">
      <c r="A57" s="502"/>
      <c r="B57" s="504"/>
      <c r="C57" s="504"/>
      <c r="D57" s="504"/>
      <c r="E57" s="504"/>
    </row>
    <row r="58" spans="1:5" ht="15.75">
      <c r="A58" s="258"/>
      <c r="B58" s="259" t="s">
        <v>280</v>
      </c>
      <c r="C58" s="259" t="s">
        <v>281</v>
      </c>
      <c r="D58" s="259" t="s">
        <v>282</v>
      </c>
      <c r="E58" s="259" t="s">
        <v>209</v>
      </c>
    </row>
    <row r="59" spans="1:5" ht="22.5" customHeight="1">
      <c r="A59" s="505" t="s">
        <v>307</v>
      </c>
      <c r="B59" s="260" t="s">
        <v>291</v>
      </c>
      <c r="C59" s="261">
        <v>1100</v>
      </c>
      <c r="D59" s="262">
        <v>21</v>
      </c>
      <c r="E59" s="263">
        <v>23100</v>
      </c>
    </row>
    <row r="60" spans="1:5" ht="53.1" customHeight="1">
      <c r="A60" s="505"/>
      <c r="B60" s="260" t="s">
        <v>306</v>
      </c>
      <c r="C60" s="261">
        <v>800</v>
      </c>
      <c r="D60" s="262">
        <v>2</v>
      </c>
      <c r="E60" s="263">
        <v>1600</v>
      </c>
    </row>
    <row r="61" spans="1:5" ht="15.75">
      <c r="A61" s="505"/>
      <c r="B61" s="260"/>
      <c r="C61" s="261"/>
      <c r="D61" s="262"/>
      <c r="E61" s="263"/>
    </row>
    <row r="62" spans="1:5" ht="15.75">
      <c r="A62" s="505"/>
      <c r="B62" s="260"/>
      <c r="C62" s="261"/>
      <c r="D62" s="262"/>
      <c r="E62" s="263"/>
    </row>
    <row r="63" spans="1:5" ht="15.75">
      <c r="A63" s="505"/>
      <c r="B63" s="260"/>
      <c r="C63" s="261"/>
      <c r="D63" s="262"/>
      <c r="E63" s="263"/>
    </row>
    <row r="64" spans="1:5" ht="15.75">
      <c r="A64" s="505"/>
      <c r="B64" s="260"/>
      <c r="C64" s="261"/>
      <c r="D64" s="262"/>
      <c r="E64" s="263"/>
    </row>
    <row r="65" spans="1:5" ht="15.75">
      <c r="A65" s="505"/>
      <c r="B65" s="260"/>
      <c r="C65" s="261"/>
      <c r="D65" s="262"/>
      <c r="E65" s="263"/>
    </row>
    <row r="66" spans="1:5" ht="15.75">
      <c r="A66" s="505"/>
      <c r="B66" s="260"/>
      <c r="C66" s="261"/>
      <c r="D66" s="262"/>
      <c r="E66" s="263"/>
    </row>
    <row r="67" spans="1:5" ht="15.75">
      <c r="A67" s="505"/>
      <c r="B67" s="260"/>
      <c r="C67" s="261"/>
      <c r="D67" s="262"/>
      <c r="E67" s="263"/>
    </row>
    <row r="68" spans="1:5" ht="15.75">
      <c r="A68" s="505"/>
      <c r="B68" s="260"/>
      <c r="C68" s="261"/>
      <c r="D68" s="262"/>
      <c r="E68" s="263"/>
    </row>
    <row r="69" spans="1:5" ht="15.75">
      <c r="A69" s="505"/>
      <c r="B69" s="506" t="s">
        <v>287</v>
      </c>
      <c r="C69" s="506"/>
      <c r="D69" s="506"/>
      <c r="E69" s="264">
        <v>24700</v>
      </c>
    </row>
    <row r="70" spans="1:5" ht="15.75">
      <c r="A70" s="505"/>
      <c r="B70" s="507" t="s">
        <v>288</v>
      </c>
      <c r="C70" s="507"/>
      <c r="D70" s="507"/>
      <c r="E70" s="507"/>
    </row>
    <row r="71" spans="1:5" ht="15.75">
      <c r="A71" s="505"/>
      <c r="B71" s="507"/>
      <c r="C71" s="507"/>
      <c r="D71" s="507"/>
      <c r="E71" s="507"/>
    </row>
    <row r="72" spans="1:5" ht="15.75">
      <c r="A72" s="265"/>
      <c r="B72" s="266" t="s">
        <v>280</v>
      </c>
      <c r="C72" s="266" t="s">
        <v>281</v>
      </c>
      <c r="D72" s="266" t="s">
        <v>282</v>
      </c>
      <c r="E72" s="266" t="s">
        <v>209</v>
      </c>
    </row>
    <row r="73" spans="1:5" ht="15.75">
      <c r="A73" s="508" t="s">
        <v>312</v>
      </c>
      <c r="B73" s="267" t="s">
        <v>308</v>
      </c>
      <c r="C73" s="268">
        <v>500</v>
      </c>
      <c r="D73" s="269">
        <v>20</v>
      </c>
      <c r="E73" s="270">
        <v>10000</v>
      </c>
    </row>
    <row r="74" spans="1:5" ht="15.75">
      <c r="A74" s="508"/>
      <c r="B74" s="267" t="s">
        <v>309</v>
      </c>
      <c r="C74" s="268">
        <v>350</v>
      </c>
      <c r="D74" s="269">
        <v>116</v>
      </c>
      <c r="E74" s="270">
        <v>40600</v>
      </c>
    </row>
    <row r="75" spans="1:5" ht="15.75">
      <c r="A75" s="508"/>
      <c r="B75" s="267" t="s">
        <v>309</v>
      </c>
      <c r="C75" s="268">
        <v>350</v>
      </c>
      <c r="D75" s="269">
        <v>87</v>
      </c>
      <c r="E75" s="270">
        <v>30450</v>
      </c>
    </row>
    <row r="76" spans="1:5" ht="15.75">
      <c r="A76" s="508"/>
      <c r="B76" s="267"/>
      <c r="C76" s="268"/>
      <c r="D76" s="269"/>
      <c r="E76" s="270"/>
    </row>
    <row r="77" spans="1:5" ht="15.75">
      <c r="A77" s="508"/>
      <c r="B77" s="267"/>
      <c r="C77" s="268"/>
      <c r="D77" s="269"/>
      <c r="E77" s="270"/>
    </row>
    <row r="78" spans="1:5" ht="15.75">
      <c r="A78" s="508"/>
      <c r="B78" s="267"/>
      <c r="C78" s="268"/>
      <c r="D78" s="269"/>
      <c r="E78" s="270"/>
    </row>
    <row r="79" spans="1:5" ht="15.75">
      <c r="A79" s="508"/>
      <c r="B79" s="267"/>
      <c r="C79" s="268"/>
      <c r="D79" s="269"/>
      <c r="E79" s="270"/>
    </row>
    <row r="80" spans="1:5" ht="15.75">
      <c r="A80" s="508"/>
      <c r="B80" s="267"/>
      <c r="C80" s="268"/>
      <c r="D80" s="269"/>
      <c r="E80" s="270"/>
    </row>
    <row r="81" spans="1:5" ht="15.75">
      <c r="A81" s="508"/>
      <c r="B81" s="267"/>
      <c r="C81" s="268"/>
      <c r="D81" s="269"/>
      <c r="E81" s="270"/>
    </row>
    <row r="82" spans="1:5" ht="15.75">
      <c r="A82" s="508"/>
      <c r="B82" s="267"/>
      <c r="C82" s="268"/>
      <c r="D82" s="269"/>
      <c r="E82" s="270"/>
    </row>
    <row r="83" spans="1:5" ht="15.75">
      <c r="A83" s="508"/>
      <c r="B83" s="509" t="s">
        <v>287</v>
      </c>
      <c r="C83" s="509"/>
      <c r="D83" s="509"/>
      <c r="E83" s="271">
        <v>81050</v>
      </c>
    </row>
    <row r="84" spans="1:5" ht="15.75">
      <c r="A84" s="508"/>
      <c r="B84" s="510" t="s">
        <v>310</v>
      </c>
      <c r="C84" s="510"/>
      <c r="D84" s="510"/>
      <c r="E84" s="510"/>
    </row>
    <row r="85" spans="1:5" ht="15.75">
      <c r="A85" s="508"/>
      <c r="B85" s="511" t="s">
        <v>311</v>
      </c>
      <c r="C85" s="511"/>
      <c r="D85" s="511"/>
      <c r="E85" s="511"/>
    </row>
    <row r="86" spans="1:5" ht="15.75">
      <c r="A86" s="272"/>
      <c r="B86" s="273" t="s">
        <v>280</v>
      </c>
      <c r="C86" s="273" t="s">
        <v>281</v>
      </c>
      <c r="D86" s="273" t="s">
        <v>282</v>
      </c>
      <c r="E86" s="273" t="s">
        <v>209</v>
      </c>
    </row>
    <row r="87" spans="1:5" ht="15.75">
      <c r="A87" s="512" t="s">
        <v>313</v>
      </c>
      <c r="B87" s="274" t="s">
        <v>314</v>
      </c>
      <c r="C87" s="275">
        <v>950</v>
      </c>
      <c r="D87" s="276">
        <v>13</v>
      </c>
      <c r="E87" s="277">
        <v>12350</v>
      </c>
    </row>
    <row r="88" spans="1:5" ht="15.75">
      <c r="A88" s="512"/>
      <c r="B88" s="274" t="s">
        <v>314</v>
      </c>
      <c r="C88" s="275">
        <v>950</v>
      </c>
      <c r="D88" s="276">
        <v>10</v>
      </c>
      <c r="E88" s="277">
        <v>9500</v>
      </c>
    </row>
    <row r="89" spans="1:5" ht="15.75">
      <c r="A89" s="512"/>
      <c r="B89" s="274"/>
      <c r="C89" s="275"/>
      <c r="D89" s="276"/>
      <c r="E89" s="277"/>
    </row>
    <row r="90" spans="1:5" ht="15.75">
      <c r="A90" s="512"/>
      <c r="B90" s="274"/>
      <c r="C90" s="275"/>
      <c r="D90" s="276"/>
      <c r="E90" s="277"/>
    </row>
    <row r="91" spans="1:5" ht="15.75">
      <c r="A91" s="512"/>
      <c r="B91" s="274"/>
      <c r="C91" s="275"/>
      <c r="D91" s="276"/>
      <c r="E91" s="277"/>
    </row>
    <row r="92" spans="1:5" ht="55.5" customHeight="1">
      <c r="A92" s="512"/>
      <c r="B92" s="274"/>
      <c r="C92" s="275"/>
      <c r="D92" s="276"/>
      <c r="E92" s="277"/>
    </row>
    <row r="93" spans="1:5" ht="15.75">
      <c r="A93" s="512"/>
      <c r="B93" s="274"/>
      <c r="C93" s="275"/>
      <c r="D93" s="276"/>
      <c r="E93" s="277"/>
    </row>
    <row r="94" spans="1:5" ht="15.75">
      <c r="A94" s="512"/>
      <c r="B94" s="274"/>
      <c r="C94" s="275"/>
      <c r="D94" s="276"/>
      <c r="E94" s="277"/>
    </row>
    <row r="95" spans="1:5" ht="15.75">
      <c r="A95" s="512"/>
      <c r="B95" s="274"/>
      <c r="C95" s="275"/>
      <c r="D95" s="276"/>
      <c r="E95" s="277"/>
    </row>
    <row r="96" spans="1:5" ht="15.75">
      <c r="A96" s="512"/>
      <c r="B96" s="274"/>
      <c r="C96" s="275"/>
      <c r="D96" s="276"/>
      <c r="E96" s="277"/>
    </row>
    <row r="97" spans="1:5" ht="15.75">
      <c r="A97" s="512"/>
      <c r="B97" s="513" t="s">
        <v>287</v>
      </c>
      <c r="C97" s="513"/>
      <c r="D97" s="513"/>
      <c r="E97" s="278">
        <v>21850</v>
      </c>
    </row>
    <row r="98" spans="1:5" ht="15.75">
      <c r="A98" s="512"/>
      <c r="B98" s="514" t="s">
        <v>288</v>
      </c>
      <c r="C98" s="514"/>
      <c r="D98" s="514"/>
      <c r="E98" s="514"/>
    </row>
    <row r="99" spans="1:5" ht="15.75">
      <c r="A99" s="512"/>
      <c r="B99" s="514"/>
      <c r="C99" s="514"/>
      <c r="D99" s="514"/>
      <c r="E99" s="514"/>
    </row>
    <row r="100" spans="1:5" ht="15.75">
      <c r="A100" s="279"/>
      <c r="B100" s="280" t="s">
        <v>280</v>
      </c>
      <c r="C100" s="280" t="s">
        <v>281</v>
      </c>
      <c r="D100" s="280" t="s">
        <v>282</v>
      </c>
      <c r="E100" s="280" t="s">
        <v>209</v>
      </c>
    </row>
    <row r="101" spans="1:5" ht="91.5">
      <c r="A101" s="519" t="s">
        <v>315</v>
      </c>
      <c r="B101" s="281" t="s">
        <v>316</v>
      </c>
      <c r="C101" s="282">
        <v>600</v>
      </c>
      <c r="D101" s="283">
        <v>8</v>
      </c>
      <c r="E101" s="284">
        <v>4800</v>
      </c>
    </row>
    <row r="102" spans="1:5" ht="30.6" customHeight="1">
      <c r="A102" s="520"/>
      <c r="B102" s="281" t="s">
        <v>317</v>
      </c>
      <c r="C102" s="282">
        <v>650</v>
      </c>
      <c r="D102" s="283">
        <v>8</v>
      </c>
      <c r="E102" s="284">
        <v>5200</v>
      </c>
    </row>
    <row r="103" spans="1:5" ht="18.600000000000001" customHeight="1">
      <c r="A103" s="520"/>
      <c r="B103" s="281" t="s">
        <v>318</v>
      </c>
      <c r="C103" s="282">
        <v>650</v>
      </c>
      <c r="D103" s="283">
        <v>8</v>
      </c>
      <c r="E103" s="284">
        <v>5200</v>
      </c>
    </row>
    <row r="104" spans="1:5" ht="34.5" customHeight="1">
      <c r="A104" s="520"/>
      <c r="B104" s="285" t="s">
        <v>308</v>
      </c>
      <c r="C104" s="282">
        <v>600</v>
      </c>
      <c r="D104" s="283">
        <v>7</v>
      </c>
      <c r="E104" s="284">
        <v>4200</v>
      </c>
    </row>
    <row r="105" spans="1:5" ht="30.6" customHeight="1">
      <c r="A105" s="520"/>
      <c r="B105" s="515" t="s">
        <v>287</v>
      </c>
      <c r="C105" s="516"/>
      <c r="D105" s="517"/>
      <c r="E105" s="286">
        <v>19400</v>
      </c>
    </row>
    <row r="106" spans="1:5" ht="15.75">
      <c r="A106" s="520"/>
      <c r="B106" s="518" t="s">
        <v>288</v>
      </c>
      <c r="C106" s="516"/>
      <c r="D106" s="516"/>
      <c r="E106" s="517"/>
    </row>
    <row r="107" spans="1:5" ht="15.6" customHeight="1">
      <c r="A107" s="521"/>
      <c r="B107" s="518"/>
      <c r="C107" s="516"/>
      <c r="D107" s="516"/>
      <c r="E107" s="517"/>
    </row>
    <row r="108" spans="1:5" ht="15.75">
      <c r="A108" s="287"/>
      <c r="B108" s="288" t="s">
        <v>280</v>
      </c>
      <c r="C108" s="288" t="s">
        <v>281</v>
      </c>
      <c r="D108" s="288" t="s">
        <v>282</v>
      </c>
      <c r="E108" s="288" t="s">
        <v>209</v>
      </c>
    </row>
    <row r="109" spans="1:5" ht="15.75">
      <c r="A109" s="522" t="s">
        <v>319</v>
      </c>
      <c r="B109" s="289" t="s">
        <v>320</v>
      </c>
      <c r="C109" s="290">
        <v>1168</v>
      </c>
      <c r="D109" s="291">
        <v>19</v>
      </c>
      <c r="E109" s="292">
        <v>22192</v>
      </c>
    </row>
    <row r="110" spans="1:5" ht="15.75">
      <c r="A110" s="522"/>
      <c r="B110" s="289"/>
      <c r="C110" s="290"/>
      <c r="D110" s="291"/>
      <c r="E110" s="292"/>
    </row>
    <row r="111" spans="1:5" ht="15.75">
      <c r="A111" s="522"/>
      <c r="B111" s="289"/>
      <c r="C111" s="290"/>
      <c r="D111" s="291"/>
      <c r="E111" s="292"/>
    </row>
    <row r="112" spans="1:5" ht="15.75">
      <c r="A112" s="522"/>
      <c r="B112" s="289"/>
      <c r="C112" s="290"/>
      <c r="D112" s="291"/>
      <c r="E112" s="292"/>
    </row>
    <row r="113" spans="1:5" ht="15.75">
      <c r="A113" s="522"/>
      <c r="B113" s="289"/>
      <c r="C113" s="290"/>
      <c r="D113" s="291"/>
      <c r="E113" s="292"/>
    </row>
    <row r="114" spans="1:5" ht="15.75">
      <c r="A114" s="522"/>
      <c r="B114" s="289"/>
      <c r="C114" s="290"/>
      <c r="D114" s="291"/>
      <c r="E114" s="292"/>
    </row>
    <row r="115" spans="1:5" ht="15.75">
      <c r="A115" s="522"/>
      <c r="B115" s="289"/>
      <c r="C115" s="290"/>
      <c r="D115" s="291"/>
      <c r="E115" s="292"/>
    </row>
    <row r="116" spans="1:5" ht="15.75">
      <c r="A116" s="522"/>
      <c r="B116" s="289"/>
      <c r="C116" s="290"/>
      <c r="D116" s="291"/>
      <c r="E116" s="292"/>
    </row>
    <row r="117" spans="1:5" ht="45" customHeight="1">
      <c r="A117" s="522"/>
      <c r="B117" s="289"/>
      <c r="C117" s="290"/>
      <c r="D117" s="291"/>
      <c r="E117" s="292"/>
    </row>
    <row r="118" spans="1:5" ht="15.75">
      <c r="A118" s="522"/>
      <c r="B118" s="289"/>
      <c r="C118" s="290"/>
      <c r="D118" s="291"/>
      <c r="E118" s="292"/>
    </row>
    <row r="119" spans="1:5" ht="15.75">
      <c r="A119" s="522"/>
      <c r="B119" s="523" t="s">
        <v>287</v>
      </c>
      <c r="C119" s="523"/>
      <c r="D119" s="523"/>
      <c r="E119" s="293">
        <v>22192</v>
      </c>
    </row>
    <row r="120" spans="1:5" ht="15.75">
      <c r="A120" s="522"/>
      <c r="B120" s="524" t="s">
        <v>288</v>
      </c>
      <c r="C120" s="524"/>
      <c r="D120" s="524"/>
      <c r="E120" s="524"/>
    </row>
    <row r="121" spans="1:5" ht="49.5" customHeight="1">
      <c r="A121" s="522"/>
      <c r="B121" s="525" t="s">
        <v>321</v>
      </c>
      <c r="C121" s="525"/>
      <c r="D121" s="525"/>
      <c r="E121" s="525"/>
    </row>
    <row r="122" spans="1:5" ht="15.75">
      <c r="A122" s="294"/>
      <c r="B122" s="295" t="s">
        <v>280</v>
      </c>
      <c r="C122" s="295" t="s">
        <v>281</v>
      </c>
      <c r="D122" s="295" t="s">
        <v>282</v>
      </c>
      <c r="E122" s="295" t="s">
        <v>209</v>
      </c>
    </row>
    <row r="123" spans="1:5" ht="15.75">
      <c r="A123" s="526" t="s">
        <v>324</v>
      </c>
      <c r="B123" s="296" t="s">
        <v>322</v>
      </c>
      <c r="C123" s="297">
        <v>850</v>
      </c>
      <c r="D123" s="298">
        <v>22</v>
      </c>
      <c r="E123" s="299">
        <v>18700</v>
      </c>
    </row>
    <row r="124" spans="1:5" ht="15.75">
      <c r="A124" s="526"/>
      <c r="B124" s="296" t="s">
        <v>323</v>
      </c>
      <c r="C124" s="297">
        <v>950</v>
      </c>
      <c r="D124" s="298">
        <v>4</v>
      </c>
      <c r="E124" s="299">
        <v>3800</v>
      </c>
    </row>
    <row r="125" spans="1:5" ht="15.75">
      <c r="A125" s="526"/>
      <c r="B125" s="296"/>
      <c r="C125" s="297"/>
      <c r="D125" s="298"/>
      <c r="E125" s="299"/>
    </row>
    <row r="126" spans="1:5" ht="15.75">
      <c r="A126" s="526"/>
      <c r="B126" s="296"/>
      <c r="C126" s="297"/>
      <c r="D126" s="298"/>
      <c r="E126" s="299"/>
    </row>
    <row r="127" spans="1:5" ht="15.75">
      <c r="A127" s="526"/>
      <c r="B127" s="296"/>
      <c r="C127" s="297"/>
      <c r="D127" s="298"/>
      <c r="E127" s="299"/>
    </row>
    <row r="128" spans="1:5" ht="15.75">
      <c r="A128" s="526"/>
      <c r="B128" s="296"/>
      <c r="C128" s="297"/>
      <c r="D128" s="298"/>
      <c r="E128" s="299"/>
    </row>
    <row r="129" spans="1:5" ht="15.75">
      <c r="A129" s="526"/>
      <c r="B129" s="296"/>
      <c r="C129" s="297"/>
      <c r="D129" s="298"/>
      <c r="E129" s="299"/>
    </row>
    <row r="130" spans="1:5" ht="15.75">
      <c r="A130" s="526"/>
      <c r="B130" s="296"/>
      <c r="C130" s="297"/>
      <c r="D130" s="298"/>
      <c r="E130" s="299"/>
    </row>
    <row r="131" spans="1:5" ht="15.75">
      <c r="A131" s="526"/>
      <c r="B131" s="296"/>
      <c r="C131" s="297"/>
      <c r="D131" s="298"/>
      <c r="E131" s="299"/>
    </row>
    <row r="132" spans="1:5" ht="15.75">
      <c r="A132" s="526"/>
      <c r="B132" s="296"/>
      <c r="C132" s="297"/>
      <c r="D132" s="298"/>
      <c r="E132" s="299"/>
    </row>
    <row r="133" spans="1:5" ht="15.75">
      <c r="A133" s="526"/>
      <c r="B133" s="527" t="s">
        <v>287</v>
      </c>
      <c r="C133" s="527"/>
      <c r="D133" s="527"/>
      <c r="E133" s="300">
        <v>22500</v>
      </c>
    </row>
    <row r="134" spans="1:5" ht="15.75">
      <c r="A134" s="526"/>
      <c r="B134" s="528" t="s">
        <v>288</v>
      </c>
      <c r="C134" s="528"/>
      <c r="D134" s="528"/>
      <c r="E134" s="528"/>
    </row>
    <row r="135" spans="1:5" ht="15.75">
      <c r="A135" s="526"/>
      <c r="B135" s="528"/>
      <c r="C135" s="528"/>
      <c r="D135" s="528"/>
      <c r="E135" s="528"/>
    </row>
    <row r="136" spans="1:5" ht="15.75">
      <c r="A136" s="301"/>
      <c r="B136" s="302" t="s">
        <v>280</v>
      </c>
      <c r="C136" s="302" t="s">
        <v>281</v>
      </c>
      <c r="D136" s="302" t="s">
        <v>282</v>
      </c>
      <c r="E136" s="302" t="s">
        <v>209</v>
      </c>
    </row>
    <row r="137" spans="1:5" ht="15.75">
      <c r="A137" s="529" t="s">
        <v>325</v>
      </c>
      <c r="B137" s="303" t="s">
        <v>326</v>
      </c>
      <c r="C137" s="304" t="s">
        <v>327</v>
      </c>
      <c r="D137" s="305">
        <v>17</v>
      </c>
      <c r="E137" s="306">
        <v>16116</v>
      </c>
    </row>
    <row r="138" spans="1:5" ht="15.75">
      <c r="A138" s="529"/>
      <c r="B138" s="303"/>
      <c r="C138" s="304"/>
      <c r="D138" s="305"/>
      <c r="E138" s="306"/>
    </row>
    <row r="139" spans="1:5" ht="15.75">
      <c r="A139" s="529"/>
      <c r="B139" s="303"/>
      <c r="C139" s="304"/>
      <c r="D139" s="305"/>
      <c r="E139" s="306"/>
    </row>
    <row r="140" spans="1:5" ht="15.75">
      <c r="A140" s="529"/>
      <c r="B140" s="303"/>
      <c r="C140" s="304"/>
      <c r="D140" s="305"/>
      <c r="E140" s="306"/>
    </row>
    <row r="141" spans="1:5" ht="28.5" customHeight="1">
      <c r="A141" s="529"/>
      <c r="B141" s="303"/>
      <c r="C141" s="304"/>
      <c r="D141" s="305"/>
      <c r="E141" s="306"/>
    </row>
    <row r="142" spans="1:5" ht="37.5" customHeight="1">
      <c r="A142" s="529"/>
      <c r="B142" s="303"/>
      <c r="C142" s="304"/>
      <c r="D142" s="305"/>
      <c r="E142" s="306"/>
    </row>
    <row r="143" spans="1:5" ht="15.75">
      <c r="A143" s="529"/>
      <c r="B143" s="303"/>
      <c r="C143" s="304"/>
      <c r="D143" s="305"/>
      <c r="E143" s="306"/>
    </row>
    <row r="144" spans="1:5" ht="15.75">
      <c r="A144" s="529"/>
      <c r="B144" s="303"/>
      <c r="C144" s="304"/>
      <c r="D144" s="305"/>
      <c r="E144" s="306"/>
    </row>
    <row r="145" spans="1:5" ht="15.75">
      <c r="A145" s="529"/>
      <c r="B145" s="303"/>
      <c r="C145" s="304"/>
      <c r="D145" s="305"/>
      <c r="E145" s="306"/>
    </row>
    <row r="146" spans="1:5" ht="15.75">
      <c r="A146" s="529"/>
      <c r="B146" s="303"/>
      <c r="C146" s="304"/>
      <c r="D146" s="305"/>
      <c r="E146" s="306"/>
    </row>
    <row r="147" spans="1:5" ht="15.75">
      <c r="A147" s="529"/>
      <c r="B147" s="530" t="s">
        <v>287</v>
      </c>
      <c r="C147" s="530"/>
      <c r="D147" s="530"/>
      <c r="E147" s="307">
        <v>16116</v>
      </c>
    </row>
    <row r="148" spans="1:5" ht="15.75">
      <c r="A148" s="529"/>
      <c r="B148" s="531" t="s">
        <v>328</v>
      </c>
      <c r="C148" s="531"/>
      <c r="D148" s="531"/>
      <c r="E148" s="531"/>
    </row>
    <row r="149" spans="1:5" ht="15.75">
      <c r="A149" s="529"/>
      <c r="B149" s="531"/>
      <c r="C149" s="531"/>
      <c r="D149" s="531"/>
      <c r="E149" s="531"/>
    </row>
    <row r="180" ht="38.450000000000003" customHeight="1"/>
    <row r="202" ht="38.1" customHeight="1"/>
    <row r="245" ht="37.5" customHeight="1"/>
    <row r="256" ht="45" customHeight="1"/>
    <row r="268" ht="409.5" customHeight="1"/>
    <row r="269" ht="51" customHeight="1"/>
    <row r="280" ht="61.5" customHeight="1"/>
    <row r="291" ht="69" customHeight="1"/>
    <row r="324" ht="18.600000000000001" customHeight="1"/>
    <row r="325" ht="32.1" customHeight="1"/>
    <row r="326" ht="23.45" customHeight="1"/>
    <row r="327" ht="26.45" customHeight="1"/>
    <row r="328" ht="36.6" customHeight="1"/>
    <row r="329" ht="21.95" customHeight="1"/>
    <row r="340" ht="35.1" customHeight="1"/>
    <row r="364" ht="55.5" customHeight="1"/>
    <row r="410" ht="51" customHeight="1"/>
    <row r="432" s="216" customFormat="1" ht="93.6" customHeight="1"/>
    <row r="443" ht="95.1" customHeight="1"/>
  </sheetData>
  <mergeCells count="45">
    <mergeCell ref="A123:A135"/>
    <mergeCell ref="B133:D133"/>
    <mergeCell ref="B134:E134"/>
    <mergeCell ref="B135:E135"/>
    <mergeCell ref="A137:A149"/>
    <mergeCell ref="B147:D147"/>
    <mergeCell ref="B148:E148"/>
    <mergeCell ref="B149:E149"/>
    <mergeCell ref="B105:D105"/>
    <mergeCell ref="B106:E106"/>
    <mergeCell ref="B107:E107"/>
    <mergeCell ref="A101:A107"/>
    <mergeCell ref="A109:A121"/>
    <mergeCell ref="B119:D119"/>
    <mergeCell ref="B120:E120"/>
    <mergeCell ref="B121:E121"/>
    <mergeCell ref="A73:A85"/>
    <mergeCell ref="B83:D83"/>
    <mergeCell ref="B84:E84"/>
    <mergeCell ref="B85:E85"/>
    <mergeCell ref="A87:A99"/>
    <mergeCell ref="B97:D97"/>
    <mergeCell ref="B98:E98"/>
    <mergeCell ref="B99:E99"/>
    <mergeCell ref="A45:A57"/>
    <mergeCell ref="B55:D55"/>
    <mergeCell ref="B56:E56"/>
    <mergeCell ref="B57:E57"/>
    <mergeCell ref="A59:A71"/>
    <mergeCell ref="B69:D69"/>
    <mergeCell ref="B70:E70"/>
    <mergeCell ref="B71:E71"/>
    <mergeCell ref="A31:A43"/>
    <mergeCell ref="B41:D41"/>
    <mergeCell ref="B42:E42"/>
    <mergeCell ref="B43:E43"/>
    <mergeCell ref="A17:A29"/>
    <mergeCell ref="B27:D27"/>
    <mergeCell ref="B28:E28"/>
    <mergeCell ref="B29:E29"/>
    <mergeCell ref="A3:A15"/>
    <mergeCell ref="B13:D13"/>
    <mergeCell ref="B14:E14"/>
    <mergeCell ref="B15:E15"/>
    <mergeCell ref="A1:E1"/>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3:D103"/>
  <sheetViews>
    <sheetView topLeftCell="A43" workbookViewId="0">
      <selection activeCell="G32" sqref="G32"/>
    </sheetView>
  </sheetViews>
  <sheetFormatPr defaultColWidth="8.85546875" defaultRowHeight="12.75"/>
  <cols>
    <col min="1" max="1" width="8.85546875" style="5"/>
    <col min="2" max="2" width="33.42578125" style="5" customWidth="1"/>
    <col min="3" max="3" width="31" style="5" customWidth="1"/>
    <col min="4" max="16384" width="8.85546875" style="5"/>
  </cols>
  <sheetData>
    <row r="3" spans="2:3">
      <c r="B3" s="70" t="s">
        <v>42</v>
      </c>
    </row>
    <row r="4" spans="2:3">
      <c r="B4" s="5" t="b">
        <v>1</v>
      </c>
      <c r="C4" s="69" t="s">
        <v>75</v>
      </c>
    </row>
    <row r="5" spans="2:3">
      <c r="B5" s="5" t="b">
        <v>0</v>
      </c>
      <c r="C5" s="5">
        <v>0</v>
      </c>
    </row>
    <row r="6" spans="2:3">
      <c r="B6" s="5" t="b">
        <v>1</v>
      </c>
      <c r="C6" s="69" t="s">
        <v>74</v>
      </c>
    </row>
    <row r="7" spans="2:3">
      <c r="B7" s="5" t="b">
        <v>0</v>
      </c>
      <c r="C7" s="5">
        <v>0</v>
      </c>
    </row>
    <row r="8" spans="2:3">
      <c r="B8" s="5" t="b">
        <v>1</v>
      </c>
      <c r="C8" s="69" t="s">
        <v>73</v>
      </c>
    </row>
    <row r="9" spans="2:3">
      <c r="B9" s="5" t="b">
        <v>0</v>
      </c>
      <c r="C9" s="5">
        <v>0</v>
      </c>
    </row>
    <row r="11" spans="2:3">
      <c r="B11" s="70" t="s">
        <v>72</v>
      </c>
    </row>
    <row r="12" spans="2:3">
      <c r="B12" s="5" t="b">
        <v>1</v>
      </c>
      <c r="C12" s="69" t="s">
        <v>71</v>
      </c>
    </row>
    <row r="13" spans="2:3">
      <c r="B13" s="5" t="b">
        <v>0</v>
      </c>
      <c r="C13" s="69" t="s">
        <v>76</v>
      </c>
    </row>
    <row r="14" spans="2:3">
      <c r="B14" s="5" t="b">
        <v>1</v>
      </c>
      <c r="C14" s="69" t="s">
        <v>70</v>
      </c>
    </row>
    <row r="15" spans="2:3">
      <c r="B15" s="5" t="b">
        <v>0</v>
      </c>
      <c r="C15" s="69" t="s">
        <v>76</v>
      </c>
    </row>
    <row r="18" spans="2:4">
      <c r="B18" s="70" t="s">
        <v>69</v>
      </c>
    </row>
    <row r="19" spans="2:4">
      <c r="B19" s="5" t="b">
        <v>1</v>
      </c>
      <c r="C19" s="5" t="s">
        <v>68</v>
      </c>
    </row>
    <row r="20" spans="2:4">
      <c r="B20" s="5" t="b">
        <v>0</v>
      </c>
      <c r="C20" s="69">
        <v>0</v>
      </c>
    </row>
    <row r="21" spans="2:4">
      <c r="B21" s="69" t="s">
        <v>45</v>
      </c>
      <c r="C21" s="5">
        <v>0</v>
      </c>
    </row>
    <row r="22" spans="2:4">
      <c r="B22" s="69" t="s">
        <v>60</v>
      </c>
      <c r="C22" s="5" t="s">
        <v>187</v>
      </c>
    </row>
    <row r="23" spans="2:4">
      <c r="B23" s="69" t="s">
        <v>67</v>
      </c>
      <c r="C23" s="69" t="s">
        <v>66</v>
      </c>
    </row>
    <row r="25" spans="2:4">
      <c r="B25" s="70" t="s">
        <v>88</v>
      </c>
    </row>
    <row r="26" spans="2:4">
      <c r="B26" s="69" t="s">
        <v>45</v>
      </c>
    </row>
    <row r="27" spans="2:4">
      <c r="B27" s="69" t="s">
        <v>60</v>
      </c>
      <c r="C27" s="69" t="s">
        <v>90</v>
      </c>
    </row>
    <row r="28" spans="2:4">
      <c r="B28" s="69" t="s">
        <v>67</v>
      </c>
      <c r="C28" s="69" t="s">
        <v>89</v>
      </c>
      <c r="D28" s="5" t="s">
        <v>227</v>
      </c>
    </row>
    <row r="31" spans="2:4">
      <c r="B31" s="69" t="s">
        <v>94</v>
      </c>
      <c r="C31" s="69" t="s">
        <v>95</v>
      </c>
    </row>
    <row r="32" spans="2:4">
      <c r="C32" s="5" t="s">
        <v>221</v>
      </c>
    </row>
    <row r="33" spans="3:3">
      <c r="C33" s="5" t="s">
        <v>197</v>
      </c>
    </row>
    <row r="34" spans="3:3">
      <c r="C34" s="5" t="s">
        <v>198</v>
      </c>
    </row>
    <row r="35" spans="3:3">
      <c r="C35" s="69" t="s">
        <v>96</v>
      </c>
    </row>
    <row r="36" spans="3:3">
      <c r="C36" s="5" t="s">
        <v>199</v>
      </c>
    </row>
    <row r="37" spans="3:3">
      <c r="C37" s="69" t="s">
        <v>97</v>
      </c>
    </row>
    <row r="38" spans="3:3">
      <c r="C38" s="5" t="s">
        <v>219</v>
      </c>
    </row>
    <row r="39" spans="3:3">
      <c r="C39" s="5" t="s">
        <v>220</v>
      </c>
    </row>
    <row r="40" spans="3:3">
      <c r="C40" s="5" t="s">
        <v>213</v>
      </c>
    </row>
    <row r="41" spans="3:3">
      <c r="C41" s="5" t="s">
        <v>214</v>
      </c>
    </row>
    <row r="42" spans="3:3">
      <c r="C42" s="5" t="s">
        <v>215</v>
      </c>
    </row>
    <row r="43" spans="3:3">
      <c r="C43" s="5" t="s">
        <v>216</v>
      </c>
    </row>
    <row r="44" spans="3:3">
      <c r="C44" s="5" t="s">
        <v>217</v>
      </c>
    </row>
    <row r="45" spans="3:3">
      <c r="C45" s="5" t="s">
        <v>218</v>
      </c>
    </row>
    <row r="46" spans="3:3">
      <c r="C46" s="5" t="s">
        <v>223</v>
      </c>
    </row>
    <row r="47" spans="3:3">
      <c r="C47" s="69" t="s">
        <v>98</v>
      </c>
    </row>
    <row r="48" spans="3:3">
      <c r="C48" s="5" t="s">
        <v>222</v>
      </c>
    </row>
    <row r="49" spans="2:3">
      <c r="C49" s="5" t="s">
        <v>224</v>
      </c>
    </row>
    <row r="50" spans="2:3">
      <c r="C50" s="5" t="s">
        <v>226</v>
      </c>
    </row>
    <row r="51" spans="2:3">
      <c r="C51" s="5" t="s">
        <v>225</v>
      </c>
    </row>
    <row r="52" spans="2:3">
      <c r="B52" s="69" t="s">
        <v>99</v>
      </c>
      <c r="C52" s="69" t="s">
        <v>95</v>
      </c>
    </row>
    <row r="53" spans="2:3">
      <c r="C53" s="5" t="s">
        <v>195</v>
      </c>
    </row>
    <row r="54" spans="2:3">
      <c r="C54" s="69" t="s">
        <v>100</v>
      </c>
    </row>
    <row r="55" spans="2:3">
      <c r="C55" s="69" t="s">
        <v>101</v>
      </c>
    </row>
    <row r="56" spans="2:3">
      <c r="C56" s="69" t="s">
        <v>102</v>
      </c>
    </row>
    <row r="57" spans="2:3">
      <c r="C57" s="69" t="s">
        <v>103</v>
      </c>
    </row>
    <row r="58" spans="2:3">
      <c r="C58" s="69" t="s">
        <v>104</v>
      </c>
    </row>
    <row r="59" spans="2:3">
      <c r="C59" s="69" t="s">
        <v>105</v>
      </c>
    </row>
    <row r="60" spans="2:3">
      <c r="C60" s="69" t="s">
        <v>106</v>
      </c>
    </row>
    <row r="61" spans="2:3">
      <c r="C61" s="69" t="s">
        <v>107</v>
      </c>
    </row>
    <row r="62" spans="2:3">
      <c r="C62" s="69" t="s">
        <v>108</v>
      </c>
    </row>
    <row r="63" spans="2:3">
      <c r="B63" s="69" t="s">
        <v>109</v>
      </c>
      <c r="C63" s="69" t="s">
        <v>95</v>
      </c>
    </row>
    <row r="64" spans="2:3">
      <c r="C64" s="69" t="s">
        <v>60</v>
      </c>
    </row>
    <row r="65" spans="2:3">
      <c r="C65" s="69" t="s">
        <v>67</v>
      </c>
    </row>
    <row r="66" spans="2:3">
      <c r="B66" s="69" t="s">
        <v>110</v>
      </c>
      <c r="C66" s="69" t="s">
        <v>95</v>
      </c>
    </row>
    <row r="67" spans="2:3">
      <c r="C67" s="69" t="s">
        <v>111</v>
      </c>
    </row>
    <row r="68" spans="2:3">
      <c r="C68" s="69" t="s">
        <v>112</v>
      </c>
    </row>
    <row r="69" spans="2:3">
      <c r="C69" s="69" t="s">
        <v>113</v>
      </c>
    </row>
    <row r="70" spans="2:3">
      <c r="C70" s="69" t="s">
        <v>114</v>
      </c>
    </row>
    <row r="71" spans="2:3">
      <c r="C71" s="69" t="s">
        <v>115</v>
      </c>
    </row>
    <row r="72" spans="2:3">
      <c r="C72" s="69" t="s">
        <v>116</v>
      </c>
    </row>
    <row r="73" spans="2:3">
      <c r="C73" s="69" t="s">
        <v>117</v>
      </c>
    </row>
    <row r="74" spans="2:3">
      <c r="C74" s="69" t="s">
        <v>118</v>
      </c>
    </row>
    <row r="75" spans="2:3">
      <c r="B75" s="69" t="s">
        <v>120</v>
      </c>
      <c r="C75" s="69" t="s">
        <v>95</v>
      </c>
    </row>
    <row r="76" spans="2:3">
      <c r="C76" s="69" t="s">
        <v>60</v>
      </c>
    </row>
    <row r="77" spans="2:3">
      <c r="C77" s="69" t="s">
        <v>67</v>
      </c>
    </row>
    <row r="78" spans="2:3">
      <c r="B78" s="5" t="s">
        <v>121</v>
      </c>
      <c r="C78" s="69" t="s">
        <v>95</v>
      </c>
    </row>
    <row r="79" spans="2:3">
      <c r="C79" s="69" t="s">
        <v>122</v>
      </c>
    </row>
    <row r="80" spans="2:3">
      <c r="C80" s="69" t="s">
        <v>123</v>
      </c>
    </row>
    <row r="81" spans="2:3">
      <c r="C81" s="69" t="s">
        <v>124</v>
      </c>
    </row>
    <row r="82" spans="2:3">
      <c r="C82" s="69" t="s">
        <v>125</v>
      </c>
    </row>
    <row r="83" spans="2:3">
      <c r="C83" s="69" t="s">
        <v>126</v>
      </c>
    </row>
    <row r="84" spans="2:3">
      <c r="C84" s="69" t="s">
        <v>127</v>
      </c>
    </row>
    <row r="85" spans="2:3">
      <c r="C85" s="69" t="s">
        <v>128</v>
      </c>
    </row>
    <row r="86" spans="2:3">
      <c r="B86" s="5" t="s">
        <v>91</v>
      </c>
      <c r="C86" s="69" t="s">
        <v>95</v>
      </c>
    </row>
    <row r="87" spans="2:3">
      <c r="C87" s="69" t="s">
        <v>60</v>
      </c>
    </row>
    <row r="88" spans="2:3">
      <c r="C88" s="69" t="s">
        <v>67</v>
      </c>
    </row>
    <row r="89" spans="2:3">
      <c r="C89" s="69" t="s">
        <v>122</v>
      </c>
    </row>
    <row r="90" spans="2:3">
      <c r="B90" s="69" t="s">
        <v>130</v>
      </c>
      <c r="C90" s="69" t="s">
        <v>95</v>
      </c>
    </row>
    <row r="91" spans="2:3">
      <c r="C91" s="69" t="s">
        <v>131</v>
      </c>
    </row>
    <row r="92" spans="2:3">
      <c r="C92" s="69" t="s">
        <v>132</v>
      </c>
    </row>
    <row r="93" spans="2:3">
      <c r="C93" s="69" t="s">
        <v>133</v>
      </c>
    </row>
    <row r="94" spans="2:3">
      <c r="C94" s="69" t="s">
        <v>134</v>
      </c>
    </row>
    <row r="95" spans="2:3">
      <c r="C95" s="69" t="s">
        <v>135</v>
      </c>
    </row>
    <row r="96" spans="2:3">
      <c r="B96" s="5" t="s">
        <v>158</v>
      </c>
      <c r="C96" s="5" t="s">
        <v>95</v>
      </c>
    </row>
    <row r="97" spans="2:3">
      <c r="C97" s="5" t="s">
        <v>154</v>
      </c>
    </row>
    <row r="98" spans="2:3">
      <c r="C98" s="5" t="s">
        <v>155</v>
      </c>
    </row>
    <row r="99" spans="2:3">
      <c r="C99" s="5" t="s">
        <v>156</v>
      </c>
    </row>
    <row r="100" spans="2:3">
      <c r="C100" s="5" t="s">
        <v>157</v>
      </c>
    </row>
    <row r="101" spans="2:3">
      <c r="B101" s="5" t="s">
        <v>159</v>
      </c>
      <c r="C101" s="69" t="s">
        <v>95</v>
      </c>
    </row>
    <row r="102" spans="2:3">
      <c r="C102" s="69" t="s">
        <v>60</v>
      </c>
    </row>
    <row r="103" spans="2:3">
      <c r="C103" s="69" t="s">
        <v>67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6AD0C579000E74D9CD948DFC644EEBE" ma:contentTypeVersion="2" ma:contentTypeDescription="Create a new document." ma:contentTypeScope="" ma:versionID="31727e83ee93bd5c48295d6e65f92e2e">
  <xsd:schema xmlns:xsd="http://www.w3.org/2001/XMLSchema" xmlns:xs="http://www.w3.org/2001/XMLSchema" xmlns:p="http://schemas.microsoft.com/office/2006/metadata/properties" xmlns:ns3="d5b880ce-fa09-424e-945f-000c0e808a80" targetNamespace="http://schemas.microsoft.com/office/2006/metadata/properties" ma:root="true" ma:fieldsID="7bb65af95ed3f5c1da5312327eea6548" ns3:_="">
    <xsd:import namespace="d5b880ce-fa09-424e-945f-000c0e808a80"/>
    <xsd:element name="properties">
      <xsd:complexType>
        <xsd:sequence>
          <xsd:element name="documentManagement">
            <xsd:complexType>
              <xsd:all>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b880ce-fa09-424e-945f-000c0e808a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6952C5-D41A-4328-9D8A-4D2C045941CA}">
  <ds:schemaRefs>
    <ds:schemaRef ds:uri="http://purl.org/dc/elements/1.1/"/>
    <ds:schemaRef ds:uri="http://schemas.microsoft.com/office/2006/metadata/properties"/>
    <ds:schemaRef ds:uri="http://schemas.microsoft.com/office/2006/documentManagement/types"/>
    <ds:schemaRef ds:uri="d5b880ce-fa09-424e-945f-000c0e808a80"/>
    <ds:schemaRef ds:uri="http://purl.org/dc/dcmitype/"/>
    <ds:schemaRef ds:uri="http://schemas.microsoft.com/office/infopath/2007/PartnerControls"/>
    <ds:schemaRef ds:uri="http://schemas.openxmlformats.org/package/2006/metadata/core-properties"/>
    <ds:schemaRef ds:uri="http://www.w3.org/XML/1998/namespace"/>
    <ds:schemaRef ds:uri="http://purl.org/dc/terms/"/>
  </ds:schemaRefs>
</ds:datastoreItem>
</file>

<file path=customXml/itemProps2.xml><?xml version="1.0" encoding="utf-8"?>
<ds:datastoreItem xmlns:ds="http://schemas.openxmlformats.org/officeDocument/2006/customXml" ds:itemID="{DEFBB610-936A-4B34-9D4A-E0AB1B5F7B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5b880ce-fa09-424e-945f-000c0e808a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27C56DF-DD64-409E-AA57-6B2078C5D07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Guidance </vt:lpstr>
      <vt:lpstr>1.Conflict of Interest</vt:lpstr>
      <vt:lpstr>Evaluation (Old)</vt:lpstr>
      <vt:lpstr>2.Technical &amp; SV Evaluation </vt:lpstr>
      <vt:lpstr>3. Commercial Evaluation</vt:lpstr>
      <vt:lpstr>4. Combined Evaluation</vt:lpstr>
      <vt:lpstr>5.Contract Award Report</vt:lpstr>
      <vt:lpstr>Commercial Breakdown </vt:lpstr>
      <vt:lpstr>Validation</vt:lpstr>
      <vt:lpstr>'1.Conflict of Interest'!Print_Area</vt:lpstr>
      <vt:lpstr>'5.Contract Award Report'!Print_Area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Campan, Andrew</dc:creator>
  <cp:lastModifiedBy>Meena Valambhia</cp:lastModifiedBy>
  <cp:lastPrinted>2022-11-07T17:48:09Z</cp:lastPrinted>
  <dcterms:created xsi:type="dcterms:W3CDTF">2018-11-06T17:25:15Z</dcterms:created>
  <dcterms:modified xsi:type="dcterms:W3CDTF">2023-06-29T13:52:17Z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0x01010006AD0C579000E74D9CD948DFC644EEBE</vt:lpwstr>
  </property>
  <property fmtid="{D5CDD505-2E9C-101B-9397-08002B2CF9AE}" pid="3" name="MediaServiceImageTags">
    <vt:lpwstr/>
  </property>
</Properties>
</file>